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0E32A7B24946DD/Documentos/"/>
    </mc:Choice>
  </mc:AlternateContent>
  <xr:revisionPtr revIDLastSave="1761" documentId="8_{1C56848F-9C25-4106-A0A2-CD184AA9FB58}" xr6:coauthVersionLast="47" xr6:coauthVersionMax="47" xr10:uidLastSave="{2B61828B-80ED-48FF-946B-50C63087D9EA}"/>
  <bookViews>
    <workbookView xWindow="-108" yWindow="-108" windowWidth="23256" windowHeight="12456" firstSheet="20" activeTab="25" xr2:uid="{EA45509E-2973-4DD7-A049-AA1F27DBA7CA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  <sheet name="QUESTION 6" sheetId="6" r:id="rId6"/>
    <sheet name="QUESTION 7" sheetId="7" r:id="rId7"/>
    <sheet name="QUESTION 8" sheetId="8" r:id="rId8"/>
    <sheet name="QUESTION 9" sheetId="9" r:id="rId9"/>
    <sheet name="QUESTION 10 &amp; 11" sheetId="10" r:id="rId10"/>
    <sheet name="QUESTION 12" sheetId="11" r:id="rId11"/>
    <sheet name="QUESTION 13" sheetId="13" r:id="rId12"/>
    <sheet name="QUESTION 14" sheetId="14" r:id="rId13"/>
    <sheet name="QUESTION 15" sheetId="15" r:id="rId14"/>
    <sheet name="QUESTION 16" sheetId="16" r:id="rId15"/>
    <sheet name="QUESTION 17" sheetId="17" r:id="rId16"/>
    <sheet name="QUESTION 18" sheetId="18" r:id="rId17"/>
    <sheet name="QUESTION 19 &amp; 20" sheetId="19" r:id="rId18"/>
    <sheet name="QUESTION 21" sheetId="20" r:id="rId19"/>
    <sheet name="QUESTION 22" sheetId="21" r:id="rId20"/>
    <sheet name="QUESTION 23" sheetId="22" r:id="rId21"/>
    <sheet name="QUESTION 24" sheetId="23" r:id="rId22"/>
    <sheet name="QUESTION 25" sheetId="24" r:id="rId23"/>
    <sheet name="QUESTION 26" sheetId="25" r:id="rId24"/>
    <sheet name="QUESTION 27" sheetId="26" r:id="rId25"/>
    <sheet name="ANSWER 27" sheetId="27" r:id="rId26"/>
  </sheets>
  <definedNames>
    <definedName name="ExternalData_1" localSheetId="24" hidden="1">'QUESTION 27'!$A$1:$F$248</definedName>
    <definedName name="ExternalData_2" localSheetId="25" hidden="1">'ANSWER 27'!$A$1:$E$248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8" l="1"/>
  <c r="E30" i="25"/>
  <c r="E25" i="25"/>
  <c r="E20" i="25"/>
  <c r="C32" i="24"/>
  <c r="C33" i="24"/>
  <c r="C31" i="24"/>
  <c r="F19" i="24"/>
  <c r="F17" i="24"/>
  <c r="C25" i="24"/>
  <c r="C26" i="24"/>
  <c r="C24" i="24"/>
  <c r="B9" i="23"/>
  <c r="B8" i="23"/>
  <c r="B96" i="22"/>
  <c r="B18" i="21"/>
  <c r="C27" i="20"/>
  <c r="C25" i="20"/>
  <c r="C21" i="20"/>
  <c r="C17" i="20"/>
  <c r="C13" i="20"/>
  <c r="C9" i="20"/>
  <c r="C5" i="20"/>
  <c r="C96" i="19"/>
  <c r="C10" i="17"/>
  <c r="C11" i="17"/>
  <c r="C12" i="17"/>
  <c r="C9" i="17"/>
  <c r="C13" i="16"/>
  <c r="G10" i="15"/>
  <c r="G11" i="15"/>
  <c r="G12" i="15"/>
  <c r="G9" i="15"/>
  <c r="G19" i="14"/>
  <c r="G17" i="14"/>
  <c r="G15" i="14"/>
  <c r="D30" i="13"/>
  <c r="D29" i="13"/>
  <c r="D23" i="13"/>
  <c r="D22" i="13"/>
  <c r="D21" i="13"/>
  <c r="D16" i="13"/>
  <c r="D15" i="13"/>
  <c r="D14" i="13"/>
  <c r="D13" i="13"/>
  <c r="D13" i="11"/>
  <c r="D14" i="11"/>
  <c r="D15" i="11"/>
  <c r="D16" i="11"/>
  <c r="D17" i="11"/>
  <c r="D18" i="11"/>
  <c r="D12" i="11"/>
  <c r="F11" i="10"/>
  <c r="F12" i="10"/>
  <c r="F13" i="10"/>
  <c r="F14" i="10"/>
  <c r="F15" i="10"/>
  <c r="F16" i="10"/>
  <c r="F17" i="10"/>
  <c r="F10" i="10"/>
  <c r="E11" i="10"/>
  <c r="E12" i="10"/>
  <c r="E13" i="10"/>
  <c r="E14" i="10"/>
  <c r="E15" i="10"/>
  <c r="E16" i="10"/>
  <c r="E17" i="10"/>
  <c r="E10" i="10"/>
  <c r="D8" i="9"/>
  <c r="D9" i="9"/>
  <c r="D10" i="9"/>
  <c r="D7" i="9"/>
  <c r="C10" i="8"/>
  <c r="C11" i="8"/>
  <c r="C12" i="8"/>
  <c r="C9" i="8"/>
  <c r="D23" i="7"/>
  <c r="D19" i="7"/>
  <c r="D15" i="7"/>
  <c r="B32" i="6"/>
  <c r="B28" i="6"/>
  <c r="B24" i="6"/>
  <c r="B20" i="6"/>
  <c r="B30" i="5"/>
  <c r="B26" i="5"/>
  <c r="G27" i="2"/>
  <c r="G29" i="2"/>
  <c r="B30" i="4"/>
  <c r="B26" i="4"/>
  <c r="B22" i="3"/>
  <c r="B18" i="3"/>
  <c r="C23" i="2"/>
  <c r="C21" i="2"/>
  <c r="C19" i="2"/>
  <c r="G21" i="1"/>
  <c r="G19" i="1"/>
  <c r="G17" i="1"/>
  <c r="G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801734-8F9D-47CD-B4B6-4684B0B8CA17}" keepAlive="1" name="Query - §Countries and dependencies by population[edit]" description="Connection to the '§Countries and dependencies by population[edit]' query in the workbook." type="5" refreshedVersion="5" background="1" saveData="1">
    <dbPr connection="Provider=Microsoft.Mashup.OleDb.1;Data Source=$Workbook$;Location=&quot;§Countries and dependencies by population[edit]&quot;;Extended Properties=&quot;&quot;" command="SELECT * FROM [§Countries and dependencies by population[edit]]]"/>
  </connection>
  <connection id="2" xr16:uid="{669DB793-FE31-4695-A869-46BDF58359DF}" keepAlive="1" name="Query - Countries_and_dependencies_by_population_edit" description="Connection to the 'Countries_and_dependencies_by_population_edit' query in the workbook." type="5" refreshedVersion="8" background="1" saveData="1">
    <dbPr connection="Provider=Microsoft.Mashup.OleDb.1;Data Source=$Workbook$;Location=Countries_and_dependencies_by_population_edit;Extended Properties=&quot;&quot;" command="SELECT * FROM [Countries_and_dependencies_by_population_edit]"/>
  </connection>
</connections>
</file>

<file path=xl/sharedStrings.xml><?xml version="1.0" encoding="utf-8"?>
<sst xmlns="http://schemas.openxmlformats.org/spreadsheetml/2006/main" count="2669" uniqueCount="1606">
  <si>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</si>
  <si>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</si>
  <si>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</si>
  <si>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</si>
  <si>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</si>
  <si>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</si>
  <si>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</si>
  <si>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</si>
  <si>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</si>
  <si>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</si>
  <si>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</si>
  <si>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</si>
  <si>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</si>
  <si>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</si>
  <si>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</si>
  <si>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the average function and calculate the average of all the three 
category of weight.</t>
  </si>
  <si>
    <t>1. Average Weight of "Light Weight" category.</t>
  </si>
  <si>
    <t>2. Average Weight of "Medium Weight" category.</t>
  </si>
  <si>
    <t>3. Average Weight of "Heavy Weight" category.</t>
  </si>
  <si>
    <t>4. Average for all categories</t>
  </si>
  <si>
    <t xml:space="preserve">The Table below contains percipitation measurments as measured in the Rochester NY area last year.		</t>
  </si>
  <si>
    <t xml:space="preserve">We sampled 3 days in each of the first three months of 2018:	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</si>
  <si>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</si>
  <si>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</si>
  <si>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</si>
  <si>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</si>
  <si>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</si>
  <si>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</si>
  <si>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</si>
  <si>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</si>
  <si>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</si>
  <si>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</si>
  <si>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</si>
  <si>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</si>
  <si>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</si>
  <si>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 xml:space="preserve">Now, calculate the average of the following numbers only with formulas SUM and COUNT (don't use Average formula)		</t>
  </si>
  <si>
    <t>What is the average of all of the samples?</t>
  </si>
  <si>
    <t>Now get the same result with average function</t>
  </si>
  <si>
    <t xml:space="preserve">How many times do you eat breakfast in a week?		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</si>
  <si>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</si>
  <si>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</si>
  <si>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</si>
  <si>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</si>
  <si>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</si>
  <si>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</si>
  <si>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</si>
  <si>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</si>
  <si>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</si>
  <si>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</si>
  <si>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</si>
  <si>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The table below shows survey responses; the respondents could use any value for their answers.</t>
  </si>
  <si>
    <t xml:space="preserve">Solve by using COUNT and COUNTA formulas, and use only column B (Grey) to answer the questions:						</t>
  </si>
  <si>
    <t xml:space="preserve">QUESTION </t>
  </si>
  <si>
    <t>How many numerical (with number only) responses are in the range?</t>
  </si>
  <si>
    <t>ANSWER</t>
  </si>
  <si>
    <t xml:space="preserve">QUESTION  </t>
  </si>
  <si>
    <t>How many response in total are in the range?</t>
  </si>
  <si>
    <t xml:space="preserve">The following table represents a bank statement of ExcelMaster company. Column E shows the total dollar value amount of each of the accounts. Answer all the questions using COUNT and COUNTA function. 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</si>
  <si>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</si>
  <si>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</si>
  <si>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</si>
  <si>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</si>
  <si>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</si>
  <si>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</si>
  <si>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</si>
  <si>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</si>
  <si>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</si>
  <si>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</si>
  <si>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</si>
  <si>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</si>
  <si>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</si>
  <si>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</si>
  <si>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</si>
  <si>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</si>
  <si>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</si>
  <si>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</si>
  <si>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 xml:space="preserve">Answer by using functions COUNT and COUNTA		</t>
  </si>
  <si>
    <t>QUESTION</t>
  </si>
  <si>
    <t>How many numerical answer appear in column C-Amount?</t>
  </si>
  <si>
    <t>How many non-blank answers ( numbers and letters) appear in column C?</t>
  </si>
  <si>
    <t>How many numerical answer appear in column C - Amount?</t>
  </si>
  <si>
    <t>How many non-blank answers(numbers and letters) appear in column C?</t>
  </si>
  <si>
    <t xml:space="preserve"> Solve all the question by using formulas COUNT, COUNTA and COUNTBLANK: </t>
  </si>
  <si>
    <t>Orange</t>
  </si>
  <si>
    <t>L</t>
  </si>
  <si>
    <t>AAA</t>
  </si>
  <si>
    <t>Apple1234</t>
  </si>
  <si>
    <t xml:space="preserve">Solve by using formulas COUNT, COUNTA and COUNTBLANK:				</t>
  </si>
  <si>
    <t>How many cells with a number value are in the grey range (cell A4 to A14)?</t>
  </si>
  <si>
    <t>How many empty cell are in the grey range?</t>
  </si>
  <si>
    <t>How many non number cells are in the grey range?</t>
  </si>
  <si>
    <t>How many cells in total are in the range?</t>
  </si>
  <si>
    <t>solve all the question using HLOOKUP only.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</si>
  <si>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</si>
  <si>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</si>
  <si>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</si>
  <si>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</si>
  <si>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</si>
  <si>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</si>
  <si>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</si>
  <si>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</si>
  <si>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</si>
  <si>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</si>
  <si>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</si>
  <si>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</si>
  <si>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</si>
  <si>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</si>
  <si>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</si>
  <si>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</si>
  <si>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</si>
  <si>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</si>
  <si>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</si>
  <si>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</si>
  <si>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</si>
  <si>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</si>
  <si>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</si>
  <si>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emoployee with id 105?</t>
  </si>
  <si>
    <t>What is the total pay of employee with id 107?</t>
  </si>
  <si>
    <t>Table A contains names and their respective grades for Excel 101 Course. Complete column C using only IF formula.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</si>
  <si>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</si>
  <si>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</si>
  <si>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</si>
  <si>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</si>
  <si>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</si>
  <si>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</si>
  <si>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</si>
  <si>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>Dani</t>
  </si>
  <si>
    <t xml:space="preserve">The following table is an extract from an accounting system that contains four journal entries. Check if column A's cells match column B's cell. if they match - return "match", otherwise return "no match". </t>
  </si>
  <si>
    <t>Debit</t>
  </si>
  <si>
    <t>Credit</t>
  </si>
  <si>
    <t>Same value?</t>
  </si>
  <si>
    <t>Journal Entry 1</t>
  </si>
  <si>
    <t xml:space="preserve">$94.00 </t>
  </si>
  <si>
    <t>Journal Entry 2</t>
  </si>
  <si>
    <t xml:space="preserve">$109.00 </t>
  </si>
  <si>
    <t>Journal Entry 3</t>
  </si>
  <si>
    <t xml:space="preserve">$85.00 </t>
  </si>
  <si>
    <t>Journal Entry 4</t>
  </si>
  <si>
    <t xml:space="preserve">$12.00 </t>
  </si>
  <si>
    <t xml:space="preserve">$85.50 </t>
  </si>
  <si>
    <t>The table below contains detaols of high school students names and ages, use IF formula to complet column D and E.</t>
  </si>
  <si>
    <t xml:space="preserve">If the student is younger than 18 years old he/she is a minor. Check whether the student is a minor or not. for Minor return "Minor" and non minor = "Adult" anwswer in column E						</t>
  </si>
  <si>
    <t>If the student's age is 16 or above,he/she is eligible for a deiver's license. Check if rhey are eligible or not. Answer in column D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</si>
  <si>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</si>
  <si>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</si>
  <si>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</si>
  <si>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</si>
  <si>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</si>
  <si>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</si>
  <si>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</si>
  <si>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</si>
  <si>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</si>
  <si>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</si>
  <si>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</si>
  <si>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</si>
  <si>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Column D</t>
  </si>
  <si>
    <t>Column E</t>
  </si>
  <si>
    <t xml:space="preserve">An A+ student gets 100% scholarship and non A+ gets 50% scholarship as shown in the table below:			</t>
  </si>
  <si>
    <t>A+</t>
  </si>
  <si>
    <t>A-</t>
  </si>
  <si>
    <t xml:space="preserve">The following table contains the names of students from 2024 class.		</t>
  </si>
  <si>
    <t xml:space="preserve">Use IF function to calculate the scholarships' amounts each of them will get			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</si>
  <si>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</si>
  <si>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</si>
  <si>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</si>
  <si>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</si>
  <si>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</si>
  <si>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</si>
  <si>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</si>
  <si>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</si>
  <si>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</si>
  <si>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 xml:space="preserve">In this module, we will focus on learning  how to make basic arithmetic operations using excel					</t>
  </si>
  <si>
    <t xml:space="preserve">Use the following guidelines to calculate the statements below:			</t>
  </si>
  <si>
    <t>=</t>
  </si>
  <si>
    <t xml:space="preserve">equal, use = sign before the mormula to calculate a formula </t>
  </si>
  <si>
    <t>+</t>
  </si>
  <si>
    <t>-</t>
  </si>
  <si>
    <t>*</t>
  </si>
  <si>
    <t>%</t>
  </si>
  <si>
    <t>plus</t>
  </si>
  <si>
    <t>minus</t>
  </si>
  <si>
    <t>divide</t>
  </si>
  <si>
    <t>multiply</t>
  </si>
  <si>
    <t>percentage sign (will divide the number by 100 if added If added after a value)</t>
  </si>
  <si>
    <t>/</t>
  </si>
  <si>
    <t>Arithmertics</t>
  </si>
  <si>
    <t>times</t>
  </si>
  <si>
    <t xml:space="preserve">divede by </t>
  </si>
  <si>
    <t>Percentage using divison of numbers</t>
  </si>
  <si>
    <t xml:space="preserve">out of 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</si>
  <si>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</si>
  <si>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</si>
  <si>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</si>
  <si>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</si>
  <si>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</si>
  <si>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</si>
  <si>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</si>
  <si>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Use max, min and average formulas to answer all the following questions given in the file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</si>
  <si>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</si>
  <si>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</si>
  <si>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</si>
  <si>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</si>
  <si>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</si>
  <si>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</si>
  <si>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</si>
  <si>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</si>
  <si>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westler?</t>
  </si>
  <si>
    <t>What is the minimum weight of a westler?</t>
  </si>
  <si>
    <t>What is the average between the maximum and the minimum?(mid range)</t>
  </si>
  <si>
    <t xml:space="preserve">The following table contains details about the scores of 4 students in a driving theory test. If a student fails at least one test - she or he needs to retake the course.							</t>
  </si>
  <si>
    <t>Use IF and MAX/MIN to check if a student passed the test</t>
  </si>
  <si>
    <t>if the lowest score is lower than 50 return "fail"</t>
  </si>
  <si>
    <t>else-return "pass"</t>
  </si>
  <si>
    <t>Johnny</t>
  </si>
  <si>
    <t>Georgy</t>
  </si>
  <si>
    <t>Ofri</t>
  </si>
  <si>
    <t>Test 1</t>
  </si>
  <si>
    <t>Test 2</t>
  </si>
  <si>
    <t>Test 3</t>
  </si>
  <si>
    <t>Test 4</t>
  </si>
  <si>
    <t>IF at least one student got 99 point or more in a test - the test considered easy,</t>
  </si>
  <si>
    <t>Use MAX and IF to creat a logic that checks if the test was "Easy" or not</t>
  </si>
  <si>
    <t>Johny</t>
  </si>
  <si>
    <t>Lev</t>
  </si>
  <si>
    <t>Yoav</t>
  </si>
  <si>
    <t>Chen</t>
  </si>
  <si>
    <t>The school decide to use the following grade system:</t>
  </si>
  <si>
    <t>Grade higher or equal to 80 - Excellent</t>
  </si>
  <si>
    <t>Grade higher or equal to 60 but lower than 80 - Good</t>
  </si>
  <si>
    <t>Grade lower than 60 - Fail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</si>
  <si>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</si>
  <si>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</si>
  <si>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</si>
  <si>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</si>
  <si>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</si>
  <si>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</si>
  <si>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</si>
  <si>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 xml:space="preserve">The following table includes ABC company's revenue by month.			</t>
  </si>
  <si>
    <t xml:space="preserve">The company's CFO asked you to use SUM formula to calculate the total revenue for the year.			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</si>
  <si>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</si>
  <si>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</si>
  <si>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</si>
  <si>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</si>
  <si>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</si>
  <si>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</si>
  <si>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</si>
  <si>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</si>
  <si>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</si>
  <si>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</si>
  <si>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</si>
  <si>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</si>
  <si>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</si>
  <si>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</si>
  <si>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</si>
  <si>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 xml:space="preserve">The following table represents daily costs by day for the first quarter of 2015		</t>
  </si>
  <si>
    <t xml:space="preserve">Calculate the total costs at the bottom of the table. Hint: to save time, use sum shortcuts.		</t>
  </si>
  <si>
    <t>Date</t>
  </si>
  <si>
    <t>Costs</t>
  </si>
  <si>
    <t>12/13/2015</t>
  </si>
  <si>
    <t>1/13/2015</t>
  </si>
  <si>
    <t>1/14/2015</t>
  </si>
  <si>
    <t>1/15/2015</t>
  </si>
  <si>
    <t>1/16/2015</t>
  </si>
  <si>
    <t>1/17/2015</t>
  </si>
  <si>
    <t>1/18/2015</t>
  </si>
  <si>
    <t>1/19/2015</t>
  </si>
  <si>
    <t>1/20/2015</t>
  </si>
  <si>
    <t>1/21/2015</t>
  </si>
  <si>
    <t>1/22/2015</t>
  </si>
  <si>
    <t>1/23/2015</t>
  </si>
  <si>
    <t>1/24/2015</t>
  </si>
  <si>
    <t>1/25/2015</t>
  </si>
  <si>
    <t>1/27/2015</t>
  </si>
  <si>
    <t>1/28/2015</t>
  </si>
  <si>
    <t>1/29/2015</t>
  </si>
  <si>
    <t>1/30/2015</t>
  </si>
  <si>
    <t>1/31/2015</t>
  </si>
  <si>
    <t>8/14/2015</t>
  </si>
  <si>
    <t>2/13/2015</t>
  </si>
  <si>
    <t>2/14/2015</t>
  </si>
  <si>
    <t>2/15/2015</t>
  </si>
  <si>
    <t>2/16/2015</t>
  </si>
  <si>
    <t>2/17/2015</t>
  </si>
  <si>
    <t>2/18/2015</t>
  </si>
  <si>
    <t>2/19/2015</t>
  </si>
  <si>
    <t>2/20/2015</t>
  </si>
  <si>
    <t>2/21/2015</t>
  </si>
  <si>
    <t>2/22/2015</t>
  </si>
  <si>
    <t>2/23/2015</t>
  </si>
  <si>
    <t>2/24/2015</t>
  </si>
  <si>
    <t>2/25/2015</t>
  </si>
  <si>
    <t>2/26/2015</t>
  </si>
  <si>
    <t>2/27/2015</t>
  </si>
  <si>
    <t>2/28/2015</t>
  </si>
  <si>
    <t>3/13/2015</t>
  </si>
  <si>
    <t>3/14/2015</t>
  </si>
  <si>
    <t>3/15/2015</t>
  </si>
  <si>
    <t>3/16/2015</t>
  </si>
  <si>
    <t>3/18/2015</t>
  </si>
  <si>
    <t>3/19/2015</t>
  </si>
  <si>
    <t>3/20/2015</t>
  </si>
  <si>
    <t>3/21/2015</t>
  </si>
  <si>
    <t>3/22/2015</t>
  </si>
  <si>
    <t>3/23/2015</t>
  </si>
  <si>
    <t>3/24/2015</t>
  </si>
  <si>
    <t>3/25/2015</t>
  </si>
  <si>
    <t>3/27/2015</t>
  </si>
  <si>
    <t>3/28/2015</t>
  </si>
  <si>
    <t>3/29/2015</t>
  </si>
  <si>
    <t>3/30/2015</t>
  </si>
  <si>
    <t>3/31/2015</t>
  </si>
  <si>
    <t>Find the number of residents for each of the following groups from the table below:</t>
  </si>
  <si>
    <t>Age group</t>
  </si>
  <si>
    <t>Number of residents</t>
  </si>
  <si>
    <t>0-19</t>
  </si>
  <si>
    <t>25-49</t>
  </si>
  <si>
    <t>50-75+</t>
  </si>
  <si>
    <t>0 - 19</t>
  </si>
  <si>
    <t xml:space="preserve">25 - 49 </t>
  </si>
  <si>
    <t>50 - 75+</t>
  </si>
  <si>
    <t xml:space="preserve">What is the total number of residents in region 3 (green) for all group ages?				</t>
  </si>
  <si>
    <t xml:space="preserve">What is the total number of users in regions 1-20 for all groups?		</t>
  </si>
  <si>
    <t xml:space="preserve">Total number of residents of ages 0-19 and 50-75+	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</si>
  <si>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</si>
  <si>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</si>
  <si>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</si>
  <si>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</si>
  <si>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</si>
  <si>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</si>
  <si>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</si>
  <si>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</si>
  <si>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</si>
  <si>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</si>
  <si>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</si>
  <si>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</si>
  <si>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</si>
  <si>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</si>
  <si>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</si>
  <si>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</si>
  <si>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</si>
  <si>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</si>
  <si>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</si>
  <si>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</si>
  <si>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</si>
  <si>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</si>
  <si>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</si>
  <si>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</si>
  <si>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</si>
  <si>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</si>
  <si>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</si>
  <si>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</si>
  <si>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</si>
  <si>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</si>
  <si>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</si>
  <si>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</si>
  <si>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</si>
  <si>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</si>
  <si>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</si>
  <si>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</si>
  <si>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</si>
  <si>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</si>
  <si>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</si>
  <si>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</si>
  <si>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</si>
  <si>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</si>
  <si>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</si>
  <si>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</si>
  <si>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</si>
  <si>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</si>
  <si>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</si>
  <si>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</si>
  <si>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</si>
  <si>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</si>
  <si>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</si>
  <si>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</si>
  <si>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</si>
  <si>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</si>
  <si>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</si>
  <si>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</si>
  <si>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</si>
  <si>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</si>
  <si>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</si>
  <si>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</si>
  <si>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</si>
  <si>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</si>
  <si>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</si>
  <si>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</si>
  <si>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</si>
  <si>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</si>
  <si>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</si>
  <si>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</si>
  <si>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</si>
  <si>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</si>
  <si>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</si>
  <si>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</si>
  <si>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</si>
  <si>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</si>
  <si>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</si>
  <si>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</si>
  <si>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</si>
  <si>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</si>
  <si>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</si>
  <si>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</si>
  <si>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</si>
  <si>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</si>
  <si>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</si>
  <si>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</si>
  <si>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</si>
  <si>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</si>
  <si>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</si>
  <si>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</si>
  <si>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</si>
  <si>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</si>
  <si>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</si>
  <si>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</si>
  <si>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</si>
  <si>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</si>
  <si>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</si>
  <si>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</si>
  <si>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</si>
  <si>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</si>
  <si>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</si>
  <si>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</si>
  <si>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</si>
  <si>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</si>
  <si>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</si>
  <si>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</si>
  <si>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</si>
  <si>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</si>
  <si>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</si>
  <si>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</si>
  <si>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</si>
  <si>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</si>
  <si>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</si>
  <si>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</si>
  <si>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</si>
  <si>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</si>
  <si>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</si>
  <si>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</si>
  <si>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</si>
  <si>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</si>
  <si>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</si>
  <si>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</si>
  <si>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</si>
  <si>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</si>
  <si>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</si>
  <si>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</si>
  <si>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</si>
  <si>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</si>
  <si>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</si>
  <si>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</si>
  <si>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</si>
  <si>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</si>
  <si>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</si>
  <si>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</si>
  <si>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</si>
  <si>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</si>
  <si>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</si>
  <si>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</si>
  <si>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</si>
  <si>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</si>
  <si>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</si>
  <si>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</si>
  <si>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</si>
  <si>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</si>
  <si>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</si>
  <si>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</si>
  <si>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</si>
  <si>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</si>
  <si>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</si>
  <si>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</si>
  <si>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</si>
  <si>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</si>
  <si>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</si>
  <si>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</si>
  <si>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</si>
  <si>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</si>
  <si>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</si>
  <si>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</si>
  <si>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</si>
  <si>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</si>
  <si>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</si>
  <si>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</si>
  <si>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</si>
  <si>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</si>
  <si>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</si>
  <si>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answer</t>
  </si>
  <si>
    <t xml:space="preserve">Retrieve the GBP:USD exchange rate for the following dates using VLOOKUP function, from the table in columns G-H.							</t>
  </si>
  <si>
    <t xml:space="preserve">In case there is no exchange rate for a certain date entry, return the the last known rate for that day.							</t>
  </si>
  <si>
    <t>Exchange Rate</t>
  </si>
  <si>
    <t>1/15/2021</t>
  </si>
  <si>
    <t>1/24/2021</t>
  </si>
  <si>
    <t xml:space="preserve">GBP:USD Exchange rates:	</t>
  </si>
  <si>
    <t xml:space="preserve">$1.3569 </t>
  </si>
  <si>
    <t xml:space="preserve">$1.3624 </t>
  </si>
  <si>
    <t xml:space="preserve">$1.3607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</si>
  <si>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</si>
  <si>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</si>
  <si>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</si>
  <si>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</si>
  <si>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</si>
  <si>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</si>
  <si>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</si>
  <si>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</si>
  <si>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</si>
  <si>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</si>
  <si>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</si>
  <si>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</si>
  <si>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</si>
  <si>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</si>
  <si>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</si>
  <si>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</si>
  <si>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</si>
  <si>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</si>
  <si>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</si>
  <si>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</si>
  <si>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</si>
  <si>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</si>
  <si>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</si>
  <si>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</si>
  <si>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</si>
  <si>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</si>
  <si>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</si>
  <si>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</si>
  <si>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>$1.3671</t>
  </si>
  <si>
    <t xml:space="preserve">Below is a list of the employees who work in your company:			</t>
  </si>
  <si>
    <t>Location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</si>
  <si>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</si>
  <si>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</si>
  <si>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</si>
  <si>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</si>
  <si>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</si>
  <si>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</si>
  <si>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</si>
  <si>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</si>
  <si>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</si>
  <si>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</si>
  <si>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</si>
  <si>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</si>
  <si>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</si>
  <si>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</si>
  <si>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</si>
  <si>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</si>
  <si>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</si>
  <si>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</si>
  <si>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</si>
  <si>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</si>
  <si>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 xml:space="preserve">What is the name of Employee ID 58369?	</t>
  </si>
  <si>
    <t xml:space="preserve">What's the age of Estelle Cormack?	</t>
  </si>
  <si>
    <t xml:space="preserve">Return the Location of the following employees:		</t>
  </si>
  <si>
    <t xml:space="preserve">Find the Salary of the following employees:		</t>
  </si>
  <si>
    <t>Johnny Slash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</si>
  <si>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</si>
  <si>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</si>
  <si>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</si>
  <si>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</si>
  <si>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</si>
  <si>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</si>
  <si>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</si>
  <si>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</si>
  <si>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</si>
  <si>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Accountant</t>
  </si>
  <si>
    <t>Emily Chen</t>
  </si>
  <si>
    <t>Sam Lee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</si>
  <si>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</si>
  <si>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</si>
  <si>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</si>
  <si>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</si>
  <si>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</si>
  <si>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</si>
  <si>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</si>
  <si>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</si>
  <si>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</si>
  <si>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</si>
  <si>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</si>
  <si>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 xml:space="preserve">Create a VLOOKUP formula to find the occupation of Jane Doe.			</t>
  </si>
  <si>
    <t>Results:</t>
  </si>
  <si>
    <t xml:space="preserve">Create a VLOOKUP formula to find the age of Mike Lee.			</t>
  </si>
  <si>
    <t xml:space="preserve">Create a VLOOKUP formula to find the occupation of a person whose name starts with "B" (Challenging!)							</t>
  </si>
  <si>
    <t>Rank</t>
  </si>
  <si>
    <t>Country (or dependent territory)</t>
  </si>
  <si>
    <t>Population</t>
  </si>
  <si>
    <t>% of world 
population</t>
  </si>
  <si>
    <t>Source</t>
  </si>
  <si>
    <t>1</t>
  </si>
  <si>
    <t>China</t>
  </si>
  <si>
    <t>1,368,570,000</t>
  </si>
  <si>
    <t>March 6, 2015</t>
  </si>
  <si>
    <t>18.9%</t>
  </si>
  <si>
    <t>Official population clock</t>
  </si>
  <si>
    <t>2</t>
  </si>
  <si>
    <t>India</t>
  </si>
  <si>
    <t>1,267,830,000</t>
  </si>
  <si>
    <t>17.5%</t>
  </si>
  <si>
    <t>3</t>
  </si>
  <si>
    <t>United States</t>
  </si>
  <si>
    <t>320,529,000</t>
  </si>
  <si>
    <t>4.43%</t>
  </si>
  <si>
    <t>4</t>
  </si>
  <si>
    <t>Indonesia</t>
  </si>
  <si>
    <t>255,461,700</t>
  </si>
  <si>
    <t>July 1, 2015</t>
  </si>
  <si>
    <t>3.53%</t>
  </si>
  <si>
    <t>Official estimate</t>
  </si>
  <si>
    <t>5</t>
  </si>
  <si>
    <t>Brazil</t>
  </si>
  <si>
    <t>203,975,000</t>
  </si>
  <si>
    <t>2.82%</t>
  </si>
  <si>
    <t>6</t>
  </si>
  <si>
    <t>Pakistan</t>
  </si>
  <si>
    <t>189,150,000</t>
  </si>
  <si>
    <t>2.62%</t>
  </si>
  <si>
    <t>7</t>
  </si>
  <si>
    <t>Nigeria</t>
  </si>
  <si>
    <t>183,523,000</t>
  </si>
  <si>
    <t>2.54%</t>
  </si>
  <si>
    <t>UN projection</t>
  </si>
  <si>
    <t>8</t>
  </si>
  <si>
    <t>Bangladesh</t>
  </si>
  <si>
    <t>157,941,000</t>
  </si>
  <si>
    <t>2.18%</t>
  </si>
  <si>
    <t>9</t>
  </si>
  <si>
    <t>Russia</t>
  </si>
  <si>
    <t>146,270,033</t>
  </si>
  <si>
    <t>January 1, 2015</t>
  </si>
  <si>
    <t>2.02%</t>
  </si>
  <si>
    <t>10</t>
  </si>
  <si>
    <t>Japan</t>
  </si>
  <si>
    <t>126,970,000</t>
  </si>
  <si>
    <t>February 1, 2015</t>
  </si>
  <si>
    <t>1.76%</t>
  </si>
  <si>
    <t>Monthly official estimate</t>
  </si>
  <si>
    <t>11</t>
  </si>
  <si>
    <t>Mexico</t>
  </si>
  <si>
    <t>121,005,815</t>
  </si>
  <si>
    <t>1.67%</t>
  </si>
  <si>
    <t>Official projection</t>
  </si>
  <si>
    <t>12</t>
  </si>
  <si>
    <t>Philippines</t>
  </si>
  <si>
    <t>101,098,400</t>
  </si>
  <si>
    <t>1.4%</t>
  </si>
  <si>
    <t>13</t>
  </si>
  <si>
    <t>Vietnam</t>
  </si>
  <si>
    <t>90,730,000</t>
  </si>
  <si>
    <t>July 1, 2014</t>
  </si>
  <si>
    <t>1.26%</t>
  </si>
  <si>
    <t>Annual official estimate</t>
  </si>
  <si>
    <t>14</t>
  </si>
  <si>
    <t>Ethiopia</t>
  </si>
  <si>
    <t>90,076,012</t>
  </si>
  <si>
    <t>1.25%</t>
  </si>
  <si>
    <t>15</t>
  </si>
  <si>
    <t>Egypt</t>
  </si>
  <si>
    <t>88,123,300</t>
  </si>
  <si>
    <t>1.22%</t>
  </si>
  <si>
    <t>16</t>
  </si>
  <si>
    <t>Germany</t>
  </si>
  <si>
    <t>80,925,000</t>
  </si>
  <si>
    <t>June 30, 2014</t>
  </si>
  <si>
    <t>1.12%</t>
  </si>
  <si>
    <t>17</t>
  </si>
  <si>
    <t>Iran</t>
  </si>
  <si>
    <t>78,165,200</t>
  </si>
  <si>
    <t>1.08%</t>
  </si>
  <si>
    <t>18</t>
  </si>
  <si>
    <t>Turkey</t>
  </si>
  <si>
    <t>77,695,904</t>
  </si>
  <si>
    <t>December 31, 2014</t>
  </si>
  <si>
    <t>1.07%</t>
  </si>
  <si>
    <t>19</t>
  </si>
  <si>
    <t>Democratic Republic of the Congo</t>
  </si>
  <si>
    <t>71,246,000</t>
  </si>
  <si>
    <t>0.99%</t>
  </si>
  <si>
    <t>20</t>
  </si>
  <si>
    <t>France</t>
  </si>
  <si>
    <t>66,104,000</t>
  </si>
  <si>
    <t>0.91%</t>
  </si>
  <si>
    <t>21</t>
  </si>
  <si>
    <t>Thailand</t>
  </si>
  <si>
    <t>64,871,000</t>
  </si>
  <si>
    <t>0.9%</t>
  </si>
  <si>
    <t>Official annual projection</t>
  </si>
  <si>
    <t>22</t>
  </si>
  <si>
    <t>United Kingdom</t>
  </si>
  <si>
    <t>64,105,654</t>
  </si>
  <si>
    <t>July 1, 2013</t>
  </si>
  <si>
    <t>0.89%</t>
  </si>
  <si>
    <t>23</t>
  </si>
  <si>
    <t>Italy</t>
  </si>
  <si>
    <t>60,782,309</t>
  </si>
  <si>
    <t>September 30, 2014</t>
  </si>
  <si>
    <t>0.84%</t>
  </si>
  <si>
    <t>24</t>
  </si>
  <si>
    <t>South Africa</t>
  </si>
  <si>
    <t>54,002,000</t>
  </si>
  <si>
    <t>0.75%</t>
  </si>
  <si>
    <t>25</t>
  </si>
  <si>
    <t>Burma</t>
  </si>
  <si>
    <t>51,419,420</t>
  </si>
  <si>
    <t>March 29, 2014</t>
  </si>
  <si>
    <t>0.71%</t>
  </si>
  <si>
    <t>Preliminary 2014 census result</t>
  </si>
  <si>
    <t>26</t>
  </si>
  <si>
    <t>South Korea</t>
  </si>
  <si>
    <t>51,342,881</t>
  </si>
  <si>
    <t>27</t>
  </si>
  <si>
    <t>Colombia</t>
  </si>
  <si>
    <t>48,025,400</t>
  </si>
  <si>
    <t>0.664%</t>
  </si>
  <si>
    <t>28</t>
  </si>
  <si>
    <t>Tanzania</t>
  </si>
  <si>
    <t>47,421,786</t>
  </si>
  <si>
    <t>0.66%</t>
  </si>
  <si>
    <t>Official Projection</t>
  </si>
  <si>
    <t>29</t>
  </si>
  <si>
    <t>Kenya</t>
  </si>
  <si>
    <t>46,749,000</t>
  </si>
  <si>
    <t>0.65%</t>
  </si>
  <si>
    <t>30</t>
  </si>
  <si>
    <t>Spain</t>
  </si>
  <si>
    <t>46,464,053</t>
  </si>
  <si>
    <t>0.64%</t>
  </si>
  <si>
    <t>31</t>
  </si>
  <si>
    <t>Argentina</t>
  </si>
  <si>
    <t>43,131,966</t>
  </si>
  <si>
    <t>0.6%</t>
  </si>
  <si>
    <t>32</t>
  </si>
  <si>
    <t>Ukraine</t>
  </si>
  <si>
    <t>42,928,900</t>
  </si>
  <si>
    <t>0.59%</t>
  </si>
  <si>
    <t>33</t>
  </si>
  <si>
    <t>Algeria</t>
  </si>
  <si>
    <t>39,500,000</t>
  </si>
  <si>
    <t>0.55%</t>
  </si>
  <si>
    <t>34</t>
  </si>
  <si>
    <t>Poland</t>
  </si>
  <si>
    <t>38,484,000</t>
  </si>
  <si>
    <t>0.53%</t>
  </si>
  <si>
    <t>35</t>
  </si>
  <si>
    <t>Sudan</t>
  </si>
  <si>
    <t>38,435,252</t>
  </si>
  <si>
    <t>36</t>
  </si>
  <si>
    <t>Iraq</t>
  </si>
  <si>
    <t>36,004,552</t>
  </si>
  <si>
    <t>0.5%</t>
  </si>
  <si>
    <t>37</t>
  </si>
  <si>
    <t>Canada</t>
  </si>
  <si>
    <t>35,675,834</t>
  </si>
  <si>
    <t>October 1, 2014</t>
  </si>
  <si>
    <t>0.49%</t>
  </si>
  <si>
    <t>38</t>
  </si>
  <si>
    <t>Uganda</t>
  </si>
  <si>
    <t>34,856,813</t>
  </si>
  <si>
    <t>August 28, 2014</t>
  </si>
  <si>
    <t>0.48%</t>
  </si>
  <si>
    <t>39</t>
  </si>
  <si>
    <t>Morocco</t>
  </si>
  <si>
    <t>33,543,100</t>
  </si>
  <si>
    <t>0.464%</t>
  </si>
  <si>
    <t>40</t>
  </si>
  <si>
    <t>Saudi Arabia</t>
  </si>
  <si>
    <t>31,521,418</t>
  </si>
  <si>
    <t>0.44%</t>
  </si>
  <si>
    <t>41</t>
  </si>
  <si>
    <t>Peru</t>
  </si>
  <si>
    <t>31,151,643</t>
  </si>
  <si>
    <t>0.43%</t>
  </si>
  <si>
    <t>42</t>
  </si>
  <si>
    <t>Venezuela</t>
  </si>
  <si>
    <t>30,620,404</t>
  </si>
  <si>
    <t>0.42%</t>
  </si>
  <si>
    <t>43</t>
  </si>
  <si>
    <t>Malaysia</t>
  </si>
  <si>
    <t>30,511,900</t>
  </si>
  <si>
    <t>0.422%</t>
  </si>
  <si>
    <t>44</t>
  </si>
  <si>
    <t>Uzbekistan</t>
  </si>
  <si>
    <t>30,492,800</t>
  </si>
  <si>
    <t>January 1, 2014</t>
  </si>
  <si>
    <t>45</t>
  </si>
  <si>
    <t>Nepal</t>
  </si>
  <si>
    <t>28,037,904</t>
  </si>
  <si>
    <t>0.39%</t>
  </si>
  <si>
    <t>46</t>
  </si>
  <si>
    <t>Ghana</t>
  </si>
  <si>
    <t>27,043,093</t>
  </si>
  <si>
    <t>0.37%</t>
  </si>
  <si>
    <t>47</t>
  </si>
  <si>
    <t>Afghanistan</t>
  </si>
  <si>
    <t>26,556,800</t>
  </si>
  <si>
    <t>48</t>
  </si>
  <si>
    <t>Yemen</t>
  </si>
  <si>
    <t>25,956,000</t>
  </si>
  <si>
    <t>0.36%</t>
  </si>
  <si>
    <t>49</t>
  </si>
  <si>
    <t>Mozambique</t>
  </si>
  <si>
    <t>25,727,911</t>
  </si>
  <si>
    <t>Annual official projection</t>
  </si>
  <si>
    <t>50</t>
  </si>
  <si>
    <t>North Korea</t>
  </si>
  <si>
    <t>25,155,000</t>
  </si>
  <si>
    <t>0.35%</t>
  </si>
  <si>
    <t>51</t>
  </si>
  <si>
    <t>Angola</t>
  </si>
  <si>
    <t>24,383,301</t>
  </si>
  <si>
    <t>May 16, 2014</t>
  </si>
  <si>
    <t>0.34%</t>
  </si>
  <si>
    <t>52</t>
  </si>
  <si>
    <t>Australia</t>
  </si>
  <si>
    <t>23,766,500</t>
  </si>
  <si>
    <t>0.329%</t>
  </si>
  <si>
    <t>53</t>
  </si>
  <si>
    <t>Taiwan</t>
  </si>
  <si>
    <t>23,440,278</t>
  </si>
  <si>
    <t>January 31, 2015</t>
  </si>
  <si>
    <t>0.32%</t>
  </si>
  <si>
    <t>54</t>
  </si>
  <si>
    <t>Syria</t>
  </si>
  <si>
    <t>23,087,363</t>
  </si>
  <si>
    <t>55</t>
  </si>
  <si>
    <t>Ivory Coast</t>
  </si>
  <si>
    <t>22,671,331</t>
  </si>
  <si>
    <t>May 15, 2014</t>
  </si>
  <si>
    <t>0.31%</t>
  </si>
  <si>
    <t>Preliminary 2014 Census Result</t>
  </si>
  <si>
    <t>56</t>
  </si>
  <si>
    <t>Madagascar</t>
  </si>
  <si>
    <t>21,842,167</t>
  </si>
  <si>
    <t>0.3%</t>
  </si>
  <si>
    <t>57</t>
  </si>
  <si>
    <t>Cameroon</t>
  </si>
  <si>
    <t>21,143,237</t>
  </si>
  <si>
    <t>0.28%</t>
  </si>
  <si>
    <t>58</t>
  </si>
  <si>
    <t>Sri Lanka</t>
  </si>
  <si>
    <t>20,359,439</t>
  </si>
  <si>
    <t>March 19, 2012</t>
  </si>
  <si>
    <t>Final 2012 Census Result</t>
  </si>
  <si>
    <t>59</t>
  </si>
  <si>
    <t>Romania</t>
  </si>
  <si>
    <t>19,942,642</t>
  </si>
  <si>
    <t>60</t>
  </si>
  <si>
    <t>Niger</t>
  </si>
  <si>
    <t>19,268,000</t>
  </si>
  <si>
    <t>0.27%</t>
  </si>
  <si>
    <t>61</t>
  </si>
  <si>
    <t>Burkina Faso</t>
  </si>
  <si>
    <t>18,450,494</t>
  </si>
  <si>
    <t>0.26%</t>
  </si>
  <si>
    <t>62</t>
  </si>
  <si>
    <t>Chile</t>
  </si>
  <si>
    <t>18,006,407</t>
  </si>
  <si>
    <t>0.25%</t>
  </si>
  <si>
    <t>63</t>
  </si>
  <si>
    <t>Kazakhstan</t>
  </si>
  <si>
    <t>17,417,500</t>
  </si>
  <si>
    <t>0.24%</t>
  </si>
  <si>
    <t>64</t>
  </si>
  <si>
    <t>Netherlands</t>
  </si>
  <si>
    <t>16,892,500</t>
  </si>
  <si>
    <t>0.234%</t>
  </si>
  <si>
    <t>65</t>
  </si>
  <si>
    <t>Malawi</t>
  </si>
  <si>
    <t>16,310,431</t>
  </si>
  <si>
    <t>0.23%</t>
  </si>
  <si>
    <t>66</t>
  </si>
  <si>
    <t>Mali</t>
  </si>
  <si>
    <t>16,259,000</t>
  </si>
  <si>
    <t>0.22%</t>
  </si>
  <si>
    <t>67</t>
  </si>
  <si>
    <t>Ecuador</t>
  </si>
  <si>
    <t>15,945,200</t>
  </si>
  <si>
    <t>68</t>
  </si>
  <si>
    <t>Guatemala</t>
  </si>
  <si>
    <t>15,806,675</t>
  </si>
  <si>
    <t>69</t>
  </si>
  <si>
    <t>Zambia</t>
  </si>
  <si>
    <t>15,473,905</t>
  </si>
  <si>
    <t>0.21%</t>
  </si>
  <si>
    <t>70</t>
  </si>
  <si>
    <t>Cambodia</t>
  </si>
  <si>
    <t>15,405,157</t>
  </si>
  <si>
    <t>71</t>
  </si>
  <si>
    <t>Chad</t>
  </si>
  <si>
    <t>13,606,000</t>
  </si>
  <si>
    <t>0.19%</t>
  </si>
  <si>
    <t>72</t>
  </si>
  <si>
    <t>Senegal</t>
  </si>
  <si>
    <t>13,508,715</t>
  </si>
  <si>
    <t>November 19, 2013</t>
  </si>
  <si>
    <t>2013 census result</t>
  </si>
  <si>
    <t>73</t>
  </si>
  <si>
    <t>Zimbabwe</t>
  </si>
  <si>
    <t>13,061,239</t>
  </si>
  <si>
    <t>August 17, 2012</t>
  </si>
  <si>
    <t>0.18%</t>
  </si>
  <si>
    <t>2012 Census Result</t>
  </si>
  <si>
    <t>74</t>
  </si>
  <si>
    <t>South Sudan</t>
  </si>
  <si>
    <t>11,892,934</t>
  </si>
  <si>
    <t>0.16%</t>
  </si>
  <si>
    <t>75</t>
  </si>
  <si>
    <t>Bolivia</t>
  </si>
  <si>
    <t>11,410,651</t>
  </si>
  <si>
    <t>76</t>
  </si>
  <si>
    <t>Belgium</t>
  </si>
  <si>
    <t>11,237,160</t>
  </si>
  <si>
    <t>77</t>
  </si>
  <si>
    <t>Cuba</t>
  </si>
  <si>
    <t>11,210,064</t>
  </si>
  <si>
    <t>December 31, 2013</t>
  </si>
  <si>
    <t>78</t>
  </si>
  <si>
    <t>Somalia</t>
  </si>
  <si>
    <t>11,123,000</t>
  </si>
  <si>
    <t>0.15%</t>
  </si>
  <si>
    <t>79</t>
  </si>
  <si>
    <t>Rwanda</t>
  </si>
  <si>
    <t>10,996,891</t>
  </si>
  <si>
    <t>80</t>
  </si>
  <si>
    <t>Greece</t>
  </si>
  <si>
    <t>10,992,589</t>
  </si>
  <si>
    <t>81</t>
  </si>
  <si>
    <t>Tunisia</t>
  </si>
  <si>
    <t>10,982,754</t>
  </si>
  <si>
    <t>April 23, 2014</t>
  </si>
  <si>
    <t>82</t>
  </si>
  <si>
    <t>Haiti</t>
  </si>
  <si>
    <t>10,911,819</t>
  </si>
  <si>
    <t>83</t>
  </si>
  <si>
    <t>Guinea</t>
  </si>
  <si>
    <t>10,628,972</t>
  </si>
  <si>
    <t>April 2, 2014</t>
  </si>
  <si>
    <t>84</t>
  </si>
  <si>
    <t>Czech Republic</t>
  </si>
  <si>
    <t>10,528,477</t>
  </si>
  <si>
    <t>Official quarterly estimate</t>
  </si>
  <si>
    <t>85</t>
  </si>
  <si>
    <t>Portugal</t>
  </si>
  <si>
    <t>10,477,800</t>
  </si>
  <si>
    <t>86</t>
  </si>
  <si>
    <t>Dominican Republic</t>
  </si>
  <si>
    <t>10,378,267</t>
  </si>
  <si>
    <t>0.14%</t>
  </si>
  <si>
    <t>87</t>
  </si>
  <si>
    <t>Benin</t>
  </si>
  <si>
    <t>10,315,244</t>
  </si>
  <si>
    <t>88</t>
  </si>
  <si>
    <t>Hungary</t>
  </si>
  <si>
    <t>9,849,000</t>
  </si>
  <si>
    <t>89</t>
  </si>
  <si>
    <t>Burundi</t>
  </si>
  <si>
    <t>9,823,827</t>
  </si>
  <si>
    <t>90</t>
  </si>
  <si>
    <t>Sweden</t>
  </si>
  <si>
    <t>9,753,627</t>
  </si>
  <si>
    <t>0.13%</t>
  </si>
  <si>
    <t>91</t>
  </si>
  <si>
    <t>Azerbaijan</t>
  </si>
  <si>
    <t>9,593,000</t>
  </si>
  <si>
    <t>92</t>
  </si>
  <si>
    <t>United Arab Emirates</t>
  </si>
  <si>
    <t>9,577,000</t>
  </si>
  <si>
    <t>93</t>
  </si>
  <si>
    <t>Belarus</t>
  </si>
  <si>
    <t>9,481,000</t>
  </si>
  <si>
    <t>Quarterly official estimate</t>
  </si>
  <si>
    <t>94</t>
  </si>
  <si>
    <t>Honduras</t>
  </si>
  <si>
    <t>8,725,111</t>
  </si>
  <si>
    <t>0.12%</t>
  </si>
  <si>
    <t>95</t>
  </si>
  <si>
    <t>Austria</t>
  </si>
  <si>
    <t>8,579,747</t>
  </si>
  <si>
    <t>Quarterly provisional figure</t>
  </si>
  <si>
    <t>96</t>
  </si>
  <si>
    <t>Tajikistan</t>
  </si>
  <si>
    <t>8,354,000</t>
  </si>
  <si>
    <t>97</t>
  </si>
  <si>
    <t>Israel</t>
  </si>
  <si>
    <t>8,309,400</t>
  </si>
  <si>
    <t>0.11%</t>
  </si>
  <si>
    <t>Official monthly estimate</t>
  </si>
  <si>
    <t>98</t>
  </si>
  <si>
    <t>Switzerland</t>
  </si>
  <si>
    <t>8,211,700</t>
  </si>
  <si>
    <t>99</t>
  </si>
  <si>
    <t>Papua New Guinea</t>
  </si>
  <si>
    <t>7,398,500</t>
  </si>
  <si>
    <t>0.102%</t>
  </si>
  <si>
    <t>100</t>
  </si>
  <si>
    <t>Hong Kong (China)</t>
  </si>
  <si>
    <t>7,264,100</t>
  </si>
  <si>
    <t>0.1%</t>
  </si>
  <si>
    <t>101</t>
  </si>
  <si>
    <t>Bulgaria</t>
  </si>
  <si>
    <t>7,245,677</t>
  </si>
  <si>
    <t>102</t>
  </si>
  <si>
    <t>Togo</t>
  </si>
  <si>
    <t>7,171,000</t>
  </si>
  <si>
    <t>0.099%</t>
  </si>
  <si>
    <t>103</t>
  </si>
  <si>
    <t>Serbia</t>
  </si>
  <si>
    <t>7,146,759</t>
  </si>
  <si>
    <t>104</t>
  </si>
  <si>
    <t>Paraguay</t>
  </si>
  <si>
    <t>7,003,406</t>
  </si>
  <si>
    <t>2015</t>
  </si>
  <si>
    <t>0.097%</t>
  </si>
  <si>
    <t>105</t>
  </si>
  <si>
    <t>Laos</t>
  </si>
  <si>
    <t>6,802,000</t>
  </si>
  <si>
    <t>0.094%</t>
  </si>
  <si>
    <t>106</t>
  </si>
  <si>
    <t>Eritrea</t>
  </si>
  <si>
    <t>6,738,000</t>
  </si>
  <si>
    <t>0.093%</t>
  </si>
  <si>
    <t>107</t>
  </si>
  <si>
    <t>Jordan</t>
  </si>
  <si>
    <t>6,698,310</t>
  </si>
  <si>
    <t>0.0927%</t>
  </si>
  <si>
    <t>108</t>
  </si>
  <si>
    <t>El Salvador</t>
  </si>
  <si>
    <t>6,401,240</t>
  </si>
  <si>
    <t>2014</t>
  </si>
  <si>
    <t>0.089%</t>
  </si>
  <si>
    <t>109</t>
  </si>
  <si>
    <t>Sierra Leone</t>
  </si>
  <si>
    <t>6,319,000</t>
  </si>
  <si>
    <t>0.087%</t>
  </si>
  <si>
    <t>110</t>
  </si>
  <si>
    <t>Libya</t>
  </si>
  <si>
    <t>6,317,000</t>
  </si>
  <si>
    <t>111</t>
  </si>
  <si>
    <t>Nicaragua</t>
  </si>
  <si>
    <t>6,134,270</t>
  </si>
  <si>
    <t>2013</t>
  </si>
  <si>
    <t>0.085%</t>
  </si>
  <si>
    <t>112</t>
  </si>
  <si>
    <t>Kyrgyzstan</t>
  </si>
  <si>
    <t>5,895,100</t>
  </si>
  <si>
    <t>0.082%</t>
  </si>
  <si>
    <t>113</t>
  </si>
  <si>
    <t>Denmark</t>
  </si>
  <si>
    <t>5,659,715</t>
  </si>
  <si>
    <t>0.078%</t>
  </si>
  <si>
    <t>114</t>
  </si>
  <si>
    <t>Finland</t>
  </si>
  <si>
    <t>5,475,526</t>
  </si>
  <si>
    <t>0.076%</t>
  </si>
  <si>
    <t>115</t>
  </si>
  <si>
    <t>Singapore</t>
  </si>
  <si>
    <t>5,469,700</t>
  </si>
  <si>
    <t>116</t>
  </si>
  <si>
    <t>Slovakia</t>
  </si>
  <si>
    <t>5,421,034</t>
  </si>
  <si>
    <t>0.075%</t>
  </si>
  <si>
    <t>117</t>
  </si>
  <si>
    <t>Norway</t>
  </si>
  <si>
    <t>5,165,802</t>
  </si>
  <si>
    <t>0.071%</t>
  </si>
  <si>
    <t>118</t>
  </si>
  <si>
    <t>Central African Republic</t>
  </si>
  <si>
    <t>4,803,000</t>
  </si>
  <si>
    <t>0.066%</t>
  </si>
  <si>
    <t>119</t>
  </si>
  <si>
    <t>Costa Rica</t>
  </si>
  <si>
    <t>4,773,130</t>
  </si>
  <si>
    <t>120</t>
  </si>
  <si>
    <t>Turkmenistan</t>
  </si>
  <si>
    <t>4,751,120</t>
  </si>
  <si>
    <t>December 27, 2012</t>
  </si>
  <si>
    <t>Preliminary 2012 census result</t>
  </si>
  <si>
    <t>121</t>
  </si>
  <si>
    <t>Republic of the Congo</t>
  </si>
  <si>
    <t>4,671,000</t>
  </si>
  <si>
    <t>0.065%</t>
  </si>
  <si>
    <t>122</t>
  </si>
  <si>
    <t>Ireland</t>
  </si>
  <si>
    <t>4,609,600</t>
  </si>
  <si>
    <t>April 1, 2014</t>
  </si>
  <si>
    <t>0.064%</t>
  </si>
  <si>
    <t>123</t>
  </si>
  <si>
    <t>New Zealand</t>
  </si>
  <si>
    <t>4,566,220</t>
  </si>
  <si>
    <t>0.0632%</t>
  </si>
  <si>
    <t>124</t>
  </si>
  <si>
    <t>Palestine</t>
  </si>
  <si>
    <t>4,550,368</t>
  </si>
  <si>
    <t>0.063%</t>
  </si>
  <si>
    <t>125</t>
  </si>
  <si>
    <t>Liberia</t>
  </si>
  <si>
    <t>4,503,000</t>
  </si>
  <si>
    <t>0.062%</t>
  </si>
  <si>
    <t>126</t>
  </si>
  <si>
    <t>Georgia</t>
  </si>
  <si>
    <t>4,490,500</t>
  </si>
  <si>
    <t>127</t>
  </si>
  <si>
    <t>Croatia</t>
  </si>
  <si>
    <t>4,267,558</t>
  </si>
  <si>
    <t>July 1, 2012</t>
  </si>
  <si>
    <t>0.059%</t>
  </si>
  <si>
    <t>128</t>
  </si>
  <si>
    <t>Oman</t>
  </si>
  <si>
    <t>4,130,593</t>
  </si>
  <si>
    <t>February 18, 2015</t>
  </si>
  <si>
    <t>0.057%</t>
  </si>
  <si>
    <t>Weekly official estimate</t>
  </si>
  <si>
    <t>129</t>
  </si>
  <si>
    <t>Lebanon</t>
  </si>
  <si>
    <t>4,104,000</t>
  </si>
  <si>
    <t>130</t>
  </si>
  <si>
    <t>Bosnia and Herzegovina</t>
  </si>
  <si>
    <t>3,791,622</t>
  </si>
  <si>
    <t>October 15, 2013</t>
  </si>
  <si>
    <t>0.052%</t>
  </si>
  <si>
    <t>Preliminary 2013 census result</t>
  </si>
  <si>
    <t>131</t>
  </si>
  <si>
    <t>Panama</t>
  </si>
  <si>
    <t>3,764,166</t>
  </si>
  <si>
    <t>0.05%</t>
  </si>
  <si>
    <t>132</t>
  </si>
  <si>
    <t>Mauritania</t>
  </si>
  <si>
    <t>3,631,775</t>
  </si>
  <si>
    <t>133</t>
  </si>
  <si>
    <t>Moldova</t>
  </si>
  <si>
    <t>3,557,600</t>
  </si>
  <si>
    <t>0.049%</t>
  </si>
  <si>
    <t>134</t>
  </si>
  <si>
    <t>Puerto Rico (U.S.)</t>
  </si>
  <si>
    <t>3,548,397</t>
  </si>
  <si>
    <t>135</t>
  </si>
  <si>
    <t>Uruguay</t>
  </si>
  <si>
    <t>3,404,189</t>
  </si>
  <si>
    <t>0.047%</t>
  </si>
  <si>
    <t>136</t>
  </si>
  <si>
    <t>Kuwait</t>
  </si>
  <si>
    <t>3,268,431</t>
  </si>
  <si>
    <t>0.045%</t>
  </si>
  <si>
    <t>137</t>
  </si>
  <si>
    <t>Armenia</t>
  </si>
  <si>
    <t>3,013,900</t>
  </si>
  <si>
    <t>0.042%</t>
  </si>
  <si>
    <t>138</t>
  </si>
  <si>
    <t>Mongolia</t>
  </si>
  <si>
    <t>3,000,000</t>
  </si>
  <si>
    <t>January 24, 2015</t>
  </si>
  <si>
    <t>0.041%</t>
  </si>
  <si>
    <t>139</t>
  </si>
  <si>
    <t>Lithuania</t>
  </si>
  <si>
    <t>2,919,306</t>
  </si>
  <si>
    <t>February 1, 2014</t>
  </si>
  <si>
    <t>0.04%</t>
  </si>
  <si>
    <t>140</t>
  </si>
  <si>
    <t>Albania</t>
  </si>
  <si>
    <t>2,893,005</t>
  </si>
  <si>
    <t>141</t>
  </si>
  <si>
    <t>Jamaica</t>
  </si>
  <si>
    <t>2,717,991</t>
  </si>
  <si>
    <t>0.038%</t>
  </si>
  <si>
    <t>142</t>
  </si>
  <si>
    <t>Qatar</t>
  </si>
  <si>
    <t>2,334,029</t>
  </si>
  <si>
    <t>February 28, 2015</t>
  </si>
  <si>
    <t>0.032%</t>
  </si>
  <si>
    <t>143</t>
  </si>
  <si>
    <t>Lesotho</t>
  </si>
  <si>
    <t>2,120,000</t>
  </si>
  <si>
    <t>0.029%</t>
  </si>
  <si>
    <t>144</t>
  </si>
  <si>
    <t>Namibia</t>
  </si>
  <si>
    <t>2,113,077</t>
  </si>
  <si>
    <t>August 28, 2011</t>
  </si>
  <si>
    <t>Final 2011 census result</t>
  </si>
  <si>
    <t>145</t>
  </si>
  <si>
    <t>Macedonia</t>
  </si>
  <si>
    <t>2,065,769</t>
  </si>
  <si>
    <t>146</t>
  </si>
  <si>
    <t>Slovenia</t>
  </si>
  <si>
    <t>2,065,857</t>
  </si>
  <si>
    <t>147</t>
  </si>
  <si>
    <t>Botswana</t>
  </si>
  <si>
    <t>2,024,904</t>
  </si>
  <si>
    <t>August 22, 2011</t>
  </si>
  <si>
    <t>0.028%</t>
  </si>
  <si>
    <t>148</t>
  </si>
  <si>
    <t>Latvia</t>
  </si>
  <si>
    <t>1,986,700</t>
  </si>
  <si>
    <t>0.027%</t>
  </si>
  <si>
    <t>149</t>
  </si>
  <si>
    <t>The Gambia</t>
  </si>
  <si>
    <t>1,882,450</t>
  </si>
  <si>
    <t>April 15, 2013</t>
  </si>
  <si>
    <t>0.026%</t>
  </si>
  <si>
    <t>150</t>
  </si>
  <si>
    <t>Kosovo</t>
  </si>
  <si>
    <t>1,827,231</t>
  </si>
  <si>
    <t>0.025%</t>
  </si>
  <si>
    <t>151</t>
  </si>
  <si>
    <t>Guinea-Bissau</t>
  </si>
  <si>
    <t>1,788,000</t>
  </si>
  <si>
    <t>152</t>
  </si>
  <si>
    <t>Gabon</t>
  </si>
  <si>
    <t>1,751,000</t>
  </si>
  <si>
    <t>0.024%</t>
  </si>
  <si>
    <t>153</t>
  </si>
  <si>
    <t>Equatorial Guinea</t>
  </si>
  <si>
    <t>1,430,000</t>
  </si>
  <si>
    <t>0.02%</t>
  </si>
  <si>
    <t>154</t>
  </si>
  <si>
    <t>Trinidad and Tobago</t>
  </si>
  <si>
    <t>1,328,019</t>
  </si>
  <si>
    <t>January 9, 2011</t>
  </si>
  <si>
    <t>0.018%</t>
  </si>
  <si>
    <t>2011 census result</t>
  </si>
  <si>
    <t>155</t>
  </si>
  <si>
    <t>Bahrain</t>
  </si>
  <si>
    <t>1,316,500</t>
  </si>
  <si>
    <t>156</t>
  </si>
  <si>
    <t>Estonia</t>
  </si>
  <si>
    <t>1,312,252</t>
  </si>
  <si>
    <t>157</t>
  </si>
  <si>
    <t>Mauritius</t>
  </si>
  <si>
    <t>1,261,208</t>
  </si>
  <si>
    <t>0.017%</t>
  </si>
  <si>
    <t>158</t>
  </si>
  <si>
    <t>East Timor</t>
  </si>
  <si>
    <t>1,212,107</t>
  </si>
  <si>
    <t>159</t>
  </si>
  <si>
    <t>Swaziland</t>
  </si>
  <si>
    <t>1,119,375</t>
  </si>
  <si>
    <t>0.015%</t>
  </si>
  <si>
    <t>160</t>
  </si>
  <si>
    <t>Djibouti</t>
  </si>
  <si>
    <t>900,000</t>
  </si>
  <si>
    <t>0.012%</t>
  </si>
  <si>
    <t>161</t>
  </si>
  <si>
    <t>Fiji</t>
  </si>
  <si>
    <t>859,178</t>
  </si>
  <si>
    <t>0.0119%</t>
  </si>
  <si>
    <t>162</t>
  </si>
  <si>
    <t>Cyprus</t>
  </si>
  <si>
    <t>858,000</t>
  </si>
  <si>
    <t>163</t>
  </si>
  <si>
    <t>Réunion (France)</t>
  </si>
  <si>
    <t>844,994</t>
  </si>
  <si>
    <t>Official annual estimate</t>
  </si>
  <si>
    <t>164</t>
  </si>
  <si>
    <t>Comoros</t>
  </si>
  <si>
    <t>763,952</t>
  </si>
  <si>
    <t>0.011%</t>
  </si>
  <si>
    <t>165</t>
  </si>
  <si>
    <t>Bhutan</t>
  </si>
  <si>
    <t>757,940</t>
  </si>
  <si>
    <t>0.0105%</t>
  </si>
  <si>
    <t>166</t>
  </si>
  <si>
    <t>Guyana</t>
  </si>
  <si>
    <t>746,900</t>
  </si>
  <si>
    <t>0.01%</t>
  </si>
  <si>
    <t>167</t>
  </si>
  <si>
    <t>Macau (China)</t>
  </si>
  <si>
    <t>631,000</t>
  </si>
  <si>
    <t>0.0087%</t>
  </si>
  <si>
    <t>168</t>
  </si>
  <si>
    <t>Montenegro</t>
  </si>
  <si>
    <t>620,029</t>
  </si>
  <si>
    <t>April 1, 2011</t>
  </si>
  <si>
    <t>0.0086%</t>
  </si>
  <si>
    <t>169</t>
  </si>
  <si>
    <t>Western Sahara</t>
  </si>
  <si>
    <t>604,000</t>
  </si>
  <si>
    <t>0.0084%</t>
  </si>
  <si>
    <t>170</t>
  </si>
  <si>
    <t>Solomon Islands</t>
  </si>
  <si>
    <t>581,344</t>
  </si>
  <si>
    <t>0.008%</t>
  </si>
  <si>
    <t>171</t>
  </si>
  <si>
    <t>Luxembourg</t>
  </si>
  <si>
    <t>549,700</t>
  </si>
  <si>
    <t>0.0074%</t>
  </si>
  <si>
    <t>172</t>
  </si>
  <si>
    <t>Suriname</t>
  </si>
  <si>
    <t>534,189</t>
  </si>
  <si>
    <t>August 13, 2012</t>
  </si>
  <si>
    <t>173</t>
  </si>
  <si>
    <t>Cape Verde</t>
  </si>
  <si>
    <t>518,467</t>
  </si>
  <si>
    <t>0.0072%</t>
  </si>
  <si>
    <t>174</t>
  </si>
  <si>
    <t>Transnistria</t>
  </si>
  <si>
    <t>505,153</t>
  </si>
  <si>
    <t>0.007%</t>
  </si>
  <si>
    <t>175</t>
  </si>
  <si>
    <t>Malta</t>
  </si>
  <si>
    <t>425,384</t>
  </si>
  <si>
    <t>0.0059%</t>
  </si>
  <si>
    <t>176</t>
  </si>
  <si>
    <t>Guadeloupe (France)</t>
  </si>
  <si>
    <t>405,739</t>
  </si>
  <si>
    <t>January 1, 2013</t>
  </si>
  <si>
    <t>0.0056%</t>
  </si>
  <si>
    <t>177</t>
  </si>
  <si>
    <t>Brunei</t>
  </si>
  <si>
    <t>393,372</t>
  </si>
  <si>
    <t>June 20, 2011</t>
  </si>
  <si>
    <t>0.0054%</t>
  </si>
  <si>
    <t>Preliminary 2011 census result</t>
  </si>
  <si>
    <t>178</t>
  </si>
  <si>
    <t>Martinique (France)</t>
  </si>
  <si>
    <t>386,486</t>
  </si>
  <si>
    <t>0.0053%</t>
  </si>
  <si>
    <t>179</t>
  </si>
  <si>
    <t>The Bahamas</t>
  </si>
  <si>
    <t>368,390</t>
  </si>
  <si>
    <t>0.0051%</t>
  </si>
  <si>
    <t>180</t>
  </si>
  <si>
    <t>Belize</t>
  </si>
  <si>
    <t>349,728</t>
  </si>
  <si>
    <t>0.0048%</t>
  </si>
  <si>
    <t>181</t>
  </si>
  <si>
    <t>Maldives</t>
  </si>
  <si>
    <t>341,256</t>
  </si>
  <si>
    <t>September 20, 2014</t>
  </si>
  <si>
    <t>0.0047%</t>
  </si>
  <si>
    <t>182</t>
  </si>
  <si>
    <t>Iceland</t>
  </si>
  <si>
    <t>329,040</t>
  </si>
  <si>
    <t>0.0046%</t>
  </si>
  <si>
    <t>183</t>
  </si>
  <si>
    <t>Northern Cyprus</t>
  </si>
  <si>
    <t>294,906</t>
  </si>
  <si>
    <t>April 30, 2006</t>
  </si>
  <si>
    <t>0.004%</t>
  </si>
  <si>
    <t>Official census</t>
  </si>
  <si>
    <t>184</t>
  </si>
  <si>
    <t>Barbados</t>
  </si>
  <si>
    <t>285,000</t>
  </si>
  <si>
    <t>0.0039%</t>
  </si>
  <si>
    <t>185</t>
  </si>
  <si>
    <t>New Caledonia (France)</t>
  </si>
  <si>
    <t>268,767</t>
  </si>
  <si>
    <t>August 26, 2014</t>
  </si>
  <si>
    <t>0.0037%</t>
  </si>
  <si>
    <t>186</t>
  </si>
  <si>
    <t>French Polynesia (France)</t>
  </si>
  <si>
    <t>268,270</t>
  </si>
  <si>
    <t>August 22, 2012</t>
  </si>
  <si>
    <t>187</t>
  </si>
  <si>
    <t>Vanuatu</t>
  </si>
  <si>
    <t>264,652</t>
  </si>
  <si>
    <t>188</t>
  </si>
  <si>
    <t>Abkhazia</t>
  </si>
  <si>
    <t>240,705</t>
  </si>
  <si>
    <t>2011</t>
  </si>
  <si>
    <t>0.0033%</t>
  </si>
  <si>
    <t>189</t>
  </si>
  <si>
    <t>French Guiana (France)</t>
  </si>
  <si>
    <t>239,648</t>
  </si>
  <si>
    <t>January 1, 2012</t>
  </si>
  <si>
    <t>190</t>
  </si>
  <si>
    <t>Mayotte (France)</t>
  </si>
  <si>
    <t>212,645</t>
  </si>
  <si>
    <t>August 21, 2012</t>
  </si>
  <si>
    <t>0.0029%</t>
  </si>
  <si>
    <t>2012 census result</t>
  </si>
  <si>
    <t>191</t>
  </si>
  <si>
    <t>Samoa</t>
  </si>
  <si>
    <t>187,820</t>
  </si>
  <si>
    <t>November 7, 2011</t>
  </si>
  <si>
    <t>0.0026%</t>
  </si>
  <si>
    <t>192</t>
  </si>
  <si>
    <t>São Tomé and Príncipe</t>
  </si>
  <si>
    <t>187,356</t>
  </si>
  <si>
    <t>May 13, 2012</t>
  </si>
  <si>
    <t>193</t>
  </si>
  <si>
    <t>Saint Lucia</t>
  </si>
  <si>
    <t>185,000</t>
  </si>
  <si>
    <t>194</t>
  </si>
  <si>
    <t>Guam (U.S.)</t>
  </si>
  <si>
    <t>159,358</t>
  </si>
  <si>
    <t>April 1, 2010</t>
  </si>
  <si>
    <t>0.0022%</t>
  </si>
  <si>
    <t>Final 2010 census result</t>
  </si>
  <si>
    <t>195</t>
  </si>
  <si>
    <t>Curaçao (Netherlands)</t>
  </si>
  <si>
    <t>154,843</t>
  </si>
  <si>
    <t>0.0021%</t>
  </si>
  <si>
    <t>196</t>
  </si>
  <si>
    <t>Saint Vincent and the Grenadines</t>
  </si>
  <si>
    <t>109,000</t>
  </si>
  <si>
    <t>0.0015%</t>
  </si>
  <si>
    <t>197</t>
  </si>
  <si>
    <t>Aruba (Netherlands)</t>
  </si>
  <si>
    <t>107,394</t>
  </si>
  <si>
    <t>October 31, 2014</t>
  </si>
  <si>
    <t>198</t>
  </si>
  <si>
    <t>Kiribati</t>
  </si>
  <si>
    <t>106,461</t>
  </si>
  <si>
    <t>199</t>
  </si>
  <si>
    <t>United States Virgin Islands (U.S.)</t>
  </si>
  <si>
    <t>106,405</t>
  </si>
  <si>
    <t>200</t>
  </si>
  <si>
    <t>Grenada</t>
  </si>
  <si>
    <t>103,328</t>
  </si>
  <si>
    <t>May 12, 2011</t>
  </si>
  <si>
    <t>0.0014%</t>
  </si>
  <si>
    <t>201</t>
  </si>
  <si>
    <t>Tonga</t>
  </si>
  <si>
    <t>103,252</t>
  </si>
  <si>
    <t>November 30, 2011</t>
  </si>
  <si>
    <t>202</t>
  </si>
  <si>
    <t>Federated States of Micronesia</t>
  </si>
  <si>
    <t>101,351</t>
  </si>
  <si>
    <t>203</t>
  </si>
  <si>
    <t>Jersey (UK)</t>
  </si>
  <si>
    <t>99,000</t>
  </si>
  <si>
    <t>December 31, 2012</t>
  </si>
  <si>
    <t>204</t>
  </si>
  <si>
    <t>Seychelles</t>
  </si>
  <si>
    <t>89,949</t>
  </si>
  <si>
    <t>0.0012%</t>
  </si>
  <si>
    <t>205</t>
  </si>
  <si>
    <t>Antigua and Barbuda</t>
  </si>
  <si>
    <t>86,295</t>
  </si>
  <si>
    <t>May 27, 2011</t>
  </si>
  <si>
    <t>206</t>
  </si>
  <si>
    <t>Isle of Man (UK)</t>
  </si>
  <si>
    <t>84,497</t>
  </si>
  <si>
    <t>March 27, 2011</t>
  </si>
  <si>
    <t>207</t>
  </si>
  <si>
    <t>Andorra</t>
  </si>
  <si>
    <t>76,949</t>
  </si>
  <si>
    <t>0.0011%</t>
  </si>
  <si>
    <t>208</t>
  </si>
  <si>
    <t>Dominica</t>
  </si>
  <si>
    <t>71,293</t>
  </si>
  <si>
    <t>May 14, 2011</t>
  </si>
  <si>
    <t>0.00099%</t>
  </si>
  <si>
    <t>209</t>
  </si>
  <si>
    <t>Bermuda (UK)</t>
  </si>
  <si>
    <t>64,237</t>
  </si>
  <si>
    <t>May 20, 2010</t>
  </si>
  <si>
    <t>0.00089%</t>
  </si>
  <si>
    <t>210</t>
  </si>
  <si>
    <t>Guernsey (UK)</t>
  </si>
  <si>
    <t>63,085</t>
  </si>
  <si>
    <t>March 31, 2012</t>
  </si>
  <si>
    <t>0.00087%</t>
  </si>
  <si>
    <t>211</t>
  </si>
  <si>
    <t>Marshall Islands</t>
  </si>
  <si>
    <t>56,086</t>
  </si>
  <si>
    <t>0.00078%</t>
  </si>
  <si>
    <t>212</t>
  </si>
  <si>
    <t>Greenland (Denmark)</t>
  </si>
  <si>
    <t>55,984</t>
  </si>
  <si>
    <t>0.00077%</t>
  </si>
  <si>
    <t>213</t>
  </si>
  <si>
    <t>Cayman Islands (UK)</t>
  </si>
  <si>
    <t>55,691</t>
  </si>
  <si>
    <t>214</t>
  </si>
  <si>
    <t>American Samoa (U.S.)</t>
  </si>
  <si>
    <t>55,519</t>
  </si>
  <si>
    <t>215</t>
  </si>
  <si>
    <t>Saint Kitts and Nevis</t>
  </si>
  <si>
    <t>55,000</t>
  </si>
  <si>
    <t>0.00076%</t>
  </si>
  <si>
    <t>216</t>
  </si>
  <si>
    <t>Northern Mariana Islands (U.S.)</t>
  </si>
  <si>
    <t>53,883</t>
  </si>
  <si>
    <t>0.00075%</t>
  </si>
  <si>
    <t>217</t>
  </si>
  <si>
    <t>South Ossetia</t>
  </si>
  <si>
    <t>51,547</t>
  </si>
  <si>
    <t>January, 2013</t>
  </si>
  <si>
    <t>0.00071%</t>
  </si>
  <si>
    <t>Estimate</t>
  </si>
  <si>
    <t>218</t>
  </si>
  <si>
    <t>Faroe Islands (Denmark)</t>
  </si>
  <si>
    <t>48,679</t>
  </si>
  <si>
    <t>December 1, 2014</t>
  </si>
  <si>
    <t>0.00067%</t>
  </si>
  <si>
    <t>219</t>
  </si>
  <si>
    <t>Sint Maarten (Netherlands)</t>
  </si>
  <si>
    <t>37,429</t>
  </si>
  <si>
    <t>January 1, 2010</t>
  </si>
  <si>
    <t>0.00052%</t>
  </si>
  <si>
    <t>220</t>
  </si>
  <si>
    <t>Liechtenstein</t>
  </si>
  <si>
    <t>37,132</t>
  </si>
  <si>
    <t>0.00051%</t>
  </si>
  <si>
    <t>Semi annual official estimate</t>
  </si>
  <si>
    <t>221</t>
  </si>
  <si>
    <t>Monaco</t>
  </si>
  <si>
    <t>36,950</t>
  </si>
  <si>
    <t>222</t>
  </si>
  <si>
    <t>Collectivity of Saint Martin (France)</t>
  </si>
  <si>
    <t>35,742</t>
  </si>
  <si>
    <t>0.00049%</t>
  </si>
  <si>
    <t>223</t>
  </si>
  <si>
    <t>San Marino</t>
  </si>
  <si>
    <t>32,789</t>
  </si>
  <si>
    <t>0.00045%</t>
  </si>
  <si>
    <t>224</t>
  </si>
  <si>
    <t>Turks and Caicos Islands (UK)</t>
  </si>
  <si>
    <t>31,458</t>
  </si>
  <si>
    <t>January 25, 2012</t>
  </si>
  <si>
    <t>0.00044%</t>
  </si>
  <si>
    <t>225</t>
  </si>
  <si>
    <t>Gibraltar (UK)</t>
  </si>
  <si>
    <t>30,001</t>
  </si>
  <si>
    <t>0.00041%</t>
  </si>
  <si>
    <t>226</t>
  </si>
  <si>
    <t>Åland Islands (Finland)</t>
  </si>
  <si>
    <t>28,875</t>
  </si>
  <si>
    <t>0.0004%</t>
  </si>
  <si>
    <t>227</t>
  </si>
  <si>
    <t>British Virgin Islands (UK)</t>
  </si>
  <si>
    <t>28,054</t>
  </si>
  <si>
    <t>July 12, 2010</t>
  </si>
  <si>
    <t>0.00039%</t>
  </si>
  <si>
    <t>2010 census result</t>
  </si>
  <si>
    <t>228</t>
  </si>
  <si>
    <t>Caribbean Netherlands (Netherlands)</t>
  </si>
  <si>
    <t>23,296</t>
  </si>
  <si>
    <t>0.00032%</t>
  </si>
  <si>
    <t>229</t>
  </si>
  <si>
    <t>Palau</t>
  </si>
  <si>
    <t>20,901</t>
  </si>
  <si>
    <t>0.00029%</t>
  </si>
  <si>
    <t>230</t>
  </si>
  <si>
    <t>Cook Islands (New Zealand)</t>
  </si>
  <si>
    <t>14,974</t>
  </si>
  <si>
    <t>December 1, 2011</t>
  </si>
  <si>
    <t>0.00021%</t>
  </si>
  <si>
    <t>231</t>
  </si>
  <si>
    <t>Anguilla (UK)</t>
  </si>
  <si>
    <t>13,452</t>
  </si>
  <si>
    <t>May 11, 2011</t>
  </si>
  <si>
    <t>0.00019%</t>
  </si>
  <si>
    <t>232</t>
  </si>
  <si>
    <t>Wallis and Futuna (France)</t>
  </si>
  <si>
    <t>13,135</t>
  </si>
  <si>
    <t>0.00018%</t>
  </si>
  <si>
    <t>233</t>
  </si>
  <si>
    <t>Tuvalu</t>
  </si>
  <si>
    <t>11,323</t>
  </si>
  <si>
    <t>0.00016%</t>
  </si>
  <si>
    <t>234</t>
  </si>
  <si>
    <t>Nauru</t>
  </si>
  <si>
    <t>10,084</t>
  </si>
  <si>
    <t>October 30, 2011</t>
  </si>
  <si>
    <t>0.00014%</t>
  </si>
  <si>
    <t>235</t>
  </si>
  <si>
    <t>Saint Barthélemy (France)</t>
  </si>
  <si>
    <t>9,131</t>
  </si>
  <si>
    <t>0.00013%</t>
  </si>
  <si>
    <t>236</t>
  </si>
  <si>
    <t>Saint Pierre and Miquelon (France)</t>
  </si>
  <si>
    <t>6,069</t>
  </si>
  <si>
    <t>0.000084%</t>
  </si>
  <si>
    <t>237</t>
  </si>
  <si>
    <t>Montserrat (UK)</t>
  </si>
  <si>
    <t>4,922</t>
  </si>
  <si>
    <t>0.000068%</t>
  </si>
  <si>
    <t>238</t>
  </si>
  <si>
    <t>Saint Helena, Ascension and Tristan da Cunha (UK)</t>
  </si>
  <si>
    <t>4,000</t>
  </si>
  <si>
    <t>0.000055%</t>
  </si>
  <si>
    <t>239</t>
  </si>
  <si>
    <t>Falkland Islands (UK)</t>
  </si>
  <si>
    <t>3,000</t>
  </si>
  <si>
    <t>0.000041%</t>
  </si>
  <si>
    <t>240</t>
  </si>
  <si>
    <t>Svalbard and Jan Mayen (Norway)</t>
  </si>
  <si>
    <t>2,562</t>
  </si>
  <si>
    <t>0.000037%</t>
  </si>
  <si>
    <t>241</t>
  </si>
  <si>
    <t>Norfolk Island (Australia)</t>
  </si>
  <si>
    <t>2,302</t>
  </si>
  <si>
    <t>August 9, 2011</t>
  </si>
  <si>
    <t>0.000032%</t>
  </si>
  <si>
    <t>242</t>
  </si>
  <si>
    <t>Christmas Island (Australia)</t>
  </si>
  <si>
    <t>2,072</t>
  </si>
  <si>
    <t>0.000029%</t>
  </si>
  <si>
    <t>243</t>
  </si>
  <si>
    <t>Niue (New Zealand)</t>
  </si>
  <si>
    <t>1,613</t>
  </si>
  <si>
    <t>September 10, 2011</t>
  </si>
  <si>
    <t>0.000022%</t>
  </si>
  <si>
    <t>244</t>
  </si>
  <si>
    <t>Tokelau (NZ)</t>
  </si>
  <si>
    <t>1,411</t>
  </si>
  <si>
    <t>October 18, 2011</t>
  </si>
  <si>
    <t>0.000020%</t>
  </si>
  <si>
    <t>245</t>
  </si>
  <si>
    <t>Vatican City</t>
  </si>
  <si>
    <t>839</t>
  </si>
  <si>
    <t>0.000012%</t>
  </si>
  <si>
    <t>246</t>
  </si>
  <si>
    <t>Cocos (Keeling) Islands (Australia)</t>
  </si>
  <si>
    <t>550</t>
  </si>
  <si>
    <t>0.0000076%</t>
  </si>
  <si>
    <t>247</t>
  </si>
  <si>
    <t>Pitcairn Islands (UK)</t>
  </si>
  <si>
    <t>0.00000077%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</si>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</sst>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charset val="177"/>
      <scheme val="minor"/>
    </font>
    <font>
      <sz val="11"/>
      <color rgb="FF000000"/>
      <name val="Calibri"/>
      <family val="2"/>
      <charset val="177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16">
    <xf numFmtId="0" fontId="0" fillId="0" borderId="0" xfId="0"/>
    <xf numFmtId="0" fontId="1" fillId="0" borderId="1" xfId="0" applyFont="1" applyBorder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1" xfId="0" applyFont="1" applyBorder="1"/>
    <xf numFmtId="0" fontId="2" fillId="0" borderId="0" xfId="0" applyFont="1"/>
    <xf numFmtId="0" fontId="8" fillId="0" borderId="5" xfId="0" applyFont="1" applyBorder="1"/>
    <xf numFmtId="0" fontId="9" fillId="0" borderId="5" xfId="0" applyFont="1" applyBorder="1"/>
    <xf numFmtId="0" fontId="9" fillId="10" borderId="5" xfId="0" applyFont="1" applyFill="1" applyBorder="1"/>
    <xf numFmtId="9" fontId="5" fillId="0" borderId="0" xfId="1" applyFont="1"/>
    <xf numFmtId="9" fontId="4" fillId="0" borderId="0" xfId="1" applyFont="1"/>
    <xf numFmtId="9" fontId="1" fillId="0" borderId="0" xfId="1" applyFont="1"/>
    <xf numFmtId="0" fontId="3" fillId="11" borderId="1" xfId="0" applyFont="1" applyFill="1" applyBorder="1"/>
    <xf numFmtId="14" fontId="1" fillId="0" borderId="1" xfId="0" applyNumberFormat="1" applyFont="1" applyBorder="1"/>
    <xf numFmtId="0" fontId="4" fillId="0" borderId="0" xfId="0" applyFont="1"/>
    <xf numFmtId="0" fontId="4" fillId="0" borderId="0" xfId="0" applyFont="1" applyAlignment="1">
      <alignment vertical="center"/>
    </xf>
    <xf numFmtId="0" fontId="2" fillId="12" borderId="0" xfId="0" applyFont="1" applyFill="1"/>
    <xf numFmtId="0" fontId="4" fillId="12" borderId="0" xfId="0" applyFont="1" applyFill="1"/>
    <xf numFmtId="0" fontId="10" fillId="1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3" fontId="10" fillId="9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3" fontId="4" fillId="5" borderId="5" xfId="0" applyNumberFormat="1" applyFont="1" applyFill="1" applyBorder="1"/>
    <xf numFmtId="3" fontId="4" fillId="5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5" borderId="5" xfId="0" applyFont="1" applyFill="1" applyBorder="1"/>
    <xf numFmtId="4" fontId="1" fillId="0" borderId="1" xfId="0" applyNumberFormat="1" applyFont="1" applyBorder="1"/>
    <xf numFmtId="14" fontId="1" fillId="0" borderId="0" xfId="0" applyNumberFormat="1" applyFont="1"/>
    <xf numFmtId="0" fontId="1" fillId="10" borderId="5" xfId="0" applyFont="1" applyFill="1" applyBorder="1"/>
    <xf numFmtId="14" fontId="12" fillId="0" borderId="0" xfId="0" applyNumberFormat="1" applyFont="1" applyAlignment="1">
      <alignment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wrapText="1"/>
    </xf>
    <xf numFmtId="0" fontId="3" fillId="15" borderId="1" xfId="0" applyFont="1" applyFill="1" applyBorder="1"/>
    <xf numFmtId="0" fontId="3" fillId="15" borderId="12" xfId="0" applyFont="1" applyFill="1" applyBorder="1"/>
    <xf numFmtId="0" fontId="1" fillId="0" borderId="7" xfId="0" applyFont="1" applyBorder="1" applyAlignment="1">
      <alignment horizontal="left"/>
    </xf>
    <xf numFmtId="0" fontId="1" fillId="0" borderId="13" xfId="0" applyFont="1" applyBorder="1"/>
    <xf numFmtId="0" fontId="1" fillId="0" borderId="13" xfId="0" applyFont="1" applyBorder="1" applyAlignment="1">
      <alignment horizontal="right"/>
    </xf>
    <xf numFmtId="0" fontId="3" fillId="0" borderId="12" xfId="0" applyFont="1" applyBorder="1"/>
    <xf numFmtId="0" fontId="1" fillId="9" borderId="13" xfId="0" applyFont="1" applyFill="1" applyBorder="1"/>
    <xf numFmtId="0" fontId="1" fillId="0" borderId="7" xfId="0" applyFont="1" applyBorder="1"/>
    <xf numFmtId="0" fontId="13" fillId="0" borderId="5" xfId="0" applyFont="1" applyBorder="1"/>
    <xf numFmtId="0" fontId="14" fillId="0" borderId="5" xfId="0" applyFont="1" applyBorder="1"/>
    <xf numFmtId="0" fontId="6" fillId="0" borderId="0" xfId="0" applyFont="1"/>
    <xf numFmtId="0" fontId="4" fillId="5" borderId="0" xfId="0" applyFont="1" applyFill="1"/>
    <xf numFmtId="0" fontId="4" fillId="0" borderId="5" xfId="0" applyFont="1" applyBorder="1"/>
    <xf numFmtId="0" fontId="8" fillId="0" borderId="0" xfId="0" applyFont="1"/>
    <xf numFmtId="0" fontId="9" fillId="0" borderId="0" xfId="0" applyFont="1"/>
    <xf numFmtId="17" fontId="9" fillId="0" borderId="0" xfId="0" applyNumberFormat="1" applyFont="1"/>
    <xf numFmtId="17" fontId="4" fillId="0" borderId="0" xfId="0" applyNumberFormat="1" applyFont="1"/>
    <xf numFmtId="0" fontId="9" fillId="0" borderId="1" xfId="0" applyFont="1" applyBorder="1"/>
    <xf numFmtId="0" fontId="9" fillId="2" borderId="1" xfId="0" applyFont="1" applyFill="1" applyBorder="1"/>
    <xf numFmtId="0" fontId="9" fillId="3" borderId="1" xfId="0" applyFont="1" applyFill="1" applyBorder="1"/>
    <xf numFmtId="0" fontId="9" fillId="4" borderId="1" xfId="0" applyFont="1" applyFill="1" applyBorder="1"/>
    <xf numFmtId="0" fontId="4" fillId="0" borderId="0" xfId="0" applyFont="1" applyAlignment="1">
      <alignment vertical="top" wrapText="1"/>
    </xf>
    <xf numFmtId="0" fontId="15" fillId="0" borderId="1" xfId="0" applyFont="1" applyBorder="1"/>
    <xf numFmtId="0" fontId="16" fillId="6" borderId="1" xfId="0" applyFont="1" applyFill="1" applyBorder="1"/>
    <xf numFmtId="0" fontId="15" fillId="6" borderId="1" xfId="0" applyFont="1" applyFill="1" applyBorder="1"/>
    <xf numFmtId="0" fontId="17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4" fontId="15" fillId="7" borderId="1" xfId="0" applyNumberFormat="1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4" fillId="5" borderId="0" xfId="0" applyFont="1" applyFill="1" applyAlignment="1">
      <alignment horizontal="center" vertical="center"/>
    </xf>
    <xf numFmtId="0" fontId="15" fillId="8" borderId="2" xfId="0" applyFont="1" applyFill="1" applyBorder="1"/>
    <xf numFmtId="0" fontId="15" fillId="8" borderId="3" xfId="0" applyFont="1" applyFill="1" applyBorder="1"/>
    <xf numFmtId="0" fontId="15" fillId="8" borderId="4" xfId="0" applyFont="1" applyFill="1" applyBorder="1"/>
    <xf numFmtId="0" fontId="17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8" fillId="0" borderId="1" xfId="0" applyFont="1" applyBorder="1"/>
    <xf numFmtId="0" fontId="9" fillId="9" borderId="1" xfId="0" applyFont="1" applyFill="1" applyBorder="1"/>
    <xf numFmtId="0" fontId="2" fillId="0" borderId="5" xfId="0" applyFont="1" applyBorder="1"/>
    <xf numFmtId="0" fontId="18" fillId="0" borderId="1" xfId="0" applyFont="1" applyBorder="1"/>
    <xf numFmtId="0" fontId="18" fillId="0" borderId="6" xfId="0" applyFont="1" applyBorder="1"/>
    <xf numFmtId="0" fontId="18" fillId="0" borderId="7" xfId="0" applyFont="1" applyBorder="1"/>
    <xf numFmtId="0" fontId="9" fillId="0" borderId="6" xfId="0" applyFont="1" applyBorder="1"/>
    <xf numFmtId="9" fontId="4" fillId="0" borderId="5" xfId="0" applyNumberFormat="1" applyFont="1" applyBorder="1"/>
    <xf numFmtId="3" fontId="9" fillId="0" borderId="1" xfId="0" applyNumberFormat="1" applyFont="1" applyBorder="1"/>
    <xf numFmtId="0" fontId="9" fillId="9" borderId="14" xfId="0" applyFont="1" applyFill="1" applyBorder="1"/>
    <xf numFmtId="0" fontId="9" fillId="9" borderId="5" xfId="0" applyFont="1" applyFill="1" applyBorder="1"/>
    <xf numFmtId="0" fontId="2" fillId="0" borderId="8" xfId="0" applyFont="1" applyBorder="1"/>
    <xf numFmtId="0" fontId="15" fillId="5" borderId="5" xfId="0" applyFont="1" applyFill="1" applyBorder="1"/>
    <xf numFmtId="164" fontId="1" fillId="0" borderId="0" xfId="1" applyNumberFormat="1" applyFont="1" applyAlignment="1">
      <alignment horizontal="center"/>
    </xf>
    <xf numFmtId="164" fontId="1" fillId="9" borderId="9" xfId="1" applyNumberFormat="1" applyFont="1" applyFill="1" applyBorder="1"/>
    <xf numFmtId="0" fontId="8" fillId="11" borderId="1" xfId="0" applyFont="1" applyFill="1" applyBorder="1"/>
    <xf numFmtId="14" fontId="9" fillId="0" borderId="1" xfId="0" applyNumberFormat="1" applyFont="1" applyBorder="1"/>
    <xf numFmtId="164" fontId="9" fillId="0" borderId="1" xfId="0" applyNumberFormat="1" applyFont="1" applyBorder="1"/>
    <xf numFmtId="0" fontId="4" fillId="0" borderId="0" xfId="0" applyFont="1" applyAlignment="1">
      <alignment wrapText="1"/>
    </xf>
    <xf numFmtId="164" fontId="4" fillId="5" borderId="5" xfId="0" applyNumberFormat="1" applyFont="1" applyFill="1" applyBorder="1"/>
    <xf numFmtId="164" fontId="1" fillId="0" borderId="0" xfId="0" applyNumberFormat="1" applyFont="1" applyAlignment="1">
      <alignment horizontal="center"/>
    </xf>
    <xf numFmtId="164" fontId="1" fillId="9" borderId="9" xfId="0" applyNumberFormat="1" applyFont="1" applyFill="1" applyBorder="1"/>
    <xf numFmtId="0" fontId="4" fillId="0" borderId="0" xfId="0" applyFont="1" applyAlignment="1">
      <alignment horizontal="left" vertical="top"/>
    </xf>
    <xf numFmtId="0" fontId="4" fillId="5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9" fontId="4" fillId="0" borderId="0" xfId="1" applyFont="1" applyAlignment="1">
      <alignment horizontal="left" vertical="center"/>
    </xf>
    <xf numFmtId="9" fontId="2" fillId="0" borderId="10" xfId="1" applyFont="1" applyBorder="1" applyAlignment="1">
      <alignment horizontal="left" vertical="center"/>
    </xf>
    <xf numFmtId="9" fontId="2" fillId="0" borderId="0" xfId="1" applyFont="1" applyAlignment="1">
      <alignment horizontal="left" vertical="center"/>
    </xf>
    <xf numFmtId="0" fontId="11" fillId="14" borderId="6" xfId="0" applyFont="1" applyFill="1" applyBorder="1" applyAlignment="1">
      <alignment horizontal="center"/>
    </xf>
    <xf numFmtId="0" fontId="11" fillId="14" borderId="11" xfId="0" applyFont="1" applyFill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10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E86B96B-001D-44BB-A8C3-E143A0716C49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Rank" tableColumnId="7"/>
      <queryTableField id="2" name="Country (or dependent territory)" tableColumnId="8"/>
      <queryTableField id="3" name="Population" tableColumnId="9"/>
      <queryTableField id="4" name="Date" tableColumnId="10"/>
      <queryTableField id="5" name="% of world _x000a_population" tableColumnId="11"/>
      <queryTableField id="6" name="Sourc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64EE7D9-FAE6-4602-A173-C2F4815B5FD9}" autoFormatId="16" applyNumberFormats="0" applyBorderFormats="0" applyFontFormats="0" applyPatternFormats="0" applyAlignmentFormats="0" applyWidthHeightFormats="0">
  <queryTableRefresh nextId="6">
    <queryTableFields count="5">
      <queryTableField id="1" name="Rank" tableColumnId="1"/>
      <queryTableField id="2" name="Country" tableColumnId="2"/>
      <queryTableField id="3" name="Population" tableColumnId="3"/>
      <queryTableField id="4" name="Date" tableColumnId="4"/>
      <queryTableField id="5" name="% of world _x000a_popula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6DDD05-9A56-4FF3-BEC5-0C69353553F1}" name="Countries_and_dependencies_by_population_edit" displayName="Countries_and_dependencies_by_population_edit" ref="A1:F248" tableType="queryTable" totalsRowShown="0" headerRowDxfId="9" dataDxfId="8">
  <tableColumns count="6">
    <tableColumn id="7" xr3:uid="{70B973B6-70BF-4733-B909-45E7D5C9B48E}" uniqueName="7" name="Rank" queryTableFieldId="1" dataDxfId="7"/>
    <tableColumn id="8" xr3:uid="{FD1AA2F5-034B-4F94-9E3C-CC1B414D4F09}" uniqueName="8" name="Country (or dependent territory)" queryTableFieldId="2" dataDxfId="6"/>
    <tableColumn id="9" xr3:uid="{8E0780D7-37F7-4C34-BD1D-776C3E9C6686}" uniqueName="9" name="Population" queryTableFieldId="3" dataDxfId="5"/>
    <tableColumn id="10" xr3:uid="{8912E569-8CF6-4744-8699-8E67E366F418}" uniqueName="10" name="Date" queryTableFieldId="4" dataDxfId="4"/>
    <tableColumn id="11" xr3:uid="{FF8B4445-44DE-4FFA-94CA-4D9317F80363}" uniqueName="11" name="% of world _x000a_population" queryTableFieldId="5" dataDxfId="3"/>
    <tableColumn id="12" xr3:uid="{7ACC1869-1947-416C-89D6-2D6C69C9AA8D}" uniqueName="12" name="Source" queryTableFieldId="6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284B40-DCF3-4A3F-A0C2-DA6AE288A3D2}" name="Countries_and_dependencies_by_population_edit_" displayName="Countries_and_dependencies_by_population_edit_" ref="A1:E248" tableType="queryTable" totalsRowShown="0">
  <tableColumns count="5">
    <tableColumn id="1" xr3:uid="{8F999608-C42C-4611-84DE-859ADFDCBFFB}" uniqueName="1" name="Rank" queryTableFieldId="1"/>
    <tableColumn id="2" xr3:uid="{98C447AE-7966-4F17-9981-403C7C47883C}" uniqueName="2" name="Country" queryTableFieldId="2" dataDxfId="1"/>
    <tableColumn id="3" xr3:uid="{FE73A051-BDE7-4074-B3D0-455D18866B9F}" uniqueName="3" name="Population" queryTableFieldId="3"/>
    <tableColumn id="4" xr3:uid="{A59027EC-D3AE-42E3-8A87-6D9BC2176ADF}" uniqueName="4" name="Date" queryTableFieldId="4" dataDxfId="0"/>
    <tableColumn id="5" xr3:uid="{074038EB-484E-497F-9AF3-2AECF39301B8}" uniqueName="5" name="% of world _x000a_population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A8E0B-290C-44EF-B5CB-D8DE9F937DCB}">
  <dimension ref="A1:H21"/>
  <sheetViews>
    <sheetView workbookViewId="0">
      <selection activeCell="F5" sqref="F5"/>
    </sheetView>
  </sheetViews>
  <sheetFormatPr defaultRowHeight="15.6" x14ac:dyDescent="0.3"/>
  <cols>
    <col min="1" max="1" width="16.109375" style="15" bestFit="1" customWidth="1"/>
    <col min="2" max="2" width="6.44140625" style="15" bestFit="1" customWidth="1"/>
    <col min="3" max="3" width="7.6640625" style="15" bestFit="1" customWidth="1"/>
    <col min="4" max="16384" width="8.88671875" style="15"/>
  </cols>
  <sheetData>
    <row r="1" spans="1:8" x14ac:dyDescent="0.3">
      <c r="A1" s="52" t="s">
        <v>0</v>
      </c>
      <c r="B1" s="52" t="s">
        <v>1</v>
      </c>
      <c r="C1" s="52" t="s">
        <v>2</v>
      </c>
    </row>
    <row r="2" spans="1:8" x14ac:dyDescent="0.3">
      <c r="A2" s="53" t="s">
        <v>3</v>
      </c>
      <c r="B2" s="53" t="s">
        <v>4</v>
      </c>
      <c r="C2" s="53">
        <v>43</v>
      </c>
    </row>
    <row r="3" spans="1:8" x14ac:dyDescent="0.3">
      <c r="A3" s="53" t="s">
        <v>3</v>
      </c>
      <c r="B3" s="53" t="s">
        <v>5</v>
      </c>
      <c r="C3" s="53">
        <v>59</v>
      </c>
    </row>
    <row r="4" spans="1:8" x14ac:dyDescent="0.3">
      <c r="A4" s="53" t="s">
        <v>3</v>
      </c>
      <c r="B4" s="53" t="s">
        <v>6</v>
      </c>
      <c r="C4" s="53">
        <v>72</v>
      </c>
    </row>
    <row r="5" spans="1:8" x14ac:dyDescent="0.3">
      <c r="A5" s="54" t="s">
        <v>7</v>
      </c>
      <c r="B5" s="54" t="s">
        <v>8</v>
      </c>
      <c r="C5" s="54">
        <v>119</v>
      </c>
    </row>
    <row r="6" spans="1:8" x14ac:dyDescent="0.3">
      <c r="A6" s="54" t="s">
        <v>7</v>
      </c>
      <c r="B6" s="54" t="s">
        <v>9</v>
      </c>
      <c r="C6" s="54">
        <v>175</v>
      </c>
    </row>
    <row r="7" spans="1:8" x14ac:dyDescent="0.3">
      <c r="A7" s="54" t="s">
        <v>7</v>
      </c>
      <c r="B7" s="54" t="s">
        <v>10</v>
      </c>
      <c r="C7" s="54">
        <v>192</v>
      </c>
    </row>
    <row r="8" spans="1:8" x14ac:dyDescent="0.3">
      <c r="A8" s="55" t="s">
        <v>11</v>
      </c>
      <c r="B8" s="55" t="s">
        <v>12</v>
      </c>
      <c r="C8" s="55">
        <v>240</v>
      </c>
    </row>
    <row r="9" spans="1:8" x14ac:dyDescent="0.3">
      <c r="A9" s="55" t="s">
        <v>11</v>
      </c>
      <c r="B9" s="55" t="s">
        <v>13</v>
      </c>
      <c r="C9" s="55">
        <v>405</v>
      </c>
    </row>
    <row r="10" spans="1:8" x14ac:dyDescent="0.3">
      <c r="A10" s="55" t="s">
        <v>11</v>
      </c>
      <c r="B10" s="55" t="s">
        <v>14</v>
      </c>
      <c r="C10" s="55">
        <v>522</v>
      </c>
    </row>
    <row r="12" spans="1:8" x14ac:dyDescent="0.3">
      <c r="A12" s="94" t="s">
        <v>15</v>
      </c>
      <c r="B12" s="95"/>
      <c r="C12" s="95"/>
      <c r="D12" s="95"/>
      <c r="E12" s="95"/>
      <c r="F12" s="95"/>
      <c r="G12" s="95"/>
      <c r="H12" s="95"/>
    </row>
    <row r="13" spans="1:8" x14ac:dyDescent="0.3">
      <c r="A13" s="95"/>
      <c r="B13" s="95"/>
      <c r="C13" s="95"/>
      <c r="D13" s="95"/>
      <c r="E13" s="95"/>
      <c r="F13" s="95"/>
      <c r="G13" s="95"/>
      <c r="H13" s="95"/>
    </row>
    <row r="15" spans="1:8" x14ac:dyDescent="0.3">
      <c r="A15" s="92" t="s">
        <v>16</v>
      </c>
      <c r="B15" s="92"/>
      <c r="C15" s="92"/>
      <c r="D15" s="92"/>
      <c r="E15" s="92"/>
      <c r="G15" s="93">
        <f>AVERAGE(C2:C4)</f>
        <v>58</v>
      </c>
      <c r="H15" s="93"/>
    </row>
    <row r="17" spans="1:8" x14ac:dyDescent="0.3">
      <c r="A17" s="92" t="s">
        <v>17</v>
      </c>
      <c r="B17" s="92"/>
      <c r="C17" s="92"/>
      <c r="D17" s="92"/>
      <c r="E17" s="92"/>
      <c r="G17" s="93">
        <f>AVERAGE(C5:C7)</f>
        <v>162</v>
      </c>
      <c r="H17" s="93"/>
    </row>
    <row r="19" spans="1:8" x14ac:dyDescent="0.3">
      <c r="A19" s="92" t="s">
        <v>18</v>
      </c>
      <c r="B19" s="92"/>
      <c r="C19" s="92"/>
      <c r="D19" s="92"/>
      <c r="E19" s="92"/>
      <c r="G19" s="93">
        <f>AVERAGE(C8:C10)</f>
        <v>389</v>
      </c>
      <c r="H19" s="93"/>
    </row>
    <row r="21" spans="1:8" x14ac:dyDescent="0.3">
      <c r="A21" s="92" t="s">
        <v>19</v>
      </c>
      <c r="B21" s="92"/>
      <c r="C21" s="92"/>
      <c r="D21" s="92"/>
      <c r="E21" s="92"/>
      <c r="G21" s="93">
        <f>AVERAGE(C2:C10)</f>
        <v>203</v>
      </c>
      <c r="H21" s="93"/>
    </row>
  </sheetData>
  <mergeCells count="9">
    <mergeCell ref="A21:E21"/>
    <mergeCell ref="G21:H21"/>
    <mergeCell ref="A12:H13"/>
    <mergeCell ref="A15:E15"/>
    <mergeCell ref="G15:H15"/>
    <mergeCell ref="A17:E17"/>
    <mergeCell ref="G17:H17"/>
    <mergeCell ref="A19:E19"/>
    <mergeCell ref="G19:H19"/>
  </mergeCells>
  <pageMargins left="0.7" right="0.7" top="0.75" bottom="0.75" header="0.3" footer="0.3"/>
  <ignoredErrors>
    <ignoredError sqref="G15 G17 G1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38052-B295-4780-AC21-B8522350ACB3}">
  <dimension ref="A1:R17"/>
  <sheetViews>
    <sheetView topLeftCell="G1" zoomScaleNormal="100" workbookViewId="0">
      <selection activeCell="G21" sqref="A1:XFD1048576"/>
    </sheetView>
  </sheetViews>
  <sheetFormatPr defaultRowHeight="15.6" x14ac:dyDescent="0.3"/>
  <cols>
    <col min="1" max="1" width="2.109375" style="15" bestFit="1" customWidth="1"/>
    <col min="2" max="2" width="8.5546875" style="15" bestFit="1" customWidth="1"/>
    <col min="3" max="3" width="7.6640625" style="15" bestFit="1" customWidth="1"/>
    <col min="4" max="4" width="5.44140625" style="15" bestFit="1" customWidth="1"/>
    <col min="5" max="5" width="21.109375" style="15" bestFit="1" customWidth="1"/>
    <col min="6" max="6" width="13.88671875" style="15" bestFit="1" customWidth="1"/>
    <col min="7" max="16384" width="8.88671875" style="15"/>
  </cols>
  <sheetData>
    <row r="1" spans="1:18" x14ac:dyDescent="0.3">
      <c r="B1" s="104" t="s">
        <v>140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6"/>
    </row>
    <row r="3" spans="1:18" x14ac:dyDescent="0.3">
      <c r="A3" s="15">
        <v>1</v>
      </c>
      <c r="B3" s="98" t="s">
        <v>142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</row>
    <row r="5" spans="1:18" x14ac:dyDescent="0.3">
      <c r="A5" s="15">
        <v>2</v>
      </c>
      <c r="B5" s="98" t="s">
        <v>141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</row>
    <row r="8" spans="1:18" x14ac:dyDescent="0.3">
      <c r="E8" s="47" t="s">
        <v>155</v>
      </c>
      <c r="F8" s="47" t="s">
        <v>156</v>
      </c>
    </row>
    <row r="9" spans="1:18" x14ac:dyDescent="0.3">
      <c r="B9" s="73" t="s">
        <v>143</v>
      </c>
      <c r="C9" s="73" t="s">
        <v>1</v>
      </c>
      <c r="D9" s="74" t="s">
        <v>144</v>
      </c>
      <c r="E9" s="75" t="s">
        <v>145</v>
      </c>
      <c r="F9" s="75" t="s">
        <v>146</v>
      </c>
    </row>
    <row r="10" spans="1:18" x14ac:dyDescent="0.3">
      <c r="B10" s="52">
        <v>1</v>
      </c>
      <c r="C10" s="52" t="s">
        <v>147</v>
      </c>
      <c r="D10" s="76">
        <v>16</v>
      </c>
      <c r="E10" s="71" t="str">
        <f>IF(D10&gt;=16,"eligible for license","not eligible to license")</f>
        <v>eligible for license</v>
      </c>
      <c r="F10" s="71" t="str">
        <f>IF(D10&lt;18,"Minor","Adult")</f>
        <v>Minor</v>
      </c>
    </row>
    <row r="11" spans="1:18" x14ac:dyDescent="0.3">
      <c r="B11" s="52">
        <v>2</v>
      </c>
      <c r="C11" s="52" t="s">
        <v>148</v>
      </c>
      <c r="D11" s="76">
        <v>18</v>
      </c>
      <c r="E11" s="71" t="str">
        <f t="shared" ref="E11:E17" si="0">IF(D11&gt;=16,"eligible for license","not eligible to license")</f>
        <v>eligible for license</v>
      </c>
      <c r="F11" s="71" t="str">
        <f t="shared" ref="F11:F17" si="1">IF(D11&lt;18,"Minor","Adult")</f>
        <v>Adult</v>
      </c>
    </row>
    <row r="12" spans="1:18" x14ac:dyDescent="0.3">
      <c r="B12" s="52">
        <v>3</v>
      </c>
      <c r="C12" s="52" t="s">
        <v>149</v>
      </c>
      <c r="D12" s="76">
        <v>15.5</v>
      </c>
      <c r="E12" s="71" t="str">
        <f t="shared" si="0"/>
        <v>not eligible to license</v>
      </c>
      <c r="F12" s="71" t="str">
        <f t="shared" si="1"/>
        <v>Minor</v>
      </c>
    </row>
    <row r="13" spans="1:18" x14ac:dyDescent="0.3">
      <c r="B13" s="52">
        <v>4</v>
      </c>
      <c r="C13" s="52" t="s">
        <v>150</v>
      </c>
      <c r="D13" s="76">
        <v>19</v>
      </c>
      <c r="E13" s="71" t="str">
        <f t="shared" si="0"/>
        <v>eligible for license</v>
      </c>
      <c r="F13" s="71" t="str">
        <f t="shared" si="1"/>
        <v>Adult</v>
      </c>
    </row>
    <row r="14" spans="1:18" x14ac:dyDescent="0.3">
      <c r="B14" s="52">
        <v>5</v>
      </c>
      <c r="C14" s="52" t="s">
        <v>151</v>
      </c>
      <c r="D14" s="76">
        <v>18</v>
      </c>
      <c r="E14" s="71" t="str">
        <f t="shared" si="0"/>
        <v>eligible for license</v>
      </c>
      <c r="F14" s="71" t="str">
        <f t="shared" si="1"/>
        <v>Adult</v>
      </c>
    </row>
    <row r="15" spans="1:18" x14ac:dyDescent="0.3">
      <c r="B15" s="52">
        <v>6</v>
      </c>
      <c r="C15" s="52" t="s">
        <v>152</v>
      </c>
      <c r="D15" s="76">
        <v>13</v>
      </c>
      <c r="E15" s="71" t="str">
        <f t="shared" si="0"/>
        <v>not eligible to license</v>
      </c>
      <c r="F15" s="71" t="str">
        <f t="shared" si="1"/>
        <v>Minor</v>
      </c>
    </row>
    <row r="16" spans="1:18" x14ac:dyDescent="0.3">
      <c r="B16" s="52">
        <v>7</v>
      </c>
      <c r="C16" s="52" t="s">
        <v>153</v>
      </c>
      <c r="D16" s="76">
        <v>18</v>
      </c>
      <c r="E16" s="71" t="str">
        <f t="shared" si="0"/>
        <v>eligible for license</v>
      </c>
      <c r="F16" s="71" t="str">
        <f t="shared" si="1"/>
        <v>Adult</v>
      </c>
    </row>
    <row r="17" spans="2:6" x14ac:dyDescent="0.3">
      <c r="B17" s="52">
        <v>8</v>
      </c>
      <c r="C17" s="52" t="s">
        <v>154</v>
      </c>
      <c r="D17" s="76">
        <v>17</v>
      </c>
      <c r="E17" s="71" t="str">
        <f t="shared" si="0"/>
        <v>eligible for license</v>
      </c>
      <c r="F17" s="71" t="str">
        <f t="shared" si="1"/>
        <v>Minor</v>
      </c>
    </row>
  </sheetData>
  <mergeCells count="3">
    <mergeCell ref="B5:R5"/>
    <mergeCell ref="B1:L1"/>
    <mergeCell ref="B3:M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1FED-894D-4831-8634-704B828A3799}">
  <dimension ref="A1:L18"/>
  <sheetViews>
    <sheetView zoomScale="102" zoomScaleNormal="100" workbookViewId="0">
      <selection activeCell="I18" sqref="I18"/>
    </sheetView>
  </sheetViews>
  <sheetFormatPr defaultRowHeight="15.6" x14ac:dyDescent="0.3"/>
  <cols>
    <col min="1" max="1" width="8" style="15" bestFit="1" customWidth="1"/>
    <col min="2" max="2" width="8.5546875" style="15" bestFit="1" customWidth="1"/>
    <col min="3" max="3" width="7.6640625" style="15" bestFit="1" customWidth="1"/>
    <col min="4" max="4" width="11.6640625" style="15" bestFit="1" customWidth="1"/>
    <col min="5" max="16384" width="8.88671875" style="15"/>
  </cols>
  <sheetData>
    <row r="1" spans="1:12" x14ac:dyDescent="0.3">
      <c r="A1" s="98" t="s">
        <v>157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4"/>
    </row>
    <row r="3" spans="1:12" x14ac:dyDescent="0.3">
      <c r="B3" s="15" t="s">
        <v>60</v>
      </c>
    </row>
    <row r="4" spans="1:12" x14ac:dyDescent="0.3">
      <c r="A4" s="47" t="s">
        <v>158</v>
      </c>
      <c r="B4" s="77">
        <v>1</v>
      </c>
    </row>
    <row r="5" spans="1:12" x14ac:dyDescent="0.3">
      <c r="A5" s="47" t="s">
        <v>159</v>
      </c>
      <c r="B5" s="77">
        <v>0.5</v>
      </c>
    </row>
    <row r="7" spans="1:12" x14ac:dyDescent="0.3">
      <c r="A7" s="104" t="s">
        <v>160</v>
      </c>
      <c r="B7" s="104"/>
      <c r="C7" s="104"/>
      <c r="D7" s="104"/>
      <c r="E7" s="104"/>
      <c r="F7" s="104"/>
      <c r="G7" s="104"/>
    </row>
    <row r="9" spans="1:12" x14ac:dyDescent="0.3">
      <c r="A9" s="104" t="s">
        <v>161</v>
      </c>
      <c r="B9" s="104"/>
      <c r="C9" s="104"/>
      <c r="D9" s="104"/>
      <c r="E9" s="104"/>
      <c r="F9" s="104"/>
      <c r="G9" s="104"/>
      <c r="H9" s="104"/>
    </row>
    <row r="11" spans="1:12" x14ac:dyDescent="0.3">
      <c r="A11" s="70" t="s">
        <v>1</v>
      </c>
      <c r="B11" s="70" t="s">
        <v>162</v>
      </c>
      <c r="C11" s="70" t="s">
        <v>163</v>
      </c>
      <c r="D11" s="70" t="s">
        <v>164</v>
      </c>
    </row>
    <row r="12" spans="1:12" x14ac:dyDescent="0.3">
      <c r="A12" s="52" t="s">
        <v>165</v>
      </c>
      <c r="B12" s="52" t="s">
        <v>158</v>
      </c>
      <c r="C12" s="78">
        <v>46866</v>
      </c>
      <c r="D12" s="71">
        <f>IF(B12="A+",C12,C12*50%)</f>
        <v>46866</v>
      </c>
    </row>
    <row r="13" spans="1:12" x14ac:dyDescent="0.3">
      <c r="A13" s="52" t="s">
        <v>166</v>
      </c>
      <c r="B13" s="52" t="s">
        <v>159</v>
      </c>
      <c r="C13" s="78">
        <v>33495</v>
      </c>
      <c r="D13" s="71">
        <f t="shared" ref="D13:D18" si="0">IF(B13="A+",C13,C13*50%)</f>
        <v>16747.5</v>
      </c>
    </row>
    <row r="14" spans="1:12" x14ac:dyDescent="0.3">
      <c r="A14" s="52" t="s">
        <v>167</v>
      </c>
      <c r="B14" s="52" t="s">
        <v>159</v>
      </c>
      <c r="C14" s="78">
        <v>35087</v>
      </c>
      <c r="D14" s="71">
        <f t="shared" si="0"/>
        <v>17543.5</v>
      </c>
    </row>
    <row r="15" spans="1:12" x14ac:dyDescent="0.3">
      <c r="A15" s="52" t="s">
        <v>168</v>
      </c>
      <c r="B15" s="52" t="s">
        <v>158</v>
      </c>
      <c r="C15" s="78">
        <v>42603</v>
      </c>
      <c r="D15" s="71">
        <f t="shared" si="0"/>
        <v>42603</v>
      </c>
    </row>
    <row r="16" spans="1:12" x14ac:dyDescent="0.3">
      <c r="A16" s="52" t="s">
        <v>151</v>
      </c>
      <c r="B16" s="52" t="s">
        <v>159</v>
      </c>
      <c r="C16" s="78">
        <v>36971</v>
      </c>
      <c r="D16" s="71">
        <f t="shared" si="0"/>
        <v>18485.5</v>
      </c>
    </row>
    <row r="17" spans="1:4" x14ac:dyDescent="0.3">
      <c r="A17" s="52" t="s">
        <v>169</v>
      </c>
      <c r="B17" s="52" t="s">
        <v>158</v>
      </c>
      <c r="C17" s="78">
        <v>41286</v>
      </c>
      <c r="D17" s="71">
        <f t="shared" si="0"/>
        <v>41286</v>
      </c>
    </row>
    <row r="18" spans="1:4" x14ac:dyDescent="0.3">
      <c r="A18" s="52" t="s">
        <v>170</v>
      </c>
      <c r="B18" s="52" t="s">
        <v>159</v>
      </c>
      <c r="C18" s="78">
        <v>37732</v>
      </c>
      <c r="D18" s="71">
        <f t="shared" si="0"/>
        <v>18866</v>
      </c>
    </row>
  </sheetData>
  <mergeCells count="3">
    <mergeCell ref="A9:H9"/>
    <mergeCell ref="A1:K1"/>
    <mergeCell ref="A7:G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DA9B-B40C-4155-9E18-C372CBC8935D}">
  <dimension ref="A1:J30"/>
  <sheetViews>
    <sheetView workbookViewId="0">
      <selection activeCell="A2" sqref="A2:F2"/>
    </sheetView>
  </sheetViews>
  <sheetFormatPr defaultRowHeight="15.6" x14ac:dyDescent="0.3"/>
  <cols>
    <col min="1" max="1" width="7.77734375" style="15" bestFit="1" customWidth="1"/>
    <col min="2" max="3" width="10.5546875" style="15" bestFit="1" customWidth="1"/>
    <col min="4" max="4" width="24.109375" style="15" bestFit="1" customWidth="1"/>
    <col min="5" max="16384" width="8.88671875" style="15"/>
  </cols>
  <sheetData>
    <row r="1" spans="1:10" x14ac:dyDescent="0.3">
      <c r="A1" s="98" t="s">
        <v>171</v>
      </c>
      <c r="B1" s="98"/>
      <c r="C1" s="98"/>
      <c r="D1" s="98"/>
      <c r="E1" s="98"/>
      <c r="F1" s="98"/>
      <c r="G1" s="98"/>
      <c r="H1" s="98"/>
      <c r="I1" s="98"/>
      <c r="J1" s="98"/>
    </row>
    <row r="2" spans="1:10" x14ac:dyDescent="0.3">
      <c r="A2" s="98" t="s">
        <v>172</v>
      </c>
      <c r="B2" s="98"/>
      <c r="C2" s="98"/>
      <c r="D2" s="98"/>
      <c r="E2" s="98"/>
      <c r="F2" s="98"/>
    </row>
    <row r="4" spans="1:10" x14ac:dyDescent="0.3">
      <c r="A4" s="15" t="s">
        <v>173</v>
      </c>
      <c r="B4" s="104" t="s">
        <v>174</v>
      </c>
      <c r="C4" s="104"/>
      <c r="D4" s="104"/>
      <c r="E4" s="104"/>
      <c r="F4" s="104"/>
      <c r="G4" s="104"/>
      <c r="H4" s="16"/>
    </row>
    <row r="5" spans="1:10" x14ac:dyDescent="0.3">
      <c r="A5" s="15" t="s">
        <v>175</v>
      </c>
      <c r="B5" s="15" t="s">
        <v>179</v>
      </c>
    </row>
    <row r="6" spans="1:10" x14ac:dyDescent="0.3">
      <c r="A6" s="15" t="s">
        <v>176</v>
      </c>
      <c r="B6" s="15" t="s">
        <v>180</v>
      </c>
    </row>
    <row r="7" spans="1:10" x14ac:dyDescent="0.3">
      <c r="A7" s="15" t="s">
        <v>184</v>
      </c>
      <c r="B7" s="15" t="s">
        <v>181</v>
      </c>
    </row>
    <row r="8" spans="1:10" x14ac:dyDescent="0.3">
      <c r="A8" s="15" t="s">
        <v>177</v>
      </c>
      <c r="B8" s="15" t="s">
        <v>182</v>
      </c>
    </row>
    <row r="9" spans="1:10" x14ac:dyDescent="0.3">
      <c r="A9" s="15" t="s">
        <v>178</v>
      </c>
      <c r="B9" s="104" t="s">
        <v>183</v>
      </c>
      <c r="C9" s="104"/>
      <c r="D9" s="104"/>
      <c r="E9" s="104"/>
      <c r="F9" s="104"/>
      <c r="G9" s="104"/>
      <c r="H9" s="104"/>
      <c r="I9" s="104"/>
    </row>
    <row r="11" spans="1:10" x14ac:dyDescent="0.3">
      <c r="A11" s="106" t="s">
        <v>185</v>
      </c>
      <c r="B11" s="106"/>
    </row>
    <row r="13" spans="1:10" x14ac:dyDescent="0.3">
      <c r="A13" s="47">
        <v>2</v>
      </c>
      <c r="B13" s="47" t="s">
        <v>179</v>
      </c>
      <c r="C13" s="47">
        <v>3</v>
      </c>
      <c r="D13" s="28">
        <f>2+3</f>
        <v>5</v>
      </c>
    </row>
    <row r="14" spans="1:10" x14ac:dyDescent="0.3">
      <c r="A14" s="47">
        <v>3</v>
      </c>
      <c r="B14" s="47" t="s">
        <v>180</v>
      </c>
      <c r="C14" s="47">
        <v>1</v>
      </c>
      <c r="D14" s="28">
        <f>3-1</f>
        <v>2</v>
      </c>
    </row>
    <row r="15" spans="1:10" x14ac:dyDescent="0.3">
      <c r="A15" s="47">
        <v>5</v>
      </c>
      <c r="B15" s="47" t="s">
        <v>186</v>
      </c>
      <c r="C15" s="47">
        <v>10</v>
      </c>
      <c r="D15" s="28">
        <f>5*10</f>
        <v>50</v>
      </c>
    </row>
    <row r="16" spans="1:10" x14ac:dyDescent="0.3">
      <c r="A16" s="47">
        <v>10</v>
      </c>
      <c r="B16" s="47" t="s">
        <v>187</v>
      </c>
      <c r="C16" s="47">
        <v>2</v>
      </c>
      <c r="D16" s="28">
        <f>10/2</f>
        <v>5</v>
      </c>
    </row>
    <row r="19" spans="1:4" x14ac:dyDescent="0.3">
      <c r="A19" s="106" t="s">
        <v>188</v>
      </c>
      <c r="B19" s="106"/>
      <c r="C19" s="106"/>
      <c r="D19" s="106"/>
    </row>
    <row r="21" spans="1:4" x14ac:dyDescent="0.3">
      <c r="A21" s="72">
        <v>10</v>
      </c>
      <c r="B21" s="47" t="s">
        <v>189</v>
      </c>
      <c r="C21" s="47">
        <v>100</v>
      </c>
      <c r="D21" s="28">
        <f>A21/C21*100</f>
        <v>10</v>
      </c>
    </row>
    <row r="22" spans="1:4" x14ac:dyDescent="0.3">
      <c r="A22" s="72">
        <v>3</v>
      </c>
      <c r="B22" s="47" t="s">
        <v>189</v>
      </c>
      <c r="C22" s="47">
        <v>6</v>
      </c>
      <c r="D22" s="28">
        <f>A22/C22*100</f>
        <v>50</v>
      </c>
    </row>
    <row r="23" spans="1:4" x14ac:dyDescent="0.3">
      <c r="A23" s="72">
        <v>1.5</v>
      </c>
      <c r="B23" s="47" t="s">
        <v>189</v>
      </c>
      <c r="C23" s="47">
        <v>1</v>
      </c>
      <c r="D23" s="28">
        <f>A23/C23*100</f>
        <v>150</v>
      </c>
    </row>
    <row r="26" spans="1:4" x14ac:dyDescent="0.3">
      <c r="A26" s="106" t="s">
        <v>190</v>
      </c>
      <c r="B26" s="106"/>
      <c r="C26" s="106"/>
      <c r="D26" s="106"/>
    </row>
    <row r="28" spans="1:4" x14ac:dyDescent="0.3">
      <c r="A28" s="48" t="s">
        <v>191</v>
      </c>
      <c r="B28" s="48" t="s">
        <v>192</v>
      </c>
      <c r="C28" s="48" t="s">
        <v>193</v>
      </c>
      <c r="D28" s="48" t="s">
        <v>194</v>
      </c>
    </row>
    <row r="29" spans="1:4" x14ac:dyDescent="0.3">
      <c r="A29" s="49" t="s">
        <v>195</v>
      </c>
      <c r="B29" s="49">
        <v>100</v>
      </c>
      <c r="C29" s="49">
        <v>150</v>
      </c>
      <c r="D29" s="80">
        <f>((C29-B29)/B29)*100</f>
        <v>50</v>
      </c>
    </row>
    <row r="30" spans="1:4" x14ac:dyDescent="0.3">
      <c r="A30" s="49" t="s">
        <v>196</v>
      </c>
      <c r="B30" s="49">
        <v>100</v>
      </c>
      <c r="C30" s="49">
        <v>50</v>
      </c>
      <c r="D30" s="79">
        <f>((C30-B30)/B30)*100</f>
        <v>-50</v>
      </c>
    </row>
  </sheetData>
  <mergeCells count="7">
    <mergeCell ref="A11:B11"/>
    <mergeCell ref="A19:D19"/>
    <mergeCell ref="A26:D26"/>
    <mergeCell ref="A1:J1"/>
    <mergeCell ref="A2:F2"/>
    <mergeCell ref="B4:G4"/>
    <mergeCell ref="B9:I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877F-9B82-4FA6-A46D-F6E860772A8E}">
  <dimension ref="A1:K19"/>
  <sheetViews>
    <sheetView workbookViewId="0">
      <selection activeCell="H12" sqref="H12"/>
    </sheetView>
  </sheetViews>
  <sheetFormatPr defaultRowHeight="15.6" x14ac:dyDescent="0.3"/>
  <cols>
    <col min="1" max="1" width="4.33203125" style="15" bestFit="1" customWidth="1"/>
    <col min="2" max="2" width="11" style="15" bestFit="1" customWidth="1"/>
    <col min="3" max="3" width="7.6640625" style="15" bestFit="1" customWidth="1"/>
    <col min="4" max="6" width="8.88671875" style="15"/>
    <col min="7" max="7" width="6.5546875" style="15" bestFit="1" customWidth="1"/>
    <col min="8" max="16384" width="8.88671875" style="15"/>
  </cols>
  <sheetData>
    <row r="1" spans="1:11" ht="15.6" customHeight="1" x14ac:dyDescent="0.3">
      <c r="A1" s="103" t="s">
        <v>197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3" spans="1:11" x14ac:dyDescent="0.3">
      <c r="B3" s="106" t="s">
        <v>198</v>
      </c>
      <c r="C3" s="106"/>
      <c r="D3" s="106"/>
      <c r="E3" s="106"/>
      <c r="F3" s="106"/>
      <c r="G3" s="16"/>
    </row>
    <row r="5" spans="1:11" x14ac:dyDescent="0.3">
      <c r="A5" s="15">
        <v>1</v>
      </c>
      <c r="B5" s="98" t="s">
        <v>199</v>
      </c>
      <c r="C5" s="98"/>
      <c r="D5" s="98"/>
      <c r="E5" s="98"/>
      <c r="F5" s="98"/>
      <c r="G5" s="98"/>
      <c r="H5" s="98"/>
    </row>
    <row r="7" spans="1:11" x14ac:dyDescent="0.3">
      <c r="B7" s="70" t="s">
        <v>1</v>
      </c>
      <c r="C7" s="70" t="s">
        <v>2</v>
      </c>
    </row>
    <row r="8" spans="1:11" x14ac:dyDescent="0.3">
      <c r="B8" s="52" t="s">
        <v>200</v>
      </c>
      <c r="C8" s="52">
        <v>200</v>
      </c>
    </row>
    <row r="9" spans="1:11" x14ac:dyDescent="0.3">
      <c r="B9" s="52" t="s">
        <v>201</v>
      </c>
      <c r="C9" s="52">
        <v>120</v>
      </c>
    </row>
    <row r="10" spans="1:11" x14ac:dyDescent="0.3">
      <c r="B10" s="52" t="s">
        <v>202</v>
      </c>
      <c r="C10" s="52">
        <v>156</v>
      </c>
    </row>
    <row r="11" spans="1:11" x14ac:dyDescent="0.3">
      <c r="B11" s="52" t="s">
        <v>203</v>
      </c>
      <c r="C11" s="52">
        <v>190</v>
      </c>
    </row>
    <row r="12" spans="1:11" x14ac:dyDescent="0.3">
      <c r="B12" s="52" t="s">
        <v>204</v>
      </c>
      <c r="C12" s="52">
        <v>320</v>
      </c>
    </row>
    <row r="13" spans="1:11" x14ac:dyDescent="0.3">
      <c r="B13" s="52" t="s">
        <v>205</v>
      </c>
      <c r="C13" s="52">
        <v>89</v>
      </c>
    </row>
    <row r="15" spans="1:11" x14ac:dyDescent="0.3">
      <c r="A15" s="15">
        <v>1.1000000000000001</v>
      </c>
      <c r="B15" s="104" t="s">
        <v>206</v>
      </c>
      <c r="C15" s="104"/>
      <c r="D15" s="104"/>
      <c r="G15" s="46">
        <f>MAX(C8:C13)</f>
        <v>320</v>
      </c>
    </row>
    <row r="17" spans="1:7" x14ac:dyDescent="0.3">
      <c r="A17" s="15">
        <v>1.2</v>
      </c>
      <c r="B17" s="104" t="s">
        <v>207</v>
      </c>
      <c r="C17" s="104"/>
      <c r="D17" s="104"/>
      <c r="G17" s="46">
        <f>MIN(C8:C13)</f>
        <v>89</v>
      </c>
    </row>
    <row r="19" spans="1:7" x14ac:dyDescent="0.3">
      <c r="A19" s="15">
        <v>1.3</v>
      </c>
      <c r="B19" s="104" t="s">
        <v>208</v>
      </c>
      <c r="C19" s="104"/>
      <c r="D19" s="104"/>
      <c r="E19" s="104"/>
      <c r="F19" s="104"/>
      <c r="G19" s="46">
        <f>AVERAGE(G15,G17)</f>
        <v>204.5</v>
      </c>
    </row>
  </sheetData>
  <mergeCells count="6">
    <mergeCell ref="B15:D15"/>
    <mergeCell ref="B17:D17"/>
    <mergeCell ref="B19:F19"/>
    <mergeCell ref="A1:K1"/>
    <mergeCell ref="B3:F3"/>
    <mergeCell ref="B5:H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A75B4-A68C-4296-819D-14AE86F837FE}">
  <dimension ref="A1:O12"/>
  <sheetViews>
    <sheetView workbookViewId="0">
      <selection activeCell="I13" sqref="I13"/>
    </sheetView>
  </sheetViews>
  <sheetFormatPr defaultRowHeight="15.6" x14ac:dyDescent="0.3"/>
  <cols>
    <col min="1" max="1" width="2.109375" style="15" bestFit="1" customWidth="1"/>
    <col min="2" max="2" width="7.5546875" style="15" bestFit="1" customWidth="1"/>
    <col min="3" max="6" width="6.5546875" style="15" bestFit="1" customWidth="1"/>
    <col min="7" max="7" width="5.109375" style="15" bestFit="1" customWidth="1"/>
    <col min="8" max="16384" width="8.88671875" style="15"/>
  </cols>
  <sheetData>
    <row r="1" spans="1:15" x14ac:dyDescent="0.3">
      <c r="A1" s="98" t="s">
        <v>209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3" spans="1:15" x14ac:dyDescent="0.3">
      <c r="B3" s="104" t="s">
        <v>210</v>
      </c>
      <c r="C3" s="104"/>
      <c r="D3" s="104"/>
      <c r="E3" s="104"/>
      <c r="F3" s="104"/>
      <c r="G3" s="104"/>
    </row>
    <row r="5" spans="1:15" x14ac:dyDescent="0.3">
      <c r="A5" s="15">
        <v>1</v>
      </c>
      <c r="B5" s="98" t="s">
        <v>211</v>
      </c>
      <c r="C5" s="98"/>
      <c r="D5" s="98"/>
      <c r="E5" s="98"/>
      <c r="F5" s="98"/>
    </row>
    <row r="6" spans="1:15" x14ac:dyDescent="0.3">
      <c r="A6" s="15">
        <v>2</v>
      </c>
      <c r="B6" s="98" t="s">
        <v>212</v>
      </c>
      <c r="C6" s="98"/>
    </row>
    <row r="8" spans="1:15" x14ac:dyDescent="0.3">
      <c r="C8" s="81" t="s">
        <v>216</v>
      </c>
      <c r="D8" s="81" t="s">
        <v>217</v>
      </c>
      <c r="E8" s="81" t="s">
        <v>218</v>
      </c>
      <c r="F8" s="81" t="s">
        <v>219</v>
      </c>
    </row>
    <row r="9" spans="1:15" x14ac:dyDescent="0.3">
      <c r="B9" s="8" t="s">
        <v>213</v>
      </c>
      <c r="C9" s="8">
        <v>95</v>
      </c>
      <c r="D9" s="8">
        <v>56</v>
      </c>
      <c r="E9" s="8">
        <v>14</v>
      </c>
      <c r="F9" s="8">
        <v>66</v>
      </c>
      <c r="G9" s="28" t="str">
        <f>IF(MIN(C9:F9)&lt;50,"fail","pass")</f>
        <v>fail</v>
      </c>
    </row>
    <row r="10" spans="1:15" x14ac:dyDescent="0.3">
      <c r="B10" s="8" t="s">
        <v>214</v>
      </c>
      <c r="C10" s="8">
        <v>54</v>
      </c>
      <c r="D10" s="8">
        <v>89</v>
      </c>
      <c r="E10" s="8">
        <v>53</v>
      </c>
      <c r="F10" s="8">
        <v>66</v>
      </c>
      <c r="G10" s="28" t="str">
        <f t="shared" ref="G10:G12" si="0">IF(MIN(C10:F10)&lt;50,"fail","pass")</f>
        <v>pass</v>
      </c>
    </row>
    <row r="11" spans="1:15" x14ac:dyDescent="0.3">
      <c r="B11" s="8" t="s">
        <v>215</v>
      </c>
      <c r="C11" s="8">
        <v>100</v>
      </c>
      <c r="D11" s="8">
        <v>69</v>
      </c>
      <c r="E11" s="8">
        <v>78</v>
      </c>
      <c r="F11" s="8">
        <v>53</v>
      </c>
      <c r="G11" s="28" t="str">
        <f t="shared" si="0"/>
        <v>pass</v>
      </c>
    </row>
    <row r="12" spans="1:15" x14ac:dyDescent="0.3">
      <c r="B12" s="8" t="s">
        <v>126</v>
      </c>
      <c r="C12" s="8">
        <v>49</v>
      </c>
      <c r="D12" s="8">
        <v>70</v>
      </c>
      <c r="E12" s="8">
        <v>87</v>
      </c>
      <c r="F12" s="8">
        <v>100</v>
      </c>
      <c r="G12" s="28" t="str">
        <f t="shared" si="0"/>
        <v>fail</v>
      </c>
    </row>
  </sheetData>
  <mergeCells count="4">
    <mergeCell ref="A1:O1"/>
    <mergeCell ref="B3:G3"/>
    <mergeCell ref="B5:F5"/>
    <mergeCell ref="B6:C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0B8A-F497-4783-A094-4EEB8B98DD9B}">
  <dimension ref="A1:I13"/>
  <sheetViews>
    <sheetView workbookViewId="0">
      <selection activeCell="H6" sqref="H6"/>
    </sheetView>
  </sheetViews>
  <sheetFormatPr defaultRowHeight="15.6" x14ac:dyDescent="0.3"/>
  <cols>
    <col min="1" max="1" width="8.88671875" style="15"/>
    <col min="2" max="2" width="7.5546875" style="15" bestFit="1" customWidth="1"/>
    <col min="3" max="3" width="6.5546875" style="15" bestFit="1" customWidth="1"/>
    <col min="4" max="16384" width="8.88671875" style="15"/>
  </cols>
  <sheetData>
    <row r="1" spans="1:9" x14ac:dyDescent="0.3">
      <c r="A1" s="98" t="s">
        <v>220</v>
      </c>
      <c r="B1" s="98"/>
      <c r="C1" s="98"/>
      <c r="D1" s="98"/>
      <c r="E1" s="98"/>
      <c r="F1" s="98"/>
      <c r="G1" s="98"/>
      <c r="H1" s="98"/>
      <c r="I1" s="98"/>
    </row>
    <row r="2" spans="1:9" x14ac:dyDescent="0.3">
      <c r="A2" s="98" t="s">
        <v>221</v>
      </c>
      <c r="B2" s="98"/>
      <c r="C2" s="98"/>
      <c r="D2" s="98"/>
      <c r="E2" s="98"/>
      <c r="F2" s="98"/>
      <c r="G2" s="98"/>
      <c r="H2" s="98"/>
    </row>
    <row r="4" spans="1:9" x14ac:dyDescent="0.3">
      <c r="C4" s="6" t="s">
        <v>216</v>
      </c>
    </row>
    <row r="5" spans="1:9" x14ac:dyDescent="0.3">
      <c r="B5" s="8" t="s">
        <v>222</v>
      </c>
      <c r="C5" s="8">
        <v>95</v>
      </c>
    </row>
    <row r="6" spans="1:9" x14ac:dyDescent="0.3">
      <c r="B6" s="8" t="s">
        <v>214</v>
      </c>
      <c r="C6" s="8">
        <v>54</v>
      </c>
    </row>
    <row r="7" spans="1:9" x14ac:dyDescent="0.3">
      <c r="B7" s="8" t="s">
        <v>215</v>
      </c>
      <c r="C7" s="8">
        <v>100</v>
      </c>
    </row>
    <row r="8" spans="1:9" x14ac:dyDescent="0.3">
      <c r="B8" s="8" t="s">
        <v>126</v>
      </c>
      <c r="C8" s="8">
        <v>49</v>
      </c>
    </row>
    <row r="9" spans="1:9" x14ac:dyDescent="0.3">
      <c r="B9" s="8" t="s">
        <v>223</v>
      </c>
      <c r="C9" s="8">
        <v>67</v>
      </c>
    </row>
    <row r="10" spans="1:9" x14ac:dyDescent="0.3">
      <c r="B10" s="8" t="s">
        <v>224</v>
      </c>
      <c r="C10" s="8">
        <v>45</v>
      </c>
    </row>
    <row r="11" spans="1:9" x14ac:dyDescent="0.3">
      <c r="B11" s="8" t="s">
        <v>225</v>
      </c>
      <c r="C11" s="8">
        <v>77</v>
      </c>
    </row>
    <row r="13" spans="1:9" x14ac:dyDescent="0.3">
      <c r="C13" s="82" t="str">
        <f>IF(MAX(C5:C11)&gt;=99,"Easy","Not Easy")</f>
        <v>Easy</v>
      </c>
    </row>
  </sheetData>
  <mergeCells count="2">
    <mergeCell ref="A1:I1"/>
    <mergeCell ref="A2:H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5E29-D8C4-4348-AC27-3B546363C603}">
  <dimension ref="A1:E12"/>
  <sheetViews>
    <sheetView workbookViewId="0">
      <selection activeCell="C20" sqref="A1:XFD1048576"/>
    </sheetView>
  </sheetViews>
  <sheetFormatPr defaultRowHeight="15.6" x14ac:dyDescent="0.3"/>
  <cols>
    <col min="1" max="1" width="14.21875" style="15" bestFit="1" customWidth="1"/>
    <col min="2" max="2" width="6.6640625" style="15" bestFit="1" customWidth="1"/>
    <col min="3" max="3" width="22.33203125" style="15" bestFit="1" customWidth="1"/>
    <col min="4" max="16384" width="8.88671875" style="15"/>
  </cols>
  <sheetData>
    <row r="1" spans="1:5" x14ac:dyDescent="0.3">
      <c r="A1" s="98" t="s">
        <v>226</v>
      </c>
      <c r="B1" s="98"/>
      <c r="C1" s="98"/>
      <c r="D1" s="98"/>
      <c r="E1" s="98"/>
    </row>
    <row r="2" spans="1:5" x14ac:dyDescent="0.3">
      <c r="A2" s="98" t="s">
        <v>227</v>
      </c>
      <c r="B2" s="98"/>
      <c r="C2" s="98"/>
      <c r="D2" s="98"/>
      <c r="E2" s="98"/>
    </row>
    <row r="3" spans="1:5" x14ac:dyDescent="0.3">
      <c r="A3" s="98" t="s">
        <v>228</v>
      </c>
      <c r="B3" s="98"/>
      <c r="C3" s="98"/>
      <c r="D3" s="98"/>
      <c r="E3" s="98"/>
    </row>
    <row r="4" spans="1:5" x14ac:dyDescent="0.3">
      <c r="A4" s="98" t="s">
        <v>229</v>
      </c>
      <c r="B4" s="98"/>
      <c r="C4" s="98"/>
      <c r="D4" s="98"/>
      <c r="E4" s="6"/>
    </row>
    <row r="6" spans="1:5" x14ac:dyDescent="0.3">
      <c r="A6" s="104" t="s">
        <v>230</v>
      </c>
      <c r="B6" s="104"/>
      <c r="C6" s="104"/>
    </row>
    <row r="8" spans="1:5" x14ac:dyDescent="0.3">
      <c r="A8" s="7" t="s">
        <v>231</v>
      </c>
      <c r="B8" s="7" t="s">
        <v>121</v>
      </c>
      <c r="C8" s="7" t="s">
        <v>232</v>
      </c>
    </row>
    <row r="9" spans="1:5" x14ac:dyDescent="0.3">
      <c r="A9" s="8" t="s">
        <v>233</v>
      </c>
      <c r="B9" s="8">
        <v>78</v>
      </c>
      <c r="C9" s="9" t="str">
        <f>IF(B9 &gt;= 80, "Excellent", IF(B9 &gt;= 60, "Good", "Failed"))</f>
        <v>Good</v>
      </c>
    </row>
    <row r="10" spans="1:5" x14ac:dyDescent="0.3">
      <c r="A10" s="8" t="s">
        <v>234</v>
      </c>
      <c r="B10" s="8">
        <v>85</v>
      </c>
      <c r="C10" s="9" t="str">
        <f t="shared" ref="C10:C12" si="0">IF(B10 &gt;= 80, "Excellent", IF(B10 &gt;= 60, "Good", "Failed"))</f>
        <v>Excellent</v>
      </c>
    </row>
    <row r="11" spans="1:5" x14ac:dyDescent="0.3">
      <c r="A11" s="8" t="s">
        <v>235</v>
      </c>
      <c r="B11" s="8">
        <v>44</v>
      </c>
      <c r="C11" s="9" t="str">
        <f t="shared" si="0"/>
        <v>Failed</v>
      </c>
    </row>
    <row r="12" spans="1:5" x14ac:dyDescent="0.3">
      <c r="A12" s="8" t="s">
        <v>236</v>
      </c>
      <c r="B12" s="8">
        <v>61</v>
      </c>
      <c r="C12" s="9" t="str">
        <f t="shared" si="0"/>
        <v>Good</v>
      </c>
    </row>
  </sheetData>
  <mergeCells count="5">
    <mergeCell ref="A1:E1"/>
    <mergeCell ref="A2:E2"/>
    <mergeCell ref="A3:E3"/>
    <mergeCell ref="A4:D4"/>
    <mergeCell ref="A6:C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CC5D-47A3-4F9D-B04D-3FFEC2A55613}">
  <dimension ref="A1:J18"/>
  <sheetViews>
    <sheetView workbookViewId="0">
      <selection activeCell="E15" sqref="E15"/>
    </sheetView>
  </sheetViews>
  <sheetFormatPr defaultRowHeight="15.6" x14ac:dyDescent="0.3"/>
  <cols>
    <col min="1" max="1" width="8.88671875" style="11"/>
    <col min="2" max="2" width="9.77734375" style="11" bestFit="1" customWidth="1"/>
    <col min="3" max="3" width="15.44140625" style="11" customWidth="1"/>
    <col min="4" max="4" width="8.88671875" style="11"/>
    <col min="5" max="5" width="9.33203125" style="11" customWidth="1"/>
    <col min="6" max="16384" width="8.88671875" style="11"/>
  </cols>
  <sheetData>
    <row r="1" spans="1:10" x14ac:dyDescent="0.3">
      <c r="A1" s="107" t="s">
        <v>237</v>
      </c>
      <c r="B1" s="107"/>
      <c r="C1" s="107"/>
      <c r="D1" s="107"/>
      <c r="E1" s="107"/>
      <c r="F1" s="107"/>
      <c r="G1" s="107"/>
    </row>
    <row r="2" spans="1:10" x14ac:dyDescent="0.3">
      <c r="A2" s="107" t="s">
        <v>238</v>
      </c>
      <c r="B2" s="107"/>
      <c r="C2" s="107"/>
      <c r="D2" s="107"/>
      <c r="E2" s="107"/>
      <c r="F2" s="107"/>
      <c r="G2" s="107"/>
      <c r="H2" s="107"/>
      <c r="I2" s="107"/>
      <c r="J2" s="107"/>
    </row>
    <row r="5" spans="1:10" x14ac:dyDescent="0.3">
      <c r="B5" s="10" t="s">
        <v>23</v>
      </c>
      <c r="C5" s="10" t="s">
        <v>239</v>
      </c>
    </row>
    <row r="6" spans="1:10" x14ac:dyDescent="0.3">
      <c r="B6" s="12" t="s">
        <v>240</v>
      </c>
      <c r="C6" s="83">
        <v>759</v>
      </c>
    </row>
    <row r="7" spans="1:10" x14ac:dyDescent="0.3">
      <c r="B7" s="12" t="s">
        <v>241</v>
      </c>
      <c r="C7" s="83">
        <v>200</v>
      </c>
    </row>
    <row r="8" spans="1:10" x14ac:dyDescent="0.3">
      <c r="B8" s="12" t="s">
        <v>242</v>
      </c>
      <c r="C8" s="83">
        <v>42</v>
      </c>
    </row>
    <row r="9" spans="1:10" x14ac:dyDescent="0.3">
      <c r="B9" s="12" t="s">
        <v>243</v>
      </c>
      <c r="C9" s="83">
        <v>423</v>
      </c>
    </row>
    <row r="10" spans="1:10" x14ac:dyDescent="0.3">
      <c r="B10" s="12" t="s">
        <v>244</v>
      </c>
      <c r="C10" s="83">
        <v>200</v>
      </c>
    </row>
    <row r="11" spans="1:10" x14ac:dyDescent="0.3">
      <c r="B11" s="12" t="s">
        <v>245</v>
      </c>
      <c r="C11" s="83">
        <v>50</v>
      </c>
    </row>
    <row r="12" spans="1:10" x14ac:dyDescent="0.3">
      <c r="B12" s="12" t="s">
        <v>246</v>
      </c>
      <c r="C12" s="83">
        <v>700</v>
      </c>
    </row>
    <row r="13" spans="1:10" x14ac:dyDescent="0.3">
      <c r="B13" s="12" t="s">
        <v>247</v>
      </c>
      <c r="C13" s="83">
        <v>450</v>
      </c>
    </row>
    <row r="14" spans="1:10" x14ac:dyDescent="0.3">
      <c r="B14" s="12" t="s">
        <v>248</v>
      </c>
      <c r="C14" s="83">
        <v>605</v>
      </c>
    </row>
    <row r="15" spans="1:10" x14ac:dyDescent="0.3">
      <c r="B15" s="12" t="s">
        <v>249</v>
      </c>
      <c r="C15" s="83">
        <v>240</v>
      </c>
    </row>
    <row r="16" spans="1:10" x14ac:dyDescent="0.3">
      <c r="B16" s="12" t="s">
        <v>250</v>
      </c>
      <c r="C16" s="83">
        <v>685</v>
      </c>
    </row>
    <row r="17" spans="2:5" ht="16.2" thickBot="1" x14ac:dyDescent="0.35">
      <c r="B17" s="12" t="s">
        <v>251</v>
      </c>
      <c r="C17" s="83">
        <v>295</v>
      </c>
    </row>
    <row r="18" spans="2:5" ht="16.2" thickBot="1" x14ac:dyDescent="0.35">
      <c r="B18" s="12" t="s">
        <v>252</v>
      </c>
      <c r="C18" s="84">
        <f>SUM(C6:C17)</f>
        <v>4649</v>
      </c>
      <c r="D18" s="108" t="s">
        <v>253</v>
      </c>
      <c r="E18" s="109"/>
    </row>
  </sheetData>
  <mergeCells count="3">
    <mergeCell ref="A1:G1"/>
    <mergeCell ref="A2:J2"/>
    <mergeCell ref="D18:E1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2280-3BF1-46A2-8C65-DB7EB93F7BB2}">
  <dimension ref="A1:J96"/>
  <sheetViews>
    <sheetView topLeftCell="A79" zoomScaleNormal="100" workbookViewId="0">
      <selection activeCell="F90" sqref="F90"/>
    </sheetView>
  </sheetViews>
  <sheetFormatPr defaultRowHeight="15.6" x14ac:dyDescent="0.3"/>
  <cols>
    <col min="1" max="1" width="8.88671875" style="15"/>
    <col min="2" max="2" width="11.6640625" style="15" bestFit="1" customWidth="1"/>
    <col min="3" max="3" width="12.21875" style="15" bestFit="1" customWidth="1"/>
    <col min="4" max="4" width="8.88671875" style="15"/>
    <col min="5" max="5" width="9.88671875" style="15" customWidth="1"/>
    <col min="6" max="16384" width="8.88671875" style="15"/>
  </cols>
  <sheetData>
    <row r="1" spans="1:10" x14ac:dyDescent="0.3">
      <c r="A1" s="98" t="s">
        <v>254</v>
      </c>
      <c r="B1" s="98"/>
      <c r="C1" s="98"/>
      <c r="D1" s="98"/>
      <c r="E1" s="98"/>
      <c r="F1" s="98"/>
      <c r="G1" s="98"/>
      <c r="H1" s="98"/>
      <c r="I1" s="98"/>
    </row>
    <row r="2" spans="1:10" x14ac:dyDescent="0.3">
      <c r="A2" s="98" t="s">
        <v>255</v>
      </c>
      <c r="B2" s="98"/>
      <c r="C2" s="98"/>
      <c r="D2" s="98"/>
      <c r="E2" s="98"/>
      <c r="F2" s="98"/>
      <c r="G2" s="98"/>
      <c r="H2" s="98"/>
      <c r="I2" s="98"/>
      <c r="J2" s="98"/>
    </row>
    <row r="4" spans="1:10" x14ac:dyDescent="0.3">
      <c r="B4" s="85" t="s">
        <v>256</v>
      </c>
      <c r="C4" s="85" t="s">
        <v>257</v>
      </c>
    </row>
    <row r="5" spans="1:10" x14ac:dyDescent="0.3">
      <c r="B5" s="86">
        <v>42005</v>
      </c>
      <c r="C5" s="87">
        <v>432.17</v>
      </c>
      <c r="D5" s="88"/>
    </row>
    <row r="6" spans="1:10" x14ac:dyDescent="0.3">
      <c r="B6" s="52" t="s">
        <v>258</v>
      </c>
      <c r="C6" s="87">
        <v>528.5</v>
      </c>
    </row>
    <row r="7" spans="1:10" x14ac:dyDescent="0.3">
      <c r="B7" s="86">
        <v>42064</v>
      </c>
      <c r="C7" s="87">
        <v>810.71</v>
      </c>
    </row>
    <row r="8" spans="1:10" x14ac:dyDescent="0.3">
      <c r="B8" s="86">
        <v>42095</v>
      </c>
      <c r="C8" s="87">
        <v>418.54</v>
      </c>
    </row>
    <row r="9" spans="1:10" x14ac:dyDescent="0.3">
      <c r="B9" s="86">
        <v>42125</v>
      </c>
      <c r="C9" s="87">
        <v>722.22</v>
      </c>
    </row>
    <row r="10" spans="1:10" x14ac:dyDescent="0.3">
      <c r="B10" s="86">
        <v>42156</v>
      </c>
      <c r="C10" s="87">
        <v>460.28</v>
      </c>
    </row>
    <row r="11" spans="1:10" x14ac:dyDescent="0.3">
      <c r="B11" s="86">
        <v>42320</v>
      </c>
      <c r="C11" s="87">
        <v>483.58</v>
      </c>
    </row>
    <row r="12" spans="1:10" x14ac:dyDescent="0.3">
      <c r="B12" s="86">
        <v>42217</v>
      </c>
      <c r="C12" s="87">
        <v>114.53</v>
      </c>
    </row>
    <row r="13" spans="1:10" x14ac:dyDescent="0.3">
      <c r="B13" s="86">
        <v>42248</v>
      </c>
      <c r="C13" s="87">
        <v>609.12</v>
      </c>
    </row>
    <row r="14" spans="1:10" x14ac:dyDescent="0.3">
      <c r="B14" s="86">
        <v>42278</v>
      </c>
      <c r="C14" s="87">
        <v>1197.9000000000001</v>
      </c>
    </row>
    <row r="15" spans="1:10" x14ac:dyDescent="0.3">
      <c r="B15" s="86">
        <v>42309</v>
      </c>
      <c r="C15" s="87">
        <v>228.89</v>
      </c>
    </row>
    <row r="16" spans="1:10" x14ac:dyDescent="0.3">
      <c r="B16" s="86">
        <v>42339</v>
      </c>
      <c r="C16" s="87">
        <v>1380.07</v>
      </c>
    </row>
    <row r="17" spans="2:3" x14ac:dyDescent="0.3">
      <c r="B17" s="52" t="s">
        <v>259</v>
      </c>
      <c r="C17" s="87">
        <v>1026.96</v>
      </c>
    </row>
    <row r="18" spans="2:3" x14ac:dyDescent="0.3">
      <c r="B18" s="52" t="s">
        <v>260</v>
      </c>
      <c r="C18" s="87">
        <v>760.24</v>
      </c>
    </row>
    <row r="19" spans="2:3" x14ac:dyDescent="0.3">
      <c r="B19" s="52" t="s">
        <v>261</v>
      </c>
      <c r="C19" s="87">
        <v>414.11</v>
      </c>
    </row>
    <row r="20" spans="2:3" x14ac:dyDescent="0.3">
      <c r="B20" s="52" t="s">
        <v>262</v>
      </c>
      <c r="C20" s="87">
        <v>1728.81</v>
      </c>
    </row>
    <row r="21" spans="2:3" x14ac:dyDescent="0.3">
      <c r="B21" s="52" t="s">
        <v>263</v>
      </c>
      <c r="C21" s="87">
        <v>276.06</v>
      </c>
    </row>
    <row r="22" spans="2:3" x14ac:dyDescent="0.3">
      <c r="B22" s="52" t="s">
        <v>264</v>
      </c>
      <c r="C22" s="87">
        <v>462.22</v>
      </c>
    </row>
    <row r="23" spans="2:3" x14ac:dyDescent="0.3">
      <c r="B23" s="52" t="s">
        <v>265</v>
      </c>
      <c r="C23" s="87">
        <v>1281.0999999999999</v>
      </c>
    </row>
    <row r="24" spans="2:3" x14ac:dyDescent="0.3">
      <c r="B24" s="52" t="s">
        <v>266</v>
      </c>
      <c r="C24" s="87">
        <v>1113.7</v>
      </c>
    </row>
    <row r="25" spans="2:3" x14ac:dyDescent="0.3">
      <c r="B25" s="52" t="s">
        <v>267</v>
      </c>
      <c r="C25" s="87">
        <v>594.09</v>
      </c>
    </row>
    <row r="26" spans="2:3" x14ac:dyDescent="0.3">
      <c r="B26" s="52" t="s">
        <v>268</v>
      </c>
      <c r="C26" s="87">
        <v>432.67</v>
      </c>
    </row>
    <row r="27" spans="2:3" x14ac:dyDescent="0.3">
      <c r="B27" s="52" t="s">
        <v>269</v>
      </c>
      <c r="C27" s="87">
        <v>874.45</v>
      </c>
    </row>
    <row r="28" spans="2:3" x14ac:dyDescent="0.3">
      <c r="B28" s="52" t="s">
        <v>270</v>
      </c>
      <c r="C28" s="87">
        <v>880.38</v>
      </c>
    </row>
    <row r="29" spans="2:3" x14ac:dyDescent="0.3">
      <c r="B29" s="52" t="s">
        <v>271</v>
      </c>
      <c r="C29" s="87">
        <v>798.53</v>
      </c>
    </row>
    <row r="30" spans="2:3" x14ac:dyDescent="0.3">
      <c r="B30" s="86">
        <v>42288</v>
      </c>
      <c r="C30" s="87">
        <v>572.41999999999996</v>
      </c>
    </row>
    <row r="31" spans="2:3" x14ac:dyDescent="0.3">
      <c r="B31" s="52" t="s">
        <v>272</v>
      </c>
      <c r="C31" s="87">
        <v>330.61</v>
      </c>
    </row>
    <row r="32" spans="2:3" x14ac:dyDescent="0.3">
      <c r="B32" s="52" t="s">
        <v>273</v>
      </c>
      <c r="C32" s="87">
        <v>567.17999999999995</v>
      </c>
    </row>
    <row r="33" spans="2:3" x14ac:dyDescent="0.3">
      <c r="B33" s="52" t="s">
        <v>274</v>
      </c>
      <c r="C33" s="87">
        <v>1449.21</v>
      </c>
    </row>
    <row r="34" spans="2:3" x14ac:dyDescent="0.3">
      <c r="B34" s="52" t="s">
        <v>275</v>
      </c>
      <c r="C34" s="87">
        <v>459.29</v>
      </c>
    </row>
    <row r="35" spans="2:3" x14ac:dyDescent="0.3">
      <c r="B35" s="52" t="s">
        <v>276</v>
      </c>
      <c r="C35" s="87">
        <v>357.55</v>
      </c>
    </row>
    <row r="36" spans="2:3" x14ac:dyDescent="0.3">
      <c r="B36" s="86">
        <v>42006</v>
      </c>
      <c r="C36" s="87">
        <v>154.34</v>
      </c>
    </row>
    <row r="37" spans="2:3" x14ac:dyDescent="0.3">
      <c r="B37" s="86">
        <v>42037</v>
      </c>
      <c r="C37" s="87">
        <v>152.76</v>
      </c>
    </row>
    <row r="38" spans="2:3" x14ac:dyDescent="0.3">
      <c r="B38" s="86">
        <v>42065</v>
      </c>
      <c r="C38" s="87">
        <v>570.22</v>
      </c>
    </row>
    <row r="39" spans="2:3" x14ac:dyDescent="0.3">
      <c r="B39" s="86">
        <v>42096</v>
      </c>
      <c r="C39" s="87">
        <v>987.62</v>
      </c>
    </row>
    <row r="40" spans="2:3" x14ac:dyDescent="0.3">
      <c r="B40" s="86">
        <v>42126</v>
      </c>
      <c r="C40" s="87">
        <v>1755.71</v>
      </c>
    </row>
    <row r="41" spans="2:3" x14ac:dyDescent="0.3">
      <c r="B41" s="86">
        <v>42157</v>
      </c>
      <c r="C41" s="87">
        <v>378.27</v>
      </c>
    </row>
    <row r="42" spans="2:3" x14ac:dyDescent="0.3">
      <c r="B42" s="86">
        <v>42187</v>
      </c>
      <c r="C42" s="87">
        <v>1323.81</v>
      </c>
    </row>
    <row r="43" spans="2:3" x14ac:dyDescent="0.3">
      <c r="B43" s="86">
        <v>42218</v>
      </c>
      <c r="C43" s="87">
        <v>399.02</v>
      </c>
    </row>
    <row r="44" spans="2:3" x14ac:dyDescent="0.3">
      <c r="B44" s="86">
        <v>42249</v>
      </c>
      <c r="C44" s="87">
        <v>154.94999999999999</v>
      </c>
    </row>
    <row r="45" spans="2:3" x14ac:dyDescent="0.3">
      <c r="B45" s="86">
        <v>42279</v>
      </c>
      <c r="C45" s="87">
        <v>1254.57</v>
      </c>
    </row>
    <row r="46" spans="2:3" x14ac:dyDescent="0.3">
      <c r="B46" s="86">
        <v>42310</v>
      </c>
      <c r="C46" s="87">
        <v>627.32000000000005</v>
      </c>
    </row>
    <row r="47" spans="2:3" x14ac:dyDescent="0.3">
      <c r="B47" s="52" t="s">
        <v>277</v>
      </c>
      <c r="C47" s="87">
        <v>880.6</v>
      </c>
    </row>
    <row r="48" spans="2:3" x14ac:dyDescent="0.3">
      <c r="B48" s="52" t="s">
        <v>278</v>
      </c>
      <c r="C48" s="87">
        <v>1196.03</v>
      </c>
    </row>
    <row r="49" spans="2:3" x14ac:dyDescent="0.3">
      <c r="B49" s="52" t="s">
        <v>279</v>
      </c>
      <c r="C49" s="87">
        <v>782.32</v>
      </c>
    </row>
    <row r="50" spans="2:3" x14ac:dyDescent="0.3">
      <c r="B50" s="52" t="s">
        <v>280</v>
      </c>
      <c r="C50" s="87">
        <v>1323.35</v>
      </c>
    </row>
    <row r="51" spans="2:3" x14ac:dyDescent="0.3">
      <c r="B51" s="52" t="s">
        <v>281</v>
      </c>
      <c r="C51" s="87">
        <v>209.92</v>
      </c>
    </row>
    <row r="52" spans="2:3" x14ac:dyDescent="0.3">
      <c r="B52" s="52" t="s">
        <v>282</v>
      </c>
      <c r="C52" s="87">
        <v>1232.05</v>
      </c>
    </row>
    <row r="53" spans="2:3" x14ac:dyDescent="0.3">
      <c r="B53" s="52" t="s">
        <v>283</v>
      </c>
      <c r="C53" s="87">
        <v>713.28</v>
      </c>
    </row>
    <row r="54" spans="2:3" x14ac:dyDescent="0.3">
      <c r="B54" s="52" t="s">
        <v>284</v>
      </c>
      <c r="C54" s="87">
        <v>1674.82</v>
      </c>
    </row>
    <row r="55" spans="2:3" x14ac:dyDescent="0.3">
      <c r="B55" s="52" t="s">
        <v>285</v>
      </c>
      <c r="C55" s="87">
        <v>1161.25</v>
      </c>
    </row>
    <row r="56" spans="2:3" x14ac:dyDescent="0.3">
      <c r="B56" s="52" t="s">
        <v>286</v>
      </c>
      <c r="C56" s="87">
        <v>897.63</v>
      </c>
    </row>
    <row r="57" spans="2:3" x14ac:dyDescent="0.3">
      <c r="B57" s="52" t="s">
        <v>287</v>
      </c>
      <c r="C57" s="87">
        <v>1647.26</v>
      </c>
    </row>
    <row r="58" spans="2:3" x14ac:dyDescent="0.3">
      <c r="B58" s="52" t="s">
        <v>288</v>
      </c>
      <c r="C58" s="87">
        <v>1121.96</v>
      </c>
    </row>
    <row r="59" spans="2:3" x14ac:dyDescent="0.3">
      <c r="B59" s="52" t="s">
        <v>289</v>
      </c>
      <c r="C59" s="87">
        <v>352.2</v>
      </c>
    </row>
    <row r="60" spans="2:3" x14ac:dyDescent="0.3">
      <c r="B60" s="52" t="s">
        <v>290</v>
      </c>
      <c r="C60" s="87">
        <v>270.77999999999997</v>
      </c>
    </row>
    <row r="61" spans="2:3" x14ac:dyDescent="0.3">
      <c r="B61" s="52" t="s">
        <v>291</v>
      </c>
      <c r="C61" s="87">
        <v>456.41</v>
      </c>
    </row>
    <row r="62" spans="2:3" x14ac:dyDescent="0.3">
      <c r="B62" s="52" t="s">
        <v>292</v>
      </c>
      <c r="C62" s="87">
        <v>441</v>
      </c>
    </row>
    <row r="63" spans="2:3" x14ac:dyDescent="0.3">
      <c r="B63" s="52" t="s">
        <v>293</v>
      </c>
      <c r="C63" s="87">
        <v>252.44</v>
      </c>
    </row>
    <row r="64" spans="2:3" x14ac:dyDescent="0.3">
      <c r="B64" s="86">
        <v>42007</v>
      </c>
      <c r="C64" s="87">
        <v>1298.92</v>
      </c>
    </row>
    <row r="65" spans="2:3" x14ac:dyDescent="0.3">
      <c r="B65" s="86">
        <v>42038</v>
      </c>
      <c r="C65" s="87">
        <v>1178.7</v>
      </c>
    </row>
    <row r="66" spans="2:3" x14ac:dyDescent="0.3">
      <c r="B66" s="86">
        <v>42066</v>
      </c>
      <c r="C66" s="87">
        <v>459.95</v>
      </c>
    </row>
    <row r="67" spans="2:3" x14ac:dyDescent="0.3">
      <c r="B67" s="86">
        <v>42097</v>
      </c>
      <c r="C67" s="87">
        <v>1219.7</v>
      </c>
    </row>
    <row r="68" spans="2:3" x14ac:dyDescent="0.3">
      <c r="B68" s="86">
        <v>42127</v>
      </c>
      <c r="C68" s="87">
        <v>152.24</v>
      </c>
    </row>
    <row r="69" spans="2:3" x14ac:dyDescent="0.3">
      <c r="B69" s="86">
        <v>42158</v>
      </c>
      <c r="C69" s="87">
        <v>770.8</v>
      </c>
    </row>
    <row r="70" spans="2:3" x14ac:dyDescent="0.3">
      <c r="B70" s="86">
        <v>42188</v>
      </c>
      <c r="C70" s="87">
        <v>1357.25</v>
      </c>
    </row>
    <row r="71" spans="2:3" x14ac:dyDescent="0.3">
      <c r="B71" s="86">
        <v>42042</v>
      </c>
      <c r="C71" s="87">
        <v>220.18</v>
      </c>
    </row>
    <row r="72" spans="2:3" x14ac:dyDescent="0.3">
      <c r="B72" s="86">
        <v>42250</v>
      </c>
      <c r="C72" s="87">
        <v>1102.81</v>
      </c>
    </row>
    <row r="73" spans="2:3" x14ac:dyDescent="0.3">
      <c r="B73" s="86">
        <v>42280</v>
      </c>
      <c r="C73" s="87">
        <v>1566.83</v>
      </c>
    </row>
    <row r="74" spans="2:3" x14ac:dyDescent="0.3">
      <c r="B74" s="86">
        <v>42311</v>
      </c>
      <c r="C74" s="87">
        <v>437.92</v>
      </c>
    </row>
    <row r="75" spans="2:3" x14ac:dyDescent="0.3">
      <c r="B75" s="86">
        <v>42341</v>
      </c>
      <c r="C75" s="87">
        <v>1216.1199999999999</v>
      </c>
    </row>
    <row r="76" spans="2:3" x14ac:dyDescent="0.3">
      <c r="B76" s="52" t="s">
        <v>294</v>
      </c>
      <c r="C76" s="87">
        <v>173.1</v>
      </c>
    </row>
    <row r="77" spans="2:3" x14ac:dyDescent="0.3">
      <c r="B77" s="52" t="s">
        <v>295</v>
      </c>
      <c r="C77" s="87">
        <v>242.26</v>
      </c>
    </row>
    <row r="78" spans="2:3" x14ac:dyDescent="0.3">
      <c r="B78" s="52" t="s">
        <v>296</v>
      </c>
      <c r="C78" s="87">
        <v>1512.6</v>
      </c>
    </row>
    <row r="79" spans="2:3" x14ac:dyDescent="0.3">
      <c r="B79" s="52" t="s">
        <v>297</v>
      </c>
      <c r="C79" s="87">
        <v>783.75</v>
      </c>
    </row>
    <row r="80" spans="2:3" x14ac:dyDescent="0.3">
      <c r="B80" s="86">
        <v>42101</v>
      </c>
      <c r="C80" s="87">
        <v>667.99</v>
      </c>
    </row>
    <row r="81" spans="2:5" x14ac:dyDescent="0.3">
      <c r="B81" s="52" t="s">
        <v>298</v>
      </c>
      <c r="C81" s="87">
        <v>1166.31</v>
      </c>
    </row>
    <row r="82" spans="2:5" x14ac:dyDescent="0.3">
      <c r="B82" s="52" t="s">
        <v>299</v>
      </c>
      <c r="C82" s="87">
        <v>770.18</v>
      </c>
    </row>
    <row r="83" spans="2:5" x14ac:dyDescent="0.3">
      <c r="B83" s="52" t="s">
        <v>300</v>
      </c>
      <c r="C83" s="87">
        <v>132.34</v>
      </c>
    </row>
    <row r="84" spans="2:5" x14ac:dyDescent="0.3">
      <c r="B84" s="52" t="s">
        <v>301</v>
      </c>
      <c r="C84" s="87">
        <v>1188.81</v>
      </c>
    </row>
    <row r="85" spans="2:5" x14ac:dyDescent="0.3">
      <c r="B85" s="52" t="s">
        <v>302</v>
      </c>
      <c r="C85" s="87">
        <v>198.06</v>
      </c>
    </row>
    <row r="86" spans="2:5" x14ac:dyDescent="0.3">
      <c r="B86" s="52" t="s">
        <v>303</v>
      </c>
      <c r="C86" s="87">
        <v>594.16999999999996</v>
      </c>
    </row>
    <row r="87" spans="2:5" x14ac:dyDescent="0.3">
      <c r="B87" s="52" t="s">
        <v>304</v>
      </c>
      <c r="C87" s="87">
        <v>931.09</v>
      </c>
    </row>
    <row r="88" spans="2:5" x14ac:dyDescent="0.3">
      <c r="B88" s="52" t="s">
        <v>305</v>
      </c>
      <c r="C88" s="87">
        <v>299.64</v>
      </c>
    </row>
    <row r="89" spans="2:5" x14ac:dyDescent="0.3">
      <c r="B89" s="86">
        <v>42193</v>
      </c>
      <c r="C89" s="87">
        <v>1701.68</v>
      </c>
    </row>
    <row r="90" spans="2:5" x14ac:dyDescent="0.3">
      <c r="B90" s="52" t="s">
        <v>306</v>
      </c>
      <c r="C90" s="87">
        <v>399.15</v>
      </c>
    </row>
    <row r="91" spans="2:5" x14ac:dyDescent="0.3">
      <c r="B91" s="52" t="s">
        <v>307</v>
      </c>
      <c r="C91" s="87">
        <v>374.81</v>
      </c>
    </row>
    <row r="92" spans="2:5" x14ac:dyDescent="0.3">
      <c r="B92" s="52" t="s">
        <v>308</v>
      </c>
      <c r="C92" s="87">
        <v>462.17</v>
      </c>
    </row>
    <row r="93" spans="2:5" x14ac:dyDescent="0.3">
      <c r="B93" s="52" t="s">
        <v>309</v>
      </c>
      <c r="C93" s="87">
        <v>924.29</v>
      </c>
    </row>
    <row r="94" spans="2:5" x14ac:dyDescent="0.3">
      <c r="B94" s="52" t="s">
        <v>310</v>
      </c>
      <c r="C94" s="87">
        <v>5000.6000000000004</v>
      </c>
    </row>
    <row r="96" spans="2:5" x14ac:dyDescent="0.3">
      <c r="C96" s="89">
        <f>SUM(C5:C94)</f>
        <v>72642.399999999965</v>
      </c>
      <c r="D96" s="98" t="s">
        <v>253</v>
      </c>
      <c r="E96" s="104"/>
    </row>
  </sheetData>
  <mergeCells count="3">
    <mergeCell ref="A1:I1"/>
    <mergeCell ref="A2:J2"/>
    <mergeCell ref="D96:E9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94C0-6898-42BC-B30C-C1C5CF5875A7}">
  <dimension ref="A1:K189"/>
  <sheetViews>
    <sheetView topLeftCell="D6" workbookViewId="0">
      <selection activeCell="H24" sqref="A1:XFD1048576"/>
    </sheetView>
  </sheetViews>
  <sheetFormatPr defaultRowHeight="15.6" x14ac:dyDescent="0.3"/>
  <cols>
    <col min="1" max="1" width="2.109375" style="15" bestFit="1" customWidth="1"/>
    <col min="2" max="2" width="20.33203125" style="15" bestFit="1" customWidth="1"/>
    <col min="3" max="3" width="10.6640625" style="15" bestFit="1" customWidth="1"/>
    <col min="4" max="4" width="5.5546875" style="15" bestFit="1" customWidth="1"/>
    <col min="5" max="5" width="5.6640625" style="15" bestFit="1" customWidth="1"/>
    <col min="6" max="6" width="6.77734375" style="15" bestFit="1" customWidth="1"/>
    <col min="7" max="16384" width="8.88671875" style="15"/>
  </cols>
  <sheetData>
    <row r="1" spans="1:11" x14ac:dyDescent="0.3">
      <c r="A1" s="15">
        <v>1</v>
      </c>
      <c r="B1" s="98" t="s">
        <v>311</v>
      </c>
      <c r="C1" s="98"/>
      <c r="D1" s="98"/>
      <c r="E1" s="98"/>
      <c r="F1" s="98"/>
      <c r="G1" s="98"/>
      <c r="H1" s="98"/>
      <c r="I1" s="98"/>
      <c r="J1" s="98"/>
      <c r="K1" s="16"/>
    </row>
    <row r="3" spans="1:11" x14ac:dyDescent="0.3">
      <c r="B3" s="6" t="s">
        <v>312</v>
      </c>
      <c r="C3" s="17" t="s">
        <v>317</v>
      </c>
    </row>
    <row r="5" spans="1:11" x14ac:dyDescent="0.3">
      <c r="B5" s="15" t="s">
        <v>313</v>
      </c>
      <c r="C5" s="25">
        <f>SUM(D32:D189)</f>
        <v>99498</v>
      </c>
    </row>
    <row r="7" spans="1:11" x14ac:dyDescent="0.3">
      <c r="B7" s="6" t="s">
        <v>312</v>
      </c>
      <c r="C7" s="18" t="s">
        <v>318</v>
      </c>
    </row>
    <row r="9" spans="1:11" x14ac:dyDescent="0.3">
      <c r="B9" s="15" t="s">
        <v>313</v>
      </c>
      <c r="C9" s="25">
        <f>SUM(E32:E189)</f>
        <v>211409</v>
      </c>
    </row>
    <row r="11" spans="1:11" x14ac:dyDescent="0.3">
      <c r="B11" s="6" t="s">
        <v>312</v>
      </c>
      <c r="C11" s="18" t="s">
        <v>319</v>
      </c>
    </row>
    <row r="13" spans="1:11" x14ac:dyDescent="0.3">
      <c r="B13" s="15" t="s">
        <v>313</v>
      </c>
      <c r="C13" s="25">
        <f>SUM(F32:F189)</f>
        <v>127820</v>
      </c>
    </row>
    <row r="15" spans="1:11" x14ac:dyDescent="0.3">
      <c r="A15" s="15">
        <v>2</v>
      </c>
      <c r="B15" s="98" t="s">
        <v>320</v>
      </c>
      <c r="C15" s="98"/>
      <c r="D15" s="98"/>
      <c r="E15" s="98"/>
      <c r="F15" s="98"/>
      <c r="G15" s="98"/>
      <c r="H15" s="98"/>
      <c r="I15" s="98"/>
    </row>
    <row r="17" spans="1:7" x14ac:dyDescent="0.3">
      <c r="C17" s="25">
        <f>SUM(D34:F34)</f>
        <v>5124</v>
      </c>
    </row>
    <row r="19" spans="1:7" x14ac:dyDescent="0.3">
      <c r="A19" s="15">
        <v>3</v>
      </c>
      <c r="B19" s="98" t="s">
        <v>321</v>
      </c>
      <c r="C19" s="98"/>
      <c r="D19" s="98"/>
      <c r="E19" s="98"/>
      <c r="F19" s="98"/>
      <c r="G19" s="98"/>
    </row>
    <row r="21" spans="1:7" x14ac:dyDescent="0.3">
      <c r="C21" s="25">
        <f>SUM(D32:F51)</f>
        <v>89884</v>
      </c>
    </row>
    <row r="23" spans="1:7" x14ac:dyDescent="0.3">
      <c r="A23" s="15">
        <v>4</v>
      </c>
      <c r="B23" s="98" t="s">
        <v>322</v>
      </c>
      <c r="C23" s="98"/>
      <c r="D23" s="98"/>
      <c r="E23" s="98"/>
      <c r="F23" s="98"/>
    </row>
    <row r="25" spans="1:7" x14ac:dyDescent="0.3">
      <c r="B25" s="15" t="s">
        <v>323</v>
      </c>
      <c r="C25" s="25">
        <f>SUM(D32:D189)</f>
        <v>99498</v>
      </c>
    </row>
    <row r="27" spans="1:7" x14ac:dyDescent="0.3">
      <c r="B27" s="15" t="s">
        <v>324</v>
      </c>
      <c r="C27" s="26">
        <f>SUM(F32:F189)</f>
        <v>127820</v>
      </c>
    </row>
    <row r="30" spans="1:7" x14ac:dyDescent="0.3">
      <c r="D30" s="110" t="s">
        <v>312</v>
      </c>
      <c r="E30" s="111"/>
      <c r="F30" s="111"/>
    </row>
    <row r="31" spans="1:7" x14ac:dyDescent="0.3">
      <c r="B31" s="19" t="s">
        <v>325</v>
      </c>
      <c r="C31" s="19" t="s">
        <v>326</v>
      </c>
      <c r="D31" s="19" t="s">
        <v>314</v>
      </c>
      <c r="E31" s="19" t="s">
        <v>315</v>
      </c>
      <c r="F31" s="19" t="s">
        <v>316</v>
      </c>
    </row>
    <row r="32" spans="1:7" x14ac:dyDescent="0.3">
      <c r="B32" s="20" t="s">
        <v>327</v>
      </c>
      <c r="C32" s="20" t="s">
        <v>328</v>
      </c>
      <c r="D32" s="21">
        <v>3419</v>
      </c>
      <c r="E32" s="21">
        <v>4378</v>
      </c>
      <c r="F32" s="22">
        <v>2755</v>
      </c>
    </row>
    <row r="33" spans="2:6" x14ac:dyDescent="0.3">
      <c r="B33" s="20" t="s">
        <v>327</v>
      </c>
      <c r="C33" s="20" t="s">
        <v>329</v>
      </c>
      <c r="D33" s="21">
        <v>1492</v>
      </c>
      <c r="E33" s="21">
        <v>2126</v>
      </c>
      <c r="F33" s="22">
        <v>2103</v>
      </c>
    </row>
    <row r="34" spans="2:6" x14ac:dyDescent="0.3">
      <c r="B34" s="20" t="s">
        <v>327</v>
      </c>
      <c r="C34" s="20" t="s">
        <v>330</v>
      </c>
      <c r="D34" s="21">
        <v>1371</v>
      </c>
      <c r="E34" s="21">
        <v>1930</v>
      </c>
      <c r="F34" s="22">
        <v>1823</v>
      </c>
    </row>
    <row r="35" spans="2:6" x14ac:dyDescent="0.3">
      <c r="B35" s="20" t="s">
        <v>327</v>
      </c>
      <c r="C35" s="20" t="s">
        <v>331</v>
      </c>
      <c r="D35" s="21">
        <v>1607</v>
      </c>
      <c r="E35" s="21">
        <v>2133</v>
      </c>
      <c r="F35" s="22">
        <v>2102</v>
      </c>
    </row>
    <row r="36" spans="2:6" x14ac:dyDescent="0.3">
      <c r="B36" s="20" t="s">
        <v>327</v>
      </c>
      <c r="C36" s="20" t="s">
        <v>332</v>
      </c>
      <c r="D36" s="23">
        <v>951</v>
      </c>
      <c r="E36" s="21">
        <v>1445</v>
      </c>
      <c r="F36" s="22">
        <v>1416</v>
      </c>
    </row>
    <row r="37" spans="2:6" x14ac:dyDescent="0.3">
      <c r="B37" s="20" t="s">
        <v>327</v>
      </c>
      <c r="C37" s="20" t="s">
        <v>333</v>
      </c>
      <c r="D37" s="23">
        <v>889</v>
      </c>
      <c r="E37" s="21">
        <v>1293</v>
      </c>
      <c r="F37" s="22">
        <v>1526</v>
      </c>
    </row>
    <row r="38" spans="2:6" x14ac:dyDescent="0.3">
      <c r="B38" s="20" t="s">
        <v>327</v>
      </c>
      <c r="C38" s="20" t="s">
        <v>334</v>
      </c>
      <c r="D38" s="21">
        <v>1254</v>
      </c>
      <c r="E38" s="21">
        <v>1989</v>
      </c>
      <c r="F38" s="22">
        <v>1685</v>
      </c>
    </row>
    <row r="39" spans="2:6" x14ac:dyDescent="0.3">
      <c r="B39" s="20" t="s">
        <v>327</v>
      </c>
      <c r="C39" s="20" t="s">
        <v>335</v>
      </c>
      <c r="D39" s="21">
        <v>1025</v>
      </c>
      <c r="E39" s="21">
        <v>1362</v>
      </c>
      <c r="F39" s="22">
        <v>2077</v>
      </c>
    </row>
    <row r="40" spans="2:6" x14ac:dyDescent="0.3">
      <c r="B40" s="20" t="s">
        <v>327</v>
      </c>
      <c r="C40" s="20" t="s">
        <v>336</v>
      </c>
      <c r="D40" s="21">
        <v>1194</v>
      </c>
      <c r="E40" s="21">
        <v>2016</v>
      </c>
      <c r="F40" s="22">
        <v>1452</v>
      </c>
    </row>
    <row r="41" spans="2:6" x14ac:dyDescent="0.3">
      <c r="B41" s="20" t="s">
        <v>327</v>
      </c>
      <c r="C41" s="20" t="s">
        <v>337</v>
      </c>
      <c r="D41" s="23">
        <v>607</v>
      </c>
      <c r="E41" s="23">
        <v>853</v>
      </c>
      <c r="F41" s="22">
        <v>1022</v>
      </c>
    </row>
    <row r="42" spans="2:6" x14ac:dyDescent="0.3">
      <c r="B42" s="20" t="s">
        <v>327</v>
      </c>
      <c r="C42" s="20" t="s">
        <v>338</v>
      </c>
      <c r="D42" s="23">
        <v>626</v>
      </c>
      <c r="E42" s="21">
        <v>1569</v>
      </c>
      <c r="F42" s="22">
        <v>1033</v>
      </c>
    </row>
    <row r="43" spans="2:6" x14ac:dyDescent="0.3">
      <c r="B43" s="20" t="s">
        <v>327</v>
      </c>
      <c r="C43" s="20" t="s">
        <v>339</v>
      </c>
      <c r="D43" s="21">
        <v>1037</v>
      </c>
      <c r="E43" s="21">
        <v>2300</v>
      </c>
      <c r="F43" s="22">
        <v>1598</v>
      </c>
    </row>
    <row r="44" spans="2:6" x14ac:dyDescent="0.3">
      <c r="B44" s="20" t="s">
        <v>327</v>
      </c>
      <c r="C44" s="20" t="s">
        <v>340</v>
      </c>
      <c r="D44" s="23">
        <v>972</v>
      </c>
      <c r="E44" s="21">
        <v>2128</v>
      </c>
      <c r="F44" s="24">
        <v>912</v>
      </c>
    </row>
    <row r="45" spans="2:6" x14ac:dyDescent="0.3">
      <c r="B45" s="20" t="s">
        <v>327</v>
      </c>
      <c r="C45" s="20" t="s">
        <v>341</v>
      </c>
      <c r="D45" s="23">
        <v>88</v>
      </c>
      <c r="E45" s="21">
        <v>1159</v>
      </c>
      <c r="F45" s="24">
        <v>0</v>
      </c>
    </row>
    <row r="46" spans="2:6" x14ac:dyDescent="0.3">
      <c r="B46" s="20" t="s">
        <v>327</v>
      </c>
      <c r="C46" s="20" t="s">
        <v>342</v>
      </c>
      <c r="D46" s="21">
        <v>2052</v>
      </c>
      <c r="E46" s="21">
        <v>2159</v>
      </c>
      <c r="F46" s="22">
        <v>1582</v>
      </c>
    </row>
    <row r="47" spans="2:6" x14ac:dyDescent="0.3">
      <c r="B47" s="20" t="s">
        <v>327</v>
      </c>
      <c r="C47" s="20" t="s">
        <v>343</v>
      </c>
      <c r="D47" s="21">
        <v>1582</v>
      </c>
      <c r="E47" s="21">
        <v>2308</v>
      </c>
      <c r="F47" s="22">
        <v>1699</v>
      </c>
    </row>
    <row r="48" spans="2:6" x14ac:dyDescent="0.3">
      <c r="B48" s="20" t="s">
        <v>327</v>
      </c>
      <c r="C48" s="20" t="s">
        <v>344</v>
      </c>
      <c r="D48" s="21">
        <v>1088</v>
      </c>
      <c r="E48" s="21">
        <v>1218</v>
      </c>
      <c r="F48" s="24">
        <v>981</v>
      </c>
    </row>
    <row r="49" spans="2:6" x14ac:dyDescent="0.3">
      <c r="B49" s="20" t="s">
        <v>327</v>
      </c>
      <c r="C49" s="20" t="s">
        <v>345</v>
      </c>
      <c r="D49" s="23">
        <v>706</v>
      </c>
      <c r="E49" s="21">
        <v>1151</v>
      </c>
      <c r="F49" s="22">
        <v>1145</v>
      </c>
    </row>
    <row r="50" spans="2:6" x14ac:dyDescent="0.3">
      <c r="B50" s="20" t="s">
        <v>327</v>
      </c>
      <c r="C50" s="20" t="s">
        <v>346</v>
      </c>
      <c r="D50" s="21">
        <v>1335</v>
      </c>
      <c r="E50" s="21">
        <v>2098</v>
      </c>
      <c r="F50" s="22">
        <v>1322</v>
      </c>
    </row>
    <row r="51" spans="2:6" x14ac:dyDescent="0.3">
      <c r="B51" s="20" t="s">
        <v>327</v>
      </c>
      <c r="C51" s="20" t="s">
        <v>347</v>
      </c>
      <c r="D51" s="23">
        <v>702</v>
      </c>
      <c r="E51" s="21">
        <v>1162</v>
      </c>
      <c r="F51" s="24">
        <v>877</v>
      </c>
    </row>
    <row r="52" spans="2:6" x14ac:dyDescent="0.3">
      <c r="B52" s="20" t="s">
        <v>327</v>
      </c>
      <c r="C52" s="20" t="s">
        <v>348</v>
      </c>
      <c r="D52" s="23">
        <v>968</v>
      </c>
      <c r="E52" s="21">
        <v>1101</v>
      </c>
      <c r="F52" s="24">
        <v>797</v>
      </c>
    </row>
    <row r="53" spans="2:6" x14ac:dyDescent="0.3">
      <c r="B53" s="20" t="s">
        <v>327</v>
      </c>
      <c r="C53" s="20" t="s">
        <v>349</v>
      </c>
      <c r="D53" s="21">
        <v>1664</v>
      </c>
      <c r="E53" s="21">
        <v>2069</v>
      </c>
      <c r="F53" s="22">
        <v>1710</v>
      </c>
    </row>
    <row r="54" spans="2:6" x14ac:dyDescent="0.3">
      <c r="B54" s="20" t="s">
        <v>327</v>
      </c>
      <c r="C54" s="20" t="s">
        <v>350</v>
      </c>
      <c r="D54" s="23">
        <v>624</v>
      </c>
      <c r="E54" s="23">
        <v>770</v>
      </c>
      <c r="F54" s="24">
        <v>746</v>
      </c>
    </row>
    <row r="55" spans="2:6" x14ac:dyDescent="0.3">
      <c r="B55" s="20" t="s">
        <v>327</v>
      </c>
      <c r="C55" s="20" t="s">
        <v>351</v>
      </c>
      <c r="D55" s="23">
        <v>685</v>
      </c>
      <c r="E55" s="21">
        <v>1501</v>
      </c>
      <c r="F55" s="22">
        <v>1126</v>
      </c>
    </row>
    <row r="56" spans="2:6" x14ac:dyDescent="0.3">
      <c r="B56" s="20" t="s">
        <v>327</v>
      </c>
      <c r="C56" s="20" t="s">
        <v>352</v>
      </c>
      <c r="D56" s="21">
        <v>1248</v>
      </c>
      <c r="E56" s="21">
        <v>1763</v>
      </c>
      <c r="F56" s="22">
        <v>1146</v>
      </c>
    </row>
    <row r="57" spans="2:6" x14ac:dyDescent="0.3">
      <c r="B57" s="20" t="s">
        <v>327</v>
      </c>
      <c r="C57" s="20" t="s">
        <v>353</v>
      </c>
      <c r="D57" s="21">
        <v>1342</v>
      </c>
      <c r="E57" s="21">
        <v>1559</v>
      </c>
      <c r="F57" s="22">
        <v>1307</v>
      </c>
    </row>
    <row r="58" spans="2:6" x14ac:dyDescent="0.3">
      <c r="B58" s="20" t="s">
        <v>327</v>
      </c>
      <c r="C58" s="20" t="s">
        <v>354</v>
      </c>
      <c r="D58" s="23">
        <v>760</v>
      </c>
      <c r="E58" s="23">
        <v>965</v>
      </c>
      <c r="F58" s="24">
        <v>921</v>
      </c>
    </row>
    <row r="59" spans="2:6" x14ac:dyDescent="0.3">
      <c r="B59" s="20" t="s">
        <v>327</v>
      </c>
      <c r="C59" s="20" t="s">
        <v>355</v>
      </c>
      <c r="D59" s="21">
        <v>1187</v>
      </c>
      <c r="E59" s="21">
        <v>1568</v>
      </c>
      <c r="F59" s="22">
        <v>1190</v>
      </c>
    </row>
    <row r="60" spans="2:6" x14ac:dyDescent="0.3">
      <c r="B60" s="20" t="s">
        <v>327</v>
      </c>
      <c r="C60" s="20" t="s">
        <v>356</v>
      </c>
      <c r="D60" s="23">
        <v>0</v>
      </c>
      <c r="E60" s="23">
        <v>0</v>
      </c>
      <c r="F60" s="24">
        <v>277</v>
      </c>
    </row>
    <row r="61" spans="2:6" x14ac:dyDescent="0.3">
      <c r="B61" s="20" t="s">
        <v>327</v>
      </c>
      <c r="C61" s="20" t="s">
        <v>357</v>
      </c>
      <c r="D61" s="23">
        <v>368</v>
      </c>
      <c r="E61" s="21">
        <v>1386</v>
      </c>
      <c r="F61" s="24">
        <v>637</v>
      </c>
    </row>
    <row r="62" spans="2:6" x14ac:dyDescent="0.3">
      <c r="B62" s="20" t="s">
        <v>327</v>
      </c>
      <c r="C62" s="20" t="s">
        <v>358</v>
      </c>
      <c r="D62" s="23">
        <v>317</v>
      </c>
      <c r="E62" s="21">
        <v>1215</v>
      </c>
      <c r="F62" s="24">
        <v>478</v>
      </c>
    </row>
    <row r="63" spans="2:6" x14ac:dyDescent="0.3">
      <c r="B63" s="20" t="s">
        <v>327</v>
      </c>
      <c r="C63" s="20" t="s">
        <v>359</v>
      </c>
      <c r="D63" s="23">
        <v>689</v>
      </c>
      <c r="E63" s="21">
        <v>2544</v>
      </c>
      <c r="F63" s="22">
        <v>1009</v>
      </c>
    </row>
    <row r="64" spans="2:6" x14ac:dyDescent="0.3">
      <c r="B64" s="20" t="s">
        <v>327</v>
      </c>
      <c r="C64" s="20" t="s">
        <v>360</v>
      </c>
      <c r="D64" s="23">
        <v>510</v>
      </c>
      <c r="E64" s="21">
        <v>2583</v>
      </c>
      <c r="F64" s="24">
        <v>861</v>
      </c>
    </row>
    <row r="65" spans="2:6" x14ac:dyDescent="0.3">
      <c r="B65" s="20" t="s">
        <v>327</v>
      </c>
      <c r="C65" s="20" t="s">
        <v>361</v>
      </c>
      <c r="D65" s="23">
        <v>257</v>
      </c>
      <c r="E65" s="21">
        <v>1023</v>
      </c>
      <c r="F65" s="24">
        <v>446</v>
      </c>
    </row>
    <row r="66" spans="2:6" x14ac:dyDescent="0.3">
      <c r="B66" s="20" t="s">
        <v>327</v>
      </c>
      <c r="C66" s="20" t="s">
        <v>362</v>
      </c>
      <c r="D66" s="23">
        <v>335</v>
      </c>
      <c r="E66" s="21">
        <v>1225</v>
      </c>
      <c r="F66" s="24">
        <v>520</v>
      </c>
    </row>
    <row r="67" spans="2:6" x14ac:dyDescent="0.3">
      <c r="B67" s="20" t="s">
        <v>327</v>
      </c>
      <c r="C67" s="20" t="s">
        <v>363</v>
      </c>
      <c r="D67" s="23">
        <v>264</v>
      </c>
      <c r="E67" s="23">
        <v>957</v>
      </c>
      <c r="F67" s="24">
        <v>405</v>
      </c>
    </row>
    <row r="68" spans="2:6" x14ac:dyDescent="0.3">
      <c r="B68" s="20" t="s">
        <v>327</v>
      </c>
      <c r="C68" s="20" t="s">
        <v>364</v>
      </c>
      <c r="D68" s="23">
        <v>285</v>
      </c>
      <c r="E68" s="23">
        <v>869</v>
      </c>
      <c r="F68" s="24">
        <v>434</v>
      </c>
    </row>
    <row r="69" spans="2:6" x14ac:dyDescent="0.3">
      <c r="B69" s="20" t="s">
        <v>327</v>
      </c>
      <c r="C69" s="20" t="s">
        <v>365</v>
      </c>
      <c r="D69" s="23">
        <v>550</v>
      </c>
      <c r="E69" s="21">
        <v>2502</v>
      </c>
      <c r="F69" s="24">
        <v>822</v>
      </c>
    </row>
    <row r="70" spans="2:6" x14ac:dyDescent="0.3">
      <c r="B70" s="20" t="s">
        <v>327</v>
      </c>
      <c r="C70" s="20" t="s">
        <v>366</v>
      </c>
      <c r="D70" s="23">
        <v>266</v>
      </c>
      <c r="E70" s="21">
        <v>1382</v>
      </c>
      <c r="F70" s="24">
        <v>501</v>
      </c>
    </row>
    <row r="71" spans="2:6" x14ac:dyDescent="0.3">
      <c r="B71" s="20" t="s">
        <v>327</v>
      </c>
      <c r="C71" s="20" t="s">
        <v>367</v>
      </c>
      <c r="D71" s="23">
        <v>598</v>
      </c>
      <c r="E71" s="21">
        <v>2107</v>
      </c>
      <c r="F71" s="22">
        <v>1002</v>
      </c>
    </row>
    <row r="72" spans="2:6" x14ac:dyDescent="0.3">
      <c r="B72" s="20" t="s">
        <v>327</v>
      </c>
      <c r="C72" s="20" t="s">
        <v>368</v>
      </c>
      <c r="D72" s="23">
        <v>344</v>
      </c>
      <c r="E72" s="21">
        <v>1641</v>
      </c>
      <c r="F72" s="24">
        <v>765</v>
      </c>
    </row>
    <row r="73" spans="2:6" x14ac:dyDescent="0.3">
      <c r="B73" s="20" t="s">
        <v>327</v>
      </c>
      <c r="C73" s="20" t="s">
        <v>369</v>
      </c>
      <c r="D73" s="23">
        <v>183</v>
      </c>
      <c r="E73" s="23">
        <v>867</v>
      </c>
      <c r="F73" s="24">
        <v>384</v>
      </c>
    </row>
    <row r="74" spans="2:6" x14ac:dyDescent="0.3">
      <c r="B74" s="20" t="s">
        <v>327</v>
      </c>
      <c r="C74" s="20" t="s">
        <v>370</v>
      </c>
      <c r="D74" s="23">
        <v>302</v>
      </c>
      <c r="E74" s="21">
        <v>1326</v>
      </c>
      <c r="F74" s="24">
        <v>586</v>
      </c>
    </row>
    <row r="75" spans="2:6" x14ac:dyDescent="0.3">
      <c r="B75" s="20" t="s">
        <v>327</v>
      </c>
      <c r="C75" s="20" t="s">
        <v>371</v>
      </c>
      <c r="D75" s="23">
        <v>177</v>
      </c>
      <c r="E75" s="23">
        <v>823</v>
      </c>
      <c r="F75" s="24">
        <v>548</v>
      </c>
    </row>
    <row r="76" spans="2:6" x14ac:dyDescent="0.3">
      <c r="B76" s="20" t="s">
        <v>327</v>
      </c>
      <c r="C76" s="20" t="s">
        <v>372</v>
      </c>
      <c r="D76" s="23">
        <v>285</v>
      </c>
      <c r="E76" s="21">
        <v>1249</v>
      </c>
      <c r="F76" s="24">
        <v>533</v>
      </c>
    </row>
    <row r="77" spans="2:6" x14ac:dyDescent="0.3">
      <c r="B77" s="20" t="s">
        <v>327</v>
      </c>
      <c r="C77" s="20" t="s">
        <v>373</v>
      </c>
      <c r="D77" s="23">
        <v>236</v>
      </c>
      <c r="E77" s="21">
        <v>1162</v>
      </c>
      <c r="F77" s="24">
        <v>402</v>
      </c>
    </row>
    <row r="78" spans="2:6" x14ac:dyDescent="0.3">
      <c r="B78" s="20" t="s">
        <v>327</v>
      </c>
      <c r="C78" s="20" t="s">
        <v>374</v>
      </c>
      <c r="D78" s="23">
        <v>293</v>
      </c>
      <c r="E78" s="21">
        <v>1016</v>
      </c>
      <c r="F78" s="24">
        <v>585</v>
      </c>
    </row>
    <row r="79" spans="2:6" x14ac:dyDescent="0.3">
      <c r="B79" s="20" t="s">
        <v>327</v>
      </c>
      <c r="C79" s="20" t="s">
        <v>375</v>
      </c>
      <c r="D79" s="23">
        <v>242</v>
      </c>
      <c r="E79" s="21">
        <v>1363</v>
      </c>
      <c r="F79" s="24">
        <v>428</v>
      </c>
    </row>
    <row r="80" spans="2:6" x14ac:dyDescent="0.3">
      <c r="B80" s="20" t="s">
        <v>327</v>
      </c>
      <c r="C80" s="20" t="s">
        <v>376</v>
      </c>
      <c r="D80" s="23">
        <v>248</v>
      </c>
      <c r="E80" s="21">
        <v>1398</v>
      </c>
      <c r="F80" s="24">
        <v>476</v>
      </c>
    </row>
    <row r="81" spans="2:6" x14ac:dyDescent="0.3">
      <c r="B81" s="20" t="s">
        <v>327</v>
      </c>
      <c r="C81" s="20" t="s">
        <v>377</v>
      </c>
      <c r="D81" s="23">
        <v>292</v>
      </c>
      <c r="E81" s="21">
        <v>1380</v>
      </c>
      <c r="F81" s="24">
        <v>456</v>
      </c>
    </row>
    <row r="82" spans="2:6" x14ac:dyDescent="0.3">
      <c r="B82" s="20" t="s">
        <v>327</v>
      </c>
      <c r="C82" s="20" t="s">
        <v>378</v>
      </c>
      <c r="D82" s="23">
        <v>196</v>
      </c>
      <c r="E82" s="21">
        <v>1238</v>
      </c>
      <c r="F82" s="24">
        <v>493</v>
      </c>
    </row>
    <row r="83" spans="2:6" x14ac:dyDescent="0.3">
      <c r="B83" s="20" t="s">
        <v>327</v>
      </c>
      <c r="C83" s="20" t="s">
        <v>379</v>
      </c>
      <c r="D83" s="23">
        <v>432</v>
      </c>
      <c r="E83" s="21">
        <v>1216</v>
      </c>
      <c r="F83" s="24">
        <v>552</v>
      </c>
    </row>
    <row r="84" spans="2:6" x14ac:dyDescent="0.3">
      <c r="B84" s="20" t="s">
        <v>327</v>
      </c>
      <c r="C84" s="20" t="s">
        <v>380</v>
      </c>
      <c r="D84" s="23">
        <v>420</v>
      </c>
      <c r="E84" s="21">
        <v>1581</v>
      </c>
      <c r="F84" s="24">
        <v>525</v>
      </c>
    </row>
    <row r="85" spans="2:6" x14ac:dyDescent="0.3">
      <c r="B85" s="20" t="s">
        <v>327</v>
      </c>
      <c r="C85" s="20" t="s">
        <v>381</v>
      </c>
      <c r="D85" s="23">
        <v>398</v>
      </c>
      <c r="E85" s="21">
        <v>1759</v>
      </c>
      <c r="F85" s="24">
        <v>682</v>
      </c>
    </row>
    <row r="86" spans="2:6" x14ac:dyDescent="0.3">
      <c r="B86" s="20" t="s">
        <v>327</v>
      </c>
      <c r="C86" s="20" t="s">
        <v>382</v>
      </c>
      <c r="D86" s="23">
        <v>128</v>
      </c>
      <c r="E86" s="23">
        <v>791</v>
      </c>
      <c r="F86" s="24">
        <v>242</v>
      </c>
    </row>
    <row r="87" spans="2:6" x14ac:dyDescent="0.3">
      <c r="B87" s="20" t="s">
        <v>327</v>
      </c>
      <c r="C87" s="20" t="s">
        <v>383</v>
      </c>
      <c r="D87" s="23">
        <v>225</v>
      </c>
      <c r="E87" s="23">
        <v>935</v>
      </c>
      <c r="F87" s="24">
        <v>432</v>
      </c>
    </row>
    <row r="88" spans="2:6" x14ac:dyDescent="0.3">
      <c r="B88" s="20" t="s">
        <v>327</v>
      </c>
      <c r="C88" s="20" t="s">
        <v>384</v>
      </c>
      <c r="D88" s="21">
        <v>1358</v>
      </c>
      <c r="E88" s="21">
        <v>2231</v>
      </c>
      <c r="F88" s="22">
        <v>1391</v>
      </c>
    </row>
    <row r="89" spans="2:6" x14ac:dyDescent="0.3">
      <c r="B89" s="20" t="s">
        <v>327</v>
      </c>
      <c r="C89" s="20" t="s">
        <v>385</v>
      </c>
      <c r="D89" s="21">
        <v>1345</v>
      </c>
      <c r="E89" s="21">
        <v>1791</v>
      </c>
      <c r="F89" s="22">
        <v>1460</v>
      </c>
    </row>
    <row r="90" spans="2:6" x14ac:dyDescent="0.3">
      <c r="B90" s="20" t="s">
        <v>327</v>
      </c>
      <c r="C90" s="20" t="s">
        <v>386</v>
      </c>
      <c r="D90" s="23">
        <v>769</v>
      </c>
      <c r="E90" s="21">
        <v>1948</v>
      </c>
      <c r="F90" s="22">
        <v>1011</v>
      </c>
    </row>
    <row r="91" spans="2:6" x14ac:dyDescent="0.3">
      <c r="B91" s="20" t="s">
        <v>327</v>
      </c>
      <c r="C91" s="20" t="s">
        <v>387</v>
      </c>
      <c r="D91" s="23">
        <v>560</v>
      </c>
      <c r="E91" s="21">
        <v>1835</v>
      </c>
      <c r="F91" s="24">
        <v>642</v>
      </c>
    </row>
    <row r="92" spans="2:6" x14ac:dyDescent="0.3">
      <c r="B92" s="20" t="s">
        <v>327</v>
      </c>
      <c r="C92" s="20" t="s">
        <v>388</v>
      </c>
      <c r="D92" s="23">
        <v>836</v>
      </c>
      <c r="E92" s="21">
        <v>2245</v>
      </c>
      <c r="F92" s="24">
        <v>861</v>
      </c>
    </row>
    <row r="93" spans="2:6" x14ac:dyDescent="0.3">
      <c r="B93" s="20" t="s">
        <v>327</v>
      </c>
      <c r="C93" s="20" t="s">
        <v>389</v>
      </c>
      <c r="D93" s="23">
        <v>587</v>
      </c>
      <c r="E93" s="21">
        <v>1471</v>
      </c>
      <c r="F93" s="24">
        <v>623</v>
      </c>
    </row>
    <row r="94" spans="2:6" x14ac:dyDescent="0.3">
      <c r="B94" s="20" t="s">
        <v>327</v>
      </c>
      <c r="C94" s="20" t="s">
        <v>390</v>
      </c>
      <c r="D94" s="23">
        <v>774</v>
      </c>
      <c r="E94" s="21">
        <v>1403</v>
      </c>
      <c r="F94" s="22">
        <v>1085</v>
      </c>
    </row>
    <row r="95" spans="2:6" x14ac:dyDescent="0.3">
      <c r="B95" s="20" t="s">
        <v>327</v>
      </c>
      <c r="C95" s="20" t="s">
        <v>391</v>
      </c>
      <c r="D95" s="23">
        <v>757</v>
      </c>
      <c r="E95" s="21">
        <v>1203</v>
      </c>
      <c r="F95" s="22">
        <v>1175</v>
      </c>
    </row>
    <row r="96" spans="2:6" x14ac:dyDescent="0.3">
      <c r="B96" s="20" t="s">
        <v>327</v>
      </c>
      <c r="C96" s="20" t="s">
        <v>392</v>
      </c>
      <c r="D96" s="23">
        <v>591</v>
      </c>
      <c r="E96" s="21">
        <v>1439</v>
      </c>
      <c r="F96" s="24">
        <v>858</v>
      </c>
    </row>
    <row r="97" spans="2:6" x14ac:dyDescent="0.3">
      <c r="B97" s="20" t="s">
        <v>327</v>
      </c>
      <c r="C97" s="20" t="s">
        <v>393</v>
      </c>
      <c r="D97" s="23">
        <v>457</v>
      </c>
      <c r="E97" s="21">
        <v>1161</v>
      </c>
      <c r="F97" s="24">
        <v>594</v>
      </c>
    </row>
    <row r="98" spans="2:6" x14ac:dyDescent="0.3">
      <c r="B98" s="20" t="s">
        <v>327</v>
      </c>
      <c r="C98" s="20" t="s">
        <v>394</v>
      </c>
      <c r="D98" s="23">
        <v>494</v>
      </c>
      <c r="E98" s="21">
        <v>1585</v>
      </c>
      <c r="F98" s="24">
        <v>705</v>
      </c>
    </row>
    <row r="99" spans="2:6" x14ac:dyDescent="0.3">
      <c r="B99" s="20" t="s">
        <v>327</v>
      </c>
      <c r="C99" s="20" t="s">
        <v>395</v>
      </c>
      <c r="D99" s="23">
        <v>914</v>
      </c>
      <c r="E99" s="21">
        <v>1727</v>
      </c>
      <c r="F99" s="22">
        <v>1308</v>
      </c>
    </row>
    <row r="100" spans="2:6" x14ac:dyDescent="0.3">
      <c r="B100" s="20" t="s">
        <v>327</v>
      </c>
      <c r="C100" s="20" t="s">
        <v>396</v>
      </c>
      <c r="D100" s="23">
        <v>581</v>
      </c>
      <c r="E100" s="21">
        <v>1448</v>
      </c>
      <c r="F100" s="24">
        <v>885</v>
      </c>
    </row>
    <row r="101" spans="2:6" x14ac:dyDescent="0.3">
      <c r="B101" s="20" t="s">
        <v>327</v>
      </c>
      <c r="C101" s="20" t="s">
        <v>397</v>
      </c>
      <c r="D101" s="23">
        <v>31</v>
      </c>
      <c r="E101" s="23">
        <v>0</v>
      </c>
      <c r="F101" s="24">
        <v>78</v>
      </c>
    </row>
    <row r="102" spans="2:6" x14ac:dyDescent="0.3">
      <c r="B102" s="20" t="s">
        <v>327</v>
      </c>
      <c r="C102" s="20" t="s">
        <v>398</v>
      </c>
      <c r="D102" s="23">
        <v>92</v>
      </c>
      <c r="E102" s="23">
        <v>233</v>
      </c>
      <c r="F102" s="24">
        <v>494</v>
      </c>
    </row>
    <row r="103" spans="2:6" x14ac:dyDescent="0.3">
      <c r="B103" s="20" t="s">
        <v>327</v>
      </c>
      <c r="C103" s="20" t="s">
        <v>399</v>
      </c>
      <c r="D103" s="23">
        <v>486</v>
      </c>
      <c r="E103" s="21">
        <v>1176</v>
      </c>
      <c r="F103" s="24">
        <v>400</v>
      </c>
    </row>
    <row r="104" spans="2:6" x14ac:dyDescent="0.3">
      <c r="B104" s="20" t="s">
        <v>327</v>
      </c>
      <c r="C104" s="20" t="s">
        <v>400</v>
      </c>
      <c r="D104" s="23">
        <v>440</v>
      </c>
      <c r="E104" s="23">
        <v>874</v>
      </c>
      <c r="F104" s="24">
        <v>803</v>
      </c>
    </row>
    <row r="105" spans="2:6" x14ac:dyDescent="0.3">
      <c r="B105" s="20" t="s">
        <v>327</v>
      </c>
      <c r="C105" s="20" t="s">
        <v>401</v>
      </c>
      <c r="D105" s="23">
        <v>127</v>
      </c>
      <c r="E105" s="23">
        <v>695</v>
      </c>
      <c r="F105" s="24">
        <v>440</v>
      </c>
    </row>
    <row r="106" spans="2:6" x14ac:dyDescent="0.3">
      <c r="B106" s="20" t="s">
        <v>327</v>
      </c>
      <c r="C106" s="20" t="s">
        <v>402</v>
      </c>
      <c r="D106" s="23">
        <v>257</v>
      </c>
      <c r="E106" s="21">
        <v>1367</v>
      </c>
      <c r="F106" s="24">
        <v>544</v>
      </c>
    </row>
    <row r="107" spans="2:6" x14ac:dyDescent="0.3">
      <c r="B107" s="20" t="s">
        <v>327</v>
      </c>
      <c r="C107" s="20" t="s">
        <v>403</v>
      </c>
      <c r="D107" s="23">
        <v>399</v>
      </c>
      <c r="E107" s="21">
        <v>1238</v>
      </c>
      <c r="F107" s="24">
        <v>622</v>
      </c>
    </row>
    <row r="108" spans="2:6" x14ac:dyDescent="0.3">
      <c r="B108" s="20" t="s">
        <v>327</v>
      </c>
      <c r="C108" s="20" t="s">
        <v>404</v>
      </c>
      <c r="D108" s="23">
        <v>470</v>
      </c>
      <c r="E108" s="21">
        <v>1609</v>
      </c>
      <c r="F108" s="24">
        <v>662</v>
      </c>
    </row>
    <row r="109" spans="2:6" x14ac:dyDescent="0.3">
      <c r="B109" s="20" t="s">
        <v>327</v>
      </c>
      <c r="C109" s="20" t="s">
        <v>405</v>
      </c>
      <c r="D109" s="23">
        <v>651</v>
      </c>
      <c r="E109" s="21">
        <v>2120</v>
      </c>
      <c r="F109" s="24">
        <v>824</v>
      </c>
    </row>
    <row r="110" spans="2:6" x14ac:dyDescent="0.3">
      <c r="B110" s="20" t="s">
        <v>327</v>
      </c>
      <c r="C110" s="20" t="s">
        <v>406</v>
      </c>
      <c r="D110" s="23">
        <v>757</v>
      </c>
      <c r="E110" s="21">
        <v>2498</v>
      </c>
      <c r="F110" s="24">
        <v>846</v>
      </c>
    </row>
    <row r="111" spans="2:6" x14ac:dyDescent="0.3">
      <c r="B111" s="20" t="s">
        <v>327</v>
      </c>
      <c r="C111" s="20" t="s">
        <v>407</v>
      </c>
      <c r="D111" s="23">
        <v>526</v>
      </c>
      <c r="E111" s="21">
        <v>1902</v>
      </c>
      <c r="F111" s="24">
        <v>743</v>
      </c>
    </row>
    <row r="112" spans="2:6" x14ac:dyDescent="0.3">
      <c r="B112" s="20" t="s">
        <v>327</v>
      </c>
      <c r="C112" s="20" t="s">
        <v>408</v>
      </c>
      <c r="D112" s="23">
        <v>196</v>
      </c>
      <c r="E112" s="23">
        <v>994</v>
      </c>
      <c r="F112" s="24">
        <v>477</v>
      </c>
    </row>
    <row r="113" spans="2:6" x14ac:dyDescent="0.3">
      <c r="B113" s="20" t="s">
        <v>327</v>
      </c>
      <c r="C113" s="20" t="s">
        <v>409</v>
      </c>
      <c r="D113" s="23">
        <v>260</v>
      </c>
      <c r="E113" s="21">
        <v>1010</v>
      </c>
      <c r="F113" s="24">
        <v>575</v>
      </c>
    </row>
    <row r="114" spans="2:6" x14ac:dyDescent="0.3">
      <c r="B114" s="20" t="s">
        <v>327</v>
      </c>
      <c r="C114" s="20" t="s">
        <v>410</v>
      </c>
      <c r="D114" s="23">
        <v>192</v>
      </c>
      <c r="E114" s="23">
        <v>899</v>
      </c>
      <c r="F114" s="24">
        <v>369</v>
      </c>
    </row>
    <row r="115" spans="2:6" x14ac:dyDescent="0.3">
      <c r="B115" s="20" t="s">
        <v>327</v>
      </c>
      <c r="C115" s="20" t="s">
        <v>411</v>
      </c>
      <c r="D115" s="23">
        <v>177</v>
      </c>
      <c r="E115" s="23">
        <v>284</v>
      </c>
      <c r="F115" s="24">
        <v>174</v>
      </c>
    </row>
    <row r="116" spans="2:6" x14ac:dyDescent="0.3">
      <c r="B116" s="20" t="s">
        <v>327</v>
      </c>
      <c r="C116" s="20" t="s">
        <v>412</v>
      </c>
      <c r="D116" s="23">
        <v>741</v>
      </c>
      <c r="E116" s="21">
        <v>1781</v>
      </c>
      <c r="F116" s="22">
        <v>1028</v>
      </c>
    </row>
    <row r="117" spans="2:6" x14ac:dyDescent="0.3">
      <c r="B117" s="20" t="s">
        <v>327</v>
      </c>
      <c r="C117" s="20" t="s">
        <v>413</v>
      </c>
      <c r="D117" s="23">
        <v>174</v>
      </c>
      <c r="E117" s="23">
        <v>773</v>
      </c>
      <c r="F117" s="24">
        <v>237</v>
      </c>
    </row>
    <row r="118" spans="2:6" x14ac:dyDescent="0.3">
      <c r="B118" s="20" t="s">
        <v>327</v>
      </c>
      <c r="C118" s="20" t="s">
        <v>414</v>
      </c>
      <c r="D118" s="23">
        <v>94</v>
      </c>
      <c r="E118" s="23">
        <v>769</v>
      </c>
      <c r="F118" s="24">
        <v>228</v>
      </c>
    </row>
    <row r="119" spans="2:6" x14ac:dyDescent="0.3">
      <c r="B119" s="20" t="s">
        <v>327</v>
      </c>
      <c r="C119" s="20" t="s">
        <v>415</v>
      </c>
      <c r="D119" s="23">
        <v>197</v>
      </c>
      <c r="E119" s="23">
        <v>837</v>
      </c>
      <c r="F119" s="24">
        <v>434</v>
      </c>
    </row>
    <row r="120" spans="2:6" x14ac:dyDescent="0.3">
      <c r="B120" s="20" t="s">
        <v>327</v>
      </c>
      <c r="C120" s="20" t="s">
        <v>416</v>
      </c>
      <c r="D120" s="23">
        <v>318</v>
      </c>
      <c r="E120" s="21">
        <v>1120</v>
      </c>
      <c r="F120" s="24">
        <v>444</v>
      </c>
    </row>
    <row r="121" spans="2:6" x14ac:dyDescent="0.3">
      <c r="B121" s="20" t="s">
        <v>327</v>
      </c>
      <c r="C121" s="20" t="s">
        <v>417</v>
      </c>
      <c r="D121" s="23">
        <v>82</v>
      </c>
      <c r="E121" s="23">
        <v>723</v>
      </c>
      <c r="F121" s="24">
        <v>204</v>
      </c>
    </row>
    <row r="122" spans="2:6" x14ac:dyDescent="0.3">
      <c r="B122" s="20" t="s">
        <v>327</v>
      </c>
      <c r="C122" s="20" t="s">
        <v>418</v>
      </c>
      <c r="D122" s="23">
        <v>206</v>
      </c>
      <c r="E122" s="23">
        <v>550</v>
      </c>
      <c r="F122" s="24">
        <v>229</v>
      </c>
    </row>
    <row r="123" spans="2:6" x14ac:dyDescent="0.3">
      <c r="B123" s="20" t="s">
        <v>327</v>
      </c>
      <c r="C123" s="20" t="s">
        <v>419</v>
      </c>
      <c r="D123" s="23">
        <v>390</v>
      </c>
      <c r="E123" s="21">
        <v>1297</v>
      </c>
      <c r="F123" s="24">
        <v>456</v>
      </c>
    </row>
    <row r="124" spans="2:6" x14ac:dyDescent="0.3">
      <c r="B124" s="20" t="s">
        <v>327</v>
      </c>
      <c r="C124" s="20" t="s">
        <v>420</v>
      </c>
      <c r="D124" s="23">
        <v>111</v>
      </c>
      <c r="E124" s="21">
        <v>1160</v>
      </c>
      <c r="F124" s="24">
        <v>282</v>
      </c>
    </row>
    <row r="125" spans="2:6" x14ac:dyDescent="0.3">
      <c r="B125" s="20" t="s">
        <v>327</v>
      </c>
      <c r="C125" s="20" t="s">
        <v>421</v>
      </c>
      <c r="D125" s="23">
        <v>522</v>
      </c>
      <c r="E125" s="21">
        <v>1667</v>
      </c>
      <c r="F125" s="24">
        <v>556</v>
      </c>
    </row>
    <row r="126" spans="2:6" x14ac:dyDescent="0.3">
      <c r="B126" s="20" t="s">
        <v>327</v>
      </c>
      <c r="C126" s="20" t="s">
        <v>422</v>
      </c>
      <c r="D126" s="23">
        <v>278</v>
      </c>
      <c r="E126" s="21">
        <v>1091</v>
      </c>
      <c r="F126" s="24">
        <v>505</v>
      </c>
    </row>
    <row r="127" spans="2:6" x14ac:dyDescent="0.3">
      <c r="B127" s="20" t="s">
        <v>327</v>
      </c>
      <c r="C127" s="20" t="s">
        <v>423</v>
      </c>
      <c r="D127" s="23">
        <v>0</v>
      </c>
      <c r="E127" s="23">
        <v>0</v>
      </c>
      <c r="F127" s="24">
        <v>0</v>
      </c>
    </row>
    <row r="128" spans="2:6" x14ac:dyDescent="0.3">
      <c r="B128" s="20" t="s">
        <v>327</v>
      </c>
      <c r="C128" s="20" t="s">
        <v>424</v>
      </c>
      <c r="D128" s="23">
        <v>120</v>
      </c>
      <c r="E128" s="21">
        <v>1335</v>
      </c>
      <c r="F128" s="24">
        <v>289</v>
      </c>
    </row>
    <row r="129" spans="2:6" x14ac:dyDescent="0.3">
      <c r="B129" s="20" t="s">
        <v>327</v>
      </c>
      <c r="C129" s="20" t="s">
        <v>425</v>
      </c>
      <c r="D129" s="23">
        <v>316</v>
      </c>
      <c r="E129" s="21">
        <v>1028</v>
      </c>
      <c r="F129" s="24">
        <v>505</v>
      </c>
    </row>
    <row r="130" spans="2:6" x14ac:dyDescent="0.3">
      <c r="B130" s="20" t="s">
        <v>327</v>
      </c>
      <c r="C130" s="20" t="s">
        <v>426</v>
      </c>
      <c r="D130" s="23">
        <v>446</v>
      </c>
      <c r="E130" s="21">
        <v>1763</v>
      </c>
      <c r="F130" s="24">
        <v>527</v>
      </c>
    </row>
    <row r="131" spans="2:6" x14ac:dyDescent="0.3">
      <c r="B131" s="20" t="s">
        <v>327</v>
      </c>
      <c r="C131" s="20" t="s">
        <v>427</v>
      </c>
      <c r="D131" s="23">
        <v>0</v>
      </c>
      <c r="E131" s="23">
        <v>0</v>
      </c>
      <c r="F131" s="24">
        <v>0</v>
      </c>
    </row>
    <row r="132" spans="2:6" x14ac:dyDescent="0.3">
      <c r="B132" s="20" t="s">
        <v>327</v>
      </c>
      <c r="C132" s="20" t="s">
        <v>428</v>
      </c>
      <c r="D132" s="23">
        <v>254</v>
      </c>
      <c r="E132" s="23">
        <v>642</v>
      </c>
      <c r="F132" s="24">
        <v>308</v>
      </c>
    </row>
    <row r="133" spans="2:6" x14ac:dyDescent="0.3">
      <c r="B133" s="20" t="s">
        <v>327</v>
      </c>
      <c r="C133" s="20" t="s">
        <v>429</v>
      </c>
      <c r="D133" s="23">
        <v>157</v>
      </c>
      <c r="E133" s="23">
        <v>440</v>
      </c>
      <c r="F133" s="24">
        <v>436</v>
      </c>
    </row>
    <row r="134" spans="2:6" x14ac:dyDescent="0.3">
      <c r="B134" s="20" t="s">
        <v>327</v>
      </c>
      <c r="C134" s="20" t="s">
        <v>430</v>
      </c>
      <c r="D134" s="23">
        <v>788</v>
      </c>
      <c r="E134" s="23">
        <v>988</v>
      </c>
      <c r="F134" s="24">
        <v>673</v>
      </c>
    </row>
    <row r="135" spans="2:6" x14ac:dyDescent="0.3">
      <c r="B135" s="20" t="s">
        <v>327</v>
      </c>
      <c r="C135" s="20" t="s">
        <v>431</v>
      </c>
      <c r="D135" s="23">
        <v>398</v>
      </c>
      <c r="E135" s="23">
        <v>454</v>
      </c>
      <c r="F135" s="24">
        <v>333</v>
      </c>
    </row>
    <row r="136" spans="2:6" x14ac:dyDescent="0.3">
      <c r="B136" s="20" t="s">
        <v>327</v>
      </c>
      <c r="C136" s="20" t="s">
        <v>432</v>
      </c>
      <c r="D136" s="23">
        <v>796</v>
      </c>
      <c r="E136" s="23">
        <v>912</v>
      </c>
      <c r="F136" s="24">
        <v>687</v>
      </c>
    </row>
    <row r="137" spans="2:6" x14ac:dyDescent="0.3">
      <c r="B137" s="20" t="s">
        <v>327</v>
      </c>
      <c r="C137" s="20" t="s">
        <v>433</v>
      </c>
      <c r="D137" s="23">
        <v>633</v>
      </c>
      <c r="E137" s="21">
        <v>1349</v>
      </c>
      <c r="F137" s="24">
        <v>564</v>
      </c>
    </row>
    <row r="138" spans="2:6" x14ac:dyDescent="0.3">
      <c r="B138" s="20" t="s">
        <v>327</v>
      </c>
      <c r="C138" s="20" t="s">
        <v>434</v>
      </c>
      <c r="D138" s="21">
        <v>1018</v>
      </c>
      <c r="E138" s="21">
        <v>1622</v>
      </c>
      <c r="F138" s="24">
        <v>826</v>
      </c>
    </row>
    <row r="139" spans="2:6" x14ac:dyDescent="0.3">
      <c r="B139" s="20" t="s">
        <v>327</v>
      </c>
      <c r="C139" s="20" t="s">
        <v>435</v>
      </c>
      <c r="D139" s="23">
        <v>356</v>
      </c>
      <c r="E139" s="23">
        <v>429</v>
      </c>
      <c r="F139" s="24">
        <v>621</v>
      </c>
    </row>
    <row r="140" spans="2:6" x14ac:dyDescent="0.3">
      <c r="B140" s="20" t="s">
        <v>327</v>
      </c>
      <c r="C140" s="20" t="s">
        <v>436</v>
      </c>
      <c r="D140" s="21">
        <v>1173</v>
      </c>
      <c r="E140" s="21">
        <v>1342</v>
      </c>
      <c r="F140" s="24">
        <v>605</v>
      </c>
    </row>
    <row r="141" spans="2:6" x14ac:dyDescent="0.3">
      <c r="B141" s="20" t="s">
        <v>327</v>
      </c>
      <c r="C141" s="20" t="s">
        <v>437</v>
      </c>
      <c r="D141" s="23">
        <v>729</v>
      </c>
      <c r="E141" s="21">
        <v>1085</v>
      </c>
      <c r="F141" s="24">
        <v>838</v>
      </c>
    </row>
    <row r="142" spans="2:6" x14ac:dyDescent="0.3">
      <c r="B142" s="20" t="s">
        <v>327</v>
      </c>
      <c r="C142" s="20" t="s">
        <v>438</v>
      </c>
      <c r="D142" s="23">
        <v>935</v>
      </c>
      <c r="E142" s="21">
        <v>1436</v>
      </c>
      <c r="F142" s="22">
        <v>1237</v>
      </c>
    </row>
    <row r="143" spans="2:6" x14ac:dyDescent="0.3">
      <c r="B143" s="20" t="s">
        <v>327</v>
      </c>
      <c r="C143" s="20" t="s">
        <v>439</v>
      </c>
      <c r="D143" s="23">
        <v>930</v>
      </c>
      <c r="E143" s="21">
        <v>1328</v>
      </c>
      <c r="F143" s="22">
        <v>1024</v>
      </c>
    </row>
    <row r="144" spans="2:6" x14ac:dyDescent="0.3">
      <c r="B144" s="20" t="s">
        <v>327</v>
      </c>
      <c r="C144" s="20" t="s">
        <v>440</v>
      </c>
      <c r="D144" s="21">
        <v>1207</v>
      </c>
      <c r="E144" s="21">
        <v>1863</v>
      </c>
      <c r="F144" s="22">
        <v>1375</v>
      </c>
    </row>
    <row r="145" spans="2:6" x14ac:dyDescent="0.3">
      <c r="B145" s="20" t="s">
        <v>327</v>
      </c>
      <c r="C145" s="20" t="s">
        <v>441</v>
      </c>
      <c r="D145" s="21">
        <v>1089</v>
      </c>
      <c r="E145" s="21">
        <v>1554</v>
      </c>
      <c r="F145" s="24">
        <v>945</v>
      </c>
    </row>
    <row r="146" spans="2:6" x14ac:dyDescent="0.3">
      <c r="B146" s="20" t="s">
        <v>327</v>
      </c>
      <c r="C146" s="20" t="s">
        <v>442</v>
      </c>
      <c r="D146" s="21">
        <v>1179</v>
      </c>
      <c r="E146" s="21">
        <v>1541</v>
      </c>
      <c r="F146" s="22">
        <v>1136</v>
      </c>
    </row>
    <row r="147" spans="2:6" x14ac:dyDescent="0.3">
      <c r="B147" s="20" t="s">
        <v>327</v>
      </c>
      <c r="C147" s="20" t="s">
        <v>443</v>
      </c>
      <c r="D147" s="23">
        <v>646</v>
      </c>
      <c r="E147" s="21">
        <v>1144</v>
      </c>
      <c r="F147" s="22">
        <v>1027</v>
      </c>
    </row>
    <row r="148" spans="2:6" x14ac:dyDescent="0.3">
      <c r="B148" s="20" t="s">
        <v>327</v>
      </c>
      <c r="C148" s="20" t="s">
        <v>444</v>
      </c>
      <c r="D148" s="23">
        <v>689</v>
      </c>
      <c r="E148" s="21">
        <v>1352</v>
      </c>
      <c r="F148" s="24">
        <v>777</v>
      </c>
    </row>
    <row r="149" spans="2:6" x14ac:dyDescent="0.3">
      <c r="B149" s="20" t="s">
        <v>327</v>
      </c>
      <c r="C149" s="20" t="s">
        <v>445</v>
      </c>
      <c r="D149" s="23">
        <v>92</v>
      </c>
      <c r="E149" s="21">
        <v>1393</v>
      </c>
      <c r="F149" s="24">
        <v>295</v>
      </c>
    </row>
    <row r="150" spans="2:6" x14ac:dyDescent="0.3">
      <c r="B150" s="20" t="s">
        <v>327</v>
      </c>
      <c r="C150" s="20" t="s">
        <v>446</v>
      </c>
      <c r="D150" s="23">
        <v>361</v>
      </c>
      <c r="E150" s="21">
        <v>4109</v>
      </c>
      <c r="F150" s="24">
        <v>761</v>
      </c>
    </row>
    <row r="151" spans="2:6" x14ac:dyDescent="0.3">
      <c r="B151" s="20" t="s">
        <v>327</v>
      </c>
      <c r="C151" s="20" t="s">
        <v>447</v>
      </c>
      <c r="D151" s="23">
        <v>148</v>
      </c>
      <c r="E151" s="21">
        <v>1510</v>
      </c>
      <c r="F151" s="24">
        <v>300</v>
      </c>
    </row>
    <row r="152" spans="2:6" x14ac:dyDescent="0.3">
      <c r="B152" s="20" t="s">
        <v>327</v>
      </c>
      <c r="C152" s="20" t="s">
        <v>448</v>
      </c>
      <c r="D152" s="23">
        <v>367</v>
      </c>
      <c r="E152" s="21">
        <v>1942</v>
      </c>
      <c r="F152" s="24">
        <v>817</v>
      </c>
    </row>
    <row r="153" spans="2:6" x14ac:dyDescent="0.3">
      <c r="B153" s="20" t="s">
        <v>327</v>
      </c>
      <c r="C153" s="20" t="s">
        <v>449</v>
      </c>
      <c r="D153" s="23">
        <v>96</v>
      </c>
      <c r="E153" s="23">
        <v>249</v>
      </c>
      <c r="F153" s="24">
        <v>191</v>
      </c>
    </row>
    <row r="154" spans="2:6" x14ac:dyDescent="0.3">
      <c r="B154" s="20" t="s">
        <v>327</v>
      </c>
      <c r="C154" s="20" t="s">
        <v>450</v>
      </c>
      <c r="D154" s="23">
        <v>104</v>
      </c>
      <c r="E154" s="23">
        <v>281</v>
      </c>
      <c r="F154" s="24">
        <v>241</v>
      </c>
    </row>
    <row r="155" spans="2:6" x14ac:dyDescent="0.3">
      <c r="B155" s="20" t="s">
        <v>327</v>
      </c>
      <c r="C155" s="20" t="s">
        <v>451</v>
      </c>
      <c r="D155" s="23">
        <v>152</v>
      </c>
      <c r="E155" s="23">
        <v>225</v>
      </c>
      <c r="F155" s="24">
        <v>215</v>
      </c>
    </row>
    <row r="156" spans="2:6" x14ac:dyDescent="0.3">
      <c r="B156" s="20" t="s">
        <v>327</v>
      </c>
      <c r="C156" s="20" t="s">
        <v>452</v>
      </c>
      <c r="D156" s="23">
        <v>661</v>
      </c>
      <c r="E156" s="21">
        <v>1509</v>
      </c>
      <c r="F156" s="24">
        <v>818</v>
      </c>
    </row>
    <row r="157" spans="2:6" x14ac:dyDescent="0.3">
      <c r="B157" s="20" t="s">
        <v>327</v>
      </c>
      <c r="C157" s="20" t="s">
        <v>453</v>
      </c>
      <c r="D157" s="23">
        <v>417</v>
      </c>
      <c r="E157" s="23">
        <v>591</v>
      </c>
      <c r="F157" s="24">
        <v>414</v>
      </c>
    </row>
    <row r="158" spans="2:6" x14ac:dyDescent="0.3">
      <c r="B158" s="20" t="s">
        <v>327</v>
      </c>
      <c r="C158" s="20" t="s">
        <v>454</v>
      </c>
      <c r="D158" s="23">
        <v>588</v>
      </c>
      <c r="E158" s="21">
        <v>1036</v>
      </c>
      <c r="F158" s="24">
        <v>725</v>
      </c>
    </row>
    <row r="159" spans="2:6" x14ac:dyDescent="0.3">
      <c r="B159" s="20" t="s">
        <v>327</v>
      </c>
      <c r="C159" s="20" t="s">
        <v>455</v>
      </c>
      <c r="D159" s="23">
        <v>99</v>
      </c>
      <c r="E159" s="23">
        <v>566</v>
      </c>
      <c r="F159" s="24">
        <v>200</v>
      </c>
    </row>
    <row r="160" spans="2:6" x14ac:dyDescent="0.3">
      <c r="B160" s="20" t="s">
        <v>327</v>
      </c>
      <c r="C160" s="20" t="s">
        <v>456</v>
      </c>
      <c r="D160" s="21">
        <v>1113</v>
      </c>
      <c r="E160" s="21">
        <v>1539</v>
      </c>
      <c r="F160" s="22">
        <v>1209</v>
      </c>
    </row>
    <row r="161" spans="2:6" x14ac:dyDescent="0.3">
      <c r="B161" s="20" t="s">
        <v>327</v>
      </c>
      <c r="C161" s="20" t="s">
        <v>457</v>
      </c>
      <c r="D161" s="21">
        <v>1462</v>
      </c>
      <c r="E161" s="21">
        <v>1993</v>
      </c>
      <c r="F161" s="22">
        <v>1444</v>
      </c>
    </row>
    <row r="162" spans="2:6" x14ac:dyDescent="0.3">
      <c r="B162" s="20" t="s">
        <v>327</v>
      </c>
      <c r="C162" s="20" t="s">
        <v>458</v>
      </c>
      <c r="D162" s="21">
        <v>1094</v>
      </c>
      <c r="E162" s="21">
        <v>1924</v>
      </c>
      <c r="F162" s="22">
        <v>1466</v>
      </c>
    </row>
    <row r="163" spans="2:6" x14ac:dyDescent="0.3">
      <c r="B163" s="20" t="s">
        <v>327</v>
      </c>
      <c r="C163" s="20" t="s">
        <v>459</v>
      </c>
      <c r="D163" s="23">
        <v>924</v>
      </c>
      <c r="E163" s="21">
        <v>1799</v>
      </c>
      <c r="F163" s="22">
        <v>1269</v>
      </c>
    </row>
    <row r="164" spans="2:6" x14ac:dyDescent="0.3">
      <c r="B164" s="20" t="s">
        <v>327</v>
      </c>
      <c r="C164" s="20" t="s">
        <v>460</v>
      </c>
      <c r="D164" s="23">
        <v>0</v>
      </c>
      <c r="E164" s="23">
        <v>0</v>
      </c>
      <c r="F164" s="24">
        <v>0</v>
      </c>
    </row>
    <row r="165" spans="2:6" x14ac:dyDescent="0.3">
      <c r="B165" s="20" t="s">
        <v>327</v>
      </c>
      <c r="C165" s="20" t="s">
        <v>461</v>
      </c>
      <c r="D165" s="23">
        <v>296</v>
      </c>
      <c r="E165" s="23">
        <v>443</v>
      </c>
      <c r="F165" s="24">
        <v>157</v>
      </c>
    </row>
    <row r="166" spans="2:6" x14ac:dyDescent="0.3">
      <c r="B166" s="20" t="s">
        <v>327</v>
      </c>
      <c r="C166" s="20" t="s">
        <v>462</v>
      </c>
      <c r="D166" s="23">
        <v>858</v>
      </c>
      <c r="E166" s="21">
        <v>1562</v>
      </c>
      <c r="F166" s="24">
        <v>832</v>
      </c>
    </row>
    <row r="167" spans="2:6" x14ac:dyDescent="0.3">
      <c r="B167" s="20" t="s">
        <v>327</v>
      </c>
      <c r="C167" s="20" t="s">
        <v>463</v>
      </c>
      <c r="D167" s="23">
        <v>487</v>
      </c>
      <c r="E167" s="23">
        <v>821</v>
      </c>
      <c r="F167" s="24">
        <v>556</v>
      </c>
    </row>
    <row r="168" spans="2:6" x14ac:dyDescent="0.3">
      <c r="B168" s="20" t="s">
        <v>327</v>
      </c>
      <c r="C168" s="20" t="s">
        <v>464</v>
      </c>
      <c r="D168" s="23">
        <v>985</v>
      </c>
      <c r="E168" s="21">
        <v>2100</v>
      </c>
      <c r="F168" s="22">
        <v>1402</v>
      </c>
    </row>
    <row r="169" spans="2:6" x14ac:dyDescent="0.3">
      <c r="B169" s="20" t="s">
        <v>327</v>
      </c>
      <c r="C169" s="20" t="s">
        <v>465</v>
      </c>
      <c r="D169" s="23">
        <v>430</v>
      </c>
      <c r="E169" s="23">
        <v>976</v>
      </c>
      <c r="F169" s="24">
        <v>616</v>
      </c>
    </row>
    <row r="170" spans="2:6" x14ac:dyDescent="0.3">
      <c r="B170" s="20" t="s">
        <v>327</v>
      </c>
      <c r="C170" s="20" t="s">
        <v>466</v>
      </c>
      <c r="D170" s="23">
        <v>11</v>
      </c>
      <c r="E170" s="23">
        <v>4</v>
      </c>
      <c r="F170" s="24">
        <v>351</v>
      </c>
    </row>
    <row r="171" spans="2:6" x14ac:dyDescent="0.3">
      <c r="B171" s="20" t="s">
        <v>327</v>
      </c>
      <c r="C171" s="20" t="s">
        <v>467</v>
      </c>
      <c r="D171" s="23">
        <v>370</v>
      </c>
      <c r="E171" s="23">
        <v>480</v>
      </c>
      <c r="F171" s="24">
        <v>398</v>
      </c>
    </row>
    <row r="172" spans="2:6" x14ac:dyDescent="0.3">
      <c r="B172" s="20" t="s">
        <v>327</v>
      </c>
      <c r="C172" s="20" t="s">
        <v>468</v>
      </c>
      <c r="D172" s="23">
        <v>778</v>
      </c>
      <c r="E172" s="21">
        <v>1343</v>
      </c>
      <c r="F172" s="22">
        <v>1071</v>
      </c>
    </row>
    <row r="173" spans="2:6" x14ac:dyDescent="0.3">
      <c r="B173" s="20" t="s">
        <v>327</v>
      </c>
      <c r="C173" s="20" t="s">
        <v>469</v>
      </c>
      <c r="D173" s="23">
        <v>783</v>
      </c>
      <c r="E173" s="21">
        <v>1429</v>
      </c>
      <c r="F173" s="22">
        <v>1018</v>
      </c>
    </row>
    <row r="174" spans="2:6" x14ac:dyDescent="0.3">
      <c r="B174" s="20" t="s">
        <v>327</v>
      </c>
      <c r="C174" s="20" t="s">
        <v>470</v>
      </c>
      <c r="D174" s="21">
        <v>1376</v>
      </c>
      <c r="E174" s="21">
        <v>2314</v>
      </c>
      <c r="F174" s="22">
        <v>1440</v>
      </c>
    </row>
    <row r="175" spans="2:6" x14ac:dyDescent="0.3">
      <c r="B175" s="20" t="s">
        <v>327</v>
      </c>
      <c r="C175" s="20" t="s">
        <v>471</v>
      </c>
      <c r="D175" s="23">
        <v>717</v>
      </c>
      <c r="E175" s="21">
        <v>1732</v>
      </c>
      <c r="F175" s="22">
        <v>1623</v>
      </c>
    </row>
    <row r="176" spans="2:6" x14ac:dyDescent="0.3">
      <c r="B176" s="20" t="s">
        <v>327</v>
      </c>
      <c r="C176" s="20" t="s">
        <v>472</v>
      </c>
      <c r="D176" s="23">
        <v>301</v>
      </c>
      <c r="E176" s="23">
        <v>720</v>
      </c>
      <c r="F176" s="24">
        <v>629</v>
      </c>
    </row>
    <row r="177" spans="2:6" x14ac:dyDescent="0.3">
      <c r="B177" s="20" t="s">
        <v>327</v>
      </c>
      <c r="C177" s="20" t="s">
        <v>473</v>
      </c>
      <c r="D177" s="23">
        <v>179</v>
      </c>
      <c r="E177" s="23">
        <v>303</v>
      </c>
      <c r="F177" s="24">
        <v>258</v>
      </c>
    </row>
    <row r="178" spans="2:6" x14ac:dyDescent="0.3">
      <c r="B178" s="20" t="s">
        <v>327</v>
      </c>
      <c r="C178" s="20" t="s">
        <v>474</v>
      </c>
      <c r="D178" s="23">
        <v>919</v>
      </c>
      <c r="E178" s="21">
        <v>1445</v>
      </c>
      <c r="F178" s="22">
        <v>1250</v>
      </c>
    </row>
    <row r="179" spans="2:6" x14ac:dyDescent="0.3">
      <c r="B179" s="20" t="s">
        <v>327</v>
      </c>
      <c r="C179" s="20" t="s">
        <v>475</v>
      </c>
      <c r="D179" s="23">
        <v>396</v>
      </c>
      <c r="E179" s="23">
        <v>704</v>
      </c>
      <c r="F179" s="24">
        <v>712</v>
      </c>
    </row>
    <row r="180" spans="2:6" x14ac:dyDescent="0.3">
      <c r="B180" s="20" t="s">
        <v>327</v>
      </c>
      <c r="C180" s="20" t="s">
        <v>476</v>
      </c>
      <c r="D180" s="23">
        <v>387</v>
      </c>
      <c r="E180" s="23">
        <v>735</v>
      </c>
      <c r="F180" s="24">
        <v>677</v>
      </c>
    </row>
    <row r="181" spans="2:6" x14ac:dyDescent="0.3">
      <c r="B181" s="20" t="s">
        <v>327</v>
      </c>
      <c r="C181" s="20" t="s">
        <v>477</v>
      </c>
      <c r="D181" s="23">
        <v>869</v>
      </c>
      <c r="E181" s="21">
        <v>1267</v>
      </c>
      <c r="F181" s="24">
        <v>801</v>
      </c>
    </row>
    <row r="182" spans="2:6" x14ac:dyDescent="0.3">
      <c r="B182" s="20" t="s">
        <v>327</v>
      </c>
      <c r="C182" s="20" t="s">
        <v>478</v>
      </c>
      <c r="D182" s="21">
        <v>1500</v>
      </c>
      <c r="E182" s="21">
        <v>2104</v>
      </c>
      <c r="F182" s="22">
        <v>1570</v>
      </c>
    </row>
    <row r="183" spans="2:6" x14ac:dyDescent="0.3">
      <c r="B183" s="20" t="s">
        <v>327</v>
      </c>
      <c r="C183" s="20" t="s">
        <v>479</v>
      </c>
      <c r="D183" s="21">
        <v>1064</v>
      </c>
      <c r="E183" s="21">
        <v>1509</v>
      </c>
      <c r="F183" s="22">
        <v>1126</v>
      </c>
    </row>
    <row r="184" spans="2:6" x14ac:dyDescent="0.3">
      <c r="B184" s="20" t="s">
        <v>327</v>
      </c>
      <c r="C184" s="20" t="s">
        <v>480</v>
      </c>
      <c r="D184" s="21">
        <v>1272</v>
      </c>
      <c r="E184" s="21">
        <v>2058</v>
      </c>
      <c r="F184" s="22">
        <v>1702</v>
      </c>
    </row>
    <row r="185" spans="2:6" x14ac:dyDescent="0.3">
      <c r="B185" s="20" t="s">
        <v>327</v>
      </c>
      <c r="C185" s="20" t="s">
        <v>481</v>
      </c>
      <c r="D185" s="23">
        <v>916</v>
      </c>
      <c r="E185" s="21">
        <v>1326</v>
      </c>
      <c r="F185" s="24">
        <v>840</v>
      </c>
    </row>
    <row r="186" spans="2:6" x14ac:dyDescent="0.3">
      <c r="B186" s="20" t="s">
        <v>327</v>
      </c>
      <c r="C186" s="20" t="s">
        <v>482</v>
      </c>
      <c r="D186" s="23">
        <v>877</v>
      </c>
      <c r="E186" s="21">
        <v>1498</v>
      </c>
      <c r="F186" s="22">
        <v>1274</v>
      </c>
    </row>
    <row r="187" spans="2:6" x14ac:dyDescent="0.3">
      <c r="B187" s="20" t="s">
        <v>327</v>
      </c>
      <c r="C187" s="20" t="s">
        <v>483</v>
      </c>
      <c r="D187" s="23">
        <v>716</v>
      </c>
      <c r="E187" s="21">
        <v>1119</v>
      </c>
      <c r="F187" s="24">
        <v>837</v>
      </c>
    </row>
    <row r="188" spans="2:6" x14ac:dyDescent="0.3">
      <c r="B188" s="20" t="s">
        <v>327</v>
      </c>
      <c r="C188" s="20" t="s">
        <v>484</v>
      </c>
      <c r="D188" s="23">
        <v>772</v>
      </c>
      <c r="E188" s="21">
        <v>1410</v>
      </c>
      <c r="F188" s="22">
        <v>1199</v>
      </c>
    </row>
    <row r="189" spans="2:6" x14ac:dyDescent="0.3">
      <c r="B189" s="20" t="s">
        <v>327</v>
      </c>
      <c r="C189" s="20" t="s">
        <v>485</v>
      </c>
      <c r="D189" s="21">
        <v>1190</v>
      </c>
      <c r="E189" s="21">
        <v>1969</v>
      </c>
      <c r="F189" s="22">
        <v>1597</v>
      </c>
    </row>
  </sheetData>
  <mergeCells count="5">
    <mergeCell ref="D30:F30"/>
    <mergeCell ref="B1:J1"/>
    <mergeCell ref="B15:I15"/>
    <mergeCell ref="B19:G19"/>
    <mergeCell ref="B23:F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7901-9D9D-48A8-ABA9-F30C8AD0CAE2}">
  <dimension ref="A1:L29"/>
  <sheetViews>
    <sheetView topLeftCell="A16" workbookViewId="0">
      <selection activeCell="E9" sqref="E9"/>
    </sheetView>
  </sheetViews>
  <sheetFormatPr defaultRowHeight="15.6" x14ac:dyDescent="0.3"/>
  <cols>
    <col min="1" max="1" width="9.44140625" style="15" bestFit="1" customWidth="1"/>
    <col min="2" max="2" width="7.6640625" style="15" bestFit="1" customWidth="1"/>
    <col min="3" max="3" width="13.5546875" style="15" bestFit="1" customWidth="1"/>
    <col min="4" max="16384" width="8.88671875" style="15"/>
  </cols>
  <sheetData>
    <row r="1" spans="1:10" x14ac:dyDescent="0.3">
      <c r="A1" s="98" t="s">
        <v>20</v>
      </c>
      <c r="B1" s="98"/>
      <c r="C1" s="98"/>
      <c r="D1" s="98"/>
      <c r="E1" s="98"/>
      <c r="F1" s="98"/>
      <c r="G1" s="98"/>
      <c r="H1" s="98"/>
      <c r="I1" s="98"/>
      <c r="J1" s="98"/>
    </row>
    <row r="4" spans="1:10" x14ac:dyDescent="0.3">
      <c r="A4" s="96" t="s">
        <v>21</v>
      </c>
      <c r="B4" s="95"/>
      <c r="C4" s="95"/>
      <c r="D4" s="95"/>
      <c r="E4" s="95"/>
      <c r="F4" s="95"/>
      <c r="G4" s="95"/>
      <c r="H4" s="95"/>
      <c r="I4" s="95"/>
      <c r="J4" s="95"/>
    </row>
    <row r="6" spans="1:10" x14ac:dyDescent="0.3">
      <c r="A6" s="48" t="s">
        <v>22</v>
      </c>
      <c r="B6" s="48" t="s">
        <v>23</v>
      </c>
      <c r="C6" s="48" t="s">
        <v>24</v>
      </c>
    </row>
    <row r="7" spans="1:10" x14ac:dyDescent="0.3">
      <c r="A7" s="49" t="s">
        <v>25</v>
      </c>
      <c r="B7" s="50">
        <v>43101</v>
      </c>
      <c r="C7" s="49">
        <v>152</v>
      </c>
    </row>
    <row r="8" spans="1:10" x14ac:dyDescent="0.3">
      <c r="A8" s="49" t="s">
        <v>26</v>
      </c>
      <c r="B8" s="50">
        <v>43101</v>
      </c>
      <c r="C8" s="49">
        <v>171</v>
      </c>
    </row>
    <row r="9" spans="1:10" x14ac:dyDescent="0.3">
      <c r="A9" s="49" t="s">
        <v>27</v>
      </c>
      <c r="B9" s="50">
        <v>43101</v>
      </c>
      <c r="C9" s="49">
        <v>110</v>
      </c>
    </row>
    <row r="10" spans="1:10" x14ac:dyDescent="0.3">
      <c r="A10" s="49" t="s">
        <v>28</v>
      </c>
      <c r="B10" s="50">
        <v>43132</v>
      </c>
      <c r="C10" s="49">
        <v>173</v>
      </c>
    </row>
    <row r="11" spans="1:10" x14ac:dyDescent="0.3">
      <c r="A11" s="49" t="s">
        <v>29</v>
      </c>
      <c r="B11" s="50">
        <v>43132</v>
      </c>
      <c r="C11" s="49">
        <v>128</v>
      </c>
    </row>
    <row r="12" spans="1:10" x14ac:dyDescent="0.3">
      <c r="A12" s="49" t="s">
        <v>30</v>
      </c>
      <c r="B12" s="50">
        <v>43132</v>
      </c>
      <c r="C12" s="49">
        <v>107</v>
      </c>
    </row>
    <row r="13" spans="1:10" x14ac:dyDescent="0.3">
      <c r="A13" s="49" t="s">
        <v>31</v>
      </c>
      <c r="B13" s="50">
        <v>43160</v>
      </c>
      <c r="C13" s="49">
        <v>213</v>
      </c>
    </row>
    <row r="14" spans="1:10" x14ac:dyDescent="0.3">
      <c r="A14" s="49" t="s">
        <v>32</v>
      </c>
      <c r="B14" s="50">
        <v>43160</v>
      </c>
      <c r="C14" s="49">
        <v>238</v>
      </c>
    </row>
    <row r="15" spans="1:10" x14ac:dyDescent="0.3">
      <c r="A15" s="49" t="s">
        <v>33</v>
      </c>
      <c r="B15" s="50">
        <v>43160</v>
      </c>
      <c r="C15" s="49">
        <v>131</v>
      </c>
    </row>
    <row r="17" spans="1:12" x14ac:dyDescent="0.3">
      <c r="A17" s="96" t="s">
        <v>34</v>
      </c>
      <c r="B17" s="95"/>
      <c r="C17" s="95"/>
      <c r="D17" s="95"/>
      <c r="E17" s="95"/>
      <c r="F17" s="95"/>
      <c r="G17" s="95"/>
    </row>
    <row r="19" spans="1:12" x14ac:dyDescent="0.3">
      <c r="A19" s="51">
        <v>43101</v>
      </c>
      <c r="C19" s="93">
        <f>AVERAGE(C7:C9)</f>
        <v>144.33333333333334</v>
      </c>
      <c r="D19" s="93"/>
    </row>
    <row r="20" spans="1:12" x14ac:dyDescent="0.3">
      <c r="A20" s="51"/>
    </row>
    <row r="21" spans="1:12" x14ac:dyDescent="0.3">
      <c r="A21" s="51">
        <v>43132</v>
      </c>
      <c r="C21" s="93">
        <f>AVERAGE(C10:C12)</f>
        <v>136</v>
      </c>
      <c r="D21" s="93"/>
    </row>
    <row r="23" spans="1:12" x14ac:dyDescent="0.3">
      <c r="A23" s="51">
        <v>43160</v>
      </c>
      <c r="C23" s="93">
        <f>AVERAGE(C13:C15)</f>
        <v>194</v>
      </c>
      <c r="D23" s="93"/>
    </row>
    <row r="25" spans="1:12" x14ac:dyDescent="0.3">
      <c r="A25" s="96" t="s">
        <v>35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</row>
    <row r="27" spans="1:12" x14ac:dyDescent="0.3">
      <c r="A27" s="97" t="s">
        <v>36</v>
      </c>
      <c r="B27" s="97"/>
      <c r="C27" s="97"/>
      <c r="D27" s="97"/>
      <c r="E27" s="97"/>
      <c r="G27" s="93">
        <f>SUM(C7:C15)/COUNT(C7:C15)</f>
        <v>158.11111111111111</v>
      </c>
      <c r="H27" s="93"/>
    </row>
    <row r="29" spans="1:12" x14ac:dyDescent="0.3">
      <c r="A29" s="97" t="s">
        <v>37</v>
      </c>
      <c r="B29" s="97"/>
      <c r="C29" s="97"/>
      <c r="D29" s="97"/>
      <c r="E29" s="97"/>
      <c r="G29" s="93">
        <f>AVERAGE(C7:C15)</f>
        <v>158.11111111111111</v>
      </c>
      <c r="H29" s="93"/>
    </row>
  </sheetData>
  <mergeCells count="11">
    <mergeCell ref="A4:J4"/>
    <mergeCell ref="A17:G17"/>
    <mergeCell ref="C19:D19"/>
    <mergeCell ref="C21:D21"/>
    <mergeCell ref="A1:J1"/>
    <mergeCell ref="C23:D23"/>
    <mergeCell ref="A25:L25"/>
    <mergeCell ref="A27:E27"/>
    <mergeCell ref="A29:E29"/>
    <mergeCell ref="G27:H27"/>
    <mergeCell ref="G29:H29"/>
  </mergeCells>
  <pageMargins left="0.7" right="0.7" top="0.75" bottom="0.75" header="0.3" footer="0.3"/>
  <ignoredErrors>
    <ignoredError sqref="C19 C21 C23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752B6-64A0-4DF4-BA1A-BF8872AF5532}">
  <dimension ref="A1:K19"/>
  <sheetViews>
    <sheetView workbookViewId="0">
      <selection activeCell="E13" sqref="E13"/>
    </sheetView>
  </sheetViews>
  <sheetFormatPr defaultRowHeight="15.6" x14ac:dyDescent="0.3"/>
  <cols>
    <col min="1" max="1" width="9.77734375" style="15" bestFit="1" customWidth="1"/>
    <col min="2" max="2" width="15.44140625" style="15" bestFit="1" customWidth="1"/>
    <col min="3" max="3" width="8.88671875" style="15"/>
    <col min="4" max="4" width="9.88671875" style="15" customWidth="1"/>
    <col min="5" max="16384" width="8.88671875" style="15"/>
  </cols>
  <sheetData>
    <row r="1" spans="1:11" x14ac:dyDescent="0.3">
      <c r="A1" s="98" t="s">
        <v>237</v>
      </c>
      <c r="B1" s="98"/>
      <c r="C1" s="98"/>
      <c r="D1" s="98"/>
      <c r="E1" s="98"/>
      <c r="F1" s="98"/>
      <c r="G1" s="98"/>
    </row>
    <row r="2" spans="1:11" x14ac:dyDescent="0.3">
      <c r="A2" s="98" t="s">
        <v>238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5" spans="1:11" x14ac:dyDescent="0.3">
      <c r="A5" s="27" t="s">
        <v>23</v>
      </c>
      <c r="B5" s="27" t="s">
        <v>239</v>
      </c>
    </row>
    <row r="6" spans="1:11" x14ac:dyDescent="0.3">
      <c r="A6" s="3" t="s">
        <v>240</v>
      </c>
      <c r="B6" s="90">
        <v>759</v>
      </c>
    </row>
    <row r="7" spans="1:11" x14ac:dyDescent="0.3">
      <c r="A7" s="3" t="s">
        <v>241</v>
      </c>
      <c r="B7" s="90">
        <v>200</v>
      </c>
    </row>
    <row r="8" spans="1:11" x14ac:dyDescent="0.3">
      <c r="A8" s="3" t="s">
        <v>242</v>
      </c>
      <c r="B8" s="90">
        <v>42</v>
      </c>
    </row>
    <row r="9" spans="1:11" x14ac:dyDescent="0.3">
      <c r="A9" s="3" t="s">
        <v>243</v>
      </c>
      <c r="B9" s="90">
        <v>423</v>
      </c>
    </row>
    <row r="10" spans="1:11" x14ac:dyDescent="0.3">
      <c r="A10" s="3" t="s">
        <v>244</v>
      </c>
      <c r="B10" s="90">
        <v>200</v>
      </c>
    </row>
    <row r="11" spans="1:11" x14ac:dyDescent="0.3">
      <c r="A11" s="3" t="s">
        <v>245</v>
      </c>
      <c r="B11" s="90">
        <v>50</v>
      </c>
    </row>
    <row r="12" spans="1:11" x14ac:dyDescent="0.3">
      <c r="A12" s="3" t="s">
        <v>246</v>
      </c>
      <c r="B12" s="90">
        <v>700</v>
      </c>
    </row>
    <row r="13" spans="1:11" x14ac:dyDescent="0.3">
      <c r="A13" s="3" t="s">
        <v>247</v>
      </c>
      <c r="B13" s="90">
        <v>450</v>
      </c>
    </row>
    <row r="14" spans="1:11" x14ac:dyDescent="0.3">
      <c r="A14" s="3" t="s">
        <v>248</v>
      </c>
      <c r="B14" s="90">
        <v>605</v>
      </c>
    </row>
    <row r="15" spans="1:11" x14ac:dyDescent="0.3">
      <c r="A15" s="3" t="s">
        <v>249</v>
      </c>
      <c r="B15" s="90">
        <v>240</v>
      </c>
    </row>
    <row r="16" spans="1:11" x14ac:dyDescent="0.3">
      <c r="A16" s="3" t="s">
        <v>250</v>
      </c>
      <c r="B16" s="90">
        <v>685</v>
      </c>
    </row>
    <row r="17" spans="1:4" ht="16.2" thickBot="1" x14ac:dyDescent="0.35">
      <c r="A17" s="3" t="s">
        <v>251</v>
      </c>
      <c r="B17" s="90">
        <v>295</v>
      </c>
    </row>
    <row r="18" spans="1:4" ht="16.2" thickBot="1" x14ac:dyDescent="0.35">
      <c r="A18" s="3" t="s">
        <v>252</v>
      </c>
      <c r="B18" s="91">
        <f ca="1">SUMIF(A6:B17,"*",B6:B17)</f>
        <v>4649</v>
      </c>
      <c r="C18" s="112" t="s">
        <v>253</v>
      </c>
      <c r="D18" s="98"/>
    </row>
    <row r="19" spans="1:4" x14ac:dyDescent="0.3">
      <c r="B19" s="15" t="s">
        <v>486</v>
      </c>
    </row>
  </sheetData>
  <mergeCells count="3">
    <mergeCell ref="A1:G1"/>
    <mergeCell ref="A2:K2"/>
    <mergeCell ref="C18:D1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793B-850F-41BE-B19C-A5F38DD0C75A}">
  <dimension ref="A1:J96"/>
  <sheetViews>
    <sheetView topLeftCell="A81" workbookViewId="0">
      <selection activeCell="E102" sqref="E102"/>
    </sheetView>
  </sheetViews>
  <sheetFormatPr defaultRowHeight="15.6" x14ac:dyDescent="0.3"/>
  <cols>
    <col min="1" max="1" width="10.5546875" style="15" bestFit="1" customWidth="1"/>
    <col min="2" max="2" width="9.88671875" style="15" bestFit="1" customWidth="1"/>
    <col min="3" max="16384" width="8.88671875" style="15"/>
  </cols>
  <sheetData>
    <row r="1" spans="1:10" x14ac:dyDescent="0.3">
      <c r="A1" s="98" t="s">
        <v>254</v>
      </c>
      <c r="B1" s="98"/>
      <c r="C1" s="98"/>
      <c r="D1" s="98"/>
      <c r="E1" s="98"/>
      <c r="F1" s="98"/>
      <c r="G1" s="98"/>
      <c r="H1" s="98"/>
      <c r="I1" s="98"/>
    </row>
    <row r="2" spans="1:10" x14ac:dyDescent="0.3">
      <c r="A2" s="98" t="s">
        <v>255</v>
      </c>
      <c r="B2" s="98"/>
      <c r="C2" s="98"/>
      <c r="D2" s="98"/>
      <c r="E2" s="98"/>
      <c r="F2" s="98"/>
      <c r="G2" s="98"/>
      <c r="H2" s="98"/>
      <c r="I2" s="98"/>
      <c r="J2" s="98"/>
    </row>
    <row r="4" spans="1:10" x14ac:dyDescent="0.3">
      <c r="A4" s="13" t="s">
        <v>256</v>
      </c>
      <c r="B4" s="13" t="s">
        <v>257</v>
      </c>
    </row>
    <row r="5" spans="1:10" x14ac:dyDescent="0.3">
      <c r="A5" s="14">
        <v>42005</v>
      </c>
      <c r="B5" s="1">
        <v>432.17</v>
      </c>
    </row>
    <row r="6" spans="1:10" x14ac:dyDescent="0.3">
      <c r="A6" s="1" t="s">
        <v>258</v>
      </c>
      <c r="B6" s="1">
        <v>528.5</v>
      </c>
    </row>
    <row r="7" spans="1:10" x14ac:dyDescent="0.3">
      <c r="A7" s="14">
        <v>42064</v>
      </c>
      <c r="B7" s="1">
        <v>810.71</v>
      </c>
    </row>
    <row r="8" spans="1:10" x14ac:dyDescent="0.3">
      <c r="A8" s="14">
        <v>42095</v>
      </c>
      <c r="B8" s="1">
        <v>418.54</v>
      </c>
    </row>
    <row r="9" spans="1:10" x14ac:dyDescent="0.3">
      <c r="A9" s="14">
        <v>42125</v>
      </c>
      <c r="B9" s="1">
        <v>722.22</v>
      </c>
    </row>
    <row r="10" spans="1:10" x14ac:dyDescent="0.3">
      <c r="A10" s="14">
        <v>42156</v>
      </c>
      <c r="B10" s="1">
        <v>460.28</v>
      </c>
    </row>
    <row r="11" spans="1:10" x14ac:dyDescent="0.3">
      <c r="A11" s="14">
        <v>42320</v>
      </c>
      <c r="B11" s="1">
        <v>483.58</v>
      </c>
    </row>
    <row r="12" spans="1:10" x14ac:dyDescent="0.3">
      <c r="A12" s="14">
        <v>42217</v>
      </c>
      <c r="B12" s="1">
        <v>114.53</v>
      </c>
    </row>
    <row r="13" spans="1:10" x14ac:dyDescent="0.3">
      <c r="A13" s="14">
        <v>42248</v>
      </c>
      <c r="B13" s="1">
        <v>609.12</v>
      </c>
    </row>
    <row r="14" spans="1:10" x14ac:dyDescent="0.3">
      <c r="A14" s="14">
        <v>42278</v>
      </c>
      <c r="B14" s="29">
        <v>1197.9000000000001</v>
      </c>
    </row>
    <row r="15" spans="1:10" x14ac:dyDescent="0.3">
      <c r="A15" s="14">
        <v>42309</v>
      </c>
      <c r="B15" s="1">
        <v>228.89</v>
      </c>
    </row>
    <row r="16" spans="1:10" x14ac:dyDescent="0.3">
      <c r="A16" s="14">
        <v>42339</v>
      </c>
      <c r="B16" s="29">
        <v>1380.07</v>
      </c>
    </row>
    <row r="17" spans="1:2" x14ac:dyDescent="0.3">
      <c r="A17" s="1" t="s">
        <v>259</v>
      </c>
      <c r="B17" s="29">
        <v>1026.96</v>
      </c>
    </row>
    <row r="18" spans="1:2" x14ac:dyDescent="0.3">
      <c r="A18" s="1" t="s">
        <v>260</v>
      </c>
      <c r="B18" s="1">
        <v>760.24</v>
      </c>
    </row>
    <row r="19" spans="1:2" x14ac:dyDescent="0.3">
      <c r="A19" s="1" t="s">
        <v>261</v>
      </c>
      <c r="B19" s="1">
        <v>414.11</v>
      </c>
    </row>
    <row r="20" spans="1:2" x14ac:dyDescent="0.3">
      <c r="A20" s="1" t="s">
        <v>262</v>
      </c>
      <c r="B20" s="29">
        <v>1728.81</v>
      </c>
    </row>
    <row r="21" spans="1:2" x14ac:dyDescent="0.3">
      <c r="A21" s="1" t="s">
        <v>263</v>
      </c>
      <c r="B21" s="1">
        <v>276.06</v>
      </c>
    </row>
    <row r="22" spans="1:2" x14ac:dyDescent="0.3">
      <c r="A22" s="1" t="s">
        <v>264</v>
      </c>
      <c r="B22" s="1">
        <v>462.22</v>
      </c>
    </row>
    <row r="23" spans="1:2" x14ac:dyDescent="0.3">
      <c r="A23" s="1" t="s">
        <v>265</v>
      </c>
      <c r="B23" s="29">
        <v>1281.0999999999999</v>
      </c>
    </row>
    <row r="24" spans="1:2" x14ac:dyDescent="0.3">
      <c r="A24" s="1" t="s">
        <v>266</v>
      </c>
      <c r="B24" s="29">
        <v>1113.7</v>
      </c>
    </row>
    <row r="25" spans="1:2" x14ac:dyDescent="0.3">
      <c r="A25" s="1" t="s">
        <v>267</v>
      </c>
      <c r="B25" s="1">
        <v>594.09</v>
      </c>
    </row>
    <row r="26" spans="1:2" x14ac:dyDescent="0.3">
      <c r="A26" s="1" t="s">
        <v>268</v>
      </c>
      <c r="B26" s="1">
        <v>432.67</v>
      </c>
    </row>
    <row r="27" spans="1:2" x14ac:dyDescent="0.3">
      <c r="A27" s="1" t="s">
        <v>269</v>
      </c>
      <c r="B27" s="1">
        <v>874.45</v>
      </c>
    </row>
    <row r="28" spans="1:2" x14ac:dyDescent="0.3">
      <c r="A28" s="1" t="s">
        <v>270</v>
      </c>
      <c r="B28" s="1">
        <v>880.38</v>
      </c>
    </row>
    <row r="29" spans="1:2" x14ac:dyDescent="0.3">
      <c r="A29" s="1" t="s">
        <v>271</v>
      </c>
      <c r="B29" s="1">
        <v>798.53</v>
      </c>
    </row>
    <row r="30" spans="1:2" x14ac:dyDescent="0.3">
      <c r="A30" s="14">
        <v>42288</v>
      </c>
      <c r="B30" s="1">
        <v>572.41999999999996</v>
      </c>
    </row>
    <row r="31" spans="1:2" x14ac:dyDescent="0.3">
      <c r="A31" s="1" t="s">
        <v>272</v>
      </c>
      <c r="B31" s="1">
        <v>330.61</v>
      </c>
    </row>
    <row r="32" spans="1:2" x14ac:dyDescent="0.3">
      <c r="A32" s="1" t="s">
        <v>273</v>
      </c>
      <c r="B32" s="1">
        <v>567.17999999999995</v>
      </c>
    </row>
    <row r="33" spans="1:2" x14ac:dyDescent="0.3">
      <c r="A33" s="1" t="s">
        <v>274</v>
      </c>
      <c r="B33" s="29">
        <v>1449.21</v>
      </c>
    </row>
    <row r="34" spans="1:2" x14ac:dyDescent="0.3">
      <c r="A34" s="1" t="s">
        <v>275</v>
      </c>
      <c r="B34" s="1">
        <v>459.29</v>
      </c>
    </row>
    <row r="35" spans="1:2" x14ac:dyDescent="0.3">
      <c r="A35" s="1" t="s">
        <v>276</v>
      </c>
      <c r="B35" s="1">
        <v>357.55</v>
      </c>
    </row>
    <row r="36" spans="1:2" x14ac:dyDescent="0.3">
      <c r="A36" s="14">
        <v>42006</v>
      </c>
      <c r="B36" s="1">
        <v>154.34</v>
      </c>
    </row>
    <row r="37" spans="1:2" x14ac:dyDescent="0.3">
      <c r="A37" s="14">
        <v>42037</v>
      </c>
      <c r="B37" s="1">
        <v>152.76</v>
      </c>
    </row>
    <row r="38" spans="1:2" x14ac:dyDescent="0.3">
      <c r="A38" s="14">
        <v>42065</v>
      </c>
      <c r="B38" s="1">
        <v>570.22</v>
      </c>
    </row>
    <row r="39" spans="1:2" x14ac:dyDescent="0.3">
      <c r="A39" s="14">
        <v>42096</v>
      </c>
      <c r="B39" s="1">
        <v>987.62</v>
      </c>
    </row>
    <row r="40" spans="1:2" x14ac:dyDescent="0.3">
      <c r="A40" s="14">
        <v>42126</v>
      </c>
      <c r="B40" s="29">
        <v>1755.71</v>
      </c>
    </row>
    <row r="41" spans="1:2" x14ac:dyDescent="0.3">
      <c r="A41" s="14">
        <v>42157</v>
      </c>
      <c r="B41" s="1">
        <v>378.27</v>
      </c>
    </row>
    <row r="42" spans="1:2" x14ac:dyDescent="0.3">
      <c r="A42" s="14">
        <v>42187</v>
      </c>
      <c r="B42" s="29">
        <v>1323.81</v>
      </c>
    </row>
    <row r="43" spans="1:2" x14ac:dyDescent="0.3">
      <c r="A43" s="14">
        <v>42218</v>
      </c>
      <c r="B43" s="1">
        <v>399.02</v>
      </c>
    </row>
    <row r="44" spans="1:2" x14ac:dyDescent="0.3">
      <c r="A44" s="14">
        <v>42249</v>
      </c>
      <c r="B44" s="1">
        <v>154.94999999999999</v>
      </c>
    </row>
    <row r="45" spans="1:2" x14ac:dyDescent="0.3">
      <c r="A45" s="14">
        <v>42279</v>
      </c>
      <c r="B45" s="29">
        <v>1254.57</v>
      </c>
    </row>
    <row r="46" spans="1:2" x14ac:dyDescent="0.3">
      <c r="A46" s="14">
        <v>42310</v>
      </c>
      <c r="B46" s="1">
        <v>627.32000000000005</v>
      </c>
    </row>
    <row r="47" spans="1:2" x14ac:dyDescent="0.3">
      <c r="A47" s="1" t="s">
        <v>277</v>
      </c>
      <c r="B47" s="1">
        <v>880.6</v>
      </c>
    </row>
    <row r="48" spans="1:2" x14ac:dyDescent="0.3">
      <c r="A48" s="1" t="s">
        <v>278</v>
      </c>
      <c r="B48" s="29">
        <v>1196.03</v>
      </c>
    </row>
    <row r="49" spans="1:2" x14ac:dyDescent="0.3">
      <c r="A49" s="1" t="s">
        <v>279</v>
      </c>
      <c r="B49" s="1">
        <v>782.32</v>
      </c>
    </row>
    <row r="50" spans="1:2" x14ac:dyDescent="0.3">
      <c r="A50" s="1" t="s">
        <v>280</v>
      </c>
      <c r="B50" s="29">
        <v>1323.35</v>
      </c>
    </row>
    <row r="51" spans="1:2" x14ac:dyDescent="0.3">
      <c r="A51" s="1" t="s">
        <v>281</v>
      </c>
      <c r="B51" s="1">
        <v>209.92</v>
      </c>
    </row>
    <row r="52" spans="1:2" x14ac:dyDescent="0.3">
      <c r="A52" s="1" t="s">
        <v>282</v>
      </c>
      <c r="B52" s="29">
        <v>1232.05</v>
      </c>
    </row>
    <row r="53" spans="1:2" x14ac:dyDescent="0.3">
      <c r="A53" s="1" t="s">
        <v>283</v>
      </c>
      <c r="B53" s="1">
        <v>713.28</v>
      </c>
    </row>
    <row r="54" spans="1:2" x14ac:dyDescent="0.3">
      <c r="A54" s="1" t="s">
        <v>284</v>
      </c>
      <c r="B54" s="29">
        <v>1674.82</v>
      </c>
    </row>
    <row r="55" spans="1:2" x14ac:dyDescent="0.3">
      <c r="A55" s="1" t="s">
        <v>285</v>
      </c>
      <c r="B55" s="29">
        <v>1161.25</v>
      </c>
    </row>
    <row r="56" spans="1:2" x14ac:dyDescent="0.3">
      <c r="A56" s="1" t="s">
        <v>286</v>
      </c>
      <c r="B56" s="1">
        <v>897.63</v>
      </c>
    </row>
    <row r="57" spans="1:2" x14ac:dyDescent="0.3">
      <c r="A57" s="1" t="s">
        <v>287</v>
      </c>
      <c r="B57" s="29">
        <v>1647.26</v>
      </c>
    </row>
    <row r="58" spans="1:2" x14ac:dyDescent="0.3">
      <c r="A58" s="1" t="s">
        <v>288</v>
      </c>
      <c r="B58" s="29">
        <v>1121.96</v>
      </c>
    </row>
    <row r="59" spans="1:2" x14ac:dyDescent="0.3">
      <c r="A59" s="1" t="s">
        <v>289</v>
      </c>
      <c r="B59" s="1">
        <v>352.2</v>
      </c>
    </row>
    <row r="60" spans="1:2" x14ac:dyDescent="0.3">
      <c r="A60" s="1" t="s">
        <v>290</v>
      </c>
      <c r="B60" s="1">
        <v>270.77999999999997</v>
      </c>
    </row>
    <row r="61" spans="1:2" x14ac:dyDescent="0.3">
      <c r="A61" s="1" t="s">
        <v>291</v>
      </c>
      <c r="B61" s="1">
        <v>456.41</v>
      </c>
    </row>
    <row r="62" spans="1:2" x14ac:dyDescent="0.3">
      <c r="A62" s="1" t="s">
        <v>292</v>
      </c>
      <c r="B62" s="1">
        <v>441</v>
      </c>
    </row>
    <row r="63" spans="1:2" x14ac:dyDescent="0.3">
      <c r="A63" s="1" t="s">
        <v>293</v>
      </c>
      <c r="B63" s="1">
        <v>252.44</v>
      </c>
    </row>
    <row r="64" spans="1:2" x14ac:dyDescent="0.3">
      <c r="A64" s="14">
        <v>42007</v>
      </c>
      <c r="B64" s="29">
        <v>1298.92</v>
      </c>
    </row>
    <row r="65" spans="1:2" x14ac:dyDescent="0.3">
      <c r="A65" s="14">
        <v>42038</v>
      </c>
      <c r="B65" s="29">
        <v>1178.07</v>
      </c>
    </row>
    <row r="66" spans="1:2" x14ac:dyDescent="0.3">
      <c r="A66" s="14">
        <v>42066</v>
      </c>
      <c r="B66" s="1">
        <v>459.95</v>
      </c>
    </row>
    <row r="67" spans="1:2" x14ac:dyDescent="0.3">
      <c r="A67" s="14">
        <v>42097</v>
      </c>
      <c r="B67" s="29">
        <v>1219.7</v>
      </c>
    </row>
    <row r="68" spans="1:2" x14ac:dyDescent="0.3">
      <c r="A68" s="14">
        <v>42127</v>
      </c>
      <c r="B68" s="1">
        <v>152.24</v>
      </c>
    </row>
    <row r="69" spans="1:2" x14ac:dyDescent="0.3">
      <c r="A69" s="14">
        <v>42158</v>
      </c>
      <c r="B69" s="1">
        <v>770.8</v>
      </c>
    </row>
    <row r="70" spans="1:2" x14ac:dyDescent="0.3">
      <c r="A70" s="14">
        <v>42188</v>
      </c>
      <c r="B70" s="29">
        <v>1357.25</v>
      </c>
    </row>
    <row r="71" spans="1:2" x14ac:dyDescent="0.3">
      <c r="A71" s="14">
        <v>42042</v>
      </c>
      <c r="B71" s="1">
        <v>220.18</v>
      </c>
    </row>
    <row r="72" spans="1:2" x14ac:dyDescent="0.3">
      <c r="A72" s="14">
        <v>42250</v>
      </c>
      <c r="B72" s="29">
        <v>1102.81</v>
      </c>
    </row>
    <row r="73" spans="1:2" x14ac:dyDescent="0.3">
      <c r="A73" s="14">
        <v>42280</v>
      </c>
      <c r="B73" s="29">
        <v>1566.83</v>
      </c>
    </row>
    <row r="74" spans="1:2" x14ac:dyDescent="0.3">
      <c r="A74" s="14">
        <v>42311</v>
      </c>
      <c r="B74" s="1">
        <v>437.92</v>
      </c>
    </row>
    <row r="75" spans="1:2" x14ac:dyDescent="0.3">
      <c r="A75" s="14">
        <v>42341</v>
      </c>
      <c r="B75" s="29">
        <v>1216.1199999999999</v>
      </c>
    </row>
    <row r="76" spans="1:2" x14ac:dyDescent="0.3">
      <c r="A76" s="1" t="s">
        <v>294</v>
      </c>
      <c r="B76" s="1">
        <v>273.10000000000002</v>
      </c>
    </row>
    <row r="77" spans="1:2" x14ac:dyDescent="0.3">
      <c r="A77" s="1" t="s">
        <v>295</v>
      </c>
      <c r="B77" s="1">
        <v>242.26</v>
      </c>
    </row>
    <row r="78" spans="1:2" x14ac:dyDescent="0.3">
      <c r="A78" s="1" t="s">
        <v>296</v>
      </c>
      <c r="B78" s="29">
        <v>1512.6</v>
      </c>
    </row>
    <row r="79" spans="1:2" x14ac:dyDescent="0.3">
      <c r="A79" s="1" t="s">
        <v>297</v>
      </c>
      <c r="B79" s="1">
        <v>783.75</v>
      </c>
    </row>
    <row r="80" spans="1:2" x14ac:dyDescent="0.3">
      <c r="A80" s="14">
        <v>42101</v>
      </c>
      <c r="B80" s="1">
        <v>667.99</v>
      </c>
    </row>
    <row r="81" spans="1:2" x14ac:dyDescent="0.3">
      <c r="A81" s="1" t="s">
        <v>298</v>
      </c>
      <c r="B81" s="29">
        <v>1166.31</v>
      </c>
    </row>
    <row r="82" spans="1:2" x14ac:dyDescent="0.3">
      <c r="A82" s="1" t="s">
        <v>299</v>
      </c>
      <c r="B82" s="1">
        <v>770.18</v>
      </c>
    </row>
    <row r="83" spans="1:2" x14ac:dyDescent="0.3">
      <c r="A83" s="1" t="s">
        <v>300</v>
      </c>
      <c r="B83" s="1">
        <v>132.34</v>
      </c>
    </row>
    <row r="84" spans="1:2" x14ac:dyDescent="0.3">
      <c r="A84" s="1" t="s">
        <v>301</v>
      </c>
      <c r="B84" s="29">
        <v>1188.81</v>
      </c>
    </row>
    <row r="85" spans="1:2" x14ac:dyDescent="0.3">
      <c r="A85" s="1" t="s">
        <v>302</v>
      </c>
      <c r="B85" s="1">
        <v>198.06</v>
      </c>
    </row>
    <row r="86" spans="1:2" x14ac:dyDescent="0.3">
      <c r="A86" s="1" t="s">
        <v>303</v>
      </c>
      <c r="B86" s="1">
        <v>594.16999999999996</v>
      </c>
    </row>
    <row r="87" spans="1:2" x14ac:dyDescent="0.3">
      <c r="A87" s="1" t="s">
        <v>304</v>
      </c>
      <c r="B87" s="1">
        <v>931.09</v>
      </c>
    </row>
    <row r="88" spans="1:2" x14ac:dyDescent="0.3">
      <c r="A88" s="1" t="s">
        <v>305</v>
      </c>
      <c r="B88" s="1">
        <v>299.64</v>
      </c>
    </row>
    <row r="89" spans="1:2" x14ac:dyDescent="0.3">
      <c r="A89" s="14">
        <v>42193</v>
      </c>
      <c r="B89" s="29">
        <v>1701.68</v>
      </c>
    </row>
    <row r="90" spans="1:2" x14ac:dyDescent="0.3">
      <c r="A90" s="1" t="s">
        <v>306</v>
      </c>
      <c r="B90" s="1">
        <v>399.15</v>
      </c>
    </row>
    <row r="91" spans="1:2" x14ac:dyDescent="0.3">
      <c r="A91" s="1" t="s">
        <v>307</v>
      </c>
      <c r="B91" s="1">
        <v>374.81</v>
      </c>
    </row>
    <row r="92" spans="1:2" x14ac:dyDescent="0.3">
      <c r="A92" s="1" t="s">
        <v>308</v>
      </c>
      <c r="B92" s="1">
        <v>462.17</v>
      </c>
    </row>
    <row r="93" spans="1:2" x14ac:dyDescent="0.3">
      <c r="A93" s="1" t="s">
        <v>309</v>
      </c>
      <c r="B93" s="1">
        <v>924.29</v>
      </c>
    </row>
    <row r="94" spans="1:2" x14ac:dyDescent="0.3">
      <c r="A94" s="1" t="s">
        <v>310</v>
      </c>
      <c r="B94" s="29">
        <v>5000.6000000000004</v>
      </c>
    </row>
    <row r="96" spans="1:2" x14ac:dyDescent="0.3">
      <c r="B96" s="28">
        <f>SUM(B5:B94)</f>
        <v>72741.76999999996</v>
      </c>
    </row>
  </sheetData>
  <mergeCells count="2">
    <mergeCell ref="A1:I1"/>
    <mergeCell ref="A2:J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21A3-09FF-46FD-AD25-153B99007F6C}">
  <dimension ref="A1:L27"/>
  <sheetViews>
    <sheetView topLeftCell="A4" workbookViewId="0">
      <selection activeCell="C12" sqref="C12"/>
    </sheetView>
  </sheetViews>
  <sheetFormatPr defaultRowHeight="15.6" x14ac:dyDescent="0.3"/>
  <cols>
    <col min="1" max="1" width="10.33203125" style="15" bestFit="1" customWidth="1"/>
    <col min="2" max="2" width="13.33203125" style="15" bestFit="1" customWidth="1"/>
    <col min="3" max="5" width="8.88671875" style="15"/>
    <col min="6" max="6" width="10.33203125" style="15" bestFit="1" customWidth="1"/>
    <col min="7" max="7" width="14.5546875" style="15" bestFit="1" customWidth="1"/>
    <col min="8" max="16384" width="8.88671875" style="15"/>
  </cols>
  <sheetData>
    <row r="1" spans="1:12" x14ac:dyDescent="0.3">
      <c r="A1" s="98" t="s">
        <v>487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x14ac:dyDescent="0.3">
      <c r="A2" s="98" t="s">
        <v>488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4" spans="1:12" x14ac:dyDescent="0.3">
      <c r="F4" s="98" t="s">
        <v>492</v>
      </c>
      <c r="G4" s="98"/>
      <c r="H4" s="98"/>
    </row>
    <row r="6" spans="1:12" x14ac:dyDescent="0.3">
      <c r="F6" s="6" t="s">
        <v>256</v>
      </c>
      <c r="G6" s="6" t="s">
        <v>489</v>
      </c>
    </row>
    <row r="7" spans="1:12" x14ac:dyDescent="0.3">
      <c r="A7" s="2" t="s">
        <v>256</v>
      </c>
      <c r="B7" s="2" t="s">
        <v>489</v>
      </c>
      <c r="F7" s="32">
        <v>44197</v>
      </c>
      <c r="G7" s="33" t="s">
        <v>524</v>
      </c>
    </row>
    <row r="8" spans="1:12" x14ac:dyDescent="0.3">
      <c r="A8" s="30">
        <v>44317</v>
      </c>
      <c r="B8" s="31" t="str">
        <f>VLOOKUP(F9,F7:G27,2,TRUE)</f>
        <v xml:space="preserve">$1.3624 </v>
      </c>
      <c r="F8" s="32">
        <v>44287</v>
      </c>
      <c r="G8" s="33" t="s">
        <v>493</v>
      </c>
    </row>
    <row r="9" spans="1:12" x14ac:dyDescent="0.3">
      <c r="A9" s="3" t="s">
        <v>490</v>
      </c>
      <c r="B9" s="31" t="str">
        <f>VLOOKUP(F17,F8:G28,2,TRUE)</f>
        <v xml:space="preserve">$1.3586 </v>
      </c>
      <c r="F9" s="32">
        <v>44317</v>
      </c>
      <c r="G9" s="33" t="s">
        <v>494</v>
      </c>
    </row>
    <row r="10" spans="1:12" x14ac:dyDescent="0.3">
      <c r="A10" s="3" t="s">
        <v>491</v>
      </c>
      <c r="B10" s="31"/>
      <c r="F10" s="32">
        <v>44348</v>
      </c>
      <c r="G10" s="33" t="s">
        <v>495</v>
      </c>
    </row>
    <row r="11" spans="1:12" x14ac:dyDescent="0.3">
      <c r="F11" s="32">
        <v>44378</v>
      </c>
      <c r="G11" s="33" t="s">
        <v>496</v>
      </c>
    </row>
    <row r="12" spans="1:12" x14ac:dyDescent="0.3">
      <c r="F12" s="32">
        <v>44409</v>
      </c>
      <c r="G12" s="33" t="s">
        <v>496</v>
      </c>
    </row>
    <row r="13" spans="1:12" x14ac:dyDescent="0.3">
      <c r="F13" s="32">
        <v>44501</v>
      </c>
      <c r="G13" s="33" t="s">
        <v>497</v>
      </c>
    </row>
    <row r="14" spans="1:12" x14ac:dyDescent="0.3">
      <c r="F14" s="32">
        <v>44531</v>
      </c>
      <c r="G14" s="33" t="s">
        <v>498</v>
      </c>
    </row>
    <row r="15" spans="1:12" x14ac:dyDescent="0.3">
      <c r="F15" s="34" t="s">
        <v>499</v>
      </c>
      <c r="G15" s="33" t="s">
        <v>500</v>
      </c>
    </row>
    <row r="16" spans="1:12" x14ac:dyDescent="0.3">
      <c r="F16" s="34" t="s">
        <v>501</v>
      </c>
      <c r="G16" s="33" t="s">
        <v>502</v>
      </c>
    </row>
    <row r="17" spans="6:7" x14ac:dyDescent="0.3">
      <c r="F17" s="34" t="s">
        <v>490</v>
      </c>
      <c r="G17" s="33" t="s">
        <v>503</v>
      </c>
    </row>
    <row r="18" spans="6:7" x14ac:dyDescent="0.3">
      <c r="F18" s="34" t="s">
        <v>504</v>
      </c>
      <c r="G18" s="33" t="s">
        <v>505</v>
      </c>
    </row>
    <row r="19" spans="6:7" x14ac:dyDescent="0.3">
      <c r="F19" s="34" t="s">
        <v>506</v>
      </c>
      <c r="G19" s="33" t="s">
        <v>507</v>
      </c>
    </row>
    <row r="20" spans="6:7" x14ac:dyDescent="0.3">
      <c r="F20" s="34" t="s">
        <v>508</v>
      </c>
      <c r="G20" s="33" t="s">
        <v>509</v>
      </c>
    </row>
    <row r="21" spans="6:7" x14ac:dyDescent="0.3">
      <c r="F21" s="34" t="s">
        <v>510</v>
      </c>
      <c r="G21" s="33" t="s">
        <v>511</v>
      </c>
    </row>
    <row r="22" spans="6:7" x14ac:dyDescent="0.3">
      <c r="F22" s="34" t="s">
        <v>512</v>
      </c>
      <c r="G22" s="33" t="s">
        <v>513</v>
      </c>
    </row>
    <row r="23" spans="6:7" x14ac:dyDescent="0.3">
      <c r="F23" s="34" t="s">
        <v>514</v>
      </c>
      <c r="G23" s="33" t="s">
        <v>515</v>
      </c>
    </row>
    <row r="24" spans="6:7" x14ac:dyDescent="0.3">
      <c r="F24" s="34" t="s">
        <v>516</v>
      </c>
      <c r="G24" s="33" t="s">
        <v>517</v>
      </c>
    </row>
    <row r="25" spans="6:7" x14ac:dyDescent="0.3">
      <c r="F25" s="34" t="s">
        <v>518</v>
      </c>
      <c r="G25" s="33" t="s">
        <v>519</v>
      </c>
    </row>
    <row r="26" spans="6:7" x14ac:dyDescent="0.3">
      <c r="F26" s="34" t="s">
        <v>520</v>
      </c>
      <c r="G26" s="33" t="s">
        <v>521</v>
      </c>
    </row>
    <row r="27" spans="6:7" x14ac:dyDescent="0.3">
      <c r="F27" s="34" t="s">
        <v>522</v>
      </c>
      <c r="G27" s="33" t="s">
        <v>523</v>
      </c>
    </row>
  </sheetData>
  <mergeCells count="3">
    <mergeCell ref="A1:L1"/>
    <mergeCell ref="A2:K2"/>
    <mergeCell ref="F4:H4"/>
  </mergeCells>
  <pageMargins left="0.7" right="0.7" top="0.75" bottom="0.75" header="0.3" footer="0.3"/>
  <ignoredErrors>
    <ignoredError sqref="B9" 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71B8-F8EB-446F-8772-5F0940BE98E8}">
  <dimension ref="A1:H33"/>
  <sheetViews>
    <sheetView topLeftCell="A19" workbookViewId="0">
      <selection activeCell="G37" sqref="A1:XFD1048576"/>
    </sheetView>
  </sheetViews>
  <sheetFormatPr defaultRowHeight="15.6" x14ac:dyDescent="0.3"/>
  <cols>
    <col min="1" max="1" width="2.109375" style="15" bestFit="1" customWidth="1"/>
    <col min="2" max="2" width="14.109375" style="15" bestFit="1" customWidth="1"/>
    <col min="3" max="3" width="15.88671875" style="15" bestFit="1" customWidth="1"/>
    <col min="4" max="4" width="9.6640625" style="15" bestFit="1" customWidth="1"/>
    <col min="5" max="5" width="6.109375" style="15" bestFit="1" customWidth="1"/>
    <col min="6" max="6" width="4.21875" style="15" bestFit="1" customWidth="1"/>
    <col min="7" max="16384" width="8.88671875" style="15"/>
  </cols>
  <sheetData>
    <row r="1" spans="1:7" x14ac:dyDescent="0.3">
      <c r="A1" s="98" t="s">
        <v>525</v>
      </c>
      <c r="B1" s="98"/>
      <c r="C1" s="98"/>
      <c r="D1" s="98"/>
      <c r="E1" s="98"/>
      <c r="F1" s="98"/>
      <c r="G1" s="98"/>
    </row>
    <row r="3" spans="1:7" x14ac:dyDescent="0.3">
      <c r="B3" s="35" t="s">
        <v>94</v>
      </c>
      <c r="C3" s="36" t="s">
        <v>1</v>
      </c>
      <c r="D3" s="36" t="s">
        <v>526</v>
      </c>
      <c r="E3" s="36" t="s">
        <v>111</v>
      </c>
      <c r="F3" s="36" t="s">
        <v>144</v>
      </c>
    </row>
    <row r="4" spans="1:7" x14ac:dyDescent="0.3">
      <c r="B4" s="37">
        <v>56815</v>
      </c>
      <c r="C4" s="38" t="s">
        <v>527</v>
      </c>
      <c r="D4" s="38" t="s">
        <v>528</v>
      </c>
      <c r="E4" s="39">
        <v>13836</v>
      </c>
      <c r="F4" s="39">
        <v>25</v>
      </c>
    </row>
    <row r="5" spans="1:7" x14ac:dyDescent="0.3">
      <c r="B5" s="37">
        <v>51186</v>
      </c>
      <c r="C5" s="38" t="s">
        <v>529</v>
      </c>
      <c r="D5" s="38" t="s">
        <v>530</v>
      </c>
      <c r="E5" s="39">
        <v>11771</v>
      </c>
      <c r="F5" s="39">
        <v>32</v>
      </c>
    </row>
    <row r="6" spans="1:7" x14ac:dyDescent="0.3">
      <c r="B6" s="37">
        <v>51511</v>
      </c>
      <c r="C6" s="38" t="s">
        <v>531</v>
      </c>
      <c r="D6" s="38" t="s">
        <v>532</v>
      </c>
      <c r="E6" s="39">
        <v>13046</v>
      </c>
      <c r="F6" s="39">
        <v>35</v>
      </c>
    </row>
    <row r="7" spans="1:7" x14ac:dyDescent="0.3">
      <c r="B7" s="37">
        <v>50890</v>
      </c>
      <c r="C7" s="38" t="s">
        <v>533</v>
      </c>
      <c r="D7" s="38" t="s">
        <v>534</v>
      </c>
      <c r="E7" s="39">
        <v>18276</v>
      </c>
      <c r="F7" s="39">
        <v>32</v>
      </c>
    </row>
    <row r="8" spans="1:7" x14ac:dyDescent="0.3">
      <c r="B8" s="37">
        <v>53700</v>
      </c>
      <c r="C8" s="38" t="s">
        <v>535</v>
      </c>
      <c r="D8" s="38" t="s">
        <v>536</v>
      </c>
      <c r="E8" s="39">
        <v>19327</v>
      </c>
      <c r="F8" s="39">
        <v>26</v>
      </c>
    </row>
    <row r="9" spans="1:7" x14ac:dyDescent="0.3">
      <c r="B9" s="37">
        <v>55879</v>
      </c>
      <c r="C9" s="38" t="s">
        <v>537</v>
      </c>
      <c r="D9" s="38" t="s">
        <v>538</v>
      </c>
      <c r="E9" s="39">
        <v>18996</v>
      </c>
      <c r="F9" s="39">
        <v>35</v>
      </c>
    </row>
    <row r="10" spans="1:7" x14ac:dyDescent="0.3">
      <c r="B10" s="37">
        <v>59848</v>
      </c>
      <c r="C10" s="38" t="s">
        <v>539</v>
      </c>
      <c r="D10" s="38" t="s">
        <v>532</v>
      </c>
      <c r="E10" s="39">
        <v>10387</v>
      </c>
      <c r="F10" s="39">
        <v>25</v>
      </c>
    </row>
    <row r="11" spans="1:7" x14ac:dyDescent="0.3">
      <c r="B11" s="37">
        <v>58369</v>
      </c>
      <c r="C11" s="38" t="s">
        <v>540</v>
      </c>
      <c r="D11" s="38" t="s">
        <v>538</v>
      </c>
      <c r="E11" s="39">
        <v>12566</v>
      </c>
      <c r="F11" s="39">
        <v>37</v>
      </c>
    </row>
    <row r="12" spans="1:7" x14ac:dyDescent="0.3">
      <c r="B12" s="37">
        <v>50217</v>
      </c>
      <c r="C12" s="38" t="s">
        <v>541</v>
      </c>
      <c r="D12" s="38" t="s">
        <v>542</v>
      </c>
      <c r="E12" s="39">
        <v>16406</v>
      </c>
      <c r="F12" s="39">
        <v>42</v>
      </c>
    </row>
    <row r="13" spans="1:7" x14ac:dyDescent="0.3">
      <c r="B13" s="37">
        <v>50695</v>
      </c>
      <c r="C13" s="38" t="s">
        <v>543</v>
      </c>
      <c r="D13" s="38" t="s">
        <v>534</v>
      </c>
      <c r="E13" s="39">
        <v>15784</v>
      </c>
      <c r="F13" s="39">
        <v>43</v>
      </c>
    </row>
    <row r="14" spans="1:7" x14ac:dyDescent="0.3">
      <c r="B14" s="37">
        <v>59673</v>
      </c>
      <c r="C14" s="38" t="s">
        <v>544</v>
      </c>
      <c r="D14" s="38" t="s">
        <v>528</v>
      </c>
      <c r="E14" s="39">
        <v>10959</v>
      </c>
      <c r="F14" s="39">
        <v>30</v>
      </c>
    </row>
    <row r="15" spans="1:7" x14ac:dyDescent="0.3">
      <c r="B15" s="37">
        <v>52130</v>
      </c>
      <c r="C15" s="38" t="s">
        <v>545</v>
      </c>
      <c r="D15" s="38" t="s">
        <v>546</v>
      </c>
      <c r="E15" s="39">
        <v>14562</v>
      </c>
      <c r="F15" s="39">
        <v>32</v>
      </c>
    </row>
    <row r="17" spans="1:8" x14ac:dyDescent="0.3">
      <c r="A17" s="6">
        <v>1</v>
      </c>
      <c r="B17" s="98" t="s">
        <v>547</v>
      </c>
      <c r="C17" s="98"/>
      <c r="D17" s="98"/>
      <c r="E17" s="98"/>
      <c r="F17" s="113" t="str">
        <f>VLOOKUP(58369,B4:F15,2,FALSE)</f>
        <v>Thomas Davies</v>
      </c>
      <c r="G17" s="113"/>
      <c r="H17" s="113"/>
    </row>
    <row r="19" spans="1:8" x14ac:dyDescent="0.3">
      <c r="A19" s="6">
        <v>2</v>
      </c>
      <c r="B19" s="98" t="s">
        <v>548</v>
      </c>
      <c r="C19" s="98"/>
      <c r="D19" s="98"/>
      <c r="F19" s="113">
        <f>VLOOKUP(C14, C4:F15, 4, FALSE)</f>
        <v>30</v>
      </c>
      <c r="G19" s="113"/>
      <c r="H19" s="113"/>
    </row>
    <row r="21" spans="1:8" x14ac:dyDescent="0.3">
      <c r="A21" s="6">
        <v>3</v>
      </c>
      <c r="B21" s="98" t="s">
        <v>549</v>
      </c>
      <c r="C21" s="98"/>
      <c r="D21" s="98"/>
      <c r="E21" s="98"/>
      <c r="F21" s="98"/>
    </row>
    <row r="23" spans="1:8" x14ac:dyDescent="0.3">
      <c r="B23" s="5" t="s">
        <v>94</v>
      </c>
      <c r="C23" s="40" t="s">
        <v>526</v>
      </c>
    </row>
    <row r="24" spans="1:8" x14ac:dyDescent="0.3">
      <c r="B24" s="37">
        <v>55879</v>
      </c>
      <c r="C24" s="41" t="str">
        <f>VLOOKUP(B24,B4:F15,3,FALSE)</f>
        <v>Capetown</v>
      </c>
    </row>
    <row r="25" spans="1:8" x14ac:dyDescent="0.3">
      <c r="B25" s="37">
        <v>50217</v>
      </c>
      <c r="C25" s="41" t="str">
        <f t="shared" ref="C25:C26" si="0">VLOOKUP(B25,B5:F16,3,FALSE)</f>
        <v>Warsaw</v>
      </c>
    </row>
    <row r="26" spans="1:8" x14ac:dyDescent="0.3">
      <c r="B26" s="37">
        <v>50695</v>
      </c>
      <c r="C26" s="41" t="str">
        <f t="shared" si="0"/>
        <v>Cairo</v>
      </c>
    </row>
    <row r="28" spans="1:8" x14ac:dyDescent="0.3">
      <c r="A28" s="6">
        <v>4</v>
      </c>
      <c r="B28" s="98" t="s">
        <v>550</v>
      </c>
      <c r="C28" s="98"/>
      <c r="D28" s="98"/>
      <c r="E28" s="98"/>
      <c r="F28" s="98"/>
    </row>
    <row r="30" spans="1:8" x14ac:dyDescent="0.3">
      <c r="B30" s="5" t="s">
        <v>1</v>
      </c>
      <c r="C30" s="40" t="s">
        <v>111</v>
      </c>
    </row>
    <row r="31" spans="1:8" x14ac:dyDescent="0.3">
      <c r="B31" s="42" t="s">
        <v>533</v>
      </c>
      <c r="C31" s="41">
        <f>VLOOKUP(C7,C4:F15,3,FALSE)</f>
        <v>18276</v>
      </c>
    </row>
    <row r="32" spans="1:8" x14ac:dyDescent="0.3">
      <c r="B32" s="42" t="s">
        <v>551</v>
      </c>
      <c r="C32" s="41">
        <f t="shared" ref="C32:C33" si="1">VLOOKUP(C8,C5:F16,3,FALSE)</f>
        <v>19327</v>
      </c>
    </row>
    <row r="33" spans="2:3" x14ac:dyDescent="0.3">
      <c r="B33" s="42" t="s">
        <v>544</v>
      </c>
      <c r="C33" s="41">
        <f t="shared" si="1"/>
        <v>18996</v>
      </c>
    </row>
  </sheetData>
  <mergeCells count="7">
    <mergeCell ref="B21:F21"/>
    <mergeCell ref="B28:F28"/>
    <mergeCell ref="A1:G1"/>
    <mergeCell ref="B17:E17"/>
    <mergeCell ref="F17:H17"/>
    <mergeCell ref="B19:D19"/>
    <mergeCell ref="F19:H1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A9BB-C5CC-431E-AB5F-09146B313DBD}">
  <dimension ref="A1:L30"/>
  <sheetViews>
    <sheetView topLeftCell="A20" workbookViewId="0">
      <selection activeCell="D34" sqref="D34"/>
    </sheetView>
  </sheetViews>
  <sheetFormatPr defaultRowHeight="15.6" x14ac:dyDescent="0.3"/>
  <cols>
    <col min="1" max="1" width="8.88671875" style="15"/>
    <col min="2" max="2" width="10.77734375" style="15" bestFit="1" customWidth="1"/>
    <col min="3" max="3" width="4" style="15" bestFit="1" customWidth="1"/>
    <col min="4" max="4" width="12.44140625" style="15" customWidth="1"/>
    <col min="5" max="5" width="13.77734375" style="15" bestFit="1" customWidth="1"/>
    <col min="6" max="16384" width="8.88671875" style="15"/>
  </cols>
  <sheetData>
    <row r="1" spans="2:6" x14ac:dyDescent="0.3">
      <c r="B1" s="98" t="s">
        <v>552</v>
      </c>
      <c r="C1" s="98"/>
      <c r="D1" s="98"/>
      <c r="E1" s="16"/>
      <c r="F1" s="16"/>
    </row>
    <row r="3" spans="2:6" x14ac:dyDescent="0.3">
      <c r="B3" s="43" t="s">
        <v>1</v>
      </c>
      <c r="C3" s="43" t="s">
        <v>144</v>
      </c>
      <c r="D3" s="43" t="s">
        <v>553</v>
      </c>
      <c r="E3" s="43" t="s">
        <v>554</v>
      </c>
    </row>
    <row r="4" spans="2:6" x14ac:dyDescent="0.3">
      <c r="B4" s="44" t="s">
        <v>555</v>
      </c>
      <c r="C4" s="44">
        <v>35</v>
      </c>
      <c r="D4" s="44" t="s">
        <v>556</v>
      </c>
      <c r="E4" s="44" t="s">
        <v>557</v>
      </c>
    </row>
    <row r="5" spans="2:6" x14ac:dyDescent="0.3">
      <c r="B5" s="44" t="s">
        <v>558</v>
      </c>
      <c r="C5" s="44">
        <v>42</v>
      </c>
      <c r="D5" s="44" t="s">
        <v>559</v>
      </c>
      <c r="E5" s="44" t="s">
        <v>560</v>
      </c>
    </row>
    <row r="6" spans="2:6" x14ac:dyDescent="0.3">
      <c r="B6" s="44" t="s">
        <v>98</v>
      </c>
      <c r="C6" s="44">
        <v>28</v>
      </c>
      <c r="D6" s="44" t="s">
        <v>556</v>
      </c>
      <c r="E6" s="44" t="s">
        <v>561</v>
      </c>
    </row>
    <row r="7" spans="2:6" x14ac:dyDescent="0.3">
      <c r="B7" s="44" t="s">
        <v>562</v>
      </c>
      <c r="C7" s="44">
        <v>25</v>
      </c>
      <c r="D7" s="44" t="s">
        <v>559</v>
      </c>
      <c r="E7" s="44" t="s">
        <v>107</v>
      </c>
    </row>
    <row r="8" spans="2:6" x14ac:dyDescent="0.3">
      <c r="B8" s="44" t="s">
        <v>563</v>
      </c>
      <c r="C8" s="44">
        <v>31</v>
      </c>
      <c r="D8" s="44" t="s">
        <v>556</v>
      </c>
      <c r="E8" s="44" t="s">
        <v>108</v>
      </c>
    </row>
    <row r="9" spans="2:6" x14ac:dyDescent="0.3">
      <c r="B9" s="44" t="s">
        <v>564</v>
      </c>
      <c r="C9" s="44">
        <v>27</v>
      </c>
      <c r="D9" s="44" t="s">
        <v>559</v>
      </c>
      <c r="E9" s="44" t="s">
        <v>565</v>
      </c>
    </row>
    <row r="10" spans="2:6" x14ac:dyDescent="0.3">
      <c r="B10" s="44" t="s">
        <v>566</v>
      </c>
      <c r="C10" s="44">
        <v>38</v>
      </c>
      <c r="D10" s="44" t="s">
        <v>556</v>
      </c>
      <c r="E10" s="44" t="s">
        <v>567</v>
      </c>
    </row>
    <row r="11" spans="2:6" x14ac:dyDescent="0.3">
      <c r="B11" s="44" t="s">
        <v>568</v>
      </c>
      <c r="C11" s="44">
        <v>29</v>
      </c>
      <c r="D11" s="44" t="s">
        <v>559</v>
      </c>
      <c r="E11" s="44" t="s">
        <v>569</v>
      </c>
    </row>
    <row r="12" spans="2:6" x14ac:dyDescent="0.3">
      <c r="B12" s="44" t="s">
        <v>570</v>
      </c>
      <c r="C12" s="44">
        <v>45</v>
      </c>
      <c r="D12" s="44" t="s">
        <v>556</v>
      </c>
      <c r="E12" s="44" t="s">
        <v>571</v>
      </c>
    </row>
    <row r="13" spans="2:6" x14ac:dyDescent="0.3">
      <c r="B13" s="44" t="s">
        <v>572</v>
      </c>
      <c r="C13" s="44">
        <v>33</v>
      </c>
      <c r="D13" s="44" t="s">
        <v>559</v>
      </c>
      <c r="E13" s="44" t="s">
        <v>573</v>
      </c>
    </row>
    <row r="15" spans="2:6" x14ac:dyDescent="0.3">
      <c r="B15" s="45" t="s">
        <v>574</v>
      </c>
    </row>
    <row r="17" spans="1:12" x14ac:dyDescent="0.3">
      <c r="A17" s="15">
        <v>1</v>
      </c>
      <c r="B17" s="98" t="s">
        <v>575</v>
      </c>
      <c r="C17" s="98"/>
      <c r="D17" s="98"/>
      <c r="E17" s="98"/>
      <c r="F17" s="98"/>
      <c r="G17" s="98"/>
      <c r="H17" s="98"/>
    </row>
    <row r="19" spans="1:12" x14ac:dyDescent="0.3">
      <c r="E19" s="6" t="s">
        <v>576</v>
      </c>
    </row>
    <row r="20" spans="1:12" x14ac:dyDescent="0.3">
      <c r="B20" s="98" t="s">
        <v>115</v>
      </c>
      <c r="C20" s="98"/>
      <c r="D20" s="98"/>
      <c r="E20" s="28" t="str">
        <f>VLOOKUP(B5,B4:E13,4,FALSE)</f>
        <v>Data Scientist</v>
      </c>
    </row>
    <row r="22" spans="1:12" x14ac:dyDescent="0.3">
      <c r="A22" s="6">
        <v>2</v>
      </c>
      <c r="B22" s="98" t="s">
        <v>577</v>
      </c>
      <c r="C22" s="98"/>
      <c r="D22" s="98"/>
      <c r="E22" s="98"/>
      <c r="F22" s="98"/>
      <c r="G22" s="98"/>
    </row>
    <row r="24" spans="1:12" x14ac:dyDescent="0.3">
      <c r="E24" s="6" t="s">
        <v>576</v>
      </c>
    </row>
    <row r="25" spans="1:12" x14ac:dyDescent="0.3">
      <c r="B25" s="98" t="s">
        <v>115</v>
      </c>
      <c r="C25" s="98"/>
      <c r="D25" s="98"/>
      <c r="E25" s="28">
        <f>VLOOKUP(B12,B4:E13,2,FALSE)</f>
        <v>45</v>
      </c>
    </row>
    <row r="27" spans="1:12" x14ac:dyDescent="0.3">
      <c r="A27" s="6">
        <v>3</v>
      </c>
      <c r="B27" s="98" t="s">
        <v>578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</row>
    <row r="29" spans="1:12" x14ac:dyDescent="0.3">
      <c r="E29" s="6" t="s">
        <v>576</v>
      </c>
    </row>
    <row r="30" spans="1:12" x14ac:dyDescent="0.3">
      <c r="B30" s="98" t="s">
        <v>115</v>
      </c>
      <c r="C30" s="98"/>
      <c r="D30" s="98"/>
      <c r="E30" s="28" t="str">
        <f>VLOOKUP("B*",B4:E13,4,FALSE)</f>
        <v>Accountant</v>
      </c>
    </row>
  </sheetData>
  <mergeCells count="7">
    <mergeCell ref="B22:G22"/>
    <mergeCell ref="B25:D25"/>
    <mergeCell ref="B27:L27"/>
    <mergeCell ref="B30:D30"/>
    <mergeCell ref="B1:D1"/>
    <mergeCell ref="B17:H17"/>
    <mergeCell ref="B20:D2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67DD-56BC-4BE5-85A1-6C7F73D01616}">
  <dimension ref="A1:F248"/>
  <sheetViews>
    <sheetView workbookViewId="0">
      <selection activeCell="K18" sqref="K18"/>
    </sheetView>
  </sheetViews>
  <sheetFormatPr defaultRowHeight="14.4" x14ac:dyDescent="0.3"/>
  <cols>
    <col min="1" max="1" width="5" bestFit="1" customWidth="1"/>
    <col min="2" max="2" width="42.33203125" bestFit="1" customWidth="1"/>
    <col min="3" max="3" width="12.33203125" bestFit="1" customWidth="1"/>
    <col min="4" max="4" width="17.33203125" bestFit="1" customWidth="1"/>
    <col min="5" max="5" width="20.21875" bestFit="1" customWidth="1"/>
    <col min="6" max="6" width="26.5546875" bestFit="1" customWidth="1"/>
  </cols>
  <sheetData>
    <row r="1" spans="1:6" x14ac:dyDescent="0.3">
      <c r="A1" t="s">
        <v>579</v>
      </c>
      <c r="B1" t="s">
        <v>580</v>
      </c>
      <c r="C1" t="s">
        <v>581</v>
      </c>
      <c r="D1" t="s">
        <v>256</v>
      </c>
      <c r="E1" t="s">
        <v>582</v>
      </c>
      <c r="F1" t="s">
        <v>583</v>
      </c>
    </row>
    <row r="2" spans="1:6" x14ac:dyDescent="0.3">
      <c r="A2" t="s">
        <v>584</v>
      </c>
      <c r="B2" t="s">
        <v>585</v>
      </c>
      <c r="C2" t="s">
        <v>586</v>
      </c>
      <c r="D2" t="s">
        <v>587</v>
      </c>
      <c r="E2" t="s">
        <v>588</v>
      </c>
      <c r="F2" t="s">
        <v>589</v>
      </c>
    </row>
    <row r="3" spans="1:6" x14ac:dyDescent="0.3">
      <c r="A3" t="s">
        <v>590</v>
      </c>
      <c r="B3" t="s">
        <v>591</v>
      </c>
      <c r="C3" t="s">
        <v>592</v>
      </c>
      <c r="D3" t="s">
        <v>587</v>
      </c>
      <c r="E3" t="s">
        <v>593</v>
      </c>
      <c r="F3" t="s">
        <v>589</v>
      </c>
    </row>
    <row r="4" spans="1:6" x14ac:dyDescent="0.3">
      <c r="A4" t="s">
        <v>594</v>
      </c>
      <c r="B4" t="s">
        <v>595</v>
      </c>
      <c r="C4" t="s">
        <v>596</v>
      </c>
      <c r="D4" t="s">
        <v>587</v>
      </c>
      <c r="E4" t="s">
        <v>597</v>
      </c>
      <c r="F4" t="s">
        <v>589</v>
      </c>
    </row>
    <row r="5" spans="1:6" x14ac:dyDescent="0.3">
      <c r="A5" t="s">
        <v>598</v>
      </c>
      <c r="B5" t="s">
        <v>599</v>
      </c>
      <c r="C5" t="s">
        <v>600</v>
      </c>
      <c r="D5" t="s">
        <v>601</v>
      </c>
      <c r="E5" t="s">
        <v>602</v>
      </c>
      <c r="F5" t="s">
        <v>603</v>
      </c>
    </row>
    <row r="6" spans="1:6" x14ac:dyDescent="0.3">
      <c r="A6" t="s">
        <v>604</v>
      </c>
      <c r="B6" t="s">
        <v>605</v>
      </c>
      <c r="C6" t="s">
        <v>606</v>
      </c>
      <c r="D6" t="s">
        <v>587</v>
      </c>
      <c r="E6" t="s">
        <v>607</v>
      </c>
      <c r="F6" t="s">
        <v>589</v>
      </c>
    </row>
    <row r="7" spans="1:6" x14ac:dyDescent="0.3">
      <c r="A7" t="s">
        <v>608</v>
      </c>
      <c r="B7" t="s">
        <v>609</v>
      </c>
      <c r="C7" t="s">
        <v>610</v>
      </c>
      <c r="D7" t="s">
        <v>587</v>
      </c>
      <c r="E7" t="s">
        <v>611</v>
      </c>
      <c r="F7" t="s">
        <v>589</v>
      </c>
    </row>
    <row r="8" spans="1:6" x14ac:dyDescent="0.3">
      <c r="A8" t="s">
        <v>612</v>
      </c>
      <c r="B8" t="s">
        <v>613</v>
      </c>
      <c r="C8" t="s">
        <v>614</v>
      </c>
      <c r="D8" t="s">
        <v>601</v>
      </c>
      <c r="E8" t="s">
        <v>615</v>
      </c>
      <c r="F8" t="s">
        <v>616</v>
      </c>
    </row>
    <row r="9" spans="1:6" x14ac:dyDescent="0.3">
      <c r="A9" t="s">
        <v>617</v>
      </c>
      <c r="B9" t="s">
        <v>618</v>
      </c>
      <c r="C9" t="s">
        <v>619</v>
      </c>
      <c r="D9" t="s">
        <v>587</v>
      </c>
      <c r="E9" t="s">
        <v>620</v>
      </c>
      <c r="F9" t="s">
        <v>589</v>
      </c>
    </row>
    <row r="10" spans="1:6" x14ac:dyDescent="0.3">
      <c r="A10" t="s">
        <v>621</v>
      </c>
      <c r="B10" t="s">
        <v>622</v>
      </c>
      <c r="C10" t="s">
        <v>623</v>
      </c>
      <c r="D10" t="s">
        <v>624</v>
      </c>
      <c r="E10" t="s">
        <v>625</v>
      </c>
      <c r="F10" t="s">
        <v>603</v>
      </c>
    </row>
    <row r="11" spans="1:6" x14ac:dyDescent="0.3">
      <c r="A11" t="s">
        <v>626</v>
      </c>
      <c r="B11" t="s">
        <v>627</v>
      </c>
      <c r="C11" t="s">
        <v>628</v>
      </c>
      <c r="D11" t="s">
        <v>629</v>
      </c>
      <c r="E11" t="s">
        <v>630</v>
      </c>
      <c r="F11" t="s">
        <v>631</v>
      </c>
    </row>
    <row r="12" spans="1:6" x14ac:dyDescent="0.3">
      <c r="A12" t="s">
        <v>632</v>
      </c>
      <c r="B12" t="s">
        <v>633</v>
      </c>
      <c r="C12" t="s">
        <v>634</v>
      </c>
      <c r="D12" t="s">
        <v>601</v>
      </c>
      <c r="E12" t="s">
        <v>635</v>
      </c>
      <c r="F12" t="s">
        <v>636</v>
      </c>
    </row>
    <row r="13" spans="1:6" x14ac:dyDescent="0.3">
      <c r="A13" t="s">
        <v>637</v>
      </c>
      <c r="B13" t="s">
        <v>638</v>
      </c>
      <c r="C13" t="s">
        <v>639</v>
      </c>
      <c r="D13" t="s">
        <v>587</v>
      </c>
      <c r="E13" t="s">
        <v>640</v>
      </c>
      <c r="F13" t="s">
        <v>589</v>
      </c>
    </row>
    <row r="14" spans="1:6" x14ac:dyDescent="0.3">
      <c r="A14" t="s">
        <v>641</v>
      </c>
      <c r="B14" t="s">
        <v>642</v>
      </c>
      <c r="C14" t="s">
        <v>643</v>
      </c>
      <c r="D14" t="s">
        <v>644</v>
      </c>
      <c r="E14" t="s">
        <v>645</v>
      </c>
      <c r="F14" t="s">
        <v>646</v>
      </c>
    </row>
    <row r="15" spans="1:6" x14ac:dyDescent="0.3">
      <c r="A15" t="s">
        <v>647</v>
      </c>
      <c r="B15" t="s">
        <v>648</v>
      </c>
      <c r="C15" t="s">
        <v>649</v>
      </c>
      <c r="D15" t="s">
        <v>601</v>
      </c>
      <c r="E15" t="s">
        <v>650</v>
      </c>
      <c r="F15" t="s">
        <v>636</v>
      </c>
    </row>
    <row r="16" spans="1:6" x14ac:dyDescent="0.3">
      <c r="A16" t="s">
        <v>651</v>
      </c>
      <c r="B16" t="s">
        <v>652</v>
      </c>
      <c r="C16" t="s">
        <v>653</v>
      </c>
      <c r="D16" t="s">
        <v>587</v>
      </c>
      <c r="E16" t="s">
        <v>654</v>
      </c>
      <c r="F16" t="s">
        <v>589</v>
      </c>
    </row>
    <row r="17" spans="1:6" x14ac:dyDescent="0.3">
      <c r="A17" t="s">
        <v>655</v>
      </c>
      <c r="B17" t="s">
        <v>656</v>
      </c>
      <c r="C17" t="s">
        <v>657</v>
      </c>
      <c r="D17" t="s">
        <v>658</v>
      </c>
      <c r="E17" t="s">
        <v>659</v>
      </c>
      <c r="F17" t="s">
        <v>603</v>
      </c>
    </row>
    <row r="18" spans="1:6" x14ac:dyDescent="0.3">
      <c r="A18" t="s">
        <v>660</v>
      </c>
      <c r="B18" t="s">
        <v>661</v>
      </c>
      <c r="C18" t="s">
        <v>662</v>
      </c>
      <c r="D18" t="s">
        <v>587</v>
      </c>
      <c r="E18" t="s">
        <v>663</v>
      </c>
      <c r="F18" t="s">
        <v>589</v>
      </c>
    </row>
    <row r="19" spans="1:6" x14ac:dyDescent="0.3">
      <c r="A19" t="s">
        <v>664</v>
      </c>
      <c r="B19" t="s">
        <v>665</v>
      </c>
      <c r="C19" t="s">
        <v>666</v>
      </c>
      <c r="D19" t="s">
        <v>667</v>
      </c>
      <c r="E19" t="s">
        <v>668</v>
      </c>
      <c r="F19" t="s">
        <v>646</v>
      </c>
    </row>
    <row r="20" spans="1:6" x14ac:dyDescent="0.3">
      <c r="A20" t="s">
        <v>669</v>
      </c>
      <c r="B20" t="s">
        <v>670</v>
      </c>
      <c r="C20" t="s">
        <v>671</v>
      </c>
      <c r="D20" t="s">
        <v>601</v>
      </c>
      <c r="E20" t="s">
        <v>672</v>
      </c>
      <c r="F20" t="s">
        <v>616</v>
      </c>
    </row>
    <row r="21" spans="1:6" x14ac:dyDescent="0.3">
      <c r="A21" t="s">
        <v>673</v>
      </c>
      <c r="B21" t="s">
        <v>674</v>
      </c>
      <c r="C21" t="s">
        <v>675</v>
      </c>
      <c r="D21" t="s">
        <v>629</v>
      </c>
      <c r="E21" t="s">
        <v>676</v>
      </c>
      <c r="F21" t="s">
        <v>631</v>
      </c>
    </row>
    <row r="22" spans="1:6" x14ac:dyDescent="0.3">
      <c r="A22" t="s">
        <v>677</v>
      </c>
      <c r="B22" t="s">
        <v>678</v>
      </c>
      <c r="C22" t="s">
        <v>679</v>
      </c>
      <c r="D22" t="s">
        <v>644</v>
      </c>
      <c r="E22" t="s">
        <v>680</v>
      </c>
      <c r="F22" t="s">
        <v>681</v>
      </c>
    </row>
    <row r="23" spans="1:6" x14ac:dyDescent="0.3">
      <c r="A23" t="s">
        <v>682</v>
      </c>
      <c r="B23" t="s">
        <v>683</v>
      </c>
      <c r="C23" t="s">
        <v>684</v>
      </c>
      <c r="D23" t="s">
        <v>685</v>
      </c>
      <c r="E23" t="s">
        <v>686</v>
      </c>
      <c r="F23" t="s">
        <v>646</v>
      </c>
    </row>
    <row r="24" spans="1:6" x14ac:dyDescent="0.3">
      <c r="A24" t="s">
        <v>687</v>
      </c>
      <c r="B24" t="s">
        <v>688</v>
      </c>
      <c r="C24" t="s">
        <v>689</v>
      </c>
      <c r="D24" t="s">
        <v>690</v>
      </c>
      <c r="E24" t="s">
        <v>691</v>
      </c>
      <c r="F24" t="s">
        <v>631</v>
      </c>
    </row>
    <row r="25" spans="1:6" x14ac:dyDescent="0.3">
      <c r="A25" t="s">
        <v>692</v>
      </c>
      <c r="B25" t="s">
        <v>693</v>
      </c>
      <c r="C25" t="s">
        <v>694</v>
      </c>
      <c r="D25" t="s">
        <v>644</v>
      </c>
      <c r="E25" t="s">
        <v>695</v>
      </c>
      <c r="F25" t="s">
        <v>603</v>
      </c>
    </row>
    <row r="26" spans="1:6" x14ac:dyDescent="0.3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</row>
    <row r="27" spans="1:6" x14ac:dyDescent="0.3">
      <c r="A27" t="s">
        <v>702</v>
      </c>
      <c r="B27" t="s">
        <v>703</v>
      </c>
      <c r="C27" t="s">
        <v>704</v>
      </c>
      <c r="D27" t="s">
        <v>624</v>
      </c>
      <c r="E27" t="s">
        <v>700</v>
      </c>
      <c r="F27" t="s">
        <v>636</v>
      </c>
    </row>
    <row r="28" spans="1:6" x14ac:dyDescent="0.3">
      <c r="A28" t="s">
        <v>705</v>
      </c>
      <c r="B28" t="s">
        <v>706</v>
      </c>
      <c r="C28" t="s">
        <v>707</v>
      </c>
      <c r="D28" t="s">
        <v>587</v>
      </c>
      <c r="E28" t="s">
        <v>708</v>
      </c>
      <c r="F28" t="s">
        <v>589</v>
      </c>
    </row>
    <row r="29" spans="1:6" x14ac:dyDescent="0.3">
      <c r="A29" t="s">
        <v>709</v>
      </c>
      <c r="B29" t="s">
        <v>710</v>
      </c>
      <c r="C29" t="s">
        <v>711</v>
      </c>
      <c r="D29" t="s">
        <v>644</v>
      </c>
      <c r="E29" t="s">
        <v>712</v>
      </c>
      <c r="F29" t="s">
        <v>713</v>
      </c>
    </row>
    <row r="30" spans="1:6" x14ac:dyDescent="0.3">
      <c r="A30" t="s">
        <v>714</v>
      </c>
      <c r="B30" t="s">
        <v>715</v>
      </c>
      <c r="C30" t="s">
        <v>716</v>
      </c>
      <c r="D30" t="s">
        <v>601</v>
      </c>
      <c r="E30" t="s">
        <v>717</v>
      </c>
      <c r="F30" t="s">
        <v>616</v>
      </c>
    </row>
    <row r="31" spans="1:6" x14ac:dyDescent="0.3">
      <c r="A31" t="s">
        <v>718</v>
      </c>
      <c r="B31" t="s">
        <v>719</v>
      </c>
      <c r="C31" t="s">
        <v>720</v>
      </c>
      <c r="D31" t="s">
        <v>644</v>
      </c>
      <c r="E31" t="s">
        <v>721</v>
      </c>
      <c r="F31" t="s">
        <v>603</v>
      </c>
    </row>
    <row r="32" spans="1:6" x14ac:dyDescent="0.3">
      <c r="A32" t="s">
        <v>722</v>
      </c>
      <c r="B32" t="s">
        <v>723</v>
      </c>
      <c r="C32" t="s">
        <v>724</v>
      </c>
      <c r="D32" t="s">
        <v>601</v>
      </c>
      <c r="E32" t="s">
        <v>725</v>
      </c>
      <c r="F32" t="s">
        <v>681</v>
      </c>
    </row>
    <row r="33" spans="1:6" x14ac:dyDescent="0.3">
      <c r="A33" t="s">
        <v>726</v>
      </c>
      <c r="B33" t="s">
        <v>727</v>
      </c>
      <c r="C33" t="s">
        <v>728</v>
      </c>
      <c r="D33" t="s">
        <v>624</v>
      </c>
      <c r="E33" t="s">
        <v>729</v>
      </c>
      <c r="F33" t="s">
        <v>631</v>
      </c>
    </row>
    <row r="34" spans="1:6" x14ac:dyDescent="0.3">
      <c r="A34" t="s">
        <v>730</v>
      </c>
      <c r="B34" t="s">
        <v>731</v>
      </c>
      <c r="C34" t="s">
        <v>732</v>
      </c>
      <c r="D34" t="s">
        <v>624</v>
      </c>
      <c r="E34" t="s">
        <v>733</v>
      </c>
      <c r="F34" t="s">
        <v>603</v>
      </c>
    </row>
    <row r="35" spans="1:6" x14ac:dyDescent="0.3">
      <c r="A35" t="s">
        <v>734</v>
      </c>
      <c r="B35" t="s">
        <v>735</v>
      </c>
      <c r="C35" t="s">
        <v>736</v>
      </c>
      <c r="D35" t="s">
        <v>667</v>
      </c>
      <c r="E35" t="s">
        <v>737</v>
      </c>
      <c r="F35" t="s">
        <v>603</v>
      </c>
    </row>
    <row r="36" spans="1:6" x14ac:dyDescent="0.3">
      <c r="A36" t="s">
        <v>738</v>
      </c>
      <c r="B36" t="s">
        <v>739</v>
      </c>
      <c r="C36" t="s">
        <v>740</v>
      </c>
      <c r="D36" t="s">
        <v>601</v>
      </c>
      <c r="E36" t="s">
        <v>737</v>
      </c>
      <c r="F36" t="s">
        <v>681</v>
      </c>
    </row>
    <row r="37" spans="1:6" x14ac:dyDescent="0.3">
      <c r="A37" t="s">
        <v>741</v>
      </c>
      <c r="B37" t="s">
        <v>742</v>
      </c>
      <c r="C37" t="s">
        <v>743</v>
      </c>
      <c r="D37" t="s">
        <v>644</v>
      </c>
      <c r="E37" t="s">
        <v>744</v>
      </c>
      <c r="F37" t="s">
        <v>681</v>
      </c>
    </row>
    <row r="38" spans="1:6" x14ac:dyDescent="0.3">
      <c r="A38" t="s">
        <v>745</v>
      </c>
      <c r="B38" t="s">
        <v>746</v>
      </c>
      <c r="C38" t="s">
        <v>747</v>
      </c>
      <c r="D38" t="s">
        <v>748</v>
      </c>
      <c r="E38" t="s">
        <v>749</v>
      </c>
      <c r="F38" t="s">
        <v>603</v>
      </c>
    </row>
    <row r="39" spans="1:6" x14ac:dyDescent="0.3">
      <c r="A39" t="s">
        <v>750</v>
      </c>
      <c r="B39" t="s">
        <v>751</v>
      </c>
      <c r="C39" t="s">
        <v>752</v>
      </c>
      <c r="D39" t="s">
        <v>753</v>
      </c>
      <c r="E39" t="s">
        <v>754</v>
      </c>
      <c r="F39" t="s">
        <v>701</v>
      </c>
    </row>
    <row r="40" spans="1:6" x14ac:dyDescent="0.3">
      <c r="A40" t="s">
        <v>755</v>
      </c>
      <c r="B40" t="s">
        <v>756</v>
      </c>
      <c r="C40" t="s">
        <v>757</v>
      </c>
      <c r="D40" t="s">
        <v>587</v>
      </c>
      <c r="E40" t="s">
        <v>758</v>
      </c>
      <c r="F40" t="s">
        <v>589</v>
      </c>
    </row>
    <row r="41" spans="1:6" x14ac:dyDescent="0.3">
      <c r="A41" t="s">
        <v>759</v>
      </c>
      <c r="B41" t="s">
        <v>760</v>
      </c>
      <c r="C41" t="s">
        <v>761</v>
      </c>
      <c r="D41" t="s">
        <v>601</v>
      </c>
      <c r="E41" t="s">
        <v>762</v>
      </c>
      <c r="F41" t="s">
        <v>681</v>
      </c>
    </row>
    <row r="42" spans="1:6" x14ac:dyDescent="0.3">
      <c r="A42" t="s">
        <v>763</v>
      </c>
      <c r="B42" t="s">
        <v>764</v>
      </c>
      <c r="C42" t="s">
        <v>765</v>
      </c>
      <c r="D42" t="s">
        <v>601</v>
      </c>
      <c r="E42" t="s">
        <v>766</v>
      </c>
      <c r="F42" t="s">
        <v>681</v>
      </c>
    </row>
    <row r="43" spans="1:6" x14ac:dyDescent="0.3">
      <c r="A43" t="s">
        <v>767</v>
      </c>
      <c r="B43" t="s">
        <v>768</v>
      </c>
      <c r="C43" t="s">
        <v>769</v>
      </c>
      <c r="D43" t="s">
        <v>601</v>
      </c>
      <c r="E43" t="s">
        <v>770</v>
      </c>
      <c r="F43" t="s">
        <v>681</v>
      </c>
    </row>
    <row r="44" spans="1:6" x14ac:dyDescent="0.3">
      <c r="A44" t="s">
        <v>771</v>
      </c>
      <c r="B44" t="s">
        <v>772</v>
      </c>
      <c r="C44" t="s">
        <v>773</v>
      </c>
      <c r="D44" t="s">
        <v>587</v>
      </c>
      <c r="E44" t="s">
        <v>774</v>
      </c>
      <c r="F44" t="s">
        <v>589</v>
      </c>
    </row>
    <row r="45" spans="1:6" x14ac:dyDescent="0.3">
      <c r="A45" t="s">
        <v>775</v>
      </c>
      <c r="B45" t="s">
        <v>776</v>
      </c>
      <c r="C45" t="s">
        <v>777</v>
      </c>
      <c r="D45" t="s">
        <v>778</v>
      </c>
      <c r="E45" t="s">
        <v>770</v>
      </c>
      <c r="F45" t="s">
        <v>603</v>
      </c>
    </row>
    <row r="46" spans="1:6" x14ac:dyDescent="0.3">
      <c r="A46" t="s">
        <v>779</v>
      </c>
      <c r="B46" t="s">
        <v>780</v>
      </c>
      <c r="C46" t="s">
        <v>781</v>
      </c>
      <c r="D46" t="s">
        <v>601</v>
      </c>
      <c r="E46" t="s">
        <v>782</v>
      </c>
      <c r="F46" t="s">
        <v>681</v>
      </c>
    </row>
    <row r="47" spans="1:6" x14ac:dyDescent="0.3">
      <c r="A47" t="s">
        <v>783</v>
      </c>
      <c r="B47" t="s">
        <v>784</v>
      </c>
      <c r="C47" t="s">
        <v>785</v>
      </c>
      <c r="D47" t="s">
        <v>644</v>
      </c>
      <c r="E47" t="s">
        <v>786</v>
      </c>
      <c r="F47" t="s">
        <v>681</v>
      </c>
    </row>
    <row r="48" spans="1:6" x14ac:dyDescent="0.3">
      <c r="A48" t="s">
        <v>787</v>
      </c>
      <c r="B48" t="s">
        <v>788</v>
      </c>
      <c r="C48" t="s">
        <v>789</v>
      </c>
      <c r="D48" t="s">
        <v>644</v>
      </c>
      <c r="E48" t="s">
        <v>786</v>
      </c>
      <c r="F48" t="s">
        <v>603</v>
      </c>
    </row>
    <row r="49" spans="1:6" x14ac:dyDescent="0.3">
      <c r="A49" t="s">
        <v>790</v>
      </c>
      <c r="B49" t="s">
        <v>791</v>
      </c>
      <c r="C49" t="s">
        <v>792</v>
      </c>
      <c r="D49" t="s">
        <v>644</v>
      </c>
      <c r="E49" t="s">
        <v>793</v>
      </c>
      <c r="F49" t="s">
        <v>603</v>
      </c>
    </row>
    <row r="50" spans="1:6" x14ac:dyDescent="0.3">
      <c r="A50" t="s">
        <v>794</v>
      </c>
      <c r="B50" t="s">
        <v>795</v>
      </c>
      <c r="C50" t="s">
        <v>796</v>
      </c>
      <c r="D50" t="s">
        <v>601</v>
      </c>
      <c r="E50" t="s">
        <v>793</v>
      </c>
      <c r="F50" t="s">
        <v>797</v>
      </c>
    </row>
    <row r="51" spans="1:6" x14ac:dyDescent="0.3">
      <c r="A51" t="s">
        <v>798</v>
      </c>
      <c r="B51" t="s">
        <v>799</v>
      </c>
      <c r="C51" t="s">
        <v>800</v>
      </c>
      <c r="D51" t="s">
        <v>601</v>
      </c>
      <c r="E51" t="s">
        <v>801</v>
      </c>
      <c r="F51" t="s">
        <v>616</v>
      </c>
    </row>
    <row r="52" spans="1:6" x14ac:dyDescent="0.3">
      <c r="A52" t="s">
        <v>802</v>
      </c>
      <c r="B52" t="s">
        <v>803</v>
      </c>
      <c r="C52" t="s">
        <v>804</v>
      </c>
      <c r="D52" t="s">
        <v>805</v>
      </c>
      <c r="E52" t="s">
        <v>806</v>
      </c>
      <c r="F52" t="s">
        <v>701</v>
      </c>
    </row>
    <row r="53" spans="1:6" x14ac:dyDescent="0.3">
      <c r="A53" t="s">
        <v>807</v>
      </c>
      <c r="B53" t="s">
        <v>808</v>
      </c>
      <c r="C53" t="s">
        <v>809</v>
      </c>
      <c r="D53" t="s">
        <v>587</v>
      </c>
      <c r="E53" t="s">
        <v>810</v>
      </c>
      <c r="F53" t="s">
        <v>589</v>
      </c>
    </row>
    <row r="54" spans="1:6" x14ac:dyDescent="0.3">
      <c r="A54" t="s">
        <v>811</v>
      </c>
      <c r="B54" t="s">
        <v>812</v>
      </c>
      <c r="C54" t="s">
        <v>813</v>
      </c>
      <c r="D54" t="s">
        <v>814</v>
      </c>
      <c r="E54" t="s">
        <v>815</v>
      </c>
      <c r="F54" t="s">
        <v>631</v>
      </c>
    </row>
    <row r="55" spans="1:6" x14ac:dyDescent="0.3">
      <c r="A55" t="s">
        <v>816</v>
      </c>
      <c r="B55" t="s">
        <v>817</v>
      </c>
      <c r="C55" t="s">
        <v>818</v>
      </c>
      <c r="D55" t="s">
        <v>587</v>
      </c>
      <c r="E55" t="s">
        <v>815</v>
      </c>
      <c r="F55" t="s">
        <v>589</v>
      </c>
    </row>
    <row r="56" spans="1:6" x14ac:dyDescent="0.3">
      <c r="A56" t="s">
        <v>819</v>
      </c>
      <c r="B56" t="s">
        <v>820</v>
      </c>
      <c r="C56" t="s">
        <v>821</v>
      </c>
      <c r="D56" t="s">
        <v>822</v>
      </c>
      <c r="E56" t="s">
        <v>823</v>
      </c>
      <c r="F56" t="s">
        <v>824</v>
      </c>
    </row>
    <row r="57" spans="1:6" x14ac:dyDescent="0.3">
      <c r="A57" t="s">
        <v>825</v>
      </c>
      <c r="B57" t="s">
        <v>826</v>
      </c>
      <c r="C57" t="s">
        <v>827</v>
      </c>
      <c r="D57" t="s">
        <v>685</v>
      </c>
      <c r="E57" t="s">
        <v>828</v>
      </c>
      <c r="F57" t="s">
        <v>646</v>
      </c>
    </row>
    <row r="58" spans="1:6" x14ac:dyDescent="0.3">
      <c r="A58" t="s">
        <v>829</v>
      </c>
      <c r="B58" t="s">
        <v>830</v>
      </c>
      <c r="C58" t="s">
        <v>831</v>
      </c>
      <c r="D58" t="s">
        <v>685</v>
      </c>
      <c r="E58" t="s">
        <v>832</v>
      </c>
      <c r="F58" t="s">
        <v>603</v>
      </c>
    </row>
    <row r="59" spans="1:6" x14ac:dyDescent="0.3">
      <c r="A59" t="s">
        <v>833</v>
      </c>
      <c r="B59" t="s">
        <v>834</v>
      </c>
      <c r="C59" t="s">
        <v>835</v>
      </c>
      <c r="D59" t="s">
        <v>836</v>
      </c>
      <c r="E59" t="s">
        <v>832</v>
      </c>
      <c r="F59" t="s">
        <v>837</v>
      </c>
    </row>
    <row r="60" spans="1:6" x14ac:dyDescent="0.3">
      <c r="A60" t="s">
        <v>838</v>
      </c>
      <c r="B60" t="s">
        <v>839</v>
      </c>
      <c r="C60" t="s">
        <v>840</v>
      </c>
      <c r="D60" t="s">
        <v>778</v>
      </c>
      <c r="E60" t="s">
        <v>832</v>
      </c>
      <c r="F60" t="s">
        <v>646</v>
      </c>
    </row>
    <row r="61" spans="1:6" x14ac:dyDescent="0.3">
      <c r="A61" t="s">
        <v>841</v>
      </c>
      <c r="B61" t="s">
        <v>842</v>
      </c>
      <c r="C61" t="s">
        <v>843</v>
      </c>
      <c r="D61" t="s">
        <v>601</v>
      </c>
      <c r="E61" t="s">
        <v>844</v>
      </c>
      <c r="F61" t="s">
        <v>616</v>
      </c>
    </row>
    <row r="62" spans="1:6" x14ac:dyDescent="0.3">
      <c r="A62" t="s">
        <v>845</v>
      </c>
      <c r="B62" t="s">
        <v>846</v>
      </c>
      <c r="C62" t="s">
        <v>847</v>
      </c>
      <c r="D62" t="s">
        <v>601</v>
      </c>
      <c r="E62" t="s">
        <v>848</v>
      </c>
      <c r="F62" t="s">
        <v>603</v>
      </c>
    </row>
    <row r="63" spans="1:6" x14ac:dyDescent="0.3">
      <c r="A63" t="s">
        <v>849</v>
      </c>
      <c r="B63" t="s">
        <v>850</v>
      </c>
      <c r="C63" t="s">
        <v>851</v>
      </c>
      <c r="D63" t="s">
        <v>601</v>
      </c>
      <c r="E63" t="s">
        <v>852</v>
      </c>
      <c r="F63" t="s">
        <v>681</v>
      </c>
    </row>
    <row r="64" spans="1:6" x14ac:dyDescent="0.3">
      <c r="A64" t="s">
        <v>853</v>
      </c>
      <c r="B64" t="s">
        <v>854</v>
      </c>
      <c r="C64" t="s">
        <v>855</v>
      </c>
      <c r="D64" t="s">
        <v>624</v>
      </c>
      <c r="E64" t="s">
        <v>856</v>
      </c>
      <c r="F64" t="s">
        <v>631</v>
      </c>
    </row>
    <row r="65" spans="1:6" x14ac:dyDescent="0.3">
      <c r="A65" t="s">
        <v>857</v>
      </c>
      <c r="B65" t="s">
        <v>858</v>
      </c>
      <c r="C65" t="s">
        <v>859</v>
      </c>
      <c r="D65" t="s">
        <v>587</v>
      </c>
      <c r="E65" t="s">
        <v>860</v>
      </c>
      <c r="F65" t="s">
        <v>589</v>
      </c>
    </row>
    <row r="66" spans="1:6" x14ac:dyDescent="0.3">
      <c r="A66" t="s">
        <v>861</v>
      </c>
      <c r="B66" t="s">
        <v>862</v>
      </c>
      <c r="C66" t="s">
        <v>863</v>
      </c>
      <c r="D66" t="s">
        <v>601</v>
      </c>
      <c r="E66" t="s">
        <v>864</v>
      </c>
      <c r="F66" t="s">
        <v>681</v>
      </c>
    </row>
    <row r="67" spans="1:6" x14ac:dyDescent="0.3">
      <c r="A67" t="s">
        <v>865</v>
      </c>
      <c r="B67" t="s">
        <v>866</v>
      </c>
      <c r="C67" t="s">
        <v>867</v>
      </c>
      <c r="D67" t="s">
        <v>601</v>
      </c>
      <c r="E67" t="s">
        <v>868</v>
      </c>
      <c r="F67" t="s">
        <v>616</v>
      </c>
    </row>
    <row r="68" spans="1:6" x14ac:dyDescent="0.3">
      <c r="A68" t="s">
        <v>869</v>
      </c>
      <c r="B68" t="s">
        <v>870</v>
      </c>
      <c r="C68" t="s">
        <v>871</v>
      </c>
      <c r="D68" t="s">
        <v>587</v>
      </c>
      <c r="E68" t="s">
        <v>868</v>
      </c>
      <c r="F68" t="s">
        <v>589</v>
      </c>
    </row>
    <row r="69" spans="1:6" x14ac:dyDescent="0.3">
      <c r="A69" t="s">
        <v>872</v>
      </c>
      <c r="B69" t="s">
        <v>873</v>
      </c>
      <c r="C69" t="s">
        <v>874</v>
      </c>
      <c r="D69" t="s">
        <v>644</v>
      </c>
      <c r="E69" t="s">
        <v>868</v>
      </c>
      <c r="F69" t="s">
        <v>603</v>
      </c>
    </row>
    <row r="70" spans="1:6" x14ac:dyDescent="0.3">
      <c r="A70" t="s">
        <v>875</v>
      </c>
      <c r="B70" t="s">
        <v>876</v>
      </c>
      <c r="C70" t="s">
        <v>877</v>
      </c>
      <c r="D70" t="s">
        <v>601</v>
      </c>
      <c r="E70" t="s">
        <v>878</v>
      </c>
      <c r="F70" t="s">
        <v>681</v>
      </c>
    </row>
    <row r="71" spans="1:6" x14ac:dyDescent="0.3">
      <c r="A71" t="s">
        <v>879</v>
      </c>
      <c r="B71" t="s">
        <v>880</v>
      </c>
      <c r="C71" t="s">
        <v>881</v>
      </c>
      <c r="D71" t="s">
        <v>601</v>
      </c>
      <c r="E71" t="s">
        <v>878</v>
      </c>
      <c r="F71" t="s">
        <v>681</v>
      </c>
    </row>
    <row r="72" spans="1:6" x14ac:dyDescent="0.3">
      <c r="A72" t="s">
        <v>882</v>
      </c>
      <c r="B72" t="s">
        <v>883</v>
      </c>
      <c r="C72" t="s">
        <v>884</v>
      </c>
      <c r="D72" t="s">
        <v>601</v>
      </c>
      <c r="E72" t="s">
        <v>885</v>
      </c>
      <c r="F72" t="s">
        <v>616</v>
      </c>
    </row>
    <row r="73" spans="1:6" x14ac:dyDescent="0.3">
      <c r="A73" t="s">
        <v>886</v>
      </c>
      <c r="B73" t="s">
        <v>887</v>
      </c>
      <c r="C73" t="s">
        <v>888</v>
      </c>
      <c r="D73" t="s">
        <v>889</v>
      </c>
      <c r="E73" t="s">
        <v>885</v>
      </c>
      <c r="F73" t="s">
        <v>890</v>
      </c>
    </row>
    <row r="74" spans="1:6" x14ac:dyDescent="0.3">
      <c r="A74" t="s">
        <v>891</v>
      </c>
      <c r="B74" t="s">
        <v>892</v>
      </c>
      <c r="C74" t="s">
        <v>893</v>
      </c>
      <c r="D74" t="s">
        <v>894</v>
      </c>
      <c r="E74" t="s">
        <v>895</v>
      </c>
      <c r="F74" t="s">
        <v>896</v>
      </c>
    </row>
    <row r="75" spans="1:6" x14ac:dyDescent="0.3">
      <c r="A75" t="s">
        <v>897</v>
      </c>
      <c r="B75" t="s">
        <v>898</v>
      </c>
      <c r="C75" t="s">
        <v>899</v>
      </c>
      <c r="D75" t="s">
        <v>601</v>
      </c>
      <c r="E75" t="s">
        <v>900</v>
      </c>
      <c r="F75" t="s">
        <v>681</v>
      </c>
    </row>
    <row r="76" spans="1:6" x14ac:dyDescent="0.3">
      <c r="A76" t="s">
        <v>901</v>
      </c>
      <c r="B76" t="s">
        <v>902</v>
      </c>
      <c r="C76" t="s">
        <v>903</v>
      </c>
      <c r="D76" t="s">
        <v>601</v>
      </c>
      <c r="E76" t="s">
        <v>900</v>
      </c>
      <c r="F76" t="s">
        <v>636</v>
      </c>
    </row>
    <row r="77" spans="1:6" x14ac:dyDescent="0.3">
      <c r="A77" t="s">
        <v>904</v>
      </c>
      <c r="B77" t="s">
        <v>905</v>
      </c>
      <c r="C77" t="s">
        <v>906</v>
      </c>
      <c r="D77" t="s">
        <v>624</v>
      </c>
      <c r="E77" t="s">
        <v>900</v>
      </c>
      <c r="F77" t="s">
        <v>631</v>
      </c>
    </row>
    <row r="78" spans="1:6" x14ac:dyDescent="0.3">
      <c r="A78" t="s">
        <v>907</v>
      </c>
      <c r="B78" t="s">
        <v>908</v>
      </c>
      <c r="C78" t="s">
        <v>909</v>
      </c>
      <c r="D78" t="s">
        <v>910</v>
      </c>
      <c r="E78" t="s">
        <v>900</v>
      </c>
      <c r="F78" t="s">
        <v>646</v>
      </c>
    </row>
    <row r="79" spans="1:6" x14ac:dyDescent="0.3">
      <c r="A79" t="s">
        <v>911</v>
      </c>
      <c r="B79" t="s">
        <v>912</v>
      </c>
      <c r="C79" t="s">
        <v>913</v>
      </c>
      <c r="D79" t="s">
        <v>601</v>
      </c>
      <c r="E79" t="s">
        <v>914</v>
      </c>
      <c r="F79" t="s">
        <v>616</v>
      </c>
    </row>
    <row r="80" spans="1:6" x14ac:dyDescent="0.3">
      <c r="A80" t="s">
        <v>915</v>
      </c>
      <c r="B80" t="s">
        <v>916</v>
      </c>
      <c r="C80" t="s">
        <v>917</v>
      </c>
      <c r="D80" t="s">
        <v>644</v>
      </c>
      <c r="E80" t="s">
        <v>914</v>
      </c>
      <c r="F80" t="s">
        <v>646</v>
      </c>
    </row>
    <row r="81" spans="1:6" x14ac:dyDescent="0.3">
      <c r="A81" t="s">
        <v>918</v>
      </c>
      <c r="B81" t="s">
        <v>919</v>
      </c>
      <c r="C81" t="s">
        <v>920</v>
      </c>
      <c r="D81" t="s">
        <v>778</v>
      </c>
      <c r="E81" t="s">
        <v>914</v>
      </c>
      <c r="F81" t="s">
        <v>603</v>
      </c>
    </row>
    <row r="82" spans="1:6" x14ac:dyDescent="0.3">
      <c r="A82" t="s">
        <v>921</v>
      </c>
      <c r="B82" t="s">
        <v>922</v>
      </c>
      <c r="C82" t="s">
        <v>923</v>
      </c>
      <c r="D82" t="s">
        <v>924</v>
      </c>
      <c r="E82" t="s">
        <v>914</v>
      </c>
      <c r="F82" t="s">
        <v>701</v>
      </c>
    </row>
    <row r="83" spans="1:6" x14ac:dyDescent="0.3">
      <c r="A83" t="s">
        <v>925</v>
      </c>
      <c r="B83" t="s">
        <v>926</v>
      </c>
      <c r="C83" t="s">
        <v>927</v>
      </c>
      <c r="D83" t="s">
        <v>601</v>
      </c>
      <c r="E83" t="s">
        <v>914</v>
      </c>
      <c r="F83" t="s">
        <v>636</v>
      </c>
    </row>
    <row r="84" spans="1:6" x14ac:dyDescent="0.3">
      <c r="A84" t="s">
        <v>928</v>
      </c>
      <c r="B84" t="s">
        <v>929</v>
      </c>
      <c r="C84" t="s">
        <v>930</v>
      </c>
      <c r="D84" t="s">
        <v>931</v>
      </c>
      <c r="E84" t="s">
        <v>914</v>
      </c>
      <c r="F84" t="s">
        <v>701</v>
      </c>
    </row>
    <row r="85" spans="1:6" x14ac:dyDescent="0.3">
      <c r="A85" t="s">
        <v>932</v>
      </c>
      <c r="B85" t="s">
        <v>933</v>
      </c>
      <c r="C85" t="s">
        <v>934</v>
      </c>
      <c r="D85" t="s">
        <v>690</v>
      </c>
      <c r="E85" t="s">
        <v>914</v>
      </c>
      <c r="F85" t="s">
        <v>935</v>
      </c>
    </row>
    <row r="86" spans="1:6" x14ac:dyDescent="0.3">
      <c r="A86" t="s">
        <v>936</v>
      </c>
      <c r="B86" t="s">
        <v>937</v>
      </c>
      <c r="C86" t="s">
        <v>938</v>
      </c>
      <c r="D86" t="s">
        <v>910</v>
      </c>
      <c r="E86" t="s">
        <v>914</v>
      </c>
      <c r="F86" t="s">
        <v>646</v>
      </c>
    </row>
    <row r="87" spans="1:6" x14ac:dyDescent="0.3">
      <c r="A87" t="s">
        <v>939</v>
      </c>
      <c r="B87" t="s">
        <v>940</v>
      </c>
      <c r="C87" t="s">
        <v>941</v>
      </c>
      <c r="D87" t="s">
        <v>644</v>
      </c>
      <c r="E87" t="s">
        <v>942</v>
      </c>
      <c r="F87" t="s">
        <v>603</v>
      </c>
    </row>
    <row r="88" spans="1:6" x14ac:dyDescent="0.3">
      <c r="A88" t="s">
        <v>943</v>
      </c>
      <c r="B88" t="s">
        <v>944</v>
      </c>
      <c r="C88" t="s">
        <v>945</v>
      </c>
      <c r="D88" t="s">
        <v>601</v>
      </c>
      <c r="E88" t="s">
        <v>942</v>
      </c>
      <c r="F88" t="s">
        <v>636</v>
      </c>
    </row>
    <row r="89" spans="1:6" x14ac:dyDescent="0.3">
      <c r="A89" t="s">
        <v>946</v>
      </c>
      <c r="B89" t="s">
        <v>947</v>
      </c>
      <c r="C89" t="s">
        <v>948</v>
      </c>
      <c r="D89" t="s">
        <v>667</v>
      </c>
      <c r="E89" t="s">
        <v>942</v>
      </c>
      <c r="F89" t="s">
        <v>646</v>
      </c>
    </row>
    <row r="90" spans="1:6" x14ac:dyDescent="0.3">
      <c r="A90" t="s">
        <v>949</v>
      </c>
      <c r="B90" t="s">
        <v>950</v>
      </c>
      <c r="C90" t="s">
        <v>951</v>
      </c>
      <c r="D90" t="s">
        <v>601</v>
      </c>
      <c r="E90" t="s">
        <v>942</v>
      </c>
      <c r="F90" t="s">
        <v>681</v>
      </c>
    </row>
    <row r="91" spans="1:6" x14ac:dyDescent="0.3">
      <c r="A91" t="s">
        <v>952</v>
      </c>
      <c r="B91" t="s">
        <v>953</v>
      </c>
      <c r="C91" t="s">
        <v>954</v>
      </c>
      <c r="D91" t="s">
        <v>814</v>
      </c>
      <c r="E91" t="s">
        <v>955</v>
      </c>
      <c r="F91" t="s">
        <v>631</v>
      </c>
    </row>
    <row r="92" spans="1:6" x14ac:dyDescent="0.3">
      <c r="A92" t="s">
        <v>956</v>
      </c>
      <c r="B92" t="s">
        <v>957</v>
      </c>
      <c r="C92" t="s">
        <v>958</v>
      </c>
      <c r="D92" t="s">
        <v>624</v>
      </c>
      <c r="E92" t="s">
        <v>955</v>
      </c>
      <c r="F92" t="s">
        <v>603</v>
      </c>
    </row>
    <row r="93" spans="1:6" x14ac:dyDescent="0.3">
      <c r="A93" t="s">
        <v>959</v>
      </c>
      <c r="B93" t="s">
        <v>960</v>
      </c>
      <c r="C93" t="s">
        <v>961</v>
      </c>
      <c r="D93" t="s">
        <v>601</v>
      </c>
      <c r="E93" t="s">
        <v>955</v>
      </c>
      <c r="F93" t="s">
        <v>616</v>
      </c>
    </row>
    <row r="94" spans="1:6" x14ac:dyDescent="0.3">
      <c r="A94" t="s">
        <v>962</v>
      </c>
      <c r="B94" t="s">
        <v>963</v>
      </c>
      <c r="C94" t="s">
        <v>964</v>
      </c>
      <c r="D94" t="s">
        <v>624</v>
      </c>
      <c r="E94" t="s">
        <v>955</v>
      </c>
      <c r="F94" t="s">
        <v>965</v>
      </c>
    </row>
    <row r="95" spans="1:6" x14ac:dyDescent="0.3">
      <c r="A95" t="s">
        <v>966</v>
      </c>
      <c r="B95" t="s">
        <v>967</v>
      </c>
      <c r="C95" t="s">
        <v>968</v>
      </c>
      <c r="D95" t="s">
        <v>644</v>
      </c>
      <c r="E95" t="s">
        <v>969</v>
      </c>
      <c r="F95" t="s">
        <v>646</v>
      </c>
    </row>
    <row r="96" spans="1:6" x14ac:dyDescent="0.3">
      <c r="A96" t="s">
        <v>970</v>
      </c>
      <c r="B96" t="s">
        <v>971</v>
      </c>
      <c r="C96" t="s">
        <v>972</v>
      </c>
      <c r="D96" t="s">
        <v>624</v>
      </c>
      <c r="E96" t="s">
        <v>969</v>
      </c>
      <c r="F96" t="s">
        <v>973</v>
      </c>
    </row>
    <row r="97" spans="1:6" x14ac:dyDescent="0.3">
      <c r="A97" t="s">
        <v>974</v>
      </c>
      <c r="B97" t="s">
        <v>975</v>
      </c>
      <c r="C97" t="s">
        <v>976</v>
      </c>
      <c r="D97" t="s">
        <v>624</v>
      </c>
      <c r="E97" t="s">
        <v>969</v>
      </c>
      <c r="F97" t="s">
        <v>603</v>
      </c>
    </row>
    <row r="98" spans="1:6" x14ac:dyDescent="0.3">
      <c r="A98" t="s">
        <v>977</v>
      </c>
      <c r="B98" t="s">
        <v>978</v>
      </c>
      <c r="C98" t="s">
        <v>979</v>
      </c>
      <c r="D98" t="s">
        <v>814</v>
      </c>
      <c r="E98" t="s">
        <v>980</v>
      </c>
      <c r="F98" t="s">
        <v>981</v>
      </c>
    </row>
    <row r="99" spans="1:6" x14ac:dyDescent="0.3">
      <c r="A99" t="s">
        <v>982</v>
      </c>
      <c r="B99" t="s">
        <v>983</v>
      </c>
      <c r="C99" t="s">
        <v>984</v>
      </c>
      <c r="D99" t="s">
        <v>690</v>
      </c>
      <c r="E99" t="s">
        <v>980</v>
      </c>
      <c r="F99" t="s">
        <v>973</v>
      </c>
    </row>
    <row r="100" spans="1:6" x14ac:dyDescent="0.3">
      <c r="A100" t="s">
        <v>985</v>
      </c>
      <c r="B100" t="s">
        <v>986</v>
      </c>
      <c r="C100" t="s">
        <v>987</v>
      </c>
      <c r="D100" t="s">
        <v>685</v>
      </c>
      <c r="E100" t="s">
        <v>988</v>
      </c>
      <c r="F100" t="s">
        <v>646</v>
      </c>
    </row>
    <row r="101" spans="1:6" x14ac:dyDescent="0.3">
      <c r="A101" t="s">
        <v>989</v>
      </c>
      <c r="B101" t="s">
        <v>990</v>
      </c>
      <c r="C101" t="s">
        <v>991</v>
      </c>
      <c r="D101" t="s">
        <v>667</v>
      </c>
      <c r="E101" t="s">
        <v>992</v>
      </c>
      <c r="F101" t="s">
        <v>603</v>
      </c>
    </row>
    <row r="102" spans="1:6" x14ac:dyDescent="0.3">
      <c r="A102" t="s">
        <v>993</v>
      </c>
      <c r="B102" t="s">
        <v>994</v>
      </c>
      <c r="C102" t="s">
        <v>995</v>
      </c>
      <c r="D102" t="s">
        <v>910</v>
      </c>
      <c r="E102" t="s">
        <v>992</v>
      </c>
      <c r="F102" t="s">
        <v>603</v>
      </c>
    </row>
    <row r="103" spans="1:6" x14ac:dyDescent="0.3">
      <c r="A103" t="s">
        <v>996</v>
      </c>
      <c r="B103" t="s">
        <v>997</v>
      </c>
      <c r="C103" t="s">
        <v>998</v>
      </c>
      <c r="D103" t="s">
        <v>601</v>
      </c>
      <c r="E103" t="s">
        <v>999</v>
      </c>
      <c r="F103" t="s">
        <v>616</v>
      </c>
    </row>
    <row r="104" spans="1:6" x14ac:dyDescent="0.3">
      <c r="A104" t="s">
        <v>1000</v>
      </c>
      <c r="B104" t="s">
        <v>1001</v>
      </c>
      <c r="C104" t="s">
        <v>1002</v>
      </c>
      <c r="D104" t="s">
        <v>778</v>
      </c>
      <c r="E104" t="s">
        <v>999</v>
      </c>
      <c r="F104" t="s">
        <v>646</v>
      </c>
    </row>
    <row r="105" spans="1:6" x14ac:dyDescent="0.3">
      <c r="A105" t="s">
        <v>1003</v>
      </c>
      <c r="B105" t="s">
        <v>1004</v>
      </c>
      <c r="C105" t="s">
        <v>1005</v>
      </c>
      <c r="D105" t="s">
        <v>1006</v>
      </c>
      <c r="E105" t="s">
        <v>1007</v>
      </c>
      <c r="F105" t="s">
        <v>603</v>
      </c>
    </row>
    <row r="106" spans="1:6" x14ac:dyDescent="0.3">
      <c r="A106" t="s">
        <v>1008</v>
      </c>
      <c r="B106" t="s">
        <v>1009</v>
      </c>
      <c r="C106" t="s">
        <v>1010</v>
      </c>
      <c r="D106" t="s">
        <v>601</v>
      </c>
      <c r="E106" t="s">
        <v>1011</v>
      </c>
      <c r="F106" t="s">
        <v>797</v>
      </c>
    </row>
    <row r="107" spans="1:6" x14ac:dyDescent="0.3">
      <c r="A107" t="s">
        <v>1012</v>
      </c>
      <c r="B107" t="s">
        <v>1013</v>
      </c>
      <c r="C107" t="s">
        <v>1014</v>
      </c>
      <c r="D107" t="s">
        <v>601</v>
      </c>
      <c r="E107" t="s">
        <v>1015</v>
      </c>
      <c r="F107" t="s">
        <v>616</v>
      </c>
    </row>
    <row r="108" spans="1:6" x14ac:dyDescent="0.3">
      <c r="A108" t="s">
        <v>1016</v>
      </c>
      <c r="B108" t="s">
        <v>1017</v>
      </c>
      <c r="C108" t="s">
        <v>1018</v>
      </c>
      <c r="D108" t="s">
        <v>587</v>
      </c>
      <c r="E108" t="s">
        <v>1019</v>
      </c>
      <c r="F108" t="s">
        <v>589</v>
      </c>
    </row>
    <row r="109" spans="1:6" x14ac:dyDescent="0.3">
      <c r="A109" t="s">
        <v>1020</v>
      </c>
      <c r="B109" t="s">
        <v>1021</v>
      </c>
      <c r="C109" t="s">
        <v>1022</v>
      </c>
      <c r="D109" t="s">
        <v>1023</v>
      </c>
      <c r="E109" t="s">
        <v>1024</v>
      </c>
      <c r="F109" t="s">
        <v>603</v>
      </c>
    </row>
    <row r="110" spans="1:6" x14ac:dyDescent="0.3">
      <c r="A110" t="s">
        <v>1025</v>
      </c>
      <c r="B110" t="s">
        <v>1026</v>
      </c>
      <c r="C110" t="s">
        <v>1027</v>
      </c>
      <c r="D110" t="s">
        <v>601</v>
      </c>
      <c r="E110" t="s">
        <v>1028</v>
      </c>
      <c r="F110" t="s">
        <v>616</v>
      </c>
    </row>
    <row r="111" spans="1:6" x14ac:dyDescent="0.3">
      <c r="A111" t="s">
        <v>1029</v>
      </c>
      <c r="B111" t="s">
        <v>1030</v>
      </c>
      <c r="C111" t="s">
        <v>1031</v>
      </c>
      <c r="D111" t="s">
        <v>601</v>
      </c>
      <c r="E111" t="s">
        <v>1028</v>
      </c>
      <c r="F111" t="s">
        <v>616</v>
      </c>
    </row>
    <row r="112" spans="1:6" x14ac:dyDescent="0.3">
      <c r="A112" t="s">
        <v>1032</v>
      </c>
      <c r="B112" t="s">
        <v>1033</v>
      </c>
      <c r="C112" t="s">
        <v>1034</v>
      </c>
      <c r="D112" t="s">
        <v>1035</v>
      </c>
      <c r="E112" t="s">
        <v>1036</v>
      </c>
      <c r="F112" t="s">
        <v>603</v>
      </c>
    </row>
    <row r="113" spans="1:6" x14ac:dyDescent="0.3">
      <c r="A113" t="s">
        <v>1037</v>
      </c>
      <c r="B113" t="s">
        <v>1038</v>
      </c>
      <c r="C113" t="s">
        <v>1039</v>
      </c>
      <c r="D113" t="s">
        <v>624</v>
      </c>
      <c r="E113" t="s">
        <v>1040</v>
      </c>
      <c r="F113" t="s">
        <v>603</v>
      </c>
    </row>
    <row r="114" spans="1:6" x14ac:dyDescent="0.3">
      <c r="A114" t="s">
        <v>1041</v>
      </c>
      <c r="B114" t="s">
        <v>1042</v>
      </c>
      <c r="C114" t="s">
        <v>1043</v>
      </c>
      <c r="D114" t="s">
        <v>624</v>
      </c>
      <c r="E114" t="s">
        <v>1044</v>
      </c>
      <c r="F114" t="s">
        <v>965</v>
      </c>
    </row>
    <row r="115" spans="1:6" x14ac:dyDescent="0.3">
      <c r="A115" t="s">
        <v>1045</v>
      </c>
      <c r="B115" t="s">
        <v>1046</v>
      </c>
      <c r="C115" t="s">
        <v>1047</v>
      </c>
      <c r="D115" t="s">
        <v>629</v>
      </c>
      <c r="E115" t="s">
        <v>1048</v>
      </c>
      <c r="F115" t="s">
        <v>589</v>
      </c>
    </row>
    <row r="116" spans="1:6" x14ac:dyDescent="0.3">
      <c r="A116" t="s">
        <v>1049</v>
      </c>
      <c r="B116" t="s">
        <v>1050</v>
      </c>
      <c r="C116" t="s">
        <v>1051</v>
      </c>
      <c r="D116" t="s">
        <v>644</v>
      </c>
      <c r="E116" t="s">
        <v>1048</v>
      </c>
      <c r="F116" t="s">
        <v>603</v>
      </c>
    </row>
    <row r="117" spans="1:6" x14ac:dyDescent="0.3">
      <c r="A117" t="s">
        <v>1052</v>
      </c>
      <c r="B117" t="s">
        <v>1053</v>
      </c>
      <c r="C117" t="s">
        <v>1054</v>
      </c>
      <c r="D117" t="s">
        <v>690</v>
      </c>
      <c r="E117" t="s">
        <v>1055</v>
      </c>
      <c r="F117" t="s">
        <v>603</v>
      </c>
    </row>
    <row r="118" spans="1:6" x14ac:dyDescent="0.3">
      <c r="A118" t="s">
        <v>1056</v>
      </c>
      <c r="B118" t="s">
        <v>1057</v>
      </c>
      <c r="C118" t="s">
        <v>1058</v>
      </c>
      <c r="D118" t="s">
        <v>624</v>
      </c>
      <c r="E118" t="s">
        <v>1059</v>
      </c>
      <c r="F118" t="s">
        <v>965</v>
      </c>
    </row>
    <row r="119" spans="1:6" x14ac:dyDescent="0.3">
      <c r="A119" t="s">
        <v>1060</v>
      </c>
      <c r="B119" t="s">
        <v>1061</v>
      </c>
      <c r="C119" t="s">
        <v>1062</v>
      </c>
      <c r="D119" t="s">
        <v>601</v>
      </c>
      <c r="E119" t="s">
        <v>1063</v>
      </c>
      <c r="F119" t="s">
        <v>616</v>
      </c>
    </row>
    <row r="120" spans="1:6" x14ac:dyDescent="0.3">
      <c r="A120" t="s">
        <v>1064</v>
      </c>
      <c r="B120" t="s">
        <v>1065</v>
      </c>
      <c r="C120" t="s">
        <v>1066</v>
      </c>
      <c r="D120" t="s">
        <v>658</v>
      </c>
      <c r="E120" t="s">
        <v>1063</v>
      </c>
      <c r="F120" t="s">
        <v>603</v>
      </c>
    </row>
    <row r="121" spans="1:6" x14ac:dyDescent="0.3">
      <c r="A121" t="s">
        <v>1067</v>
      </c>
      <c r="B121" t="s">
        <v>1068</v>
      </c>
      <c r="C121" t="s">
        <v>1069</v>
      </c>
      <c r="D121" t="s">
        <v>1070</v>
      </c>
      <c r="E121" t="s">
        <v>1063</v>
      </c>
      <c r="F121" t="s">
        <v>1071</v>
      </c>
    </row>
    <row r="122" spans="1:6" x14ac:dyDescent="0.3">
      <c r="A122" t="s">
        <v>1072</v>
      </c>
      <c r="B122" t="s">
        <v>1073</v>
      </c>
      <c r="C122" t="s">
        <v>1074</v>
      </c>
      <c r="D122" t="s">
        <v>601</v>
      </c>
      <c r="E122" t="s">
        <v>1075</v>
      </c>
      <c r="F122" t="s">
        <v>616</v>
      </c>
    </row>
    <row r="123" spans="1:6" x14ac:dyDescent="0.3">
      <c r="A123" t="s">
        <v>1076</v>
      </c>
      <c r="B123" t="s">
        <v>1077</v>
      </c>
      <c r="C123" t="s">
        <v>1078</v>
      </c>
      <c r="D123" t="s">
        <v>1079</v>
      </c>
      <c r="E123" t="s">
        <v>1080</v>
      </c>
      <c r="F123" t="s">
        <v>646</v>
      </c>
    </row>
    <row r="124" spans="1:6" x14ac:dyDescent="0.3">
      <c r="A124" t="s">
        <v>1081</v>
      </c>
      <c r="B124" t="s">
        <v>1082</v>
      </c>
      <c r="C124" t="s">
        <v>1083</v>
      </c>
      <c r="D124" t="s">
        <v>587</v>
      </c>
      <c r="E124" t="s">
        <v>1084</v>
      </c>
      <c r="F124" t="s">
        <v>589</v>
      </c>
    </row>
    <row r="125" spans="1:6" x14ac:dyDescent="0.3">
      <c r="A125" t="s">
        <v>1085</v>
      </c>
      <c r="B125" t="s">
        <v>1086</v>
      </c>
      <c r="C125" t="s">
        <v>1087</v>
      </c>
      <c r="D125" t="s">
        <v>644</v>
      </c>
      <c r="E125" t="s">
        <v>1088</v>
      </c>
      <c r="F125" t="s">
        <v>603</v>
      </c>
    </row>
    <row r="126" spans="1:6" x14ac:dyDescent="0.3">
      <c r="A126" t="s">
        <v>1089</v>
      </c>
      <c r="B126" t="s">
        <v>1090</v>
      </c>
      <c r="C126" t="s">
        <v>1091</v>
      </c>
      <c r="D126" t="s">
        <v>601</v>
      </c>
      <c r="E126" t="s">
        <v>1092</v>
      </c>
      <c r="F126" t="s">
        <v>616</v>
      </c>
    </row>
    <row r="127" spans="1:6" x14ac:dyDescent="0.3">
      <c r="A127" t="s">
        <v>1093</v>
      </c>
      <c r="B127" t="s">
        <v>1094</v>
      </c>
      <c r="C127" t="s">
        <v>1095</v>
      </c>
      <c r="D127" t="s">
        <v>778</v>
      </c>
      <c r="E127" t="s">
        <v>1092</v>
      </c>
      <c r="F127" t="s">
        <v>646</v>
      </c>
    </row>
    <row r="128" spans="1:6" x14ac:dyDescent="0.3">
      <c r="A128" t="s">
        <v>1096</v>
      </c>
      <c r="B128" t="s">
        <v>1097</v>
      </c>
      <c r="C128" t="s">
        <v>1098</v>
      </c>
      <c r="D128" t="s">
        <v>1099</v>
      </c>
      <c r="E128" t="s">
        <v>1100</v>
      </c>
      <c r="F128" t="s">
        <v>646</v>
      </c>
    </row>
    <row r="129" spans="1:6" x14ac:dyDescent="0.3">
      <c r="A129" t="s">
        <v>1101</v>
      </c>
      <c r="B129" t="s">
        <v>1102</v>
      </c>
      <c r="C129" t="s">
        <v>1103</v>
      </c>
      <c r="D129" t="s">
        <v>1104</v>
      </c>
      <c r="E129" t="s">
        <v>1105</v>
      </c>
      <c r="F129" t="s">
        <v>1106</v>
      </c>
    </row>
    <row r="130" spans="1:6" x14ac:dyDescent="0.3">
      <c r="A130" t="s">
        <v>1107</v>
      </c>
      <c r="B130" t="s">
        <v>1108</v>
      </c>
      <c r="C130" t="s">
        <v>1109</v>
      </c>
      <c r="D130" t="s">
        <v>1099</v>
      </c>
      <c r="E130" t="s">
        <v>1105</v>
      </c>
      <c r="F130" t="s">
        <v>603</v>
      </c>
    </row>
    <row r="131" spans="1:6" x14ac:dyDescent="0.3">
      <c r="A131" t="s">
        <v>1110</v>
      </c>
      <c r="B131" t="s">
        <v>1111</v>
      </c>
      <c r="C131" t="s">
        <v>1112</v>
      </c>
      <c r="D131" t="s">
        <v>1113</v>
      </c>
      <c r="E131" t="s">
        <v>1114</v>
      </c>
      <c r="F131" t="s">
        <v>1115</v>
      </c>
    </row>
    <row r="132" spans="1:6" x14ac:dyDescent="0.3">
      <c r="A132" t="s">
        <v>1116</v>
      </c>
      <c r="B132" t="s">
        <v>1117</v>
      </c>
      <c r="C132" t="s">
        <v>1118</v>
      </c>
      <c r="D132" t="s">
        <v>601</v>
      </c>
      <c r="E132" t="s">
        <v>1119</v>
      </c>
      <c r="F132" t="s">
        <v>603</v>
      </c>
    </row>
    <row r="133" spans="1:6" x14ac:dyDescent="0.3">
      <c r="A133" t="s">
        <v>1120</v>
      </c>
      <c r="B133" t="s">
        <v>1121</v>
      </c>
      <c r="C133" t="s">
        <v>1122</v>
      </c>
      <c r="D133" t="s">
        <v>601</v>
      </c>
      <c r="E133" t="s">
        <v>1119</v>
      </c>
      <c r="F133" t="s">
        <v>646</v>
      </c>
    </row>
    <row r="134" spans="1:6" x14ac:dyDescent="0.3">
      <c r="A134" t="s">
        <v>1123</v>
      </c>
      <c r="B134" t="s">
        <v>1124</v>
      </c>
      <c r="C134" t="s">
        <v>1125</v>
      </c>
      <c r="D134" t="s">
        <v>778</v>
      </c>
      <c r="E134" t="s">
        <v>1126</v>
      </c>
      <c r="F134" t="s">
        <v>603</v>
      </c>
    </row>
    <row r="135" spans="1:6" x14ac:dyDescent="0.3">
      <c r="A135" t="s">
        <v>1127</v>
      </c>
      <c r="B135" t="s">
        <v>1128</v>
      </c>
      <c r="C135" t="s">
        <v>1129</v>
      </c>
      <c r="D135" t="s">
        <v>644</v>
      </c>
      <c r="E135" t="s">
        <v>1126</v>
      </c>
      <c r="F135" t="s">
        <v>603</v>
      </c>
    </row>
    <row r="136" spans="1:6" x14ac:dyDescent="0.3">
      <c r="A136" t="s">
        <v>1130</v>
      </c>
      <c r="B136" t="s">
        <v>1131</v>
      </c>
      <c r="C136" t="s">
        <v>1132</v>
      </c>
      <c r="D136" t="s">
        <v>658</v>
      </c>
      <c r="E136" t="s">
        <v>1133</v>
      </c>
      <c r="F136" t="s">
        <v>646</v>
      </c>
    </row>
    <row r="137" spans="1:6" x14ac:dyDescent="0.3">
      <c r="A137" t="s">
        <v>1134</v>
      </c>
      <c r="B137" t="s">
        <v>1135</v>
      </c>
      <c r="C137" t="s">
        <v>1136</v>
      </c>
      <c r="D137" t="s">
        <v>1099</v>
      </c>
      <c r="E137" t="s">
        <v>1137</v>
      </c>
      <c r="F137" t="s">
        <v>603</v>
      </c>
    </row>
    <row r="138" spans="1:6" x14ac:dyDescent="0.3">
      <c r="A138" t="s">
        <v>1138</v>
      </c>
      <c r="B138" t="s">
        <v>1139</v>
      </c>
      <c r="C138" t="s">
        <v>1140</v>
      </c>
      <c r="D138" t="s">
        <v>690</v>
      </c>
      <c r="E138" t="s">
        <v>1141</v>
      </c>
      <c r="F138" t="s">
        <v>965</v>
      </c>
    </row>
    <row r="139" spans="1:6" x14ac:dyDescent="0.3">
      <c r="A139" t="s">
        <v>1142</v>
      </c>
      <c r="B139" t="s">
        <v>1143</v>
      </c>
      <c r="C139" t="s">
        <v>1144</v>
      </c>
      <c r="D139" t="s">
        <v>1145</v>
      </c>
      <c r="E139" t="s">
        <v>1146</v>
      </c>
      <c r="F139" t="s">
        <v>603</v>
      </c>
    </row>
    <row r="140" spans="1:6" x14ac:dyDescent="0.3">
      <c r="A140" t="s">
        <v>1147</v>
      </c>
      <c r="B140" t="s">
        <v>1148</v>
      </c>
      <c r="C140" t="s">
        <v>1149</v>
      </c>
      <c r="D140" t="s">
        <v>1150</v>
      </c>
      <c r="E140" t="s">
        <v>1151</v>
      </c>
      <c r="F140" t="s">
        <v>631</v>
      </c>
    </row>
    <row r="141" spans="1:6" x14ac:dyDescent="0.3">
      <c r="A141" t="s">
        <v>1152</v>
      </c>
      <c r="B141" t="s">
        <v>1153</v>
      </c>
      <c r="C141" t="s">
        <v>1154</v>
      </c>
      <c r="D141" t="s">
        <v>624</v>
      </c>
      <c r="E141" t="s">
        <v>1151</v>
      </c>
      <c r="F141" t="s">
        <v>646</v>
      </c>
    </row>
    <row r="142" spans="1:6" x14ac:dyDescent="0.3">
      <c r="A142" t="s">
        <v>1155</v>
      </c>
      <c r="B142" t="s">
        <v>1156</v>
      </c>
      <c r="C142" t="s">
        <v>1157</v>
      </c>
      <c r="D142" t="s">
        <v>910</v>
      </c>
      <c r="E142" t="s">
        <v>1158</v>
      </c>
      <c r="F142" t="s">
        <v>646</v>
      </c>
    </row>
    <row r="143" spans="1:6" x14ac:dyDescent="0.3">
      <c r="A143" t="s">
        <v>1159</v>
      </c>
      <c r="B143" t="s">
        <v>1160</v>
      </c>
      <c r="C143" t="s">
        <v>1161</v>
      </c>
      <c r="D143" t="s">
        <v>1162</v>
      </c>
      <c r="E143" t="s">
        <v>1163</v>
      </c>
      <c r="F143" t="s">
        <v>631</v>
      </c>
    </row>
    <row r="144" spans="1:6" x14ac:dyDescent="0.3">
      <c r="A144" t="s">
        <v>1164</v>
      </c>
      <c r="B144" t="s">
        <v>1165</v>
      </c>
      <c r="C144" t="s">
        <v>1166</v>
      </c>
      <c r="D144" t="s">
        <v>601</v>
      </c>
      <c r="E144" t="s">
        <v>1167</v>
      </c>
      <c r="F144" t="s">
        <v>616</v>
      </c>
    </row>
    <row r="145" spans="1:6" x14ac:dyDescent="0.3">
      <c r="A145" t="s">
        <v>1168</v>
      </c>
      <c r="B145" t="s">
        <v>1169</v>
      </c>
      <c r="C145" t="s">
        <v>1170</v>
      </c>
      <c r="D145" t="s">
        <v>1171</v>
      </c>
      <c r="E145" t="s">
        <v>1167</v>
      </c>
      <c r="F145" t="s">
        <v>1172</v>
      </c>
    </row>
    <row r="146" spans="1:6" x14ac:dyDescent="0.3">
      <c r="A146" t="s">
        <v>1173</v>
      </c>
      <c r="B146" t="s">
        <v>1174</v>
      </c>
      <c r="C146" t="s">
        <v>1175</v>
      </c>
      <c r="D146" t="s">
        <v>910</v>
      </c>
      <c r="E146" t="s">
        <v>1167</v>
      </c>
      <c r="F146" t="s">
        <v>603</v>
      </c>
    </row>
    <row r="147" spans="1:6" x14ac:dyDescent="0.3">
      <c r="A147" t="s">
        <v>1176</v>
      </c>
      <c r="B147" t="s">
        <v>1177</v>
      </c>
      <c r="C147" t="s">
        <v>1178</v>
      </c>
      <c r="D147" t="s">
        <v>587</v>
      </c>
      <c r="E147" t="s">
        <v>1167</v>
      </c>
      <c r="F147" t="s">
        <v>589</v>
      </c>
    </row>
    <row r="148" spans="1:6" x14ac:dyDescent="0.3">
      <c r="A148" t="s">
        <v>1179</v>
      </c>
      <c r="B148" t="s">
        <v>1180</v>
      </c>
      <c r="C148" t="s">
        <v>1181</v>
      </c>
      <c r="D148" t="s">
        <v>1182</v>
      </c>
      <c r="E148" t="s">
        <v>1183</v>
      </c>
      <c r="F148" t="s">
        <v>1172</v>
      </c>
    </row>
    <row r="149" spans="1:6" x14ac:dyDescent="0.3">
      <c r="A149" t="s">
        <v>1184</v>
      </c>
      <c r="B149" t="s">
        <v>1185</v>
      </c>
      <c r="C149" t="s">
        <v>1186</v>
      </c>
      <c r="D149" t="s">
        <v>629</v>
      </c>
      <c r="E149" t="s">
        <v>1187</v>
      </c>
      <c r="F149" t="s">
        <v>631</v>
      </c>
    </row>
    <row r="150" spans="1:6" x14ac:dyDescent="0.3">
      <c r="A150" t="s">
        <v>1188</v>
      </c>
      <c r="B150" t="s">
        <v>1189</v>
      </c>
      <c r="C150" t="s">
        <v>1190</v>
      </c>
      <c r="D150" t="s">
        <v>1191</v>
      </c>
      <c r="E150" t="s">
        <v>1192</v>
      </c>
      <c r="F150" t="s">
        <v>1115</v>
      </c>
    </row>
    <row r="151" spans="1:6" x14ac:dyDescent="0.3">
      <c r="A151" t="s">
        <v>1193</v>
      </c>
      <c r="B151" t="s">
        <v>1194</v>
      </c>
      <c r="C151" t="s">
        <v>1195</v>
      </c>
      <c r="D151" t="s">
        <v>1006</v>
      </c>
      <c r="E151" t="s">
        <v>1196</v>
      </c>
      <c r="F151" t="s">
        <v>681</v>
      </c>
    </row>
    <row r="152" spans="1:6" x14ac:dyDescent="0.3">
      <c r="A152" t="s">
        <v>1197</v>
      </c>
      <c r="B152" t="s">
        <v>1198</v>
      </c>
      <c r="C152" t="s">
        <v>1199</v>
      </c>
      <c r="D152" t="s">
        <v>601</v>
      </c>
      <c r="E152" t="s">
        <v>1196</v>
      </c>
      <c r="F152" t="s">
        <v>616</v>
      </c>
    </row>
    <row r="153" spans="1:6" x14ac:dyDescent="0.3">
      <c r="A153" t="s">
        <v>1200</v>
      </c>
      <c r="B153" t="s">
        <v>1201</v>
      </c>
      <c r="C153" t="s">
        <v>1202</v>
      </c>
      <c r="D153" t="s">
        <v>601</v>
      </c>
      <c r="E153" t="s">
        <v>1203</v>
      </c>
      <c r="F153" t="s">
        <v>616</v>
      </c>
    </row>
    <row r="154" spans="1:6" x14ac:dyDescent="0.3">
      <c r="A154" t="s">
        <v>1204</v>
      </c>
      <c r="B154" t="s">
        <v>1205</v>
      </c>
      <c r="C154" t="s">
        <v>1206</v>
      </c>
      <c r="D154" t="s">
        <v>685</v>
      </c>
      <c r="E154" t="s">
        <v>1207</v>
      </c>
      <c r="F154" t="s">
        <v>646</v>
      </c>
    </row>
    <row r="155" spans="1:6" x14ac:dyDescent="0.3">
      <c r="A155" t="s">
        <v>1208</v>
      </c>
      <c r="B155" t="s">
        <v>1209</v>
      </c>
      <c r="C155" t="s">
        <v>1210</v>
      </c>
      <c r="D155" t="s">
        <v>1211</v>
      </c>
      <c r="E155" t="s">
        <v>1212</v>
      </c>
      <c r="F155" t="s">
        <v>1213</v>
      </c>
    </row>
    <row r="156" spans="1:6" x14ac:dyDescent="0.3">
      <c r="A156" t="s">
        <v>1214</v>
      </c>
      <c r="B156" t="s">
        <v>1215</v>
      </c>
      <c r="C156" t="s">
        <v>1216</v>
      </c>
      <c r="D156" t="s">
        <v>644</v>
      </c>
      <c r="E156" t="s">
        <v>1212</v>
      </c>
      <c r="F156" t="s">
        <v>681</v>
      </c>
    </row>
    <row r="157" spans="1:6" x14ac:dyDescent="0.3">
      <c r="A157" t="s">
        <v>1217</v>
      </c>
      <c r="B157" t="s">
        <v>1218</v>
      </c>
      <c r="C157" t="s">
        <v>1219</v>
      </c>
      <c r="D157" t="s">
        <v>624</v>
      </c>
      <c r="E157" t="s">
        <v>1212</v>
      </c>
      <c r="F157" t="s">
        <v>603</v>
      </c>
    </row>
    <row r="158" spans="1:6" x14ac:dyDescent="0.3">
      <c r="A158" t="s">
        <v>1220</v>
      </c>
      <c r="B158" t="s">
        <v>1221</v>
      </c>
      <c r="C158" t="s">
        <v>1222</v>
      </c>
      <c r="D158" t="s">
        <v>644</v>
      </c>
      <c r="E158" t="s">
        <v>1223</v>
      </c>
      <c r="F158" t="s">
        <v>603</v>
      </c>
    </row>
    <row r="159" spans="1:6" x14ac:dyDescent="0.3">
      <c r="A159" t="s">
        <v>1224</v>
      </c>
      <c r="B159" t="s">
        <v>1225</v>
      </c>
      <c r="C159" t="s">
        <v>1226</v>
      </c>
      <c r="D159" t="s">
        <v>644</v>
      </c>
      <c r="E159" t="s">
        <v>1223</v>
      </c>
      <c r="F159" t="s">
        <v>603</v>
      </c>
    </row>
    <row r="160" spans="1:6" x14ac:dyDescent="0.3">
      <c r="A160" t="s">
        <v>1227</v>
      </c>
      <c r="B160" t="s">
        <v>1228</v>
      </c>
      <c r="C160" t="s">
        <v>1229</v>
      </c>
      <c r="D160" t="s">
        <v>601</v>
      </c>
      <c r="E160" t="s">
        <v>1230</v>
      </c>
      <c r="F160" t="s">
        <v>636</v>
      </c>
    </row>
    <row r="161" spans="1:6" x14ac:dyDescent="0.3">
      <c r="A161" t="s">
        <v>1231</v>
      </c>
      <c r="B161" t="s">
        <v>1232</v>
      </c>
      <c r="C161" t="s">
        <v>1233</v>
      </c>
      <c r="D161" t="s">
        <v>601</v>
      </c>
      <c r="E161" t="s">
        <v>1234</v>
      </c>
      <c r="F161" t="s">
        <v>616</v>
      </c>
    </row>
    <row r="162" spans="1:6" x14ac:dyDescent="0.3">
      <c r="A162" t="s">
        <v>1235</v>
      </c>
      <c r="B162" t="s">
        <v>1236</v>
      </c>
      <c r="C162" t="s">
        <v>1237</v>
      </c>
      <c r="D162" t="s">
        <v>685</v>
      </c>
      <c r="E162" t="s">
        <v>1238</v>
      </c>
      <c r="F162" t="s">
        <v>646</v>
      </c>
    </row>
    <row r="163" spans="1:6" x14ac:dyDescent="0.3">
      <c r="A163" t="s">
        <v>1239</v>
      </c>
      <c r="B163" t="s">
        <v>1240</v>
      </c>
      <c r="C163" t="s">
        <v>1241</v>
      </c>
      <c r="D163" t="s">
        <v>778</v>
      </c>
      <c r="E163" t="s">
        <v>1234</v>
      </c>
      <c r="F163" t="s">
        <v>603</v>
      </c>
    </row>
    <row r="164" spans="1:6" x14ac:dyDescent="0.3">
      <c r="A164" t="s">
        <v>1242</v>
      </c>
      <c r="B164" t="s">
        <v>1243</v>
      </c>
      <c r="C164" t="s">
        <v>1244</v>
      </c>
      <c r="D164" t="s">
        <v>778</v>
      </c>
      <c r="E164" t="s">
        <v>1234</v>
      </c>
      <c r="F164" t="s">
        <v>1245</v>
      </c>
    </row>
    <row r="165" spans="1:6" x14ac:dyDescent="0.3">
      <c r="A165" t="s">
        <v>1246</v>
      </c>
      <c r="B165" t="s">
        <v>1247</v>
      </c>
      <c r="C165" t="s">
        <v>1248</v>
      </c>
      <c r="D165" t="s">
        <v>644</v>
      </c>
      <c r="E165" t="s">
        <v>1249</v>
      </c>
      <c r="F165" t="s">
        <v>603</v>
      </c>
    </row>
    <row r="166" spans="1:6" x14ac:dyDescent="0.3">
      <c r="A166" t="s">
        <v>1250</v>
      </c>
      <c r="B166" t="s">
        <v>1251</v>
      </c>
      <c r="C166" t="s">
        <v>1252</v>
      </c>
      <c r="D166" t="s">
        <v>587</v>
      </c>
      <c r="E166" t="s">
        <v>1253</v>
      </c>
      <c r="F166" t="s">
        <v>589</v>
      </c>
    </row>
    <row r="167" spans="1:6" x14ac:dyDescent="0.3">
      <c r="A167" t="s">
        <v>1254</v>
      </c>
      <c r="B167" t="s">
        <v>1255</v>
      </c>
      <c r="C167" t="s">
        <v>1256</v>
      </c>
      <c r="D167" t="s">
        <v>685</v>
      </c>
      <c r="E167" t="s">
        <v>1257</v>
      </c>
      <c r="F167" t="s">
        <v>603</v>
      </c>
    </row>
    <row r="168" spans="1:6" x14ac:dyDescent="0.3">
      <c r="A168" t="s">
        <v>1258</v>
      </c>
      <c r="B168" t="s">
        <v>1259</v>
      </c>
      <c r="C168" t="s">
        <v>1260</v>
      </c>
      <c r="D168" t="s">
        <v>690</v>
      </c>
      <c r="E168" t="s">
        <v>1261</v>
      </c>
      <c r="F168" t="s">
        <v>935</v>
      </c>
    </row>
    <row r="169" spans="1:6" x14ac:dyDescent="0.3">
      <c r="A169" t="s">
        <v>1262</v>
      </c>
      <c r="B169" t="s">
        <v>1263</v>
      </c>
      <c r="C169" t="s">
        <v>1264</v>
      </c>
      <c r="D169" t="s">
        <v>1265</v>
      </c>
      <c r="E169" t="s">
        <v>1266</v>
      </c>
      <c r="F169" t="s">
        <v>1172</v>
      </c>
    </row>
    <row r="170" spans="1:6" x14ac:dyDescent="0.3">
      <c r="A170" t="s">
        <v>1267</v>
      </c>
      <c r="B170" t="s">
        <v>1268</v>
      </c>
      <c r="C170" t="s">
        <v>1269</v>
      </c>
      <c r="D170" t="s">
        <v>601</v>
      </c>
      <c r="E170" t="s">
        <v>1270</v>
      </c>
      <c r="F170" t="s">
        <v>616</v>
      </c>
    </row>
    <row r="171" spans="1:6" x14ac:dyDescent="0.3">
      <c r="A171" t="s">
        <v>1271</v>
      </c>
      <c r="B171" t="s">
        <v>1272</v>
      </c>
      <c r="C171" t="s">
        <v>1273</v>
      </c>
      <c r="D171" t="s">
        <v>685</v>
      </c>
      <c r="E171" t="s">
        <v>1274</v>
      </c>
      <c r="F171" t="s">
        <v>646</v>
      </c>
    </row>
    <row r="172" spans="1:6" x14ac:dyDescent="0.3">
      <c r="A172" t="s">
        <v>1275</v>
      </c>
      <c r="B172" t="s">
        <v>1276</v>
      </c>
      <c r="C172" t="s">
        <v>1277</v>
      </c>
      <c r="D172" t="s">
        <v>910</v>
      </c>
      <c r="E172" t="s">
        <v>1278</v>
      </c>
      <c r="F172" t="s">
        <v>646</v>
      </c>
    </row>
    <row r="173" spans="1:6" x14ac:dyDescent="0.3">
      <c r="A173" t="s">
        <v>1279</v>
      </c>
      <c r="B173" t="s">
        <v>1280</v>
      </c>
      <c r="C173" t="s">
        <v>1281</v>
      </c>
      <c r="D173" t="s">
        <v>1282</v>
      </c>
      <c r="E173" t="s">
        <v>1278</v>
      </c>
      <c r="F173" t="s">
        <v>1071</v>
      </c>
    </row>
    <row r="174" spans="1:6" x14ac:dyDescent="0.3">
      <c r="A174" t="s">
        <v>1283</v>
      </c>
      <c r="B174" t="s">
        <v>1284</v>
      </c>
      <c r="C174" t="s">
        <v>1285</v>
      </c>
      <c r="D174" t="s">
        <v>644</v>
      </c>
      <c r="E174" t="s">
        <v>1286</v>
      </c>
      <c r="F174" t="s">
        <v>681</v>
      </c>
    </row>
    <row r="175" spans="1:6" x14ac:dyDescent="0.3">
      <c r="A175" t="s">
        <v>1287</v>
      </c>
      <c r="B175" t="s">
        <v>1288</v>
      </c>
      <c r="C175" t="s">
        <v>1289</v>
      </c>
      <c r="D175" t="s">
        <v>778</v>
      </c>
      <c r="E175" t="s">
        <v>1290</v>
      </c>
      <c r="F175" t="s">
        <v>603</v>
      </c>
    </row>
    <row r="176" spans="1:6" x14ac:dyDescent="0.3">
      <c r="A176" t="s">
        <v>1291</v>
      </c>
      <c r="B176" t="s">
        <v>1292</v>
      </c>
      <c r="C176" t="s">
        <v>1293</v>
      </c>
      <c r="D176" t="s">
        <v>910</v>
      </c>
      <c r="E176" t="s">
        <v>1294</v>
      </c>
      <c r="F176" t="s">
        <v>1245</v>
      </c>
    </row>
    <row r="177" spans="1:6" x14ac:dyDescent="0.3">
      <c r="A177" t="s">
        <v>1295</v>
      </c>
      <c r="B177" t="s">
        <v>1296</v>
      </c>
      <c r="C177" t="s">
        <v>1297</v>
      </c>
      <c r="D177" t="s">
        <v>1298</v>
      </c>
      <c r="E177" t="s">
        <v>1299</v>
      </c>
      <c r="F177" t="s">
        <v>1245</v>
      </c>
    </row>
    <row r="178" spans="1:6" x14ac:dyDescent="0.3">
      <c r="A178" t="s">
        <v>1300</v>
      </c>
      <c r="B178" t="s">
        <v>1301</v>
      </c>
      <c r="C178" t="s">
        <v>1302</v>
      </c>
      <c r="D178" t="s">
        <v>1303</v>
      </c>
      <c r="E178" t="s">
        <v>1304</v>
      </c>
      <c r="F178" t="s">
        <v>1305</v>
      </c>
    </row>
    <row r="179" spans="1:6" x14ac:dyDescent="0.3">
      <c r="A179" t="s">
        <v>1306</v>
      </c>
      <c r="B179" t="s">
        <v>1307</v>
      </c>
      <c r="C179" t="s">
        <v>1308</v>
      </c>
      <c r="D179" t="s">
        <v>1298</v>
      </c>
      <c r="E179" t="s">
        <v>1309</v>
      </c>
      <c r="F179" t="s">
        <v>1245</v>
      </c>
    </row>
    <row r="180" spans="1:6" x14ac:dyDescent="0.3">
      <c r="A180" t="s">
        <v>1310</v>
      </c>
      <c r="B180" t="s">
        <v>1311</v>
      </c>
      <c r="C180" t="s">
        <v>1312</v>
      </c>
      <c r="D180" t="s">
        <v>685</v>
      </c>
      <c r="E180" t="s">
        <v>1313</v>
      </c>
      <c r="F180" t="s">
        <v>646</v>
      </c>
    </row>
    <row r="181" spans="1:6" x14ac:dyDescent="0.3">
      <c r="A181" t="s">
        <v>1314</v>
      </c>
      <c r="B181" t="s">
        <v>1315</v>
      </c>
      <c r="C181" t="s">
        <v>1316</v>
      </c>
      <c r="D181" t="s">
        <v>685</v>
      </c>
      <c r="E181" t="s">
        <v>1317</v>
      </c>
      <c r="F181" t="s">
        <v>603</v>
      </c>
    </row>
    <row r="182" spans="1:6" x14ac:dyDescent="0.3">
      <c r="A182" t="s">
        <v>1318</v>
      </c>
      <c r="B182" t="s">
        <v>1319</v>
      </c>
      <c r="C182" t="s">
        <v>1320</v>
      </c>
      <c r="D182" t="s">
        <v>1321</v>
      </c>
      <c r="E182" t="s">
        <v>1322</v>
      </c>
      <c r="F182" t="s">
        <v>701</v>
      </c>
    </row>
    <row r="183" spans="1:6" x14ac:dyDescent="0.3">
      <c r="A183" t="s">
        <v>1323</v>
      </c>
      <c r="B183" t="s">
        <v>1324</v>
      </c>
      <c r="C183" t="s">
        <v>1325</v>
      </c>
      <c r="D183" t="s">
        <v>667</v>
      </c>
      <c r="E183" t="s">
        <v>1326</v>
      </c>
      <c r="F183" t="s">
        <v>935</v>
      </c>
    </row>
    <row r="184" spans="1:6" x14ac:dyDescent="0.3">
      <c r="A184" t="s">
        <v>1327</v>
      </c>
      <c r="B184" t="s">
        <v>1328</v>
      </c>
      <c r="C184" t="s">
        <v>1329</v>
      </c>
      <c r="D184" t="s">
        <v>1330</v>
      </c>
      <c r="E184" t="s">
        <v>1331</v>
      </c>
      <c r="F184" t="s">
        <v>1332</v>
      </c>
    </row>
    <row r="185" spans="1:6" x14ac:dyDescent="0.3">
      <c r="A185" t="s">
        <v>1333</v>
      </c>
      <c r="B185" t="s">
        <v>1334</v>
      </c>
      <c r="C185" t="s">
        <v>1335</v>
      </c>
      <c r="D185" t="s">
        <v>685</v>
      </c>
      <c r="E185" t="s">
        <v>1336</v>
      </c>
      <c r="F185" t="s">
        <v>603</v>
      </c>
    </row>
    <row r="186" spans="1:6" x14ac:dyDescent="0.3">
      <c r="A186" t="s">
        <v>1337</v>
      </c>
      <c r="B186" t="s">
        <v>1338</v>
      </c>
      <c r="C186" t="s">
        <v>1339</v>
      </c>
      <c r="D186" t="s">
        <v>1340</v>
      </c>
      <c r="E186" t="s">
        <v>1341</v>
      </c>
      <c r="F186" t="s">
        <v>701</v>
      </c>
    </row>
    <row r="187" spans="1:6" x14ac:dyDescent="0.3">
      <c r="A187" t="s">
        <v>1342</v>
      </c>
      <c r="B187" t="s">
        <v>1343</v>
      </c>
      <c r="C187" t="s">
        <v>1344</v>
      </c>
      <c r="D187" t="s">
        <v>1345</v>
      </c>
      <c r="E187" t="s">
        <v>1341</v>
      </c>
      <c r="F187" t="s">
        <v>1071</v>
      </c>
    </row>
    <row r="188" spans="1:6" x14ac:dyDescent="0.3">
      <c r="A188" t="s">
        <v>1346</v>
      </c>
      <c r="B188" t="s">
        <v>1347</v>
      </c>
      <c r="C188" t="s">
        <v>1348</v>
      </c>
      <c r="D188" t="s">
        <v>685</v>
      </c>
      <c r="E188" t="s">
        <v>1341</v>
      </c>
      <c r="F188" t="s">
        <v>646</v>
      </c>
    </row>
    <row r="189" spans="1:6" x14ac:dyDescent="0.3">
      <c r="A189" t="s">
        <v>1349</v>
      </c>
      <c r="B189" t="s">
        <v>1350</v>
      </c>
      <c r="C189" t="s">
        <v>1351</v>
      </c>
      <c r="D189" t="s">
        <v>1352</v>
      </c>
      <c r="E189" t="s">
        <v>1353</v>
      </c>
      <c r="F189" t="s">
        <v>1332</v>
      </c>
    </row>
    <row r="190" spans="1:6" x14ac:dyDescent="0.3">
      <c r="A190" t="s">
        <v>1354</v>
      </c>
      <c r="B190" t="s">
        <v>1355</v>
      </c>
      <c r="C190" t="s">
        <v>1356</v>
      </c>
      <c r="D190" t="s">
        <v>1357</v>
      </c>
      <c r="E190" t="s">
        <v>1353</v>
      </c>
      <c r="F190" t="s">
        <v>646</v>
      </c>
    </row>
    <row r="191" spans="1:6" x14ac:dyDescent="0.3">
      <c r="A191" t="s">
        <v>1358</v>
      </c>
      <c r="B191" t="s">
        <v>1359</v>
      </c>
      <c r="C191" t="s">
        <v>1360</v>
      </c>
      <c r="D191" t="s">
        <v>1361</v>
      </c>
      <c r="E191" t="s">
        <v>1362</v>
      </c>
      <c r="F191" t="s">
        <v>1363</v>
      </c>
    </row>
    <row r="192" spans="1:6" x14ac:dyDescent="0.3">
      <c r="A192" t="s">
        <v>1364</v>
      </c>
      <c r="B192" t="s">
        <v>1365</v>
      </c>
      <c r="C192" t="s">
        <v>1366</v>
      </c>
      <c r="D192" t="s">
        <v>1367</v>
      </c>
      <c r="E192" t="s">
        <v>1368</v>
      </c>
      <c r="F192" t="s">
        <v>1172</v>
      </c>
    </row>
    <row r="193" spans="1:6" x14ac:dyDescent="0.3">
      <c r="A193" t="s">
        <v>1369</v>
      </c>
      <c r="B193" t="s">
        <v>1370</v>
      </c>
      <c r="C193" t="s">
        <v>1371</v>
      </c>
      <c r="D193" t="s">
        <v>1372</v>
      </c>
      <c r="E193" t="s">
        <v>1368</v>
      </c>
      <c r="F193" t="s">
        <v>1363</v>
      </c>
    </row>
    <row r="194" spans="1:6" x14ac:dyDescent="0.3">
      <c r="A194" t="s">
        <v>1373</v>
      </c>
      <c r="B194" t="s">
        <v>1374</v>
      </c>
      <c r="C194" t="s">
        <v>1375</v>
      </c>
      <c r="D194" t="s">
        <v>601</v>
      </c>
      <c r="E194" t="s">
        <v>1368</v>
      </c>
      <c r="F194" t="s">
        <v>616</v>
      </c>
    </row>
    <row r="195" spans="1:6" x14ac:dyDescent="0.3">
      <c r="A195" t="s">
        <v>1376</v>
      </c>
      <c r="B195" t="s">
        <v>1377</v>
      </c>
      <c r="C195" t="s">
        <v>1378</v>
      </c>
      <c r="D195" t="s">
        <v>1379</v>
      </c>
      <c r="E195" t="s">
        <v>1380</v>
      </c>
      <c r="F195" t="s">
        <v>1381</v>
      </c>
    </row>
    <row r="196" spans="1:6" x14ac:dyDescent="0.3">
      <c r="A196" t="s">
        <v>1382</v>
      </c>
      <c r="B196" t="s">
        <v>1383</v>
      </c>
      <c r="C196" t="s">
        <v>1384</v>
      </c>
      <c r="D196" t="s">
        <v>778</v>
      </c>
      <c r="E196" t="s">
        <v>1385</v>
      </c>
      <c r="F196" t="s">
        <v>646</v>
      </c>
    </row>
    <row r="197" spans="1:6" x14ac:dyDescent="0.3">
      <c r="A197" t="s">
        <v>1386</v>
      </c>
      <c r="B197" t="s">
        <v>1387</v>
      </c>
      <c r="C197" t="s">
        <v>1388</v>
      </c>
      <c r="D197" t="s">
        <v>601</v>
      </c>
      <c r="E197" t="s">
        <v>1389</v>
      </c>
      <c r="F197" t="s">
        <v>616</v>
      </c>
    </row>
    <row r="198" spans="1:6" x14ac:dyDescent="0.3">
      <c r="A198" t="s">
        <v>1390</v>
      </c>
      <c r="B198" t="s">
        <v>1391</v>
      </c>
      <c r="C198" t="s">
        <v>1392</v>
      </c>
      <c r="D198" t="s">
        <v>1393</v>
      </c>
      <c r="E198" t="s">
        <v>1389</v>
      </c>
      <c r="F198" t="s">
        <v>935</v>
      </c>
    </row>
    <row r="199" spans="1:6" x14ac:dyDescent="0.3">
      <c r="A199" t="s">
        <v>1394</v>
      </c>
      <c r="B199" t="s">
        <v>1395</v>
      </c>
      <c r="C199" t="s">
        <v>1396</v>
      </c>
      <c r="D199" t="s">
        <v>685</v>
      </c>
      <c r="E199" t="s">
        <v>1389</v>
      </c>
      <c r="F199" t="s">
        <v>646</v>
      </c>
    </row>
    <row r="200" spans="1:6" x14ac:dyDescent="0.3">
      <c r="A200" t="s">
        <v>1397</v>
      </c>
      <c r="B200" t="s">
        <v>1398</v>
      </c>
      <c r="C200" t="s">
        <v>1399</v>
      </c>
      <c r="D200" t="s">
        <v>1379</v>
      </c>
      <c r="E200" t="s">
        <v>1389</v>
      </c>
      <c r="F200" t="s">
        <v>1381</v>
      </c>
    </row>
    <row r="201" spans="1:6" x14ac:dyDescent="0.3">
      <c r="A201" t="s">
        <v>1400</v>
      </c>
      <c r="B201" t="s">
        <v>1401</v>
      </c>
      <c r="C201" t="s">
        <v>1402</v>
      </c>
      <c r="D201" t="s">
        <v>1403</v>
      </c>
      <c r="E201" t="s">
        <v>1404</v>
      </c>
      <c r="F201" t="s">
        <v>1213</v>
      </c>
    </row>
    <row r="202" spans="1:6" x14ac:dyDescent="0.3">
      <c r="A202" t="s">
        <v>1405</v>
      </c>
      <c r="B202" t="s">
        <v>1406</v>
      </c>
      <c r="C202" t="s">
        <v>1407</v>
      </c>
      <c r="D202" t="s">
        <v>1408</v>
      </c>
      <c r="E202" t="s">
        <v>1404</v>
      </c>
      <c r="F202" t="s">
        <v>1213</v>
      </c>
    </row>
    <row r="203" spans="1:6" x14ac:dyDescent="0.3">
      <c r="A203" t="s">
        <v>1409</v>
      </c>
      <c r="B203" t="s">
        <v>1410</v>
      </c>
      <c r="C203" t="s">
        <v>1411</v>
      </c>
      <c r="D203" t="s">
        <v>685</v>
      </c>
      <c r="E203" t="s">
        <v>1404</v>
      </c>
      <c r="F203" t="s">
        <v>646</v>
      </c>
    </row>
    <row r="204" spans="1:6" x14ac:dyDescent="0.3">
      <c r="A204" t="s">
        <v>1412</v>
      </c>
      <c r="B204" t="s">
        <v>1413</v>
      </c>
      <c r="C204" t="s">
        <v>1414</v>
      </c>
      <c r="D204" t="s">
        <v>1415</v>
      </c>
      <c r="E204" t="s">
        <v>1404</v>
      </c>
      <c r="F204" t="s">
        <v>646</v>
      </c>
    </row>
    <row r="205" spans="1:6" x14ac:dyDescent="0.3">
      <c r="A205" t="s">
        <v>1416</v>
      </c>
      <c r="B205" t="s">
        <v>1417</v>
      </c>
      <c r="C205" t="s">
        <v>1418</v>
      </c>
      <c r="D205" t="s">
        <v>685</v>
      </c>
      <c r="E205" t="s">
        <v>1419</v>
      </c>
      <c r="F205" t="s">
        <v>646</v>
      </c>
    </row>
    <row r="206" spans="1:6" x14ac:dyDescent="0.3">
      <c r="A206" t="s">
        <v>1420</v>
      </c>
      <c r="B206" t="s">
        <v>1421</v>
      </c>
      <c r="C206" t="s">
        <v>1422</v>
      </c>
      <c r="D206" t="s">
        <v>1423</v>
      </c>
      <c r="E206" t="s">
        <v>1419</v>
      </c>
      <c r="F206" t="s">
        <v>1305</v>
      </c>
    </row>
    <row r="207" spans="1:6" x14ac:dyDescent="0.3">
      <c r="A207" t="s">
        <v>1424</v>
      </c>
      <c r="B207" t="s">
        <v>1425</v>
      </c>
      <c r="C207" t="s">
        <v>1426</v>
      </c>
      <c r="D207" t="s">
        <v>1427</v>
      </c>
      <c r="E207" t="s">
        <v>1419</v>
      </c>
      <c r="F207" t="s">
        <v>1213</v>
      </c>
    </row>
    <row r="208" spans="1:6" x14ac:dyDescent="0.3">
      <c r="A208" t="s">
        <v>1428</v>
      </c>
      <c r="B208" t="s">
        <v>1429</v>
      </c>
      <c r="C208" t="s">
        <v>1430</v>
      </c>
      <c r="D208" t="s">
        <v>644</v>
      </c>
      <c r="E208" t="s">
        <v>1431</v>
      </c>
      <c r="F208" t="s">
        <v>646</v>
      </c>
    </row>
    <row r="209" spans="1:6" x14ac:dyDescent="0.3">
      <c r="A209" t="s">
        <v>1432</v>
      </c>
      <c r="B209" t="s">
        <v>1433</v>
      </c>
      <c r="C209" t="s">
        <v>1434</v>
      </c>
      <c r="D209" t="s">
        <v>1435</v>
      </c>
      <c r="E209" t="s">
        <v>1436</v>
      </c>
      <c r="F209" t="s">
        <v>1305</v>
      </c>
    </row>
    <row r="210" spans="1:6" x14ac:dyDescent="0.3">
      <c r="A210" t="s">
        <v>1437</v>
      </c>
      <c r="B210" t="s">
        <v>1438</v>
      </c>
      <c r="C210" t="s">
        <v>1439</v>
      </c>
      <c r="D210" t="s">
        <v>1440</v>
      </c>
      <c r="E210" t="s">
        <v>1441</v>
      </c>
      <c r="F210" t="s">
        <v>1381</v>
      </c>
    </row>
    <row r="211" spans="1:6" x14ac:dyDescent="0.3">
      <c r="A211" t="s">
        <v>1442</v>
      </c>
      <c r="B211" t="s">
        <v>1443</v>
      </c>
      <c r="C211" t="s">
        <v>1444</v>
      </c>
      <c r="D211" t="s">
        <v>1445</v>
      </c>
      <c r="E211" t="s">
        <v>1446</v>
      </c>
      <c r="F211" t="s">
        <v>646</v>
      </c>
    </row>
    <row r="212" spans="1:6" x14ac:dyDescent="0.3">
      <c r="A212" t="s">
        <v>1447</v>
      </c>
      <c r="B212" t="s">
        <v>1448</v>
      </c>
      <c r="C212" t="s">
        <v>1449</v>
      </c>
      <c r="D212" t="s">
        <v>685</v>
      </c>
      <c r="E212" t="s">
        <v>1450</v>
      </c>
      <c r="F212" t="s">
        <v>646</v>
      </c>
    </row>
    <row r="213" spans="1:6" x14ac:dyDescent="0.3">
      <c r="A213" t="s">
        <v>1451</v>
      </c>
      <c r="B213" t="s">
        <v>1452</v>
      </c>
      <c r="C213" t="s">
        <v>1453</v>
      </c>
      <c r="D213" t="s">
        <v>624</v>
      </c>
      <c r="E213" t="s">
        <v>1454</v>
      </c>
      <c r="F213" t="s">
        <v>646</v>
      </c>
    </row>
    <row r="214" spans="1:6" x14ac:dyDescent="0.3">
      <c r="A214" t="s">
        <v>1455</v>
      </c>
      <c r="B214" t="s">
        <v>1456</v>
      </c>
      <c r="C214" t="s">
        <v>1457</v>
      </c>
      <c r="D214" t="s">
        <v>1035</v>
      </c>
      <c r="E214" t="s">
        <v>1454</v>
      </c>
      <c r="F214" t="s">
        <v>603</v>
      </c>
    </row>
    <row r="215" spans="1:6" x14ac:dyDescent="0.3">
      <c r="A215" t="s">
        <v>1458</v>
      </c>
      <c r="B215" t="s">
        <v>1459</v>
      </c>
      <c r="C215" t="s">
        <v>1460</v>
      </c>
      <c r="D215" t="s">
        <v>1379</v>
      </c>
      <c r="E215" t="s">
        <v>1454</v>
      </c>
      <c r="F215" t="s">
        <v>1381</v>
      </c>
    </row>
    <row r="216" spans="1:6" x14ac:dyDescent="0.3">
      <c r="A216" t="s">
        <v>1461</v>
      </c>
      <c r="B216" t="s">
        <v>1462</v>
      </c>
      <c r="C216" t="s">
        <v>1463</v>
      </c>
      <c r="D216" t="s">
        <v>601</v>
      </c>
      <c r="E216" t="s">
        <v>1464</v>
      </c>
      <c r="F216" t="s">
        <v>616</v>
      </c>
    </row>
    <row r="217" spans="1:6" x14ac:dyDescent="0.3">
      <c r="A217" t="s">
        <v>1465</v>
      </c>
      <c r="B217" t="s">
        <v>1466</v>
      </c>
      <c r="C217" t="s">
        <v>1467</v>
      </c>
      <c r="D217" t="s">
        <v>1379</v>
      </c>
      <c r="E217" t="s">
        <v>1468</v>
      </c>
      <c r="F217" t="s">
        <v>1381</v>
      </c>
    </row>
    <row r="218" spans="1:6" x14ac:dyDescent="0.3">
      <c r="A218" t="s">
        <v>1469</v>
      </c>
      <c r="B218" t="s">
        <v>1470</v>
      </c>
      <c r="C218" t="s">
        <v>1471</v>
      </c>
      <c r="D218" t="s">
        <v>1472</v>
      </c>
      <c r="E218" t="s">
        <v>1473</v>
      </c>
      <c r="F218" t="s">
        <v>1474</v>
      </c>
    </row>
    <row r="219" spans="1:6" x14ac:dyDescent="0.3">
      <c r="A219" t="s">
        <v>1475</v>
      </c>
      <c r="B219" t="s">
        <v>1476</v>
      </c>
      <c r="C219" t="s">
        <v>1477</v>
      </c>
      <c r="D219" t="s">
        <v>1478</v>
      </c>
      <c r="E219" t="s">
        <v>1479</v>
      </c>
      <c r="F219" t="s">
        <v>631</v>
      </c>
    </row>
    <row r="220" spans="1:6" x14ac:dyDescent="0.3">
      <c r="A220" t="s">
        <v>1480</v>
      </c>
      <c r="B220" t="s">
        <v>1481</v>
      </c>
      <c r="C220" t="s">
        <v>1482</v>
      </c>
      <c r="D220" t="s">
        <v>1483</v>
      </c>
      <c r="E220" t="s">
        <v>1484</v>
      </c>
      <c r="F220" t="s">
        <v>603</v>
      </c>
    </row>
    <row r="221" spans="1:6" x14ac:dyDescent="0.3">
      <c r="A221" t="s">
        <v>1485</v>
      </c>
      <c r="B221" t="s">
        <v>1486</v>
      </c>
      <c r="C221" t="s">
        <v>1487</v>
      </c>
      <c r="D221" t="s">
        <v>910</v>
      </c>
      <c r="E221" t="s">
        <v>1488</v>
      </c>
      <c r="F221" t="s">
        <v>1489</v>
      </c>
    </row>
    <row r="222" spans="1:6" x14ac:dyDescent="0.3">
      <c r="A222" t="s">
        <v>1490</v>
      </c>
      <c r="B222" t="s">
        <v>1491</v>
      </c>
      <c r="C222" t="s">
        <v>1492</v>
      </c>
      <c r="D222" t="s">
        <v>910</v>
      </c>
      <c r="E222" t="s">
        <v>1488</v>
      </c>
      <c r="F222" t="s">
        <v>646</v>
      </c>
    </row>
    <row r="223" spans="1:6" x14ac:dyDescent="0.3">
      <c r="A223" t="s">
        <v>1493</v>
      </c>
      <c r="B223" t="s">
        <v>1494</v>
      </c>
      <c r="C223" t="s">
        <v>1495</v>
      </c>
      <c r="D223" t="s">
        <v>1357</v>
      </c>
      <c r="E223" t="s">
        <v>1496</v>
      </c>
      <c r="F223" t="s">
        <v>646</v>
      </c>
    </row>
    <row r="224" spans="1:6" x14ac:dyDescent="0.3">
      <c r="A224" t="s">
        <v>1497</v>
      </c>
      <c r="B224" t="s">
        <v>1498</v>
      </c>
      <c r="C224" t="s">
        <v>1499</v>
      </c>
      <c r="D224" t="s">
        <v>667</v>
      </c>
      <c r="E224" t="s">
        <v>1500</v>
      </c>
      <c r="F224" t="s">
        <v>631</v>
      </c>
    </row>
    <row r="225" spans="1:6" x14ac:dyDescent="0.3">
      <c r="A225" t="s">
        <v>1501</v>
      </c>
      <c r="B225" t="s">
        <v>1502</v>
      </c>
      <c r="C225" t="s">
        <v>1503</v>
      </c>
      <c r="D225" t="s">
        <v>1504</v>
      </c>
      <c r="E225" t="s">
        <v>1505</v>
      </c>
      <c r="F225" t="s">
        <v>1363</v>
      </c>
    </row>
    <row r="226" spans="1:6" x14ac:dyDescent="0.3">
      <c r="A226" t="s">
        <v>1506</v>
      </c>
      <c r="B226" t="s">
        <v>1507</v>
      </c>
      <c r="C226" t="s">
        <v>1508</v>
      </c>
      <c r="D226" t="s">
        <v>1415</v>
      </c>
      <c r="E226" t="s">
        <v>1509</v>
      </c>
      <c r="F226" t="s">
        <v>646</v>
      </c>
    </row>
    <row r="227" spans="1:6" x14ac:dyDescent="0.3">
      <c r="A227" t="s">
        <v>1510</v>
      </c>
      <c r="B227" t="s">
        <v>1511</v>
      </c>
      <c r="C227" t="s">
        <v>1512</v>
      </c>
      <c r="D227" t="s">
        <v>690</v>
      </c>
      <c r="E227" t="s">
        <v>1513</v>
      </c>
      <c r="F227" t="s">
        <v>603</v>
      </c>
    </row>
    <row r="228" spans="1:6" x14ac:dyDescent="0.3">
      <c r="A228" t="s">
        <v>1514</v>
      </c>
      <c r="B228" t="s">
        <v>1515</v>
      </c>
      <c r="C228" t="s">
        <v>1516</v>
      </c>
      <c r="D228" t="s">
        <v>1517</v>
      </c>
      <c r="E228" t="s">
        <v>1518</v>
      </c>
      <c r="F228" t="s">
        <v>1519</v>
      </c>
    </row>
    <row r="229" spans="1:6" x14ac:dyDescent="0.3">
      <c r="A229" t="s">
        <v>1520</v>
      </c>
      <c r="B229" t="s">
        <v>1521</v>
      </c>
      <c r="C229" t="s">
        <v>1522</v>
      </c>
      <c r="D229" t="s">
        <v>1298</v>
      </c>
      <c r="E229" t="s">
        <v>1523</v>
      </c>
      <c r="F229" t="s">
        <v>603</v>
      </c>
    </row>
    <row r="230" spans="1:6" x14ac:dyDescent="0.3">
      <c r="A230" t="s">
        <v>1524</v>
      </c>
      <c r="B230" t="s">
        <v>1525</v>
      </c>
      <c r="C230" t="s">
        <v>1526</v>
      </c>
      <c r="D230" t="s">
        <v>685</v>
      </c>
      <c r="E230" t="s">
        <v>1527</v>
      </c>
      <c r="F230" t="s">
        <v>646</v>
      </c>
    </row>
    <row r="231" spans="1:6" x14ac:dyDescent="0.3">
      <c r="A231" t="s">
        <v>1528</v>
      </c>
      <c r="B231" t="s">
        <v>1529</v>
      </c>
      <c r="C231" t="s">
        <v>1530</v>
      </c>
      <c r="D231" t="s">
        <v>1531</v>
      </c>
      <c r="E231" t="s">
        <v>1532</v>
      </c>
      <c r="F231" t="s">
        <v>1172</v>
      </c>
    </row>
    <row r="232" spans="1:6" x14ac:dyDescent="0.3">
      <c r="A232" t="s">
        <v>1533</v>
      </c>
      <c r="B232" t="s">
        <v>1534</v>
      </c>
      <c r="C232" t="s">
        <v>1535</v>
      </c>
      <c r="D232" t="s">
        <v>1536</v>
      </c>
      <c r="E232" t="s">
        <v>1537</v>
      </c>
      <c r="F232" t="s">
        <v>1305</v>
      </c>
    </row>
    <row r="233" spans="1:6" x14ac:dyDescent="0.3">
      <c r="A233" t="s">
        <v>1538</v>
      </c>
      <c r="B233" t="s">
        <v>1539</v>
      </c>
      <c r="C233" t="s">
        <v>1540</v>
      </c>
      <c r="D233" t="s">
        <v>685</v>
      </c>
      <c r="E233" t="s">
        <v>1541</v>
      </c>
      <c r="F233" t="s">
        <v>646</v>
      </c>
    </row>
    <row r="234" spans="1:6" x14ac:dyDescent="0.3">
      <c r="A234" t="s">
        <v>1542</v>
      </c>
      <c r="B234" t="s">
        <v>1543</v>
      </c>
      <c r="C234" t="s">
        <v>1544</v>
      </c>
      <c r="D234" t="s">
        <v>685</v>
      </c>
      <c r="E234" t="s">
        <v>1545</v>
      </c>
      <c r="F234" t="s">
        <v>646</v>
      </c>
    </row>
    <row r="235" spans="1:6" x14ac:dyDescent="0.3">
      <c r="A235" t="s">
        <v>1546</v>
      </c>
      <c r="B235" t="s">
        <v>1547</v>
      </c>
      <c r="C235" t="s">
        <v>1548</v>
      </c>
      <c r="D235" t="s">
        <v>1549</v>
      </c>
      <c r="E235" t="s">
        <v>1550</v>
      </c>
      <c r="F235" t="s">
        <v>1213</v>
      </c>
    </row>
    <row r="236" spans="1:6" x14ac:dyDescent="0.3">
      <c r="A236" t="s">
        <v>1551</v>
      </c>
      <c r="B236" t="s">
        <v>1552</v>
      </c>
      <c r="C236" t="s">
        <v>1553</v>
      </c>
      <c r="D236" t="s">
        <v>1357</v>
      </c>
      <c r="E236" t="s">
        <v>1554</v>
      </c>
      <c r="F236" t="s">
        <v>646</v>
      </c>
    </row>
    <row r="237" spans="1:6" x14ac:dyDescent="0.3">
      <c r="A237" t="s">
        <v>1555</v>
      </c>
      <c r="B237" t="s">
        <v>1556</v>
      </c>
      <c r="C237" t="s">
        <v>1557</v>
      </c>
      <c r="D237" t="s">
        <v>1357</v>
      </c>
      <c r="E237" t="s">
        <v>1558</v>
      </c>
      <c r="F237" t="s">
        <v>646</v>
      </c>
    </row>
    <row r="238" spans="1:6" x14ac:dyDescent="0.3">
      <c r="A238" t="s">
        <v>1559</v>
      </c>
      <c r="B238" t="s">
        <v>1560</v>
      </c>
      <c r="C238" t="s">
        <v>1561</v>
      </c>
      <c r="D238" t="s">
        <v>1403</v>
      </c>
      <c r="E238" t="s">
        <v>1562</v>
      </c>
      <c r="F238" t="s">
        <v>1213</v>
      </c>
    </row>
    <row r="239" spans="1:6" x14ac:dyDescent="0.3">
      <c r="A239" t="s">
        <v>1563</v>
      </c>
      <c r="B239" t="s">
        <v>1564</v>
      </c>
      <c r="C239" t="s">
        <v>1565</v>
      </c>
      <c r="D239" t="s">
        <v>601</v>
      </c>
      <c r="E239" t="s">
        <v>1566</v>
      </c>
      <c r="F239" t="s">
        <v>616</v>
      </c>
    </row>
    <row r="240" spans="1:6" x14ac:dyDescent="0.3">
      <c r="A240" t="s">
        <v>1567</v>
      </c>
      <c r="B240" t="s">
        <v>1568</v>
      </c>
      <c r="C240" t="s">
        <v>1569</v>
      </c>
      <c r="D240" t="s">
        <v>601</v>
      </c>
      <c r="E240" t="s">
        <v>1570</v>
      </c>
      <c r="F240" t="s">
        <v>616</v>
      </c>
    </row>
    <row r="241" spans="1:6" x14ac:dyDescent="0.3">
      <c r="A241" t="s">
        <v>1571</v>
      </c>
      <c r="B241" t="s">
        <v>1572</v>
      </c>
      <c r="C241" t="s">
        <v>1573</v>
      </c>
      <c r="D241" t="s">
        <v>644</v>
      </c>
      <c r="E241" t="s">
        <v>1574</v>
      </c>
      <c r="F241" t="s">
        <v>603</v>
      </c>
    </row>
    <row r="242" spans="1:6" x14ac:dyDescent="0.3">
      <c r="A242" t="s">
        <v>1575</v>
      </c>
      <c r="B242" t="s">
        <v>1576</v>
      </c>
      <c r="C242" t="s">
        <v>1577</v>
      </c>
      <c r="D242" t="s">
        <v>1578</v>
      </c>
      <c r="E242" t="s">
        <v>1579</v>
      </c>
      <c r="F242" t="s">
        <v>1213</v>
      </c>
    </row>
    <row r="243" spans="1:6" x14ac:dyDescent="0.3">
      <c r="A243" t="s">
        <v>1580</v>
      </c>
      <c r="B243" t="s">
        <v>1581</v>
      </c>
      <c r="C243" t="s">
        <v>1582</v>
      </c>
      <c r="D243" t="s">
        <v>1578</v>
      </c>
      <c r="E243" t="s">
        <v>1583</v>
      </c>
      <c r="F243" t="s">
        <v>1213</v>
      </c>
    </row>
    <row r="244" spans="1:6" x14ac:dyDescent="0.3">
      <c r="A244" t="s">
        <v>1584</v>
      </c>
      <c r="B244" t="s">
        <v>1585</v>
      </c>
      <c r="C244" t="s">
        <v>1586</v>
      </c>
      <c r="D244" t="s">
        <v>1587</v>
      </c>
      <c r="E244" t="s">
        <v>1588</v>
      </c>
      <c r="F244" t="s">
        <v>1172</v>
      </c>
    </row>
    <row r="245" spans="1:6" x14ac:dyDescent="0.3">
      <c r="A245" t="s">
        <v>1589</v>
      </c>
      <c r="B245" t="s">
        <v>1590</v>
      </c>
      <c r="C245" t="s">
        <v>1591</v>
      </c>
      <c r="D245" t="s">
        <v>1592</v>
      </c>
      <c r="E245" t="s">
        <v>1593</v>
      </c>
      <c r="F245" t="s">
        <v>1172</v>
      </c>
    </row>
    <row r="246" spans="1:6" x14ac:dyDescent="0.3">
      <c r="A246" t="s">
        <v>1594</v>
      </c>
      <c r="B246" t="s">
        <v>1595</v>
      </c>
      <c r="C246" t="s">
        <v>1596</v>
      </c>
      <c r="D246" t="s">
        <v>1099</v>
      </c>
      <c r="E246" t="s">
        <v>1597</v>
      </c>
      <c r="F246" t="s">
        <v>603</v>
      </c>
    </row>
    <row r="247" spans="1:6" x14ac:dyDescent="0.3">
      <c r="A247" t="s">
        <v>1598</v>
      </c>
      <c r="B247" t="s">
        <v>1599</v>
      </c>
      <c r="C247" t="s">
        <v>1600</v>
      </c>
      <c r="D247" t="s">
        <v>1578</v>
      </c>
      <c r="E247" t="s">
        <v>1601</v>
      </c>
      <c r="F247" t="s">
        <v>1213</v>
      </c>
    </row>
    <row r="248" spans="1:6" x14ac:dyDescent="0.3">
      <c r="A248" t="s">
        <v>1602</v>
      </c>
      <c r="B248" t="s">
        <v>1603</v>
      </c>
      <c r="C248" t="s">
        <v>825</v>
      </c>
      <c r="D248" t="s">
        <v>1035</v>
      </c>
      <c r="E248" t="s">
        <v>1604</v>
      </c>
      <c r="F248" t="s">
        <v>603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769A-E63D-48B1-8B9F-42719B4EB44B}">
  <dimension ref="A1:E248"/>
  <sheetViews>
    <sheetView tabSelected="1" workbookViewId="0">
      <selection activeCell="H25" sqref="H25"/>
    </sheetView>
  </sheetViews>
  <sheetFormatPr defaultRowHeight="14.4" x14ac:dyDescent="0.3"/>
  <cols>
    <col min="1" max="1" width="4" bestFit="1" customWidth="1"/>
    <col min="2" max="2" width="42.33203125" bestFit="1" customWidth="1"/>
    <col min="3" max="3" width="11" bestFit="1" customWidth="1"/>
    <col min="4" max="4" width="10.33203125" bestFit="1" customWidth="1"/>
    <col min="5" max="5" width="12" bestFit="1" customWidth="1"/>
  </cols>
  <sheetData>
    <row r="1" spans="1:5" x14ac:dyDescent="0.3">
      <c r="A1" t="s">
        <v>579</v>
      </c>
      <c r="B1" t="s">
        <v>1605</v>
      </c>
      <c r="C1" t="s">
        <v>581</v>
      </c>
      <c r="D1" t="s">
        <v>256</v>
      </c>
      <c r="E1" t="s">
        <v>582</v>
      </c>
    </row>
    <row r="2" spans="1:5" x14ac:dyDescent="0.3">
      <c r="A2">
        <v>1</v>
      </c>
      <c r="B2" s="114" t="s">
        <v>585</v>
      </c>
      <c r="C2">
        <v>1368570000</v>
      </c>
      <c r="D2" s="115">
        <v>42069</v>
      </c>
      <c r="E2">
        <v>0.189</v>
      </c>
    </row>
    <row r="3" spans="1:5" x14ac:dyDescent="0.3">
      <c r="A3">
        <v>2</v>
      </c>
      <c r="B3" s="114" t="s">
        <v>591</v>
      </c>
      <c r="C3">
        <v>1267830000</v>
      </c>
      <c r="D3" s="115">
        <v>42069</v>
      </c>
      <c r="E3">
        <v>0.17499999999999999</v>
      </c>
    </row>
    <row r="4" spans="1:5" x14ac:dyDescent="0.3">
      <c r="A4">
        <v>3</v>
      </c>
      <c r="B4" s="114" t="s">
        <v>595</v>
      </c>
      <c r="C4">
        <v>320529000</v>
      </c>
      <c r="D4" s="115">
        <v>42069</v>
      </c>
      <c r="E4">
        <v>4.4299999999999999E-2</v>
      </c>
    </row>
    <row r="5" spans="1:5" x14ac:dyDescent="0.3">
      <c r="A5">
        <v>4</v>
      </c>
      <c r="B5" s="114" t="s">
        <v>599</v>
      </c>
      <c r="C5">
        <v>255461700</v>
      </c>
      <c r="D5" s="115">
        <v>42186</v>
      </c>
      <c r="E5">
        <v>3.5299999999999998E-2</v>
      </c>
    </row>
    <row r="6" spans="1:5" x14ac:dyDescent="0.3">
      <c r="A6">
        <v>5</v>
      </c>
      <c r="B6" s="114" t="s">
        <v>605</v>
      </c>
      <c r="C6">
        <v>203975000</v>
      </c>
      <c r="D6" s="115">
        <v>42069</v>
      </c>
      <c r="E6">
        <v>2.8199999999999999E-2</v>
      </c>
    </row>
    <row r="7" spans="1:5" x14ac:dyDescent="0.3">
      <c r="A7">
        <v>6</v>
      </c>
      <c r="B7" s="114" t="s">
        <v>609</v>
      </c>
      <c r="C7">
        <v>189150000</v>
      </c>
      <c r="D7" s="115">
        <v>42069</v>
      </c>
      <c r="E7">
        <v>2.6200000000000001E-2</v>
      </c>
    </row>
    <row r="8" spans="1:5" x14ac:dyDescent="0.3">
      <c r="A8">
        <v>7</v>
      </c>
      <c r="B8" s="114" t="s">
        <v>613</v>
      </c>
      <c r="C8">
        <v>183523000</v>
      </c>
      <c r="D8" s="115">
        <v>42186</v>
      </c>
      <c r="E8">
        <v>2.5399999999999999E-2</v>
      </c>
    </row>
    <row r="9" spans="1:5" x14ac:dyDescent="0.3">
      <c r="A9">
        <v>8</v>
      </c>
      <c r="B9" s="114" t="s">
        <v>618</v>
      </c>
      <c r="C9">
        <v>157941000</v>
      </c>
      <c r="D9" s="115">
        <v>42069</v>
      </c>
      <c r="E9">
        <v>2.18E-2</v>
      </c>
    </row>
    <row r="10" spans="1:5" x14ac:dyDescent="0.3">
      <c r="A10">
        <v>9</v>
      </c>
      <c r="B10" s="114" t="s">
        <v>622</v>
      </c>
      <c r="C10">
        <v>146270033</v>
      </c>
      <c r="D10" s="115">
        <v>42005</v>
      </c>
      <c r="E10">
        <v>2.0199999999999999E-2</v>
      </c>
    </row>
    <row r="11" spans="1:5" x14ac:dyDescent="0.3">
      <c r="A11">
        <v>10</v>
      </c>
      <c r="B11" s="114" t="s">
        <v>627</v>
      </c>
      <c r="C11">
        <v>126970000</v>
      </c>
      <c r="D11" s="115">
        <v>42036</v>
      </c>
      <c r="E11">
        <v>1.7600000000000001E-2</v>
      </c>
    </row>
    <row r="12" spans="1:5" x14ac:dyDescent="0.3">
      <c r="A12">
        <v>11</v>
      </c>
      <c r="B12" s="114" t="s">
        <v>633</v>
      </c>
      <c r="C12">
        <v>121005815</v>
      </c>
      <c r="D12" s="115">
        <v>42186</v>
      </c>
      <c r="E12">
        <v>1.67E-2</v>
      </c>
    </row>
    <row r="13" spans="1:5" x14ac:dyDescent="0.3">
      <c r="A13">
        <v>12</v>
      </c>
      <c r="B13" s="114" t="s">
        <v>638</v>
      </c>
      <c r="C13">
        <v>101098400</v>
      </c>
      <c r="D13" s="115">
        <v>42069</v>
      </c>
      <c r="E13">
        <v>1.4E-2</v>
      </c>
    </row>
    <row r="14" spans="1:5" x14ac:dyDescent="0.3">
      <c r="A14">
        <v>13</v>
      </c>
      <c r="B14" s="114" t="s">
        <v>642</v>
      </c>
      <c r="C14">
        <v>90730000</v>
      </c>
      <c r="D14" s="115">
        <v>41821</v>
      </c>
      <c r="E14">
        <v>1.26E-2</v>
      </c>
    </row>
    <row r="15" spans="1:5" x14ac:dyDescent="0.3">
      <c r="A15">
        <v>14</v>
      </c>
      <c r="B15" s="114" t="s">
        <v>648</v>
      </c>
      <c r="C15">
        <v>90076012</v>
      </c>
      <c r="D15" s="115">
        <v>42186</v>
      </c>
      <c r="E15">
        <v>1.2500000000000001E-2</v>
      </c>
    </row>
    <row r="16" spans="1:5" x14ac:dyDescent="0.3">
      <c r="A16">
        <v>15</v>
      </c>
      <c r="B16" s="114" t="s">
        <v>652</v>
      </c>
      <c r="C16">
        <v>88123300</v>
      </c>
      <c r="D16" s="115">
        <v>42069</v>
      </c>
      <c r="E16">
        <v>1.2200000000000001E-2</v>
      </c>
    </row>
    <row r="17" spans="1:5" x14ac:dyDescent="0.3">
      <c r="A17">
        <v>16</v>
      </c>
      <c r="B17" s="114" t="s">
        <v>656</v>
      </c>
      <c r="C17">
        <v>80925000</v>
      </c>
      <c r="D17" s="115">
        <v>41820</v>
      </c>
      <c r="E17">
        <v>1.12E-2</v>
      </c>
    </row>
    <row r="18" spans="1:5" x14ac:dyDescent="0.3">
      <c r="A18">
        <v>17</v>
      </c>
      <c r="B18" s="114" t="s">
        <v>661</v>
      </c>
      <c r="C18">
        <v>78165200</v>
      </c>
      <c r="D18" s="115">
        <v>42069</v>
      </c>
      <c r="E18">
        <v>1.0800000000000001E-2</v>
      </c>
    </row>
    <row r="19" spans="1:5" x14ac:dyDescent="0.3">
      <c r="A19">
        <v>18</v>
      </c>
      <c r="B19" s="114" t="s">
        <v>665</v>
      </c>
      <c r="C19">
        <v>77695904</v>
      </c>
      <c r="D19" s="115">
        <v>42004</v>
      </c>
      <c r="E19">
        <v>1.0699999999999999E-2</v>
      </c>
    </row>
    <row r="20" spans="1:5" x14ac:dyDescent="0.3">
      <c r="A20">
        <v>19</v>
      </c>
      <c r="B20" s="114" t="s">
        <v>670</v>
      </c>
      <c r="C20">
        <v>71246000</v>
      </c>
      <c r="D20" s="115">
        <v>42186</v>
      </c>
      <c r="E20">
        <v>9.9000000000000008E-3</v>
      </c>
    </row>
    <row r="21" spans="1:5" x14ac:dyDescent="0.3">
      <c r="A21">
        <v>20</v>
      </c>
      <c r="B21" s="114" t="s">
        <v>674</v>
      </c>
      <c r="C21">
        <v>66104000</v>
      </c>
      <c r="D21" s="115">
        <v>42036</v>
      </c>
      <c r="E21">
        <v>9.1000000000000004E-3</v>
      </c>
    </row>
    <row r="22" spans="1:5" x14ac:dyDescent="0.3">
      <c r="A22">
        <v>21</v>
      </c>
      <c r="B22" s="114" t="s">
        <v>678</v>
      </c>
      <c r="C22">
        <v>64871000</v>
      </c>
      <c r="D22" s="115">
        <v>41821</v>
      </c>
      <c r="E22">
        <v>8.9999999999999993E-3</v>
      </c>
    </row>
    <row r="23" spans="1:5" x14ac:dyDescent="0.3">
      <c r="A23">
        <v>22</v>
      </c>
      <c r="B23" s="114" t="s">
        <v>683</v>
      </c>
      <c r="C23">
        <v>64105654</v>
      </c>
      <c r="D23" s="115">
        <v>41456</v>
      </c>
      <c r="E23">
        <v>8.8999999999999999E-3</v>
      </c>
    </row>
    <row r="24" spans="1:5" x14ac:dyDescent="0.3">
      <c r="A24">
        <v>23</v>
      </c>
      <c r="B24" s="114" t="s">
        <v>688</v>
      </c>
      <c r="C24">
        <v>60782309</v>
      </c>
      <c r="D24" s="115">
        <v>41912</v>
      </c>
      <c r="E24">
        <v>8.3999999999999995E-3</v>
      </c>
    </row>
    <row r="25" spans="1:5" x14ac:dyDescent="0.3">
      <c r="A25">
        <v>24</v>
      </c>
      <c r="B25" s="114" t="s">
        <v>693</v>
      </c>
      <c r="C25">
        <v>54002000</v>
      </c>
      <c r="D25" s="115">
        <v>41821</v>
      </c>
      <c r="E25">
        <v>7.4999999999999997E-3</v>
      </c>
    </row>
    <row r="26" spans="1:5" x14ac:dyDescent="0.3">
      <c r="A26">
        <v>25</v>
      </c>
      <c r="B26" s="114" t="s">
        <v>697</v>
      </c>
      <c r="C26">
        <v>51419420</v>
      </c>
      <c r="D26" s="115">
        <v>41727</v>
      </c>
      <c r="E26">
        <v>7.1000000000000004E-3</v>
      </c>
    </row>
    <row r="27" spans="1:5" x14ac:dyDescent="0.3">
      <c r="A27">
        <v>26</v>
      </c>
      <c r="B27" s="114" t="s">
        <v>703</v>
      </c>
      <c r="C27">
        <v>51342881</v>
      </c>
      <c r="D27" s="115">
        <v>42005</v>
      </c>
      <c r="E27">
        <v>7.1000000000000004E-3</v>
      </c>
    </row>
    <row r="28" spans="1:5" x14ac:dyDescent="0.3">
      <c r="A28">
        <v>27</v>
      </c>
      <c r="B28" s="114" t="s">
        <v>706</v>
      </c>
      <c r="C28">
        <v>48025400</v>
      </c>
      <c r="D28" s="115">
        <v>42069</v>
      </c>
      <c r="E28">
        <v>6.6400000000000001E-3</v>
      </c>
    </row>
    <row r="29" spans="1:5" x14ac:dyDescent="0.3">
      <c r="A29">
        <v>28</v>
      </c>
      <c r="B29" s="114" t="s">
        <v>710</v>
      </c>
      <c r="C29">
        <v>47421786</v>
      </c>
      <c r="D29" s="115">
        <v>41821</v>
      </c>
      <c r="E29">
        <v>6.6E-3</v>
      </c>
    </row>
    <row r="30" spans="1:5" x14ac:dyDescent="0.3">
      <c r="A30">
        <v>29</v>
      </c>
      <c r="B30" s="114" t="s">
        <v>715</v>
      </c>
      <c r="C30">
        <v>46749000</v>
      </c>
      <c r="D30" s="115">
        <v>42186</v>
      </c>
      <c r="E30">
        <v>6.4999999999999997E-3</v>
      </c>
    </row>
    <row r="31" spans="1:5" x14ac:dyDescent="0.3">
      <c r="A31">
        <v>30</v>
      </c>
      <c r="B31" s="114" t="s">
        <v>719</v>
      </c>
      <c r="C31">
        <v>46464053</v>
      </c>
      <c r="D31" s="115">
        <v>41821</v>
      </c>
      <c r="E31">
        <v>6.4000000000000003E-3</v>
      </c>
    </row>
    <row r="32" spans="1:5" x14ac:dyDescent="0.3">
      <c r="A32">
        <v>31</v>
      </c>
      <c r="B32" s="114" t="s">
        <v>723</v>
      </c>
      <c r="C32">
        <v>43131966</v>
      </c>
      <c r="D32" s="115">
        <v>42186</v>
      </c>
      <c r="E32">
        <v>6.0000000000000001E-3</v>
      </c>
    </row>
    <row r="33" spans="1:5" x14ac:dyDescent="0.3">
      <c r="A33">
        <v>32</v>
      </c>
      <c r="B33" s="114" t="s">
        <v>727</v>
      </c>
      <c r="C33">
        <v>42928900</v>
      </c>
      <c r="D33" s="115">
        <v>42005</v>
      </c>
      <c r="E33">
        <v>5.8999999999999999E-3</v>
      </c>
    </row>
    <row r="34" spans="1:5" x14ac:dyDescent="0.3">
      <c r="A34">
        <v>33</v>
      </c>
      <c r="B34" s="114" t="s">
        <v>731</v>
      </c>
      <c r="C34">
        <v>39500000</v>
      </c>
      <c r="D34" s="115">
        <v>42005</v>
      </c>
      <c r="E34">
        <v>5.4999999999999997E-3</v>
      </c>
    </row>
    <row r="35" spans="1:5" x14ac:dyDescent="0.3">
      <c r="A35">
        <v>34</v>
      </c>
      <c r="B35" s="114" t="s">
        <v>735</v>
      </c>
      <c r="C35">
        <v>38484000</v>
      </c>
      <c r="D35" s="115">
        <v>42004</v>
      </c>
      <c r="E35">
        <v>5.3E-3</v>
      </c>
    </row>
    <row r="36" spans="1:5" x14ac:dyDescent="0.3">
      <c r="A36">
        <v>35</v>
      </c>
      <c r="B36" s="114" t="s">
        <v>739</v>
      </c>
      <c r="C36">
        <v>38435252</v>
      </c>
      <c r="D36" s="115">
        <v>42186</v>
      </c>
      <c r="E36">
        <v>5.3E-3</v>
      </c>
    </row>
    <row r="37" spans="1:5" x14ac:dyDescent="0.3">
      <c r="A37">
        <v>36</v>
      </c>
      <c r="B37" s="114" t="s">
        <v>742</v>
      </c>
      <c r="C37">
        <v>36004552</v>
      </c>
      <c r="D37" s="115">
        <v>41821</v>
      </c>
      <c r="E37">
        <v>5.0000000000000001E-3</v>
      </c>
    </row>
    <row r="38" spans="1:5" x14ac:dyDescent="0.3">
      <c r="A38">
        <v>37</v>
      </c>
      <c r="B38" s="114" t="s">
        <v>746</v>
      </c>
      <c r="C38">
        <v>35675834</v>
      </c>
      <c r="D38" s="115">
        <v>41913</v>
      </c>
      <c r="E38">
        <v>4.8999999999999998E-3</v>
      </c>
    </row>
    <row r="39" spans="1:5" x14ac:dyDescent="0.3">
      <c r="A39">
        <v>38</v>
      </c>
      <c r="B39" s="114" t="s">
        <v>751</v>
      </c>
      <c r="C39">
        <v>34856813</v>
      </c>
      <c r="D39" s="115">
        <v>41879</v>
      </c>
      <c r="E39">
        <v>4.7999999999999996E-3</v>
      </c>
    </row>
    <row r="40" spans="1:5" x14ac:dyDescent="0.3">
      <c r="A40">
        <v>39</v>
      </c>
      <c r="B40" s="114" t="s">
        <v>756</v>
      </c>
      <c r="C40">
        <v>33543100</v>
      </c>
      <c r="D40" s="115">
        <v>42069</v>
      </c>
      <c r="E40">
        <v>4.64E-3</v>
      </c>
    </row>
    <row r="41" spans="1:5" x14ac:dyDescent="0.3">
      <c r="A41">
        <v>40</v>
      </c>
      <c r="B41" s="114" t="s">
        <v>760</v>
      </c>
      <c r="C41">
        <v>31521418</v>
      </c>
      <c r="D41" s="115">
        <v>42186</v>
      </c>
      <c r="E41">
        <v>4.4000000000000003E-3</v>
      </c>
    </row>
    <row r="42" spans="1:5" x14ac:dyDescent="0.3">
      <c r="A42">
        <v>41</v>
      </c>
      <c r="B42" s="114" t="s">
        <v>764</v>
      </c>
      <c r="C42">
        <v>31151643</v>
      </c>
      <c r="D42" s="115">
        <v>42186</v>
      </c>
      <c r="E42">
        <v>4.3E-3</v>
      </c>
    </row>
    <row r="43" spans="1:5" x14ac:dyDescent="0.3">
      <c r="A43">
        <v>42</v>
      </c>
      <c r="B43" s="114" t="s">
        <v>768</v>
      </c>
      <c r="C43">
        <v>30620404</v>
      </c>
      <c r="D43" s="115">
        <v>42186</v>
      </c>
      <c r="E43">
        <v>4.1999999999999997E-3</v>
      </c>
    </row>
    <row r="44" spans="1:5" x14ac:dyDescent="0.3">
      <c r="A44">
        <v>43</v>
      </c>
      <c r="B44" s="114" t="s">
        <v>772</v>
      </c>
      <c r="C44">
        <v>30511900</v>
      </c>
      <c r="D44" s="115">
        <v>42069</v>
      </c>
      <c r="E44">
        <v>4.2199999999999998E-3</v>
      </c>
    </row>
    <row r="45" spans="1:5" x14ac:dyDescent="0.3">
      <c r="A45">
        <v>44</v>
      </c>
      <c r="B45" s="114" t="s">
        <v>776</v>
      </c>
      <c r="C45">
        <v>30492800</v>
      </c>
      <c r="D45" s="115">
        <v>41640</v>
      </c>
      <c r="E45">
        <v>4.1999999999999997E-3</v>
      </c>
    </row>
    <row r="46" spans="1:5" x14ac:dyDescent="0.3">
      <c r="A46">
        <v>45</v>
      </c>
      <c r="B46" s="114" t="s">
        <v>780</v>
      </c>
      <c r="C46">
        <v>28037904</v>
      </c>
      <c r="D46" s="115">
        <v>42186</v>
      </c>
      <c r="E46">
        <v>3.8999999999999998E-3</v>
      </c>
    </row>
    <row r="47" spans="1:5" x14ac:dyDescent="0.3">
      <c r="A47">
        <v>46</v>
      </c>
      <c r="B47" s="114" t="s">
        <v>784</v>
      </c>
      <c r="C47">
        <v>27043093</v>
      </c>
      <c r="D47" s="115">
        <v>41821</v>
      </c>
      <c r="E47">
        <v>3.7000000000000002E-3</v>
      </c>
    </row>
    <row r="48" spans="1:5" x14ac:dyDescent="0.3">
      <c r="A48">
        <v>47</v>
      </c>
      <c r="B48" s="114" t="s">
        <v>788</v>
      </c>
      <c r="C48">
        <v>26556800</v>
      </c>
      <c r="D48" s="115">
        <v>41821</v>
      </c>
      <c r="E48">
        <v>3.7000000000000002E-3</v>
      </c>
    </row>
    <row r="49" spans="1:5" x14ac:dyDescent="0.3">
      <c r="A49">
        <v>48</v>
      </c>
      <c r="B49" s="114" t="s">
        <v>791</v>
      </c>
      <c r="C49">
        <v>25956000</v>
      </c>
      <c r="D49" s="115">
        <v>41821</v>
      </c>
      <c r="E49">
        <v>3.5999999999999999E-3</v>
      </c>
    </row>
    <row r="50" spans="1:5" x14ac:dyDescent="0.3">
      <c r="A50">
        <v>49</v>
      </c>
      <c r="B50" s="114" t="s">
        <v>795</v>
      </c>
      <c r="C50">
        <v>25727911</v>
      </c>
      <c r="D50" s="115">
        <v>42186</v>
      </c>
      <c r="E50">
        <v>3.5999999999999999E-3</v>
      </c>
    </row>
    <row r="51" spans="1:5" x14ac:dyDescent="0.3">
      <c r="A51">
        <v>50</v>
      </c>
      <c r="B51" s="114" t="s">
        <v>799</v>
      </c>
      <c r="C51">
        <v>25155000</v>
      </c>
      <c r="D51" s="115">
        <v>42186</v>
      </c>
      <c r="E51">
        <v>3.5000000000000001E-3</v>
      </c>
    </row>
    <row r="52" spans="1:5" x14ac:dyDescent="0.3">
      <c r="A52">
        <v>51</v>
      </c>
      <c r="B52" s="114" t="s">
        <v>803</v>
      </c>
      <c r="C52">
        <v>24383301</v>
      </c>
      <c r="D52" s="115">
        <v>41775</v>
      </c>
      <c r="E52">
        <v>3.3999999999999998E-3</v>
      </c>
    </row>
    <row r="53" spans="1:5" x14ac:dyDescent="0.3">
      <c r="A53">
        <v>52</v>
      </c>
      <c r="B53" s="114" t="s">
        <v>808</v>
      </c>
      <c r="C53">
        <v>23766500</v>
      </c>
      <c r="D53" s="115">
        <v>42069</v>
      </c>
      <c r="E53">
        <v>3.29E-3</v>
      </c>
    </row>
    <row r="54" spans="1:5" x14ac:dyDescent="0.3">
      <c r="A54">
        <v>53</v>
      </c>
      <c r="B54" s="114" t="s">
        <v>812</v>
      </c>
      <c r="C54">
        <v>23440278</v>
      </c>
      <c r="D54" s="115">
        <v>42035</v>
      </c>
      <c r="E54">
        <v>3.2000000000000002E-3</v>
      </c>
    </row>
    <row r="55" spans="1:5" x14ac:dyDescent="0.3">
      <c r="A55">
        <v>54</v>
      </c>
      <c r="B55" s="114" t="s">
        <v>817</v>
      </c>
      <c r="C55">
        <v>23087363</v>
      </c>
      <c r="D55" s="115">
        <v>42069</v>
      </c>
      <c r="E55">
        <v>3.2000000000000002E-3</v>
      </c>
    </row>
    <row r="56" spans="1:5" x14ac:dyDescent="0.3">
      <c r="A56">
        <v>55</v>
      </c>
      <c r="B56" s="114" t="s">
        <v>820</v>
      </c>
      <c r="C56">
        <v>22671331</v>
      </c>
      <c r="D56" s="115">
        <v>41774</v>
      </c>
      <c r="E56">
        <v>3.0999999999999999E-3</v>
      </c>
    </row>
    <row r="57" spans="1:5" x14ac:dyDescent="0.3">
      <c r="A57">
        <v>56</v>
      </c>
      <c r="B57" s="114" t="s">
        <v>826</v>
      </c>
      <c r="C57">
        <v>21842167</v>
      </c>
      <c r="D57" s="115">
        <v>41456</v>
      </c>
      <c r="E57">
        <v>3.0000000000000001E-3</v>
      </c>
    </row>
    <row r="58" spans="1:5" x14ac:dyDescent="0.3">
      <c r="A58">
        <v>57</v>
      </c>
      <c r="B58" s="114" t="s">
        <v>830</v>
      </c>
      <c r="C58">
        <v>21143237</v>
      </c>
      <c r="D58" s="115">
        <v>41456</v>
      </c>
      <c r="E58">
        <v>2.8E-3</v>
      </c>
    </row>
    <row r="59" spans="1:5" x14ac:dyDescent="0.3">
      <c r="A59">
        <v>58</v>
      </c>
      <c r="B59" s="114" t="s">
        <v>834</v>
      </c>
      <c r="C59">
        <v>20359439</v>
      </c>
      <c r="D59" s="115">
        <v>40987</v>
      </c>
      <c r="E59">
        <v>2.8E-3</v>
      </c>
    </row>
    <row r="60" spans="1:5" x14ac:dyDescent="0.3">
      <c r="A60">
        <v>59</v>
      </c>
      <c r="B60" s="114" t="s">
        <v>839</v>
      </c>
      <c r="C60">
        <v>19942642</v>
      </c>
      <c r="D60" s="115">
        <v>41640</v>
      </c>
      <c r="E60">
        <v>2.8E-3</v>
      </c>
    </row>
    <row r="61" spans="1:5" x14ac:dyDescent="0.3">
      <c r="A61">
        <v>60</v>
      </c>
      <c r="B61" s="114" t="s">
        <v>842</v>
      </c>
      <c r="C61">
        <v>19268000</v>
      </c>
      <c r="D61" s="115">
        <v>42186</v>
      </c>
      <c r="E61">
        <v>2.7000000000000001E-3</v>
      </c>
    </row>
    <row r="62" spans="1:5" x14ac:dyDescent="0.3">
      <c r="A62">
        <v>61</v>
      </c>
      <c r="B62" s="114" t="s">
        <v>846</v>
      </c>
      <c r="C62">
        <v>18450494</v>
      </c>
      <c r="D62" s="115">
        <v>42186</v>
      </c>
      <c r="E62">
        <v>2.5999999999999999E-3</v>
      </c>
    </row>
    <row r="63" spans="1:5" x14ac:dyDescent="0.3">
      <c r="A63">
        <v>62</v>
      </c>
      <c r="B63" s="114" t="s">
        <v>850</v>
      </c>
      <c r="C63">
        <v>18006407</v>
      </c>
      <c r="D63" s="115">
        <v>42186</v>
      </c>
      <c r="E63">
        <v>2.5000000000000001E-3</v>
      </c>
    </row>
    <row r="64" spans="1:5" x14ac:dyDescent="0.3">
      <c r="A64">
        <v>63</v>
      </c>
      <c r="B64" s="114" t="s">
        <v>854</v>
      </c>
      <c r="C64">
        <v>17417500</v>
      </c>
      <c r="D64" s="115">
        <v>42005</v>
      </c>
      <c r="E64">
        <v>2.3999999999999998E-3</v>
      </c>
    </row>
    <row r="65" spans="1:5" x14ac:dyDescent="0.3">
      <c r="A65">
        <v>64</v>
      </c>
      <c r="B65" s="114" t="s">
        <v>858</v>
      </c>
      <c r="C65">
        <v>16892500</v>
      </c>
      <c r="D65" s="115">
        <v>42069</v>
      </c>
      <c r="E65">
        <v>2.3400000000000001E-3</v>
      </c>
    </row>
    <row r="66" spans="1:5" x14ac:dyDescent="0.3">
      <c r="A66">
        <v>65</v>
      </c>
      <c r="B66" s="114" t="s">
        <v>862</v>
      </c>
      <c r="C66">
        <v>16310431</v>
      </c>
      <c r="D66" s="115">
        <v>42186</v>
      </c>
      <c r="E66">
        <v>2.3E-3</v>
      </c>
    </row>
    <row r="67" spans="1:5" x14ac:dyDescent="0.3">
      <c r="A67">
        <v>66</v>
      </c>
      <c r="B67" s="114" t="s">
        <v>866</v>
      </c>
      <c r="C67">
        <v>16259000</v>
      </c>
      <c r="D67" s="115">
        <v>42186</v>
      </c>
      <c r="E67">
        <v>2.2000000000000001E-3</v>
      </c>
    </row>
    <row r="68" spans="1:5" x14ac:dyDescent="0.3">
      <c r="A68">
        <v>67</v>
      </c>
      <c r="B68" s="114" t="s">
        <v>870</v>
      </c>
      <c r="C68">
        <v>15945200</v>
      </c>
      <c r="D68" s="115">
        <v>42069</v>
      </c>
      <c r="E68">
        <v>2.2000000000000001E-3</v>
      </c>
    </row>
    <row r="69" spans="1:5" x14ac:dyDescent="0.3">
      <c r="A69">
        <v>68</v>
      </c>
      <c r="B69" s="114" t="s">
        <v>873</v>
      </c>
      <c r="C69">
        <v>15806675</v>
      </c>
      <c r="D69" s="115">
        <v>41821</v>
      </c>
      <c r="E69">
        <v>2.2000000000000001E-3</v>
      </c>
    </row>
    <row r="70" spans="1:5" x14ac:dyDescent="0.3">
      <c r="A70">
        <v>69</v>
      </c>
      <c r="B70" s="114" t="s">
        <v>876</v>
      </c>
      <c r="C70">
        <v>15473905</v>
      </c>
      <c r="D70" s="115">
        <v>42186</v>
      </c>
      <c r="E70">
        <v>2.0999999999999999E-3</v>
      </c>
    </row>
    <row r="71" spans="1:5" x14ac:dyDescent="0.3">
      <c r="A71">
        <v>70</v>
      </c>
      <c r="B71" s="114" t="s">
        <v>880</v>
      </c>
      <c r="C71">
        <v>15405157</v>
      </c>
      <c r="D71" s="115">
        <v>42186</v>
      </c>
      <c r="E71">
        <v>2.0999999999999999E-3</v>
      </c>
    </row>
    <row r="72" spans="1:5" x14ac:dyDescent="0.3">
      <c r="A72">
        <v>71</v>
      </c>
      <c r="B72" s="114" t="s">
        <v>883</v>
      </c>
      <c r="C72">
        <v>13606000</v>
      </c>
      <c r="D72" s="115">
        <v>42186</v>
      </c>
      <c r="E72">
        <v>1.9E-3</v>
      </c>
    </row>
    <row r="73" spans="1:5" x14ac:dyDescent="0.3">
      <c r="A73">
        <v>72</v>
      </c>
      <c r="B73" s="114" t="s">
        <v>887</v>
      </c>
      <c r="C73">
        <v>13508715</v>
      </c>
      <c r="D73" s="115">
        <v>41597</v>
      </c>
      <c r="E73">
        <v>1.9E-3</v>
      </c>
    </row>
    <row r="74" spans="1:5" x14ac:dyDescent="0.3">
      <c r="A74">
        <v>73</v>
      </c>
      <c r="B74" s="114" t="s">
        <v>892</v>
      </c>
      <c r="C74">
        <v>13061239</v>
      </c>
      <c r="D74" s="115">
        <v>41138</v>
      </c>
      <c r="E74">
        <v>1.8E-3</v>
      </c>
    </row>
    <row r="75" spans="1:5" x14ac:dyDescent="0.3">
      <c r="A75">
        <v>74</v>
      </c>
      <c r="B75" s="114" t="s">
        <v>898</v>
      </c>
      <c r="C75">
        <v>11892934</v>
      </c>
      <c r="D75" s="115">
        <v>42186</v>
      </c>
      <c r="E75">
        <v>1.6000000000000001E-3</v>
      </c>
    </row>
    <row r="76" spans="1:5" x14ac:dyDescent="0.3">
      <c r="A76">
        <v>75</v>
      </c>
      <c r="B76" s="114" t="s">
        <v>902</v>
      </c>
      <c r="C76">
        <v>11410651</v>
      </c>
      <c r="D76" s="115">
        <v>42186</v>
      </c>
      <c r="E76">
        <v>1.6000000000000001E-3</v>
      </c>
    </row>
    <row r="77" spans="1:5" x14ac:dyDescent="0.3">
      <c r="A77">
        <v>76</v>
      </c>
      <c r="B77" s="114" t="s">
        <v>905</v>
      </c>
      <c r="C77">
        <v>11237160</v>
      </c>
      <c r="D77" s="115">
        <v>42005</v>
      </c>
      <c r="E77">
        <v>1.6000000000000001E-3</v>
      </c>
    </row>
    <row r="78" spans="1:5" x14ac:dyDescent="0.3">
      <c r="A78">
        <v>77</v>
      </c>
      <c r="B78" s="114" t="s">
        <v>908</v>
      </c>
      <c r="C78">
        <v>11210064</v>
      </c>
      <c r="D78" s="115">
        <v>41639</v>
      </c>
      <c r="E78">
        <v>1.6000000000000001E-3</v>
      </c>
    </row>
    <row r="79" spans="1:5" x14ac:dyDescent="0.3">
      <c r="A79">
        <v>78</v>
      </c>
      <c r="B79" s="114" t="s">
        <v>912</v>
      </c>
      <c r="C79">
        <v>11123000</v>
      </c>
      <c r="D79" s="115">
        <v>42186</v>
      </c>
      <c r="E79">
        <v>1.5E-3</v>
      </c>
    </row>
    <row r="80" spans="1:5" x14ac:dyDescent="0.3">
      <c r="A80">
        <v>79</v>
      </c>
      <c r="B80" s="114" t="s">
        <v>916</v>
      </c>
      <c r="C80">
        <v>10996891</v>
      </c>
      <c r="D80" s="115">
        <v>41821</v>
      </c>
      <c r="E80">
        <v>1.5E-3</v>
      </c>
    </row>
    <row r="81" spans="1:5" x14ac:dyDescent="0.3">
      <c r="A81">
        <v>80</v>
      </c>
      <c r="B81" s="114" t="s">
        <v>919</v>
      </c>
      <c r="C81">
        <v>10992589</v>
      </c>
      <c r="D81" s="115">
        <v>41640</v>
      </c>
      <c r="E81">
        <v>1.5E-3</v>
      </c>
    </row>
    <row r="82" spans="1:5" x14ac:dyDescent="0.3">
      <c r="A82">
        <v>81</v>
      </c>
      <c r="B82" s="114" t="s">
        <v>922</v>
      </c>
      <c r="C82">
        <v>10982754</v>
      </c>
      <c r="D82" s="115">
        <v>41752</v>
      </c>
      <c r="E82">
        <v>1.5E-3</v>
      </c>
    </row>
    <row r="83" spans="1:5" x14ac:dyDescent="0.3">
      <c r="A83">
        <v>82</v>
      </c>
      <c r="B83" s="114" t="s">
        <v>926</v>
      </c>
      <c r="C83">
        <v>10911819</v>
      </c>
      <c r="D83" s="115">
        <v>42186</v>
      </c>
      <c r="E83">
        <v>1.5E-3</v>
      </c>
    </row>
    <row r="84" spans="1:5" x14ac:dyDescent="0.3">
      <c r="A84">
        <v>83</v>
      </c>
      <c r="B84" s="114" t="s">
        <v>929</v>
      </c>
      <c r="C84">
        <v>10628972</v>
      </c>
      <c r="D84" s="115">
        <v>41731</v>
      </c>
      <c r="E84">
        <v>1.5E-3</v>
      </c>
    </row>
    <row r="85" spans="1:5" x14ac:dyDescent="0.3">
      <c r="A85">
        <v>84</v>
      </c>
      <c r="B85" s="114" t="s">
        <v>933</v>
      </c>
      <c r="C85">
        <v>10528477</v>
      </c>
      <c r="D85" s="115">
        <v>41912</v>
      </c>
      <c r="E85">
        <v>1.5E-3</v>
      </c>
    </row>
    <row r="86" spans="1:5" x14ac:dyDescent="0.3">
      <c r="A86">
        <v>85</v>
      </c>
      <c r="B86" s="114" t="s">
        <v>937</v>
      </c>
      <c r="C86">
        <v>10477800</v>
      </c>
      <c r="D86" s="115">
        <v>41639</v>
      </c>
      <c r="E86">
        <v>1.5E-3</v>
      </c>
    </row>
    <row r="87" spans="1:5" x14ac:dyDescent="0.3">
      <c r="A87">
        <v>86</v>
      </c>
      <c r="B87" s="114" t="s">
        <v>940</v>
      </c>
      <c r="C87">
        <v>10378267</v>
      </c>
      <c r="D87" s="115">
        <v>41821</v>
      </c>
      <c r="E87">
        <v>1.4E-3</v>
      </c>
    </row>
    <row r="88" spans="1:5" x14ac:dyDescent="0.3">
      <c r="A88">
        <v>87</v>
      </c>
      <c r="B88" s="114" t="s">
        <v>944</v>
      </c>
      <c r="C88">
        <v>10315244</v>
      </c>
      <c r="D88" s="115">
        <v>42186</v>
      </c>
      <c r="E88">
        <v>1.4E-3</v>
      </c>
    </row>
    <row r="89" spans="1:5" x14ac:dyDescent="0.3">
      <c r="A89">
        <v>88</v>
      </c>
      <c r="B89" s="114" t="s">
        <v>947</v>
      </c>
      <c r="C89">
        <v>9849000</v>
      </c>
      <c r="D89" s="115">
        <v>42004</v>
      </c>
      <c r="E89">
        <v>1.4E-3</v>
      </c>
    </row>
    <row r="90" spans="1:5" x14ac:dyDescent="0.3">
      <c r="A90">
        <v>89</v>
      </c>
      <c r="B90" s="114" t="s">
        <v>950</v>
      </c>
      <c r="C90">
        <v>9823827</v>
      </c>
      <c r="D90" s="115">
        <v>42186</v>
      </c>
      <c r="E90">
        <v>1.4E-3</v>
      </c>
    </row>
    <row r="91" spans="1:5" x14ac:dyDescent="0.3">
      <c r="A91">
        <v>90</v>
      </c>
      <c r="B91" s="114" t="s">
        <v>953</v>
      </c>
      <c r="C91">
        <v>9753627</v>
      </c>
      <c r="D91" s="115">
        <v>42035</v>
      </c>
      <c r="E91">
        <v>1.2999999999999999E-3</v>
      </c>
    </row>
    <row r="92" spans="1:5" x14ac:dyDescent="0.3">
      <c r="A92">
        <v>91</v>
      </c>
      <c r="B92" s="114" t="s">
        <v>957</v>
      </c>
      <c r="C92">
        <v>9593000</v>
      </c>
      <c r="D92" s="115">
        <v>42005</v>
      </c>
      <c r="E92">
        <v>1.2999999999999999E-3</v>
      </c>
    </row>
    <row r="93" spans="1:5" x14ac:dyDescent="0.3">
      <c r="A93">
        <v>92</v>
      </c>
      <c r="B93" s="114" t="s">
        <v>960</v>
      </c>
      <c r="C93">
        <v>9577000</v>
      </c>
      <c r="D93" s="115">
        <v>42186</v>
      </c>
      <c r="E93">
        <v>1.2999999999999999E-3</v>
      </c>
    </row>
    <row r="94" spans="1:5" x14ac:dyDescent="0.3">
      <c r="A94">
        <v>93</v>
      </c>
      <c r="B94" s="114" t="s">
        <v>963</v>
      </c>
      <c r="C94">
        <v>9481000</v>
      </c>
      <c r="D94" s="115">
        <v>42005</v>
      </c>
      <c r="E94">
        <v>1.2999999999999999E-3</v>
      </c>
    </row>
    <row r="95" spans="1:5" x14ac:dyDescent="0.3">
      <c r="A95">
        <v>94</v>
      </c>
      <c r="B95" s="114" t="s">
        <v>967</v>
      </c>
      <c r="C95">
        <v>8725111</v>
      </c>
      <c r="D95" s="115">
        <v>41821</v>
      </c>
      <c r="E95">
        <v>1.1999999999999999E-3</v>
      </c>
    </row>
    <row r="96" spans="1:5" x14ac:dyDescent="0.3">
      <c r="A96">
        <v>95</v>
      </c>
      <c r="B96" s="114" t="s">
        <v>971</v>
      </c>
      <c r="C96">
        <v>8579747</v>
      </c>
      <c r="D96" s="115">
        <v>42005</v>
      </c>
      <c r="E96">
        <v>1.1999999999999999E-3</v>
      </c>
    </row>
    <row r="97" spans="1:5" x14ac:dyDescent="0.3">
      <c r="A97">
        <v>96</v>
      </c>
      <c r="B97" s="114" t="s">
        <v>975</v>
      </c>
      <c r="C97">
        <v>8354000</v>
      </c>
      <c r="D97" s="115">
        <v>42005</v>
      </c>
      <c r="E97">
        <v>1.1999999999999999E-3</v>
      </c>
    </row>
    <row r="98" spans="1:5" x14ac:dyDescent="0.3">
      <c r="A98">
        <v>97</v>
      </c>
      <c r="B98" s="114" t="s">
        <v>978</v>
      </c>
      <c r="C98">
        <v>8309400</v>
      </c>
      <c r="D98" s="115">
        <v>42035</v>
      </c>
      <c r="E98">
        <v>1.1000000000000001E-3</v>
      </c>
    </row>
    <row r="99" spans="1:5" x14ac:dyDescent="0.3">
      <c r="A99">
        <v>98</v>
      </c>
      <c r="B99" s="114" t="s">
        <v>983</v>
      </c>
      <c r="C99">
        <v>8211700</v>
      </c>
      <c r="D99" s="115">
        <v>41912</v>
      </c>
      <c r="E99">
        <v>1.1000000000000001E-3</v>
      </c>
    </row>
    <row r="100" spans="1:5" x14ac:dyDescent="0.3">
      <c r="A100">
        <v>99</v>
      </c>
      <c r="B100" s="114" t="s">
        <v>986</v>
      </c>
      <c r="C100">
        <v>7398500</v>
      </c>
      <c r="D100" s="115">
        <v>41456</v>
      </c>
      <c r="E100">
        <v>1.0200000000000001E-3</v>
      </c>
    </row>
    <row r="101" spans="1:5" x14ac:dyDescent="0.3">
      <c r="A101">
        <v>100</v>
      </c>
      <c r="B101" s="114" t="s">
        <v>990</v>
      </c>
      <c r="C101">
        <v>7264100</v>
      </c>
      <c r="D101" s="115">
        <v>42004</v>
      </c>
      <c r="E101">
        <v>1E-3</v>
      </c>
    </row>
    <row r="102" spans="1:5" x14ac:dyDescent="0.3">
      <c r="A102">
        <v>101</v>
      </c>
      <c r="B102" s="114" t="s">
        <v>994</v>
      </c>
      <c r="C102">
        <v>7245677</v>
      </c>
      <c r="D102" s="115">
        <v>41639</v>
      </c>
      <c r="E102">
        <v>1E-3</v>
      </c>
    </row>
    <row r="103" spans="1:5" x14ac:dyDescent="0.3">
      <c r="A103">
        <v>102</v>
      </c>
      <c r="B103" s="114" t="s">
        <v>997</v>
      </c>
      <c r="C103">
        <v>7171000</v>
      </c>
      <c r="D103" s="115">
        <v>42186</v>
      </c>
      <c r="E103">
        <v>9.8999999999999999E-4</v>
      </c>
    </row>
    <row r="104" spans="1:5" x14ac:dyDescent="0.3">
      <c r="A104">
        <v>103</v>
      </c>
      <c r="B104" s="114" t="s">
        <v>1001</v>
      </c>
      <c r="C104">
        <v>7146759</v>
      </c>
      <c r="D104" s="115">
        <v>41640</v>
      </c>
      <c r="E104">
        <v>9.8999999999999999E-4</v>
      </c>
    </row>
    <row r="105" spans="1:5" x14ac:dyDescent="0.3">
      <c r="A105">
        <v>104</v>
      </c>
      <c r="B105" s="114" t="s">
        <v>1004</v>
      </c>
      <c r="C105">
        <v>7003406</v>
      </c>
      <c r="D105" s="115">
        <v>42005</v>
      </c>
      <c r="E105">
        <v>9.7000000000000005E-4</v>
      </c>
    </row>
    <row r="106" spans="1:5" x14ac:dyDescent="0.3">
      <c r="A106">
        <v>105</v>
      </c>
      <c r="B106" s="114" t="s">
        <v>1009</v>
      </c>
      <c r="C106">
        <v>6802000</v>
      </c>
      <c r="D106" s="115">
        <v>42186</v>
      </c>
      <c r="E106">
        <v>9.3999999999999997E-4</v>
      </c>
    </row>
    <row r="107" spans="1:5" x14ac:dyDescent="0.3">
      <c r="A107">
        <v>106</v>
      </c>
      <c r="B107" s="114" t="s">
        <v>1013</v>
      </c>
      <c r="C107">
        <v>6738000</v>
      </c>
      <c r="D107" s="115">
        <v>42186</v>
      </c>
      <c r="E107">
        <v>9.3000000000000005E-4</v>
      </c>
    </row>
    <row r="108" spans="1:5" x14ac:dyDescent="0.3">
      <c r="A108">
        <v>107</v>
      </c>
      <c r="B108" s="114" t="s">
        <v>1017</v>
      </c>
      <c r="C108">
        <v>6698310</v>
      </c>
      <c r="D108" s="115">
        <v>42069</v>
      </c>
      <c r="E108">
        <v>9.2699999999999998E-4</v>
      </c>
    </row>
    <row r="109" spans="1:5" x14ac:dyDescent="0.3">
      <c r="A109">
        <v>108</v>
      </c>
      <c r="B109" s="114" t="s">
        <v>1021</v>
      </c>
      <c r="C109">
        <v>6401240</v>
      </c>
      <c r="D109" s="115">
        <v>41640</v>
      </c>
      <c r="E109">
        <v>8.8999999999999995E-4</v>
      </c>
    </row>
    <row r="110" spans="1:5" x14ac:dyDescent="0.3">
      <c r="A110">
        <v>109</v>
      </c>
      <c r="B110" s="114" t="s">
        <v>1026</v>
      </c>
      <c r="C110">
        <v>6319000</v>
      </c>
      <c r="D110" s="115">
        <v>42186</v>
      </c>
      <c r="E110">
        <v>8.7000000000000001E-4</v>
      </c>
    </row>
    <row r="111" spans="1:5" x14ac:dyDescent="0.3">
      <c r="A111">
        <v>110</v>
      </c>
      <c r="B111" s="114" t="s">
        <v>1030</v>
      </c>
      <c r="C111">
        <v>6317000</v>
      </c>
      <c r="D111" s="115">
        <v>42186</v>
      </c>
      <c r="E111">
        <v>8.7000000000000001E-4</v>
      </c>
    </row>
    <row r="112" spans="1:5" x14ac:dyDescent="0.3">
      <c r="A112">
        <v>111</v>
      </c>
      <c r="B112" s="114" t="s">
        <v>1033</v>
      </c>
      <c r="C112">
        <v>6134270</v>
      </c>
      <c r="D112" s="115">
        <v>41275</v>
      </c>
      <c r="E112">
        <v>8.4999999999999995E-4</v>
      </c>
    </row>
    <row r="113" spans="1:5" x14ac:dyDescent="0.3">
      <c r="A113">
        <v>112</v>
      </c>
      <c r="B113" s="114" t="s">
        <v>1038</v>
      </c>
      <c r="C113">
        <v>5895100</v>
      </c>
      <c r="D113" s="115">
        <v>42005</v>
      </c>
      <c r="E113">
        <v>8.1999999999999998E-4</v>
      </c>
    </row>
    <row r="114" spans="1:5" x14ac:dyDescent="0.3">
      <c r="A114">
        <v>113</v>
      </c>
      <c r="B114" s="114" t="s">
        <v>1042</v>
      </c>
      <c r="C114">
        <v>5659715</v>
      </c>
      <c r="D114" s="115">
        <v>42005</v>
      </c>
      <c r="E114">
        <v>7.7999999999999999E-4</v>
      </c>
    </row>
    <row r="115" spans="1:5" x14ac:dyDescent="0.3">
      <c r="A115">
        <v>114</v>
      </c>
      <c r="B115" s="114" t="s">
        <v>1046</v>
      </c>
      <c r="C115">
        <v>5475526</v>
      </c>
      <c r="D115" s="115">
        <v>42036</v>
      </c>
      <c r="E115">
        <v>7.6000000000000004E-4</v>
      </c>
    </row>
    <row r="116" spans="1:5" x14ac:dyDescent="0.3">
      <c r="A116">
        <v>115</v>
      </c>
      <c r="B116" s="114" t="s">
        <v>1050</v>
      </c>
      <c r="C116">
        <v>5469700</v>
      </c>
      <c r="D116" s="115">
        <v>41821</v>
      </c>
      <c r="E116">
        <v>7.6000000000000004E-4</v>
      </c>
    </row>
    <row r="117" spans="1:5" x14ac:dyDescent="0.3">
      <c r="A117">
        <v>116</v>
      </c>
      <c r="B117" s="114" t="s">
        <v>1053</v>
      </c>
      <c r="C117">
        <v>5421034</v>
      </c>
      <c r="D117" s="115">
        <v>41912</v>
      </c>
      <c r="E117">
        <v>7.5000000000000002E-4</v>
      </c>
    </row>
    <row r="118" spans="1:5" x14ac:dyDescent="0.3">
      <c r="A118">
        <v>117</v>
      </c>
      <c r="B118" s="114" t="s">
        <v>1057</v>
      </c>
      <c r="C118">
        <v>5165802</v>
      </c>
      <c r="D118" s="115">
        <v>42005</v>
      </c>
      <c r="E118">
        <v>7.1000000000000002E-4</v>
      </c>
    </row>
    <row r="119" spans="1:5" x14ac:dyDescent="0.3">
      <c r="A119">
        <v>118</v>
      </c>
      <c r="B119" s="114" t="s">
        <v>1061</v>
      </c>
      <c r="C119">
        <v>4803000</v>
      </c>
      <c r="D119" s="115">
        <v>42186</v>
      </c>
      <c r="E119">
        <v>6.6E-4</v>
      </c>
    </row>
    <row r="120" spans="1:5" x14ac:dyDescent="0.3">
      <c r="A120">
        <v>119</v>
      </c>
      <c r="B120" s="114" t="s">
        <v>1065</v>
      </c>
      <c r="C120">
        <v>4773130</v>
      </c>
      <c r="D120" s="115">
        <v>41820</v>
      </c>
      <c r="E120">
        <v>6.6E-4</v>
      </c>
    </row>
    <row r="121" spans="1:5" x14ac:dyDescent="0.3">
      <c r="A121">
        <v>120</v>
      </c>
      <c r="B121" s="114" t="s">
        <v>1068</v>
      </c>
      <c r="C121">
        <v>4751120</v>
      </c>
      <c r="D121" s="115">
        <v>41270</v>
      </c>
      <c r="E121">
        <v>6.6E-4</v>
      </c>
    </row>
    <row r="122" spans="1:5" x14ac:dyDescent="0.3">
      <c r="A122">
        <v>121</v>
      </c>
      <c r="B122" s="114" t="s">
        <v>1073</v>
      </c>
      <c r="C122">
        <v>4671000</v>
      </c>
      <c r="D122" s="115">
        <v>42186</v>
      </c>
      <c r="E122">
        <v>6.4999999999999997E-4</v>
      </c>
    </row>
    <row r="123" spans="1:5" x14ac:dyDescent="0.3">
      <c r="A123">
        <v>122</v>
      </c>
      <c r="B123" s="114" t="s">
        <v>1077</v>
      </c>
      <c r="C123">
        <v>4609600</v>
      </c>
      <c r="D123" s="115">
        <v>41730</v>
      </c>
      <c r="E123">
        <v>6.4000000000000005E-4</v>
      </c>
    </row>
    <row r="124" spans="1:5" x14ac:dyDescent="0.3">
      <c r="A124">
        <v>123</v>
      </c>
      <c r="B124" s="114" t="s">
        <v>1082</v>
      </c>
      <c r="C124">
        <v>4566220</v>
      </c>
      <c r="D124" s="115">
        <v>42069</v>
      </c>
      <c r="E124">
        <v>6.3199999999999997E-4</v>
      </c>
    </row>
    <row r="125" spans="1:5" x14ac:dyDescent="0.3">
      <c r="A125">
        <v>124</v>
      </c>
      <c r="B125" s="114" t="s">
        <v>1086</v>
      </c>
      <c r="C125">
        <v>4550368</v>
      </c>
      <c r="D125" s="115">
        <v>41821</v>
      </c>
      <c r="E125">
        <v>6.3000000000000003E-4</v>
      </c>
    </row>
    <row r="126" spans="1:5" x14ac:dyDescent="0.3">
      <c r="A126">
        <v>125</v>
      </c>
      <c r="B126" s="114" t="s">
        <v>1090</v>
      </c>
      <c r="C126">
        <v>4503000</v>
      </c>
      <c r="D126" s="115">
        <v>42186</v>
      </c>
      <c r="E126">
        <v>6.2E-4</v>
      </c>
    </row>
    <row r="127" spans="1:5" x14ac:dyDescent="0.3">
      <c r="A127">
        <v>126</v>
      </c>
      <c r="B127" s="114" t="s">
        <v>1094</v>
      </c>
      <c r="C127">
        <v>4490500</v>
      </c>
      <c r="D127" s="115">
        <v>41640</v>
      </c>
      <c r="E127">
        <v>6.2E-4</v>
      </c>
    </row>
    <row r="128" spans="1:5" x14ac:dyDescent="0.3">
      <c r="A128">
        <v>127</v>
      </c>
      <c r="B128" s="114" t="s">
        <v>1097</v>
      </c>
      <c r="C128">
        <v>4267558</v>
      </c>
      <c r="D128" s="115">
        <v>41091</v>
      </c>
      <c r="E128">
        <v>5.9000000000000003E-4</v>
      </c>
    </row>
    <row r="129" spans="1:5" x14ac:dyDescent="0.3">
      <c r="A129">
        <v>128</v>
      </c>
      <c r="B129" s="114" t="s">
        <v>1102</v>
      </c>
      <c r="C129">
        <v>4130593</v>
      </c>
      <c r="D129" s="115">
        <v>42053</v>
      </c>
      <c r="E129">
        <v>5.6999999999999998E-4</v>
      </c>
    </row>
    <row r="130" spans="1:5" x14ac:dyDescent="0.3">
      <c r="A130">
        <v>129</v>
      </c>
      <c r="B130" s="114" t="s">
        <v>1108</v>
      </c>
      <c r="C130">
        <v>4104000</v>
      </c>
      <c r="D130" s="115">
        <v>41091</v>
      </c>
      <c r="E130">
        <v>5.6999999999999998E-4</v>
      </c>
    </row>
    <row r="131" spans="1:5" x14ac:dyDescent="0.3">
      <c r="A131">
        <v>130</v>
      </c>
      <c r="B131" s="114" t="s">
        <v>1111</v>
      </c>
      <c r="C131">
        <v>3791622</v>
      </c>
      <c r="D131" s="115">
        <v>41562</v>
      </c>
      <c r="E131">
        <v>5.1999999999999995E-4</v>
      </c>
    </row>
    <row r="132" spans="1:5" x14ac:dyDescent="0.3">
      <c r="A132">
        <v>131</v>
      </c>
      <c r="B132" s="114" t="s">
        <v>1117</v>
      </c>
      <c r="C132">
        <v>3764166</v>
      </c>
      <c r="D132" s="115">
        <v>42186</v>
      </c>
      <c r="E132">
        <v>5.0000000000000001E-4</v>
      </c>
    </row>
    <row r="133" spans="1:5" x14ac:dyDescent="0.3">
      <c r="A133">
        <v>132</v>
      </c>
      <c r="B133" s="114" t="s">
        <v>1121</v>
      </c>
      <c r="C133">
        <v>3631775</v>
      </c>
      <c r="D133" s="115">
        <v>42186</v>
      </c>
      <c r="E133">
        <v>5.0000000000000001E-4</v>
      </c>
    </row>
    <row r="134" spans="1:5" x14ac:dyDescent="0.3">
      <c r="A134">
        <v>133</v>
      </c>
      <c r="B134" s="114" t="s">
        <v>1124</v>
      </c>
      <c r="C134">
        <v>3557600</v>
      </c>
      <c r="D134" s="115">
        <v>41640</v>
      </c>
      <c r="E134">
        <v>4.8999999999999998E-4</v>
      </c>
    </row>
    <row r="135" spans="1:5" x14ac:dyDescent="0.3">
      <c r="A135">
        <v>134</v>
      </c>
      <c r="B135" s="114" t="s">
        <v>1128</v>
      </c>
      <c r="C135">
        <v>3548397</v>
      </c>
      <c r="D135" s="115">
        <v>41821</v>
      </c>
      <c r="E135">
        <v>4.8999999999999998E-4</v>
      </c>
    </row>
    <row r="136" spans="1:5" x14ac:dyDescent="0.3">
      <c r="A136">
        <v>135</v>
      </c>
      <c r="B136" s="114" t="s">
        <v>1131</v>
      </c>
      <c r="C136">
        <v>3404189</v>
      </c>
      <c r="D136" s="115">
        <v>41820</v>
      </c>
      <c r="E136">
        <v>4.6999999999999999E-4</v>
      </c>
    </row>
    <row r="137" spans="1:5" x14ac:dyDescent="0.3">
      <c r="A137">
        <v>136</v>
      </c>
      <c r="B137" s="114" t="s">
        <v>1135</v>
      </c>
      <c r="C137">
        <v>3268431</v>
      </c>
      <c r="D137" s="115">
        <v>41091</v>
      </c>
      <c r="E137">
        <v>4.4999999999999999E-4</v>
      </c>
    </row>
    <row r="138" spans="1:5" x14ac:dyDescent="0.3">
      <c r="A138">
        <v>137</v>
      </c>
      <c r="B138" s="114" t="s">
        <v>1139</v>
      </c>
      <c r="C138">
        <v>3013900</v>
      </c>
      <c r="D138" s="115">
        <v>41912</v>
      </c>
      <c r="E138">
        <v>4.2000000000000002E-4</v>
      </c>
    </row>
    <row r="139" spans="1:5" x14ac:dyDescent="0.3">
      <c r="A139">
        <v>138</v>
      </c>
      <c r="B139" s="114" t="s">
        <v>1143</v>
      </c>
      <c r="C139">
        <v>3000000</v>
      </c>
      <c r="D139" s="115">
        <v>42028</v>
      </c>
      <c r="E139">
        <v>4.0999999999999999E-4</v>
      </c>
    </row>
    <row r="140" spans="1:5" x14ac:dyDescent="0.3">
      <c r="A140">
        <v>139</v>
      </c>
      <c r="B140" s="114" t="s">
        <v>1148</v>
      </c>
      <c r="C140">
        <v>2919306</v>
      </c>
      <c r="D140" s="115">
        <v>41671</v>
      </c>
      <c r="E140">
        <v>4.0000000000000002E-4</v>
      </c>
    </row>
    <row r="141" spans="1:5" x14ac:dyDescent="0.3">
      <c r="A141">
        <v>140</v>
      </c>
      <c r="B141" s="114" t="s">
        <v>1153</v>
      </c>
      <c r="C141">
        <v>2893005</v>
      </c>
      <c r="D141" s="115">
        <v>42005</v>
      </c>
      <c r="E141">
        <v>4.0000000000000002E-4</v>
      </c>
    </row>
    <row r="142" spans="1:5" x14ac:dyDescent="0.3">
      <c r="A142">
        <v>141</v>
      </c>
      <c r="B142" s="114" t="s">
        <v>1156</v>
      </c>
      <c r="C142">
        <v>2717991</v>
      </c>
      <c r="D142" s="115">
        <v>41639</v>
      </c>
      <c r="E142">
        <v>3.8000000000000002E-4</v>
      </c>
    </row>
    <row r="143" spans="1:5" x14ac:dyDescent="0.3">
      <c r="A143">
        <v>142</v>
      </c>
      <c r="B143" s="114" t="s">
        <v>1160</v>
      </c>
      <c r="C143">
        <v>2334029</v>
      </c>
      <c r="D143" s="115">
        <v>42063</v>
      </c>
      <c r="E143">
        <v>3.2000000000000003E-4</v>
      </c>
    </row>
    <row r="144" spans="1:5" x14ac:dyDescent="0.3">
      <c r="A144">
        <v>143</v>
      </c>
      <c r="B144" s="114" t="s">
        <v>1165</v>
      </c>
      <c r="C144">
        <v>2120000</v>
      </c>
      <c r="D144" s="115">
        <v>42186</v>
      </c>
      <c r="E144">
        <v>2.9E-4</v>
      </c>
    </row>
    <row r="145" spans="1:5" x14ac:dyDescent="0.3">
      <c r="A145">
        <v>144</v>
      </c>
      <c r="B145" s="114" t="s">
        <v>1169</v>
      </c>
      <c r="C145">
        <v>2113077</v>
      </c>
      <c r="D145" s="115">
        <v>40783</v>
      </c>
      <c r="E145">
        <v>2.9E-4</v>
      </c>
    </row>
    <row r="146" spans="1:5" x14ac:dyDescent="0.3">
      <c r="A146">
        <v>145</v>
      </c>
      <c r="B146" s="114" t="s">
        <v>1174</v>
      </c>
      <c r="C146">
        <v>2065769</v>
      </c>
      <c r="D146" s="115">
        <v>41639</v>
      </c>
      <c r="E146">
        <v>2.9E-4</v>
      </c>
    </row>
    <row r="147" spans="1:5" x14ac:dyDescent="0.3">
      <c r="A147">
        <v>146</v>
      </c>
      <c r="B147" s="114" t="s">
        <v>1177</v>
      </c>
      <c r="C147">
        <v>2065857</v>
      </c>
      <c r="D147" s="115">
        <v>42069</v>
      </c>
      <c r="E147">
        <v>2.9E-4</v>
      </c>
    </row>
    <row r="148" spans="1:5" x14ac:dyDescent="0.3">
      <c r="A148">
        <v>147</v>
      </c>
      <c r="B148" s="114" t="s">
        <v>1180</v>
      </c>
      <c r="C148">
        <v>2024904</v>
      </c>
      <c r="D148" s="115">
        <v>40777</v>
      </c>
      <c r="E148">
        <v>2.7999999999999998E-4</v>
      </c>
    </row>
    <row r="149" spans="1:5" x14ac:dyDescent="0.3">
      <c r="A149">
        <v>148</v>
      </c>
      <c r="B149" s="114" t="s">
        <v>1185</v>
      </c>
      <c r="C149">
        <v>1986700</v>
      </c>
      <c r="D149" s="115">
        <v>42036</v>
      </c>
      <c r="E149">
        <v>2.7E-4</v>
      </c>
    </row>
    <row r="150" spans="1:5" x14ac:dyDescent="0.3">
      <c r="A150">
        <v>149</v>
      </c>
      <c r="B150" s="114" t="s">
        <v>1189</v>
      </c>
      <c r="C150">
        <v>1882450</v>
      </c>
      <c r="D150" s="115">
        <v>41379</v>
      </c>
      <c r="E150">
        <v>2.5999999999999998E-4</v>
      </c>
    </row>
    <row r="151" spans="1:5" x14ac:dyDescent="0.3">
      <c r="A151">
        <v>150</v>
      </c>
      <c r="B151" s="114" t="s">
        <v>1194</v>
      </c>
      <c r="C151">
        <v>1827231</v>
      </c>
      <c r="D151" s="115">
        <v>42005</v>
      </c>
      <c r="E151">
        <v>2.5000000000000001E-4</v>
      </c>
    </row>
    <row r="152" spans="1:5" x14ac:dyDescent="0.3">
      <c r="A152">
        <v>151</v>
      </c>
      <c r="B152" s="114" t="s">
        <v>1198</v>
      </c>
      <c r="C152">
        <v>1788000</v>
      </c>
      <c r="D152" s="115">
        <v>42186</v>
      </c>
      <c r="E152">
        <v>2.5000000000000001E-4</v>
      </c>
    </row>
    <row r="153" spans="1:5" x14ac:dyDescent="0.3">
      <c r="A153">
        <v>152</v>
      </c>
      <c r="B153" s="114" t="s">
        <v>1201</v>
      </c>
      <c r="C153">
        <v>1751000</v>
      </c>
      <c r="D153" s="115">
        <v>42186</v>
      </c>
      <c r="E153">
        <v>2.4000000000000001E-4</v>
      </c>
    </row>
    <row r="154" spans="1:5" x14ac:dyDescent="0.3">
      <c r="A154">
        <v>153</v>
      </c>
      <c r="B154" s="114" t="s">
        <v>1205</v>
      </c>
      <c r="C154">
        <v>1430000</v>
      </c>
      <c r="D154" s="115">
        <v>41456</v>
      </c>
      <c r="E154">
        <v>2.0000000000000001E-4</v>
      </c>
    </row>
    <row r="155" spans="1:5" x14ac:dyDescent="0.3">
      <c r="A155">
        <v>154</v>
      </c>
      <c r="B155" s="114" t="s">
        <v>1209</v>
      </c>
      <c r="C155">
        <v>1328019</v>
      </c>
      <c r="D155" s="115">
        <v>40552</v>
      </c>
      <c r="E155">
        <v>1.8000000000000001E-4</v>
      </c>
    </row>
    <row r="156" spans="1:5" x14ac:dyDescent="0.3">
      <c r="A156">
        <v>155</v>
      </c>
      <c r="B156" s="114" t="s">
        <v>1215</v>
      </c>
      <c r="C156">
        <v>1316500</v>
      </c>
      <c r="D156" s="115">
        <v>41821</v>
      </c>
      <c r="E156">
        <v>1.8000000000000001E-4</v>
      </c>
    </row>
    <row r="157" spans="1:5" x14ac:dyDescent="0.3">
      <c r="A157">
        <v>156</v>
      </c>
      <c r="B157" s="114" t="s">
        <v>1218</v>
      </c>
      <c r="C157">
        <v>1312252</v>
      </c>
      <c r="D157" s="115">
        <v>42005</v>
      </c>
      <c r="E157">
        <v>1.8000000000000001E-4</v>
      </c>
    </row>
    <row r="158" spans="1:5" x14ac:dyDescent="0.3">
      <c r="A158">
        <v>157</v>
      </c>
      <c r="B158" s="114" t="s">
        <v>1221</v>
      </c>
      <c r="C158">
        <v>1261208</v>
      </c>
      <c r="D158" s="115">
        <v>41821</v>
      </c>
      <c r="E158">
        <v>1.7000000000000001E-4</v>
      </c>
    </row>
    <row r="159" spans="1:5" x14ac:dyDescent="0.3">
      <c r="A159">
        <v>158</v>
      </c>
      <c r="B159" s="114" t="s">
        <v>1225</v>
      </c>
      <c r="C159">
        <v>1212107</v>
      </c>
      <c r="D159" s="115">
        <v>41821</v>
      </c>
      <c r="E159">
        <v>1.7000000000000001E-4</v>
      </c>
    </row>
    <row r="160" spans="1:5" x14ac:dyDescent="0.3">
      <c r="A160">
        <v>159</v>
      </c>
      <c r="B160" s="114" t="s">
        <v>1228</v>
      </c>
      <c r="C160">
        <v>1119375</v>
      </c>
      <c r="D160" s="115">
        <v>42186</v>
      </c>
      <c r="E160">
        <v>1.4999999999999999E-4</v>
      </c>
    </row>
    <row r="161" spans="1:5" x14ac:dyDescent="0.3">
      <c r="A161">
        <v>160</v>
      </c>
      <c r="B161" s="114" t="s">
        <v>1232</v>
      </c>
      <c r="C161">
        <v>900000</v>
      </c>
      <c r="D161" s="115">
        <v>42186</v>
      </c>
      <c r="E161">
        <v>1.2E-4</v>
      </c>
    </row>
    <row r="162" spans="1:5" x14ac:dyDescent="0.3">
      <c r="A162">
        <v>161</v>
      </c>
      <c r="B162" s="114" t="s">
        <v>1236</v>
      </c>
      <c r="C162">
        <v>859178</v>
      </c>
      <c r="D162" s="115">
        <v>41456</v>
      </c>
      <c r="E162">
        <v>1.1900000000000001E-4</v>
      </c>
    </row>
    <row r="163" spans="1:5" x14ac:dyDescent="0.3">
      <c r="A163">
        <v>162</v>
      </c>
      <c r="B163" s="114" t="s">
        <v>1240</v>
      </c>
      <c r="C163">
        <v>858000</v>
      </c>
      <c r="D163" s="115">
        <v>41640</v>
      </c>
      <c r="E163">
        <v>1.2E-4</v>
      </c>
    </row>
    <row r="164" spans="1:5" x14ac:dyDescent="0.3">
      <c r="A164">
        <v>163</v>
      </c>
      <c r="B164" s="114" t="s">
        <v>1243</v>
      </c>
      <c r="C164">
        <v>844994</v>
      </c>
      <c r="D164" s="115">
        <v>41640</v>
      </c>
      <c r="E164">
        <v>1.2E-4</v>
      </c>
    </row>
    <row r="165" spans="1:5" x14ac:dyDescent="0.3">
      <c r="A165">
        <v>164</v>
      </c>
      <c r="B165" s="114" t="s">
        <v>1247</v>
      </c>
      <c r="C165">
        <v>763952</v>
      </c>
      <c r="D165" s="115">
        <v>41821</v>
      </c>
      <c r="E165">
        <v>1.1E-4</v>
      </c>
    </row>
    <row r="166" spans="1:5" x14ac:dyDescent="0.3">
      <c r="A166">
        <v>165</v>
      </c>
      <c r="B166" s="114" t="s">
        <v>1251</v>
      </c>
      <c r="C166">
        <v>757940</v>
      </c>
      <c r="D166" s="115">
        <v>42069</v>
      </c>
      <c r="E166">
        <v>1.05E-4</v>
      </c>
    </row>
    <row r="167" spans="1:5" x14ac:dyDescent="0.3">
      <c r="A167">
        <v>166</v>
      </c>
      <c r="B167" s="114" t="s">
        <v>1255</v>
      </c>
      <c r="C167">
        <v>746900</v>
      </c>
      <c r="D167" s="115">
        <v>41456</v>
      </c>
      <c r="E167">
        <v>1E-4</v>
      </c>
    </row>
    <row r="168" spans="1:5" x14ac:dyDescent="0.3">
      <c r="A168">
        <v>167</v>
      </c>
      <c r="B168" s="114" t="s">
        <v>1259</v>
      </c>
      <c r="C168">
        <v>631000</v>
      </c>
      <c r="D168" s="115">
        <v>41912</v>
      </c>
      <c r="E168">
        <v>8.7000000000000001E-5</v>
      </c>
    </row>
    <row r="169" spans="1:5" x14ac:dyDescent="0.3">
      <c r="A169">
        <v>168</v>
      </c>
      <c r="B169" s="114" t="s">
        <v>1263</v>
      </c>
      <c r="C169">
        <v>620029</v>
      </c>
      <c r="D169" s="115">
        <v>40634</v>
      </c>
      <c r="E169">
        <v>8.6000000000000003E-5</v>
      </c>
    </row>
    <row r="170" spans="1:5" x14ac:dyDescent="0.3">
      <c r="A170">
        <v>169</v>
      </c>
      <c r="B170" s="114" t="s">
        <v>1268</v>
      </c>
      <c r="C170">
        <v>604000</v>
      </c>
      <c r="D170" s="115">
        <v>42186</v>
      </c>
      <c r="E170">
        <v>8.3999999999999995E-5</v>
      </c>
    </row>
    <row r="171" spans="1:5" x14ac:dyDescent="0.3">
      <c r="A171">
        <v>170</v>
      </c>
      <c r="B171" s="114" t="s">
        <v>1272</v>
      </c>
      <c r="C171">
        <v>581344</v>
      </c>
      <c r="D171" s="115">
        <v>41456</v>
      </c>
      <c r="E171">
        <v>8.0000000000000007E-5</v>
      </c>
    </row>
    <row r="172" spans="1:5" x14ac:dyDescent="0.3">
      <c r="A172">
        <v>171</v>
      </c>
      <c r="B172" s="114" t="s">
        <v>1276</v>
      </c>
      <c r="C172">
        <v>549700</v>
      </c>
      <c r="D172" s="115">
        <v>41639</v>
      </c>
      <c r="E172">
        <v>7.3999999999999996E-5</v>
      </c>
    </row>
    <row r="173" spans="1:5" x14ac:dyDescent="0.3">
      <c r="A173">
        <v>172</v>
      </c>
      <c r="B173" s="114" t="s">
        <v>1280</v>
      </c>
      <c r="C173">
        <v>534189</v>
      </c>
      <c r="D173" s="115">
        <v>41134</v>
      </c>
      <c r="E173">
        <v>7.3999999999999996E-5</v>
      </c>
    </row>
    <row r="174" spans="1:5" x14ac:dyDescent="0.3">
      <c r="A174">
        <v>173</v>
      </c>
      <c r="B174" s="114" t="s">
        <v>1284</v>
      </c>
      <c r="C174">
        <v>518467</v>
      </c>
      <c r="D174" s="115">
        <v>41821</v>
      </c>
      <c r="E174">
        <v>7.2000000000000002E-5</v>
      </c>
    </row>
    <row r="175" spans="1:5" x14ac:dyDescent="0.3">
      <c r="A175">
        <v>174</v>
      </c>
      <c r="B175" s="114" t="s">
        <v>1288</v>
      </c>
      <c r="C175">
        <v>505153</v>
      </c>
      <c r="D175" s="115">
        <v>41640</v>
      </c>
      <c r="E175">
        <v>6.9999999999999994E-5</v>
      </c>
    </row>
    <row r="176" spans="1:5" x14ac:dyDescent="0.3">
      <c r="A176">
        <v>175</v>
      </c>
      <c r="B176" s="114" t="s">
        <v>1292</v>
      </c>
      <c r="C176">
        <v>425384</v>
      </c>
      <c r="D176" s="115">
        <v>41639</v>
      </c>
      <c r="E176">
        <v>5.8999999999999998E-5</v>
      </c>
    </row>
    <row r="177" spans="1:5" x14ac:dyDescent="0.3">
      <c r="A177">
        <v>176</v>
      </c>
      <c r="B177" s="114" t="s">
        <v>1296</v>
      </c>
      <c r="C177">
        <v>405739</v>
      </c>
      <c r="D177" s="115">
        <v>41275</v>
      </c>
      <c r="E177">
        <v>5.5999999999999999E-5</v>
      </c>
    </row>
    <row r="178" spans="1:5" x14ac:dyDescent="0.3">
      <c r="A178">
        <v>177</v>
      </c>
      <c r="B178" s="114" t="s">
        <v>1301</v>
      </c>
      <c r="C178">
        <v>393372</v>
      </c>
      <c r="D178" s="115">
        <v>40714</v>
      </c>
      <c r="E178">
        <v>5.3999999999999998E-5</v>
      </c>
    </row>
    <row r="179" spans="1:5" x14ac:dyDescent="0.3">
      <c r="A179">
        <v>178</v>
      </c>
      <c r="B179" s="114" t="s">
        <v>1307</v>
      </c>
      <c r="C179">
        <v>386486</v>
      </c>
      <c r="D179" s="115">
        <v>41275</v>
      </c>
      <c r="E179">
        <v>5.3000000000000001E-5</v>
      </c>
    </row>
    <row r="180" spans="1:5" x14ac:dyDescent="0.3">
      <c r="A180">
        <v>179</v>
      </c>
      <c r="B180" s="114" t="s">
        <v>1311</v>
      </c>
      <c r="C180">
        <v>368390</v>
      </c>
      <c r="D180" s="115">
        <v>41456</v>
      </c>
      <c r="E180">
        <v>5.1E-5</v>
      </c>
    </row>
    <row r="181" spans="1:5" x14ac:dyDescent="0.3">
      <c r="A181">
        <v>180</v>
      </c>
      <c r="B181" s="114" t="s">
        <v>1315</v>
      </c>
      <c r="C181">
        <v>349728</v>
      </c>
      <c r="D181" s="115">
        <v>41456</v>
      </c>
      <c r="E181">
        <v>4.8000000000000001E-5</v>
      </c>
    </row>
    <row r="182" spans="1:5" x14ac:dyDescent="0.3">
      <c r="A182">
        <v>181</v>
      </c>
      <c r="B182" s="114" t="s">
        <v>1319</v>
      </c>
      <c r="C182">
        <v>341256</v>
      </c>
      <c r="D182" s="115">
        <v>41902</v>
      </c>
      <c r="E182">
        <v>4.6999999999999997E-5</v>
      </c>
    </row>
    <row r="183" spans="1:5" x14ac:dyDescent="0.3">
      <c r="A183">
        <v>182</v>
      </c>
      <c r="B183" s="114" t="s">
        <v>1324</v>
      </c>
      <c r="C183">
        <v>329040</v>
      </c>
      <c r="D183" s="115">
        <v>42004</v>
      </c>
      <c r="E183">
        <v>4.6E-5</v>
      </c>
    </row>
    <row r="184" spans="1:5" x14ac:dyDescent="0.3">
      <c r="A184">
        <v>183</v>
      </c>
      <c r="B184" s="114" t="s">
        <v>1328</v>
      </c>
      <c r="C184">
        <v>294906</v>
      </c>
      <c r="D184" s="115">
        <v>38837</v>
      </c>
      <c r="E184">
        <v>4.0000000000000003E-5</v>
      </c>
    </row>
    <row r="185" spans="1:5" x14ac:dyDescent="0.3">
      <c r="A185">
        <v>184</v>
      </c>
      <c r="B185" s="114" t="s">
        <v>1334</v>
      </c>
      <c r="C185">
        <v>285000</v>
      </c>
      <c r="D185" s="115">
        <v>41456</v>
      </c>
      <c r="E185">
        <v>3.8999999999999999E-5</v>
      </c>
    </row>
    <row r="186" spans="1:5" x14ac:dyDescent="0.3">
      <c r="A186">
        <v>185</v>
      </c>
      <c r="B186" s="114" t="s">
        <v>1338</v>
      </c>
      <c r="C186">
        <v>268767</v>
      </c>
      <c r="D186" s="115">
        <v>41877</v>
      </c>
      <c r="E186">
        <v>3.6999999999999998E-5</v>
      </c>
    </row>
    <row r="187" spans="1:5" x14ac:dyDescent="0.3">
      <c r="A187">
        <v>186</v>
      </c>
      <c r="B187" s="114" t="s">
        <v>1343</v>
      </c>
      <c r="C187">
        <v>268270</v>
      </c>
      <c r="D187" s="115">
        <v>41143</v>
      </c>
      <c r="E187">
        <v>3.6999999999999998E-5</v>
      </c>
    </row>
    <row r="188" spans="1:5" x14ac:dyDescent="0.3">
      <c r="A188">
        <v>187</v>
      </c>
      <c r="B188" s="114" t="s">
        <v>1347</v>
      </c>
      <c r="C188">
        <v>264652</v>
      </c>
      <c r="D188" s="115">
        <v>41456</v>
      </c>
      <c r="E188">
        <v>3.6999999999999998E-5</v>
      </c>
    </row>
    <row r="189" spans="1:5" x14ac:dyDescent="0.3">
      <c r="A189">
        <v>188</v>
      </c>
      <c r="B189" s="114" t="s">
        <v>1350</v>
      </c>
      <c r="C189">
        <v>240705</v>
      </c>
      <c r="D189" s="115">
        <v>40544</v>
      </c>
      <c r="E189">
        <v>3.3000000000000003E-5</v>
      </c>
    </row>
    <row r="190" spans="1:5" x14ac:dyDescent="0.3">
      <c r="A190">
        <v>189</v>
      </c>
      <c r="B190" s="114" t="s">
        <v>1355</v>
      </c>
      <c r="C190">
        <v>239648</v>
      </c>
      <c r="D190" s="115">
        <v>40909</v>
      </c>
      <c r="E190">
        <v>3.3000000000000003E-5</v>
      </c>
    </row>
    <row r="191" spans="1:5" x14ac:dyDescent="0.3">
      <c r="A191">
        <v>190</v>
      </c>
      <c r="B191" s="114" t="s">
        <v>1359</v>
      </c>
      <c r="C191">
        <v>212645</v>
      </c>
      <c r="D191" s="115">
        <v>41142</v>
      </c>
      <c r="E191">
        <v>2.9E-5</v>
      </c>
    </row>
    <row r="192" spans="1:5" x14ac:dyDescent="0.3">
      <c r="A192">
        <v>191</v>
      </c>
      <c r="B192" s="114" t="s">
        <v>1365</v>
      </c>
      <c r="C192">
        <v>187820</v>
      </c>
      <c r="D192" s="115">
        <v>40854</v>
      </c>
      <c r="E192">
        <v>2.5999999999999998E-5</v>
      </c>
    </row>
    <row r="193" spans="1:5" x14ac:dyDescent="0.3">
      <c r="A193">
        <v>192</v>
      </c>
      <c r="B193" s="114" t="s">
        <v>1370</v>
      </c>
      <c r="C193">
        <v>187356</v>
      </c>
      <c r="D193" s="115">
        <v>41042</v>
      </c>
      <c r="E193">
        <v>2.5999999999999998E-5</v>
      </c>
    </row>
    <row r="194" spans="1:5" x14ac:dyDescent="0.3">
      <c r="A194">
        <v>193</v>
      </c>
      <c r="B194" s="114" t="s">
        <v>1374</v>
      </c>
      <c r="C194">
        <v>185000</v>
      </c>
      <c r="D194" s="115">
        <v>42186</v>
      </c>
      <c r="E194">
        <v>2.5999999999999998E-5</v>
      </c>
    </row>
    <row r="195" spans="1:5" x14ac:dyDescent="0.3">
      <c r="A195">
        <v>194</v>
      </c>
      <c r="B195" s="114" t="s">
        <v>1377</v>
      </c>
      <c r="C195">
        <v>159358</v>
      </c>
      <c r="D195" s="115">
        <v>40269</v>
      </c>
      <c r="E195">
        <v>2.1999999999999999E-5</v>
      </c>
    </row>
    <row r="196" spans="1:5" x14ac:dyDescent="0.3">
      <c r="A196">
        <v>195</v>
      </c>
      <c r="B196" s="114" t="s">
        <v>1383</v>
      </c>
      <c r="C196">
        <v>154843</v>
      </c>
      <c r="D196" s="115">
        <v>41640</v>
      </c>
      <c r="E196">
        <v>2.0999999999999999E-5</v>
      </c>
    </row>
    <row r="197" spans="1:5" x14ac:dyDescent="0.3">
      <c r="A197">
        <v>196</v>
      </c>
      <c r="B197" s="114" t="s">
        <v>1387</v>
      </c>
      <c r="C197">
        <v>109000</v>
      </c>
      <c r="D197" s="115">
        <v>42186</v>
      </c>
      <c r="E197">
        <v>1.5E-5</v>
      </c>
    </row>
    <row r="198" spans="1:5" x14ac:dyDescent="0.3">
      <c r="A198">
        <v>197</v>
      </c>
      <c r="B198" s="114" t="s">
        <v>1391</v>
      </c>
      <c r="C198">
        <v>107394</v>
      </c>
      <c r="D198" s="115">
        <v>41943</v>
      </c>
      <c r="E198">
        <v>1.5E-5</v>
      </c>
    </row>
    <row r="199" spans="1:5" x14ac:dyDescent="0.3">
      <c r="A199">
        <v>198</v>
      </c>
      <c r="B199" s="114" t="s">
        <v>1395</v>
      </c>
      <c r="C199">
        <v>106461</v>
      </c>
      <c r="D199" s="115">
        <v>41456</v>
      </c>
      <c r="E199">
        <v>1.5E-5</v>
      </c>
    </row>
    <row r="200" spans="1:5" x14ac:dyDescent="0.3">
      <c r="A200">
        <v>199</v>
      </c>
      <c r="B200" s="114" t="s">
        <v>1398</v>
      </c>
      <c r="C200">
        <v>106405</v>
      </c>
      <c r="D200" s="115">
        <v>40269</v>
      </c>
      <c r="E200">
        <v>1.5E-5</v>
      </c>
    </row>
    <row r="201" spans="1:5" x14ac:dyDescent="0.3">
      <c r="A201">
        <v>200</v>
      </c>
      <c r="B201" s="114" t="s">
        <v>1401</v>
      </c>
      <c r="C201">
        <v>103328</v>
      </c>
      <c r="D201" s="115">
        <v>40675</v>
      </c>
      <c r="E201">
        <v>1.4E-5</v>
      </c>
    </row>
    <row r="202" spans="1:5" x14ac:dyDescent="0.3">
      <c r="A202">
        <v>201</v>
      </c>
      <c r="B202" s="114" t="s">
        <v>1406</v>
      </c>
      <c r="C202">
        <v>103252</v>
      </c>
      <c r="D202" s="115">
        <v>40877</v>
      </c>
      <c r="E202">
        <v>1.4E-5</v>
      </c>
    </row>
    <row r="203" spans="1:5" x14ac:dyDescent="0.3">
      <c r="A203">
        <v>202</v>
      </c>
      <c r="B203" s="114" t="s">
        <v>1410</v>
      </c>
      <c r="C203">
        <v>101351</v>
      </c>
      <c r="D203" s="115">
        <v>41456</v>
      </c>
      <c r="E203">
        <v>1.4E-5</v>
      </c>
    </row>
    <row r="204" spans="1:5" x14ac:dyDescent="0.3">
      <c r="A204">
        <v>203</v>
      </c>
      <c r="B204" s="114" t="s">
        <v>1413</v>
      </c>
      <c r="C204">
        <v>99000</v>
      </c>
      <c r="D204" s="115">
        <v>41274</v>
      </c>
      <c r="E204">
        <v>1.4E-5</v>
      </c>
    </row>
    <row r="205" spans="1:5" x14ac:dyDescent="0.3">
      <c r="A205">
        <v>204</v>
      </c>
      <c r="B205" s="114" t="s">
        <v>1417</v>
      </c>
      <c r="C205">
        <v>89949</v>
      </c>
      <c r="D205" s="115">
        <v>41456</v>
      </c>
      <c r="E205">
        <v>1.2E-5</v>
      </c>
    </row>
    <row r="206" spans="1:5" x14ac:dyDescent="0.3">
      <c r="A206">
        <v>205</v>
      </c>
      <c r="B206" s="114" t="s">
        <v>1421</v>
      </c>
      <c r="C206">
        <v>86295</v>
      </c>
      <c r="D206" s="115">
        <v>40690</v>
      </c>
      <c r="E206">
        <v>1.2E-5</v>
      </c>
    </row>
    <row r="207" spans="1:5" x14ac:dyDescent="0.3">
      <c r="A207">
        <v>206</v>
      </c>
      <c r="B207" s="114" t="s">
        <v>1425</v>
      </c>
      <c r="C207">
        <v>84497</v>
      </c>
      <c r="D207" s="115">
        <v>40629</v>
      </c>
      <c r="E207">
        <v>1.2E-5</v>
      </c>
    </row>
    <row r="208" spans="1:5" x14ac:dyDescent="0.3">
      <c r="A208">
        <v>207</v>
      </c>
      <c r="B208" s="114" t="s">
        <v>1429</v>
      </c>
      <c r="C208">
        <v>76949</v>
      </c>
      <c r="D208" s="115">
        <v>41821</v>
      </c>
      <c r="E208">
        <v>1.1E-5</v>
      </c>
    </row>
    <row r="209" spans="1:5" x14ac:dyDescent="0.3">
      <c r="A209">
        <v>208</v>
      </c>
      <c r="B209" s="114" t="s">
        <v>1433</v>
      </c>
      <c r="C209">
        <v>71293</v>
      </c>
      <c r="D209" s="115">
        <v>40677</v>
      </c>
      <c r="E209">
        <v>9.9000000000000001E-6</v>
      </c>
    </row>
    <row r="210" spans="1:5" x14ac:dyDescent="0.3">
      <c r="A210">
        <v>209</v>
      </c>
      <c r="B210" s="114" t="s">
        <v>1438</v>
      </c>
      <c r="C210">
        <v>64237</v>
      </c>
      <c r="D210" s="115">
        <v>40318</v>
      </c>
      <c r="E210">
        <v>8.8999999999999995E-6</v>
      </c>
    </row>
    <row r="211" spans="1:5" x14ac:dyDescent="0.3">
      <c r="A211">
        <v>210</v>
      </c>
      <c r="B211" s="114" t="s">
        <v>1443</v>
      </c>
      <c r="C211">
        <v>63085</v>
      </c>
      <c r="D211" s="115">
        <v>40999</v>
      </c>
      <c r="E211">
        <v>8.6999999999999997E-6</v>
      </c>
    </row>
    <row r="212" spans="1:5" x14ac:dyDescent="0.3">
      <c r="A212">
        <v>211</v>
      </c>
      <c r="B212" s="114" t="s">
        <v>1448</v>
      </c>
      <c r="C212">
        <v>56086</v>
      </c>
      <c r="D212" s="115">
        <v>41456</v>
      </c>
      <c r="E212">
        <v>7.7999999999999999E-6</v>
      </c>
    </row>
    <row r="213" spans="1:5" x14ac:dyDescent="0.3">
      <c r="A213">
        <v>212</v>
      </c>
      <c r="B213" s="114" t="s">
        <v>1452</v>
      </c>
      <c r="C213">
        <v>55984</v>
      </c>
      <c r="D213" s="115">
        <v>42005</v>
      </c>
      <c r="E213">
        <v>7.7000000000000008E-6</v>
      </c>
    </row>
    <row r="214" spans="1:5" x14ac:dyDescent="0.3">
      <c r="A214">
        <v>213</v>
      </c>
      <c r="B214" s="114" t="s">
        <v>1456</v>
      </c>
      <c r="C214">
        <v>55691</v>
      </c>
      <c r="D214" s="115">
        <v>41275</v>
      </c>
      <c r="E214">
        <v>7.7000000000000008E-6</v>
      </c>
    </row>
    <row r="215" spans="1:5" x14ac:dyDescent="0.3">
      <c r="A215">
        <v>214</v>
      </c>
      <c r="B215" s="114" t="s">
        <v>1459</v>
      </c>
      <c r="C215">
        <v>55519</v>
      </c>
      <c r="D215" s="115">
        <v>40269</v>
      </c>
      <c r="E215">
        <v>7.7000000000000008E-6</v>
      </c>
    </row>
    <row r="216" spans="1:5" x14ac:dyDescent="0.3">
      <c r="A216">
        <v>215</v>
      </c>
      <c r="B216" s="114" t="s">
        <v>1462</v>
      </c>
      <c r="C216">
        <v>55000</v>
      </c>
      <c r="D216" s="115">
        <v>42186</v>
      </c>
      <c r="E216">
        <v>7.6000000000000001E-6</v>
      </c>
    </row>
    <row r="217" spans="1:5" x14ac:dyDescent="0.3">
      <c r="A217">
        <v>216</v>
      </c>
      <c r="B217" s="114" t="s">
        <v>1466</v>
      </c>
      <c r="C217">
        <v>53883</v>
      </c>
      <c r="D217" s="115">
        <v>40269</v>
      </c>
      <c r="E217">
        <v>7.5000000000000002E-6</v>
      </c>
    </row>
    <row r="218" spans="1:5" x14ac:dyDescent="0.3">
      <c r="A218">
        <v>217</v>
      </c>
      <c r="B218" s="114" t="s">
        <v>1470</v>
      </c>
      <c r="C218">
        <v>51547</v>
      </c>
      <c r="D218" s="115">
        <v>41275</v>
      </c>
      <c r="E218">
        <v>7.0999999999999998E-6</v>
      </c>
    </row>
    <row r="219" spans="1:5" x14ac:dyDescent="0.3">
      <c r="A219">
        <v>218</v>
      </c>
      <c r="B219" s="114" t="s">
        <v>1476</v>
      </c>
      <c r="C219">
        <v>48679</v>
      </c>
      <c r="D219" s="115">
        <v>41974</v>
      </c>
      <c r="E219">
        <v>6.7000000000000002E-6</v>
      </c>
    </row>
    <row r="220" spans="1:5" x14ac:dyDescent="0.3">
      <c r="A220">
        <v>219</v>
      </c>
      <c r="B220" s="114" t="s">
        <v>1481</v>
      </c>
      <c r="C220">
        <v>37429</v>
      </c>
      <c r="D220" s="115">
        <v>40179</v>
      </c>
      <c r="E220">
        <v>5.2000000000000002E-6</v>
      </c>
    </row>
    <row r="221" spans="1:5" x14ac:dyDescent="0.3">
      <c r="A221">
        <v>220</v>
      </c>
      <c r="B221" s="114" t="s">
        <v>1486</v>
      </c>
      <c r="C221">
        <v>37132</v>
      </c>
      <c r="D221" s="115">
        <v>41639</v>
      </c>
      <c r="E221">
        <v>5.1000000000000003E-6</v>
      </c>
    </row>
    <row r="222" spans="1:5" x14ac:dyDescent="0.3">
      <c r="A222">
        <v>221</v>
      </c>
      <c r="B222" s="114" t="s">
        <v>1491</v>
      </c>
      <c r="C222">
        <v>36950</v>
      </c>
      <c r="D222" s="115">
        <v>41639</v>
      </c>
      <c r="E222">
        <v>5.1000000000000003E-6</v>
      </c>
    </row>
    <row r="223" spans="1:5" x14ac:dyDescent="0.3">
      <c r="A223">
        <v>222</v>
      </c>
      <c r="B223" s="114" t="s">
        <v>1494</v>
      </c>
      <c r="C223">
        <v>35742</v>
      </c>
      <c r="D223" s="115">
        <v>40909</v>
      </c>
      <c r="E223">
        <v>4.8999999999999997E-6</v>
      </c>
    </row>
    <row r="224" spans="1:5" x14ac:dyDescent="0.3">
      <c r="A224">
        <v>223</v>
      </c>
      <c r="B224" s="114" t="s">
        <v>1498</v>
      </c>
      <c r="C224">
        <v>32789</v>
      </c>
      <c r="D224" s="115">
        <v>42004</v>
      </c>
      <c r="E224">
        <v>4.5000000000000001E-6</v>
      </c>
    </row>
    <row r="225" spans="1:5" x14ac:dyDescent="0.3">
      <c r="A225">
        <v>224</v>
      </c>
      <c r="B225" s="114" t="s">
        <v>1502</v>
      </c>
      <c r="C225">
        <v>31458</v>
      </c>
      <c r="D225" s="115">
        <v>40933</v>
      </c>
      <c r="E225">
        <v>4.4000000000000002E-6</v>
      </c>
    </row>
    <row r="226" spans="1:5" x14ac:dyDescent="0.3">
      <c r="A226">
        <v>225</v>
      </c>
      <c r="B226" s="114" t="s">
        <v>1507</v>
      </c>
      <c r="C226">
        <v>30001</v>
      </c>
      <c r="D226" s="115">
        <v>41274</v>
      </c>
      <c r="E226">
        <v>4.0999999999999997E-6</v>
      </c>
    </row>
    <row r="227" spans="1:5" x14ac:dyDescent="0.3">
      <c r="A227">
        <v>226</v>
      </c>
      <c r="B227" s="114" t="s">
        <v>1511</v>
      </c>
      <c r="C227">
        <v>28875</v>
      </c>
      <c r="D227" s="115">
        <v>41912</v>
      </c>
      <c r="E227">
        <v>3.9999999999999998E-6</v>
      </c>
    </row>
    <row r="228" spans="1:5" x14ac:dyDescent="0.3">
      <c r="A228">
        <v>227</v>
      </c>
      <c r="B228" s="114" t="s">
        <v>1515</v>
      </c>
      <c r="C228">
        <v>28054</v>
      </c>
      <c r="D228" s="115">
        <v>40371</v>
      </c>
      <c r="E228">
        <v>3.8999999999999999E-6</v>
      </c>
    </row>
    <row r="229" spans="1:5" x14ac:dyDescent="0.3">
      <c r="A229">
        <v>228</v>
      </c>
      <c r="B229" s="114" t="s">
        <v>1521</v>
      </c>
      <c r="C229">
        <v>23296</v>
      </c>
      <c r="D229" s="115">
        <v>41275</v>
      </c>
      <c r="E229">
        <v>3.1999999999999999E-6</v>
      </c>
    </row>
    <row r="230" spans="1:5" x14ac:dyDescent="0.3">
      <c r="A230">
        <v>229</v>
      </c>
      <c r="B230" s="114" t="s">
        <v>1525</v>
      </c>
      <c r="C230">
        <v>20901</v>
      </c>
      <c r="D230" s="115">
        <v>41456</v>
      </c>
      <c r="E230">
        <v>2.9000000000000002E-6</v>
      </c>
    </row>
    <row r="231" spans="1:5" x14ac:dyDescent="0.3">
      <c r="A231">
        <v>230</v>
      </c>
      <c r="B231" s="114" t="s">
        <v>1529</v>
      </c>
      <c r="C231">
        <v>14974</v>
      </c>
      <c r="D231" s="115">
        <v>40878</v>
      </c>
      <c r="E231">
        <v>2.0999999999999998E-6</v>
      </c>
    </row>
    <row r="232" spans="1:5" x14ac:dyDescent="0.3">
      <c r="A232">
        <v>231</v>
      </c>
      <c r="B232" s="114" t="s">
        <v>1534</v>
      </c>
      <c r="C232">
        <v>13452</v>
      </c>
      <c r="D232" s="115">
        <v>40674</v>
      </c>
      <c r="E232">
        <v>1.9E-6</v>
      </c>
    </row>
    <row r="233" spans="1:5" x14ac:dyDescent="0.3">
      <c r="A233">
        <v>232</v>
      </c>
      <c r="B233" s="114" t="s">
        <v>1539</v>
      </c>
      <c r="C233">
        <v>13135</v>
      </c>
      <c r="D233" s="115">
        <v>41456</v>
      </c>
      <c r="E233">
        <v>1.7999999999999999E-6</v>
      </c>
    </row>
    <row r="234" spans="1:5" x14ac:dyDescent="0.3">
      <c r="A234">
        <v>233</v>
      </c>
      <c r="B234" s="114" t="s">
        <v>1543</v>
      </c>
      <c r="C234">
        <v>11323</v>
      </c>
      <c r="D234" s="115">
        <v>41456</v>
      </c>
      <c r="E234">
        <v>1.5999999999999999E-6</v>
      </c>
    </row>
    <row r="235" spans="1:5" x14ac:dyDescent="0.3">
      <c r="A235">
        <v>234</v>
      </c>
      <c r="B235" s="114" t="s">
        <v>1547</v>
      </c>
      <c r="C235">
        <v>10084</v>
      </c>
      <c r="D235" s="115">
        <v>40846</v>
      </c>
      <c r="E235">
        <v>1.3999999999999999E-6</v>
      </c>
    </row>
    <row r="236" spans="1:5" x14ac:dyDescent="0.3">
      <c r="A236">
        <v>235</v>
      </c>
      <c r="B236" s="114" t="s">
        <v>1552</v>
      </c>
      <c r="C236">
        <v>9131</v>
      </c>
      <c r="D236" s="115">
        <v>40909</v>
      </c>
      <c r="E236">
        <v>1.3E-6</v>
      </c>
    </row>
    <row r="237" spans="1:5" x14ac:dyDescent="0.3">
      <c r="A237">
        <v>236</v>
      </c>
      <c r="B237" s="114" t="s">
        <v>1556</v>
      </c>
      <c r="C237">
        <v>6069</v>
      </c>
      <c r="D237" s="115">
        <v>40909</v>
      </c>
      <c r="E237">
        <v>8.4E-7</v>
      </c>
    </row>
    <row r="238" spans="1:5" x14ac:dyDescent="0.3">
      <c r="A238">
        <v>237</v>
      </c>
      <c r="B238" s="114" t="s">
        <v>1560</v>
      </c>
      <c r="C238">
        <v>4922</v>
      </c>
      <c r="D238" s="115">
        <v>40675</v>
      </c>
      <c r="E238">
        <v>6.7999999999999995E-7</v>
      </c>
    </row>
    <row r="239" spans="1:5" x14ac:dyDescent="0.3">
      <c r="A239">
        <v>238</v>
      </c>
      <c r="B239" s="114" t="s">
        <v>1564</v>
      </c>
      <c r="C239">
        <v>4000</v>
      </c>
      <c r="D239" s="115">
        <v>42186</v>
      </c>
      <c r="E239">
        <v>5.5000000000000003E-7</v>
      </c>
    </row>
    <row r="240" spans="1:5" x14ac:dyDescent="0.3">
      <c r="A240">
        <v>239</v>
      </c>
      <c r="B240" s="114" t="s">
        <v>1568</v>
      </c>
      <c r="C240">
        <v>3000</v>
      </c>
      <c r="D240" s="115">
        <v>42186</v>
      </c>
      <c r="E240">
        <v>4.0999999999999999E-7</v>
      </c>
    </row>
    <row r="241" spans="1:5" x14ac:dyDescent="0.3">
      <c r="A241">
        <v>240</v>
      </c>
      <c r="B241" s="114" t="s">
        <v>1572</v>
      </c>
      <c r="C241">
        <v>2562</v>
      </c>
      <c r="D241" s="115">
        <v>41821</v>
      </c>
      <c r="E241">
        <v>3.7E-7</v>
      </c>
    </row>
    <row r="242" spans="1:5" x14ac:dyDescent="0.3">
      <c r="A242">
        <v>241</v>
      </c>
      <c r="B242" s="114" t="s">
        <v>1576</v>
      </c>
      <c r="C242">
        <v>2302</v>
      </c>
      <c r="D242" s="115">
        <v>40764</v>
      </c>
      <c r="E242">
        <v>3.2000000000000001E-7</v>
      </c>
    </row>
    <row r="243" spans="1:5" x14ac:dyDescent="0.3">
      <c r="A243">
        <v>242</v>
      </c>
      <c r="B243" s="114" t="s">
        <v>1581</v>
      </c>
      <c r="C243">
        <v>2072</v>
      </c>
      <c r="D243" s="115">
        <v>40764</v>
      </c>
      <c r="E243">
        <v>2.8999999999999998E-7</v>
      </c>
    </row>
    <row r="244" spans="1:5" x14ac:dyDescent="0.3">
      <c r="A244">
        <v>243</v>
      </c>
      <c r="B244" s="114" t="s">
        <v>1585</v>
      </c>
      <c r="C244">
        <v>1613</v>
      </c>
      <c r="D244" s="115">
        <v>40796</v>
      </c>
      <c r="E244">
        <v>2.2000000000000001E-7</v>
      </c>
    </row>
    <row r="245" spans="1:5" x14ac:dyDescent="0.3">
      <c r="A245">
        <v>244</v>
      </c>
      <c r="B245" s="114" t="s">
        <v>1590</v>
      </c>
      <c r="C245">
        <v>1411</v>
      </c>
      <c r="D245" s="115">
        <v>40834</v>
      </c>
      <c r="E245">
        <v>1.9999999999999999E-7</v>
      </c>
    </row>
    <row r="246" spans="1:5" x14ac:dyDescent="0.3">
      <c r="A246">
        <v>245</v>
      </c>
      <c r="B246" s="114" t="s">
        <v>1595</v>
      </c>
      <c r="C246">
        <v>839</v>
      </c>
      <c r="D246" s="115">
        <v>41091</v>
      </c>
      <c r="E246">
        <v>1.1999999999999999E-7</v>
      </c>
    </row>
    <row r="247" spans="1:5" x14ac:dyDescent="0.3">
      <c r="A247">
        <v>246</v>
      </c>
      <c r="B247" s="114" t="s">
        <v>1599</v>
      </c>
      <c r="C247">
        <v>550</v>
      </c>
      <c r="D247" s="115">
        <v>40764</v>
      </c>
      <c r="E247">
        <v>7.6000000000000006E-8</v>
      </c>
    </row>
    <row r="248" spans="1:5" x14ac:dyDescent="0.3">
      <c r="A248">
        <v>247</v>
      </c>
      <c r="B248" s="114" t="s">
        <v>1603</v>
      </c>
      <c r="C248">
        <v>56</v>
      </c>
      <c r="D248" s="115">
        <v>41275</v>
      </c>
      <c r="E248">
        <v>7.6999999999999995E-9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690BC-24D5-43F2-8F47-E67BE8BC0907}">
  <dimension ref="A1:J22"/>
  <sheetViews>
    <sheetView topLeftCell="A4" zoomScaleNormal="100" workbookViewId="0">
      <selection activeCell="G22" sqref="G22"/>
    </sheetView>
  </sheetViews>
  <sheetFormatPr defaultRowHeight="15.6" x14ac:dyDescent="0.3"/>
  <cols>
    <col min="1" max="1" width="11.6640625" style="15" bestFit="1" customWidth="1"/>
    <col min="2" max="2" width="13.21875" style="15" bestFit="1" customWidth="1"/>
    <col min="3" max="16384" width="8.88671875" style="15"/>
  </cols>
  <sheetData>
    <row r="1" spans="1:10" ht="14.4" customHeight="1" x14ac:dyDescent="0.3">
      <c r="A1" s="99" t="s">
        <v>50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x14ac:dyDescent="0.3">
      <c r="A2" s="56"/>
      <c r="B2" s="56"/>
      <c r="C2" s="56"/>
      <c r="D2" s="56"/>
      <c r="E2" s="56"/>
      <c r="F2" s="56"/>
      <c r="G2" s="56"/>
      <c r="H2" s="56"/>
      <c r="I2" s="56"/>
      <c r="J2" s="56"/>
    </row>
    <row r="3" spans="1:10" x14ac:dyDescent="0.3">
      <c r="A3" s="101" t="s">
        <v>38</v>
      </c>
      <c r="B3" s="97"/>
      <c r="C3" s="97"/>
      <c r="D3" s="97"/>
      <c r="E3" s="97"/>
      <c r="F3" s="97"/>
    </row>
    <row r="5" spans="1:10" x14ac:dyDescent="0.3">
      <c r="A5" s="57" t="s">
        <v>39</v>
      </c>
      <c r="B5" s="58" t="s">
        <v>40</v>
      </c>
    </row>
    <row r="6" spans="1:10" x14ac:dyDescent="0.3">
      <c r="A6" s="57" t="s">
        <v>41</v>
      </c>
      <c r="B6" s="59">
        <v>7</v>
      </c>
    </row>
    <row r="7" spans="1:10" x14ac:dyDescent="0.3">
      <c r="A7" s="57" t="s">
        <v>42</v>
      </c>
      <c r="B7" s="59">
        <v>5</v>
      </c>
    </row>
    <row r="8" spans="1:10" x14ac:dyDescent="0.3">
      <c r="A8" s="57" t="s">
        <v>43</v>
      </c>
      <c r="B8" s="59">
        <v>6</v>
      </c>
    </row>
    <row r="9" spans="1:10" x14ac:dyDescent="0.3">
      <c r="A9" s="57" t="s">
        <v>44</v>
      </c>
      <c r="B9" s="59">
        <v>4</v>
      </c>
    </row>
    <row r="10" spans="1:10" x14ac:dyDescent="0.3">
      <c r="A10" s="57" t="s">
        <v>45</v>
      </c>
      <c r="B10" s="59" t="s">
        <v>46</v>
      </c>
    </row>
    <row r="11" spans="1:10" x14ac:dyDescent="0.3">
      <c r="A11" s="57" t="s">
        <v>47</v>
      </c>
      <c r="B11" s="59" t="s">
        <v>48</v>
      </c>
    </row>
    <row r="12" spans="1:10" x14ac:dyDescent="0.3">
      <c r="A12" s="57" t="s">
        <v>49</v>
      </c>
      <c r="B12" s="59" t="s">
        <v>49</v>
      </c>
    </row>
    <row r="14" spans="1:10" x14ac:dyDescent="0.3">
      <c r="A14" s="102" t="s">
        <v>51</v>
      </c>
      <c r="B14" s="102"/>
      <c r="C14" s="102"/>
      <c r="D14" s="102"/>
      <c r="E14" s="102"/>
      <c r="F14" s="102"/>
      <c r="G14" s="102"/>
      <c r="H14" s="102"/>
      <c r="I14" s="102"/>
      <c r="J14" s="102"/>
    </row>
    <row r="16" spans="1:10" x14ac:dyDescent="0.3">
      <c r="A16" s="15" t="s">
        <v>52</v>
      </c>
      <c r="B16" s="92" t="s">
        <v>53</v>
      </c>
      <c r="C16" s="92"/>
      <c r="D16" s="92"/>
      <c r="E16" s="92"/>
      <c r="F16" s="92"/>
      <c r="G16" s="92"/>
      <c r="H16" s="92"/>
      <c r="I16" s="92"/>
    </row>
    <row r="18" spans="1:7" x14ac:dyDescent="0.3">
      <c r="A18" s="15" t="s">
        <v>54</v>
      </c>
      <c r="B18" s="93">
        <f>COUNT(B6:B12)</f>
        <v>4</v>
      </c>
      <c r="C18" s="93"/>
    </row>
    <row r="20" spans="1:7" x14ac:dyDescent="0.3">
      <c r="A20" s="15" t="s">
        <v>55</v>
      </c>
      <c r="B20" s="92" t="s">
        <v>56</v>
      </c>
      <c r="C20" s="92"/>
      <c r="D20" s="92"/>
      <c r="E20" s="92"/>
      <c r="F20" s="92"/>
      <c r="G20" s="92"/>
    </row>
    <row r="22" spans="1:7" x14ac:dyDescent="0.3">
      <c r="A22" s="15" t="s">
        <v>54</v>
      </c>
      <c r="B22" s="93">
        <f>COUNTA(A6:B12)</f>
        <v>14</v>
      </c>
      <c r="C22" s="93"/>
    </row>
  </sheetData>
  <mergeCells count="7">
    <mergeCell ref="B20:G20"/>
    <mergeCell ref="B22:C22"/>
    <mergeCell ref="A1:J1"/>
    <mergeCell ref="A3:F3"/>
    <mergeCell ref="A14:J14"/>
    <mergeCell ref="B16:I16"/>
    <mergeCell ref="B18:C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05301-C933-49D9-8CED-046DA14A25B2}">
  <dimension ref="A1:K30"/>
  <sheetViews>
    <sheetView workbookViewId="0">
      <selection activeCell="F16" sqref="F16"/>
    </sheetView>
  </sheetViews>
  <sheetFormatPr defaultRowHeight="15.6" x14ac:dyDescent="0.3"/>
  <cols>
    <col min="1" max="1" width="11.109375" style="15" bestFit="1" customWidth="1"/>
    <col min="2" max="2" width="17.6640625" style="15" bestFit="1" customWidth="1"/>
    <col min="3" max="3" width="9.88671875" style="15" bestFit="1" customWidth="1"/>
    <col min="4" max="16384" width="8.88671875" style="15"/>
  </cols>
  <sheetData>
    <row r="1" spans="1:11" ht="14.4" customHeight="1" x14ac:dyDescent="0.3">
      <c r="A1" s="103" t="s">
        <v>57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 ht="14.4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</row>
    <row r="3" spans="1:11" ht="14.4" customHeight="1" x14ac:dyDescent="0.3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</row>
    <row r="4" spans="1:11" x14ac:dyDescent="0.3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</row>
    <row r="6" spans="1:11" ht="31.2" x14ac:dyDescent="0.3">
      <c r="A6" s="60" t="s">
        <v>58</v>
      </c>
      <c r="B6" s="60" t="s">
        <v>59</v>
      </c>
      <c r="C6" s="60" t="s">
        <v>60</v>
      </c>
    </row>
    <row r="7" spans="1:11" ht="31.2" x14ac:dyDescent="0.3">
      <c r="A7" s="61">
        <v>101</v>
      </c>
      <c r="B7" s="61" t="s">
        <v>61</v>
      </c>
      <c r="C7" s="62">
        <v>78022</v>
      </c>
    </row>
    <row r="8" spans="1:11" ht="31.2" x14ac:dyDescent="0.3">
      <c r="A8" s="61">
        <v>102</v>
      </c>
      <c r="B8" s="61" t="s">
        <v>62</v>
      </c>
      <c r="C8" s="62">
        <v>99819</v>
      </c>
    </row>
    <row r="9" spans="1:11" x14ac:dyDescent="0.3">
      <c r="A9" s="61">
        <v>103</v>
      </c>
      <c r="B9" s="61" t="s">
        <v>63</v>
      </c>
      <c r="C9" s="61" t="s">
        <v>64</v>
      </c>
    </row>
    <row r="10" spans="1:11" x14ac:dyDescent="0.3">
      <c r="A10" s="61">
        <v>104</v>
      </c>
      <c r="B10" s="61" t="s">
        <v>65</v>
      </c>
      <c r="C10" s="62">
        <v>27522</v>
      </c>
    </row>
    <row r="11" spans="1:11" x14ac:dyDescent="0.3">
      <c r="A11" s="61">
        <v>105</v>
      </c>
      <c r="B11" s="61" t="s">
        <v>66</v>
      </c>
      <c r="C11" s="61">
        <v>0</v>
      </c>
    </row>
    <row r="12" spans="1:11" x14ac:dyDescent="0.3">
      <c r="A12" s="61">
        <v>106</v>
      </c>
      <c r="B12" s="61" t="s">
        <v>67</v>
      </c>
      <c r="C12" s="61"/>
    </row>
    <row r="13" spans="1:11" x14ac:dyDescent="0.3">
      <c r="A13" s="61">
        <v>107</v>
      </c>
      <c r="B13" s="61" t="s">
        <v>68</v>
      </c>
      <c r="C13" s="61">
        <v>0</v>
      </c>
    </row>
    <row r="14" spans="1:11" x14ac:dyDescent="0.3">
      <c r="A14" s="61">
        <v>108</v>
      </c>
      <c r="B14" s="61" t="s">
        <v>69</v>
      </c>
      <c r="C14" s="62">
        <v>88041</v>
      </c>
    </row>
    <row r="15" spans="1:11" ht="31.2" x14ac:dyDescent="0.3">
      <c r="A15" s="61">
        <v>109</v>
      </c>
      <c r="B15" s="61" t="s">
        <v>70</v>
      </c>
      <c r="C15" s="62">
        <v>81831</v>
      </c>
    </row>
    <row r="16" spans="1:11" x14ac:dyDescent="0.3">
      <c r="A16" s="61">
        <v>110</v>
      </c>
      <c r="B16" s="61" t="s">
        <v>71</v>
      </c>
      <c r="C16" s="61" t="s">
        <v>64</v>
      </c>
    </row>
    <row r="17" spans="1:7" ht="31.2" x14ac:dyDescent="0.3">
      <c r="A17" s="61">
        <v>111</v>
      </c>
      <c r="B17" s="61" t="s">
        <v>72</v>
      </c>
      <c r="C17" s="63"/>
    </row>
    <row r="18" spans="1:7" ht="31.2" x14ac:dyDescent="0.3">
      <c r="A18" s="61">
        <v>112</v>
      </c>
      <c r="B18" s="61" t="s">
        <v>73</v>
      </c>
      <c r="C18" s="62">
        <v>26624</v>
      </c>
    </row>
    <row r="19" spans="1:7" ht="31.2" x14ac:dyDescent="0.3">
      <c r="A19" s="61">
        <v>113</v>
      </c>
      <c r="B19" s="61" t="s">
        <v>74</v>
      </c>
      <c r="C19" s="62">
        <v>92885</v>
      </c>
    </row>
    <row r="20" spans="1:7" ht="31.2" x14ac:dyDescent="0.3">
      <c r="A20" s="61">
        <v>114</v>
      </c>
      <c r="B20" s="61" t="s">
        <v>75</v>
      </c>
      <c r="C20" s="61">
        <v>0</v>
      </c>
    </row>
    <row r="22" spans="1:7" x14ac:dyDescent="0.3">
      <c r="A22" s="98" t="s">
        <v>76</v>
      </c>
      <c r="B22" s="98"/>
      <c r="C22" s="98"/>
      <c r="D22" s="98"/>
    </row>
    <row r="24" spans="1:7" x14ac:dyDescent="0.3">
      <c r="A24" s="15" t="s">
        <v>77</v>
      </c>
      <c r="B24" s="104" t="s">
        <v>78</v>
      </c>
      <c r="C24" s="104"/>
      <c r="D24" s="104"/>
      <c r="E24" s="104"/>
      <c r="F24" s="104"/>
      <c r="G24" s="104"/>
    </row>
    <row r="26" spans="1:7" x14ac:dyDescent="0.3">
      <c r="A26" s="15" t="s">
        <v>54</v>
      </c>
      <c r="B26" s="64">
        <f>COUNT(C7:C20)</f>
        <v>10</v>
      </c>
    </row>
    <row r="28" spans="1:7" x14ac:dyDescent="0.3">
      <c r="A28" s="15" t="s">
        <v>52</v>
      </c>
      <c r="B28" s="104" t="s">
        <v>79</v>
      </c>
      <c r="C28" s="104"/>
      <c r="D28" s="104"/>
      <c r="E28" s="104"/>
      <c r="F28" s="104"/>
      <c r="G28" s="104"/>
    </row>
    <row r="30" spans="1:7" x14ac:dyDescent="0.3">
      <c r="A30" s="15" t="s">
        <v>54</v>
      </c>
      <c r="B30" s="64">
        <f>COUNTA(C7:C20)</f>
        <v>12</v>
      </c>
    </row>
  </sheetData>
  <mergeCells count="4">
    <mergeCell ref="A1:K4"/>
    <mergeCell ref="A22:D22"/>
    <mergeCell ref="B24:G24"/>
    <mergeCell ref="B28:G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A95D-EE7C-49CB-B6BD-D1E2BCD0BAD6}">
  <dimension ref="A1:K30"/>
  <sheetViews>
    <sheetView topLeftCell="A15" workbookViewId="0">
      <selection activeCell="H19" sqref="H19"/>
    </sheetView>
  </sheetViews>
  <sheetFormatPr defaultRowHeight="15.6" x14ac:dyDescent="0.3"/>
  <cols>
    <col min="1" max="1" width="11.109375" style="15" bestFit="1" customWidth="1"/>
    <col min="2" max="2" width="17.6640625" style="15" bestFit="1" customWidth="1"/>
    <col min="3" max="3" width="9.88671875" style="15" bestFit="1" customWidth="1"/>
    <col min="4" max="16384" width="8.88671875" style="15"/>
  </cols>
  <sheetData>
    <row r="1" spans="1:11" ht="14.4" customHeight="1" x14ac:dyDescent="0.3">
      <c r="A1" s="103" t="s">
        <v>57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 ht="14.4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</row>
    <row r="3" spans="1:11" ht="14.4" customHeight="1" x14ac:dyDescent="0.3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</row>
    <row r="4" spans="1:11" x14ac:dyDescent="0.3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</row>
    <row r="6" spans="1:11" ht="31.2" x14ac:dyDescent="0.3">
      <c r="A6" s="60" t="s">
        <v>58</v>
      </c>
      <c r="B6" s="60" t="s">
        <v>59</v>
      </c>
      <c r="C6" s="60" t="s">
        <v>60</v>
      </c>
    </row>
    <row r="7" spans="1:11" ht="31.2" x14ac:dyDescent="0.3">
      <c r="A7" s="61">
        <v>101</v>
      </c>
      <c r="B7" s="61" t="s">
        <v>61</v>
      </c>
      <c r="C7" s="62">
        <v>78022</v>
      </c>
    </row>
    <row r="8" spans="1:11" ht="31.2" x14ac:dyDescent="0.3">
      <c r="A8" s="61">
        <v>102</v>
      </c>
      <c r="B8" s="61" t="s">
        <v>62</v>
      </c>
      <c r="C8" s="62">
        <v>99819</v>
      </c>
    </row>
    <row r="9" spans="1:11" x14ac:dyDescent="0.3">
      <c r="A9" s="61">
        <v>103</v>
      </c>
      <c r="B9" s="61" t="s">
        <v>63</v>
      </c>
      <c r="C9" s="61" t="s">
        <v>64</v>
      </c>
    </row>
    <row r="10" spans="1:11" x14ac:dyDescent="0.3">
      <c r="A10" s="61">
        <v>104</v>
      </c>
      <c r="B10" s="61" t="s">
        <v>65</v>
      </c>
      <c r="C10" s="62">
        <v>27522</v>
      </c>
    </row>
    <row r="11" spans="1:11" x14ac:dyDescent="0.3">
      <c r="A11" s="61">
        <v>105</v>
      </c>
      <c r="B11" s="61" t="s">
        <v>66</v>
      </c>
      <c r="C11" s="61">
        <v>0</v>
      </c>
    </row>
    <row r="12" spans="1:11" x14ac:dyDescent="0.3">
      <c r="A12" s="61">
        <v>106</v>
      </c>
      <c r="B12" s="61" t="s">
        <v>67</v>
      </c>
      <c r="C12" s="61"/>
    </row>
    <row r="13" spans="1:11" x14ac:dyDescent="0.3">
      <c r="A13" s="61">
        <v>107</v>
      </c>
      <c r="B13" s="61" t="s">
        <v>68</v>
      </c>
      <c r="C13" s="61">
        <v>0</v>
      </c>
    </row>
    <row r="14" spans="1:11" x14ac:dyDescent="0.3">
      <c r="A14" s="61">
        <v>108</v>
      </c>
      <c r="B14" s="61" t="s">
        <v>69</v>
      </c>
      <c r="C14" s="62">
        <v>88041</v>
      </c>
    </row>
    <row r="15" spans="1:11" ht="31.2" x14ac:dyDescent="0.3">
      <c r="A15" s="61">
        <v>109</v>
      </c>
      <c r="B15" s="61" t="s">
        <v>70</v>
      </c>
      <c r="C15" s="62">
        <v>81831</v>
      </c>
    </row>
    <row r="16" spans="1:11" x14ac:dyDescent="0.3">
      <c r="A16" s="61">
        <v>110</v>
      </c>
      <c r="B16" s="61" t="s">
        <v>71</v>
      </c>
      <c r="C16" s="61" t="s">
        <v>64</v>
      </c>
    </row>
    <row r="17" spans="1:8" ht="31.2" x14ac:dyDescent="0.3">
      <c r="A17" s="61">
        <v>111</v>
      </c>
      <c r="B17" s="61" t="s">
        <v>72</v>
      </c>
      <c r="C17" s="63"/>
    </row>
    <row r="18" spans="1:8" ht="31.2" x14ac:dyDescent="0.3">
      <c r="A18" s="61">
        <v>112</v>
      </c>
      <c r="B18" s="61" t="s">
        <v>73</v>
      </c>
      <c r="C18" s="62">
        <v>26624</v>
      </c>
    </row>
    <row r="19" spans="1:8" ht="31.2" x14ac:dyDescent="0.3">
      <c r="A19" s="61">
        <v>113</v>
      </c>
      <c r="B19" s="61" t="s">
        <v>74</v>
      </c>
      <c r="C19" s="62">
        <v>92885</v>
      </c>
    </row>
    <row r="20" spans="1:8" ht="31.2" x14ac:dyDescent="0.3">
      <c r="A20" s="61">
        <v>114</v>
      </c>
      <c r="B20" s="61" t="s">
        <v>75</v>
      </c>
      <c r="C20" s="61">
        <v>0</v>
      </c>
    </row>
    <row r="22" spans="1:8" x14ac:dyDescent="0.3">
      <c r="A22" s="101" t="s">
        <v>76</v>
      </c>
      <c r="B22" s="97"/>
      <c r="C22" s="97"/>
      <c r="D22" s="97"/>
      <c r="E22" s="97"/>
    </row>
    <row r="24" spans="1:8" x14ac:dyDescent="0.3">
      <c r="A24" s="15" t="s">
        <v>77</v>
      </c>
      <c r="B24" s="97" t="s">
        <v>80</v>
      </c>
      <c r="C24" s="97"/>
      <c r="D24" s="97"/>
      <c r="E24" s="97"/>
      <c r="F24" s="97"/>
      <c r="G24" s="97"/>
      <c r="H24" s="97"/>
    </row>
    <row r="26" spans="1:8" x14ac:dyDescent="0.3">
      <c r="A26" s="15" t="s">
        <v>54</v>
      </c>
      <c r="B26" s="93">
        <f>COUNT(C7:C20)</f>
        <v>10</v>
      </c>
      <c r="C26" s="93"/>
    </row>
    <row r="28" spans="1:8" x14ac:dyDescent="0.3">
      <c r="A28" s="15" t="s">
        <v>52</v>
      </c>
      <c r="B28" s="97" t="s">
        <v>81</v>
      </c>
      <c r="C28" s="97"/>
      <c r="D28" s="97"/>
      <c r="E28" s="97"/>
      <c r="F28" s="97"/>
      <c r="G28" s="97"/>
      <c r="H28" s="97"/>
    </row>
    <row r="30" spans="1:8" x14ac:dyDescent="0.3">
      <c r="A30" s="15" t="s">
        <v>54</v>
      </c>
      <c r="B30" s="93">
        <f>COUNTA(C7:C20)</f>
        <v>12</v>
      </c>
      <c r="C30" s="93"/>
    </row>
  </sheetData>
  <mergeCells count="6">
    <mergeCell ref="B28:H28"/>
    <mergeCell ref="B30:C30"/>
    <mergeCell ref="A1:K4"/>
    <mergeCell ref="A22:E22"/>
    <mergeCell ref="B24:H24"/>
    <mergeCell ref="B26:C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FCE2-FF99-400F-B4FB-E9F948BB9AC2}">
  <dimension ref="A1:I32"/>
  <sheetViews>
    <sheetView topLeftCell="A7" workbookViewId="0">
      <selection activeCell="G13" sqref="G13"/>
    </sheetView>
  </sheetViews>
  <sheetFormatPr defaultRowHeight="15.6" x14ac:dyDescent="0.3"/>
  <cols>
    <col min="1" max="1" width="10.88671875" style="15" bestFit="1" customWidth="1"/>
    <col min="2" max="16384" width="8.88671875" style="15"/>
  </cols>
  <sheetData>
    <row r="1" spans="1:8" x14ac:dyDescent="0.3">
      <c r="A1" s="103" t="s">
        <v>82</v>
      </c>
      <c r="B1" s="104"/>
      <c r="C1" s="104"/>
      <c r="D1" s="104"/>
      <c r="E1" s="104"/>
      <c r="F1" s="104"/>
      <c r="G1" s="104"/>
      <c r="H1" s="104"/>
    </row>
    <row r="2" spans="1:8" x14ac:dyDescent="0.3">
      <c r="A2" s="104"/>
      <c r="B2" s="104"/>
      <c r="C2" s="104"/>
      <c r="D2" s="104"/>
      <c r="E2" s="104"/>
      <c r="F2" s="104"/>
      <c r="G2" s="104"/>
      <c r="H2" s="104"/>
    </row>
    <row r="3" spans="1:8" ht="16.2" thickBot="1" x14ac:dyDescent="0.35"/>
    <row r="4" spans="1:8" x14ac:dyDescent="0.3">
      <c r="A4" s="65"/>
    </row>
    <row r="5" spans="1:8" x14ac:dyDescent="0.3">
      <c r="A5" s="66" t="s">
        <v>83</v>
      </c>
    </row>
    <row r="6" spans="1:8" x14ac:dyDescent="0.3">
      <c r="A6" s="66">
        <v>4</v>
      </c>
    </row>
    <row r="7" spans="1:8" x14ac:dyDescent="0.3">
      <c r="A7" s="66"/>
    </row>
    <row r="8" spans="1:8" x14ac:dyDescent="0.3">
      <c r="A8" s="66">
        <v>3</v>
      </c>
    </row>
    <row r="9" spans="1:8" x14ac:dyDescent="0.3">
      <c r="A9" s="66"/>
    </row>
    <row r="10" spans="1:8" x14ac:dyDescent="0.3">
      <c r="A10" s="66" t="s">
        <v>84</v>
      </c>
    </row>
    <row r="11" spans="1:8" x14ac:dyDescent="0.3">
      <c r="A11" s="66"/>
    </row>
    <row r="12" spans="1:8" x14ac:dyDescent="0.3">
      <c r="A12" s="66" t="e">
        <v>#DIV/0!</v>
      </c>
    </row>
    <row r="13" spans="1:8" x14ac:dyDescent="0.3">
      <c r="A13" s="66" t="s">
        <v>85</v>
      </c>
    </row>
    <row r="14" spans="1:8" ht="16.2" thickBot="1" x14ac:dyDescent="0.35">
      <c r="A14" s="67" t="s">
        <v>86</v>
      </c>
    </row>
    <row r="16" spans="1:8" x14ac:dyDescent="0.3">
      <c r="A16" s="98" t="s">
        <v>87</v>
      </c>
      <c r="B16" s="98"/>
      <c r="C16" s="98"/>
      <c r="D16" s="98"/>
      <c r="E16" s="98"/>
      <c r="F16" s="98"/>
    </row>
    <row r="18" spans="1:9" x14ac:dyDescent="0.3">
      <c r="A18" s="15">
        <v>1</v>
      </c>
      <c r="B18" s="95" t="s">
        <v>88</v>
      </c>
      <c r="C18" s="95"/>
      <c r="D18" s="95"/>
      <c r="E18" s="95"/>
      <c r="F18" s="95"/>
      <c r="G18" s="95"/>
      <c r="H18" s="95"/>
      <c r="I18" s="95"/>
    </row>
    <row r="20" spans="1:9" x14ac:dyDescent="0.3">
      <c r="B20" s="105">
        <f>COUNT(A4:A14)</f>
        <v>2</v>
      </c>
      <c r="C20" s="105"/>
    </row>
    <row r="22" spans="1:9" x14ac:dyDescent="0.3">
      <c r="A22" s="15">
        <v>2</v>
      </c>
      <c r="B22" s="104" t="s">
        <v>89</v>
      </c>
      <c r="C22" s="104"/>
      <c r="D22" s="104"/>
      <c r="E22" s="104"/>
      <c r="F22" s="104"/>
    </row>
    <row r="24" spans="1:9" x14ac:dyDescent="0.3">
      <c r="B24" s="105">
        <f>COUNTBLANK(A4:A14)</f>
        <v>4</v>
      </c>
      <c r="C24" s="105"/>
    </row>
    <row r="26" spans="1:9" x14ac:dyDescent="0.3">
      <c r="A26" s="15">
        <v>3</v>
      </c>
      <c r="B26" s="104" t="s">
        <v>90</v>
      </c>
      <c r="C26" s="104"/>
      <c r="D26" s="104"/>
      <c r="E26" s="104"/>
      <c r="F26" s="104"/>
    </row>
    <row r="28" spans="1:9" x14ac:dyDescent="0.3">
      <c r="B28" s="105">
        <f>COUNTA(A4:A14)</f>
        <v>7</v>
      </c>
      <c r="C28" s="105"/>
    </row>
    <row r="30" spans="1:9" x14ac:dyDescent="0.3">
      <c r="A30" s="15">
        <v>4</v>
      </c>
      <c r="B30" s="104" t="s">
        <v>91</v>
      </c>
      <c r="C30" s="104"/>
      <c r="D30" s="104"/>
      <c r="E30" s="104"/>
      <c r="F30" s="104"/>
    </row>
    <row r="32" spans="1:9" x14ac:dyDescent="0.3">
      <c r="B32" s="105">
        <f>COUNTA(A4:A14)</f>
        <v>7</v>
      </c>
      <c r="C32" s="105"/>
    </row>
  </sheetData>
  <mergeCells count="10">
    <mergeCell ref="B26:F26"/>
    <mergeCell ref="B28:C28"/>
    <mergeCell ref="B30:F30"/>
    <mergeCell ref="B32:C32"/>
    <mergeCell ref="A1:H2"/>
    <mergeCell ref="A16:F16"/>
    <mergeCell ref="B18:I18"/>
    <mergeCell ref="B20:C20"/>
    <mergeCell ref="B22:F22"/>
    <mergeCell ref="B24:C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45B1-2E9F-4262-9EEF-B0C400597430}">
  <dimension ref="A1:K23"/>
  <sheetViews>
    <sheetView workbookViewId="0">
      <selection activeCell="H20" sqref="H20"/>
    </sheetView>
  </sheetViews>
  <sheetFormatPr defaultRowHeight="15.6" x14ac:dyDescent="0.3"/>
  <cols>
    <col min="1" max="1" width="16.21875" style="15" bestFit="1" customWidth="1"/>
    <col min="2" max="2" width="9.5546875" style="15" bestFit="1" customWidth="1"/>
    <col min="3" max="3" width="11" style="15" bestFit="1" customWidth="1"/>
    <col min="4" max="4" width="12.88671875" style="15" bestFit="1" customWidth="1"/>
    <col min="5" max="5" width="9.88671875" style="15" bestFit="1" customWidth="1"/>
    <col min="6" max="6" width="10.5546875" style="15" bestFit="1" customWidth="1"/>
    <col min="7" max="7" width="12.5546875" style="15" bestFit="1" customWidth="1"/>
    <col min="8" max="8" width="15.44140625" style="15" bestFit="1" customWidth="1"/>
    <col min="9" max="9" width="12.5546875" style="15" bestFit="1" customWidth="1"/>
    <col min="10" max="10" width="13.21875" style="15" bestFit="1" customWidth="1"/>
    <col min="11" max="11" width="13.44140625" style="15" bestFit="1" customWidth="1"/>
    <col min="12" max="16384" width="8.88671875" style="15"/>
  </cols>
  <sheetData>
    <row r="1" spans="1:11" ht="14.4" customHeight="1" x14ac:dyDescent="0.3">
      <c r="A1" s="98" t="s">
        <v>92</v>
      </c>
      <c r="B1" s="98"/>
      <c r="C1" s="98"/>
      <c r="D1" s="98"/>
      <c r="E1" s="98"/>
      <c r="F1" s="98"/>
      <c r="G1" s="98"/>
      <c r="H1" s="16"/>
    </row>
    <row r="2" spans="1:11" ht="14.4" customHeight="1" x14ac:dyDescent="0.3">
      <c r="A2" s="98"/>
      <c r="B2" s="98"/>
      <c r="C2" s="98"/>
      <c r="D2" s="98"/>
      <c r="E2" s="98"/>
      <c r="F2" s="98"/>
      <c r="G2" s="98"/>
      <c r="H2" s="16"/>
    </row>
    <row r="4" spans="1:11" x14ac:dyDescent="0.3">
      <c r="A4" s="6" t="s">
        <v>93</v>
      </c>
    </row>
    <row r="6" spans="1:11" x14ac:dyDescent="0.3">
      <c r="A6" s="68" t="s">
        <v>94</v>
      </c>
      <c r="B6" s="68">
        <v>101</v>
      </c>
      <c r="C6" s="68">
        <v>102</v>
      </c>
      <c r="D6" s="68">
        <v>103</v>
      </c>
      <c r="E6" s="68">
        <v>104</v>
      </c>
      <c r="F6" s="68">
        <v>105</v>
      </c>
      <c r="G6" s="68">
        <v>106</v>
      </c>
      <c r="H6" s="68">
        <v>107</v>
      </c>
      <c r="I6" s="68">
        <v>108</v>
      </c>
      <c r="J6" s="68">
        <v>109</v>
      </c>
      <c r="K6" s="68">
        <v>110</v>
      </c>
    </row>
    <row r="7" spans="1:11" x14ac:dyDescent="0.3">
      <c r="A7" s="68" t="s">
        <v>95</v>
      </c>
      <c r="B7" s="69" t="s">
        <v>96</v>
      </c>
      <c r="C7" s="69" t="s">
        <v>97</v>
      </c>
      <c r="D7" s="69" t="s">
        <v>98</v>
      </c>
      <c r="E7" s="69" t="s">
        <v>99</v>
      </c>
      <c r="F7" s="69" t="s">
        <v>100</v>
      </c>
      <c r="G7" s="69" t="s">
        <v>101</v>
      </c>
      <c r="H7" s="69" t="s">
        <v>102</v>
      </c>
      <c r="I7" s="69" t="s">
        <v>103</v>
      </c>
      <c r="J7" s="69" t="s">
        <v>104</v>
      </c>
      <c r="K7" s="69" t="s">
        <v>105</v>
      </c>
    </row>
    <row r="8" spans="1:11" x14ac:dyDescent="0.3">
      <c r="A8" s="68" t="s">
        <v>106</v>
      </c>
      <c r="B8" s="69" t="s">
        <v>107</v>
      </c>
      <c r="C8" s="69" t="s">
        <v>108</v>
      </c>
      <c r="D8" s="69" t="s">
        <v>109</v>
      </c>
      <c r="E8" s="69" t="s">
        <v>110</v>
      </c>
      <c r="F8" s="69" t="s">
        <v>107</v>
      </c>
      <c r="G8" s="69" t="s">
        <v>108</v>
      </c>
      <c r="H8" s="69" t="s">
        <v>109</v>
      </c>
      <c r="I8" s="69" t="s">
        <v>110</v>
      </c>
      <c r="J8" s="69" t="s">
        <v>107</v>
      </c>
      <c r="K8" s="69" t="s">
        <v>108</v>
      </c>
    </row>
    <row r="9" spans="1:11" x14ac:dyDescent="0.3">
      <c r="A9" s="68" t="s">
        <v>111</v>
      </c>
      <c r="B9" s="69">
        <v>50000</v>
      </c>
      <c r="C9" s="69">
        <v>55000</v>
      </c>
      <c r="D9" s="69">
        <v>60000</v>
      </c>
      <c r="E9" s="69">
        <v>65000</v>
      </c>
      <c r="F9" s="69">
        <v>70000</v>
      </c>
      <c r="G9" s="69">
        <v>75000</v>
      </c>
      <c r="H9" s="69">
        <v>80000</v>
      </c>
      <c r="I9" s="69">
        <v>85000</v>
      </c>
      <c r="J9" s="69">
        <v>90000</v>
      </c>
      <c r="K9" s="69">
        <v>95000</v>
      </c>
    </row>
    <row r="10" spans="1:11" x14ac:dyDescent="0.3">
      <c r="A10" s="68" t="s">
        <v>112</v>
      </c>
      <c r="B10" s="69">
        <v>2000</v>
      </c>
      <c r="C10" s="69">
        <v>2500</v>
      </c>
      <c r="D10" s="69">
        <v>3000</v>
      </c>
      <c r="E10" s="69">
        <v>3500</v>
      </c>
      <c r="F10" s="69">
        <v>4000</v>
      </c>
      <c r="G10" s="69">
        <v>4500</v>
      </c>
      <c r="H10" s="69">
        <v>5000</v>
      </c>
      <c r="I10" s="69">
        <v>5500</v>
      </c>
      <c r="J10" s="69">
        <v>6000</v>
      </c>
      <c r="K10" s="69">
        <v>6500</v>
      </c>
    </row>
    <row r="11" spans="1:11" x14ac:dyDescent="0.3">
      <c r="A11" s="68" t="s">
        <v>113</v>
      </c>
      <c r="B11" s="69">
        <v>52000</v>
      </c>
      <c r="C11" s="69">
        <v>57500</v>
      </c>
      <c r="D11" s="69">
        <v>63000</v>
      </c>
      <c r="E11" s="69">
        <v>685000</v>
      </c>
      <c r="F11" s="69">
        <v>74000</v>
      </c>
      <c r="G11" s="69">
        <v>79500</v>
      </c>
      <c r="H11" s="69">
        <v>85000</v>
      </c>
      <c r="I11" s="69">
        <v>90500</v>
      </c>
      <c r="J11" s="69">
        <v>96000</v>
      </c>
      <c r="K11" s="69">
        <v>101500</v>
      </c>
    </row>
    <row r="13" spans="1:11" x14ac:dyDescent="0.3">
      <c r="A13" s="15">
        <v>1</v>
      </c>
      <c r="B13" s="98" t="s">
        <v>114</v>
      </c>
      <c r="C13" s="98"/>
      <c r="D13" s="98"/>
      <c r="E13" s="98"/>
      <c r="F13" s="98"/>
    </row>
    <row r="15" spans="1:11" x14ac:dyDescent="0.3">
      <c r="A15" s="104" t="s">
        <v>115</v>
      </c>
      <c r="B15" s="104"/>
      <c r="C15" s="16"/>
      <c r="D15" s="105" t="str">
        <f>HLOOKUP(102,A6:K11,2,FALSE)</f>
        <v>Jane Smith</v>
      </c>
      <c r="E15" s="105"/>
    </row>
    <row r="17" spans="1:6" x14ac:dyDescent="0.3">
      <c r="A17" s="15">
        <v>2</v>
      </c>
      <c r="B17" s="98" t="s">
        <v>116</v>
      </c>
      <c r="C17" s="98"/>
      <c r="D17" s="98"/>
      <c r="E17" s="98"/>
      <c r="F17" s="98"/>
    </row>
    <row r="19" spans="1:6" x14ac:dyDescent="0.3">
      <c r="A19" s="104" t="s">
        <v>115</v>
      </c>
      <c r="B19" s="104"/>
      <c r="D19" s="105">
        <f>HLOOKUP(105,A6:K11,4,FALSE)</f>
        <v>70000</v>
      </c>
      <c r="E19" s="105"/>
    </row>
    <row r="21" spans="1:6" x14ac:dyDescent="0.3">
      <c r="A21" s="15">
        <v>3</v>
      </c>
      <c r="B21" s="98" t="s">
        <v>117</v>
      </c>
      <c r="C21" s="104"/>
      <c r="D21" s="104"/>
      <c r="E21" s="104"/>
      <c r="F21" s="104"/>
    </row>
    <row r="23" spans="1:6" x14ac:dyDescent="0.3">
      <c r="A23" s="104" t="s">
        <v>115</v>
      </c>
      <c r="B23" s="104"/>
      <c r="D23" s="105">
        <f>HLOOKUP(107,A6:K11,5,FALSE)</f>
        <v>5000</v>
      </c>
      <c r="E23" s="105"/>
    </row>
  </sheetData>
  <mergeCells count="10">
    <mergeCell ref="A19:B19"/>
    <mergeCell ref="D19:E19"/>
    <mergeCell ref="B21:F21"/>
    <mergeCell ref="A23:B23"/>
    <mergeCell ref="D23:E23"/>
    <mergeCell ref="A1:G2"/>
    <mergeCell ref="B13:F13"/>
    <mergeCell ref="A15:B15"/>
    <mergeCell ref="D15:E15"/>
    <mergeCell ref="B17:F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1370-3510-402C-8ECE-C47068C137AB}">
  <dimension ref="A1:N12"/>
  <sheetViews>
    <sheetView workbookViewId="0">
      <selection activeCell="E19" sqref="E19"/>
    </sheetView>
  </sheetViews>
  <sheetFormatPr defaultRowHeight="15.6" x14ac:dyDescent="0.3"/>
  <cols>
    <col min="1" max="1" width="7.5546875" style="15" bestFit="1" customWidth="1"/>
    <col min="2" max="2" width="6.6640625" style="15" bestFit="1" customWidth="1"/>
    <col min="3" max="3" width="10.21875" style="15" customWidth="1"/>
    <col min="4" max="16384" width="8.88671875" style="15"/>
  </cols>
  <sheetData>
    <row r="1" spans="1:14" x14ac:dyDescent="0.3">
      <c r="A1" s="103" t="s">
        <v>118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14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</row>
    <row r="4" spans="1:14" x14ac:dyDescent="0.3">
      <c r="A4" s="104" t="s">
        <v>119</v>
      </c>
      <c r="B4" s="104"/>
      <c r="C4" s="104"/>
      <c r="D4" s="104"/>
    </row>
    <row r="6" spans="1:14" x14ac:dyDescent="0.3">
      <c r="A6" s="104" t="s">
        <v>120</v>
      </c>
      <c r="B6" s="104"/>
      <c r="C6" s="104"/>
      <c r="D6" s="104"/>
    </row>
    <row r="8" spans="1:14" x14ac:dyDescent="0.3">
      <c r="A8" s="70" t="s">
        <v>1</v>
      </c>
      <c r="B8" s="70" t="s">
        <v>121</v>
      </c>
      <c r="C8" s="70" t="s">
        <v>122</v>
      </c>
    </row>
    <row r="9" spans="1:14" x14ac:dyDescent="0.3">
      <c r="A9" s="52" t="s">
        <v>123</v>
      </c>
      <c r="B9" s="52">
        <v>98</v>
      </c>
      <c r="C9" s="71" t="str">
        <f>IF(B9&gt;=60,"Pass","Fail")</f>
        <v>Pass</v>
      </c>
    </row>
    <row r="10" spans="1:14" x14ac:dyDescent="0.3">
      <c r="A10" s="52" t="s">
        <v>124</v>
      </c>
      <c r="B10" s="52">
        <v>55</v>
      </c>
      <c r="C10" s="71" t="str">
        <f t="shared" ref="C10:C12" si="0">IF(B10&gt;=60,"Pass","Fail")</f>
        <v>Fail</v>
      </c>
    </row>
    <row r="11" spans="1:14" x14ac:dyDescent="0.3">
      <c r="A11" s="52" t="s">
        <v>125</v>
      </c>
      <c r="B11" s="52">
        <v>15</v>
      </c>
      <c r="C11" s="71" t="str">
        <f t="shared" si="0"/>
        <v>Fail</v>
      </c>
    </row>
    <row r="12" spans="1:14" x14ac:dyDescent="0.3">
      <c r="A12" s="52" t="s">
        <v>126</v>
      </c>
      <c r="B12" s="52">
        <v>60</v>
      </c>
      <c r="C12" s="71" t="str">
        <f t="shared" si="0"/>
        <v>Pass</v>
      </c>
    </row>
  </sheetData>
  <mergeCells count="3">
    <mergeCell ref="A1:N2"/>
    <mergeCell ref="A4:D4"/>
    <mergeCell ref="A6:D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0E-80C6-4BFF-A3C3-35304AE7F409}">
  <dimension ref="A1:K10"/>
  <sheetViews>
    <sheetView workbookViewId="0">
      <selection activeCell="F11" sqref="F11"/>
    </sheetView>
  </sheetViews>
  <sheetFormatPr defaultRowHeight="15.6" x14ac:dyDescent="0.3"/>
  <cols>
    <col min="1" max="1" width="15" style="15" bestFit="1" customWidth="1"/>
    <col min="2" max="3" width="8.77734375" style="15" bestFit="1" customWidth="1"/>
    <col min="4" max="4" width="12.5546875" style="15" bestFit="1" customWidth="1"/>
    <col min="5" max="16384" width="8.88671875" style="15"/>
  </cols>
  <sheetData>
    <row r="1" spans="1:11" x14ac:dyDescent="0.3">
      <c r="A1" s="99" t="s">
        <v>127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</row>
    <row r="3" spans="1:11" x14ac:dyDescent="0.3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</row>
    <row r="5" spans="1:11" x14ac:dyDescent="0.3">
      <c r="B5" s="15" t="s">
        <v>4</v>
      </c>
      <c r="C5" s="15" t="s">
        <v>5</v>
      </c>
    </row>
    <row r="6" spans="1:11" x14ac:dyDescent="0.3">
      <c r="A6" s="47"/>
      <c r="B6" s="72" t="s">
        <v>128</v>
      </c>
      <c r="C6" s="72" t="s">
        <v>129</v>
      </c>
      <c r="D6" s="72" t="s">
        <v>130</v>
      </c>
    </row>
    <row r="7" spans="1:11" x14ac:dyDescent="0.3">
      <c r="A7" s="8" t="s">
        <v>131</v>
      </c>
      <c r="B7" s="8" t="s">
        <v>132</v>
      </c>
      <c r="C7" s="8" t="s">
        <v>132</v>
      </c>
      <c r="D7" s="28" t="str">
        <f>IF(B7=C7,"match","no match")</f>
        <v>match</v>
      </c>
    </row>
    <row r="8" spans="1:11" x14ac:dyDescent="0.3">
      <c r="A8" s="8" t="s">
        <v>133</v>
      </c>
      <c r="B8" s="8" t="s">
        <v>134</v>
      </c>
      <c r="C8" s="8" t="s">
        <v>134</v>
      </c>
      <c r="D8" s="28" t="str">
        <f t="shared" ref="D8:D10" si="0">IF(B8=C8,"match","no match")</f>
        <v>match</v>
      </c>
    </row>
    <row r="9" spans="1:11" x14ac:dyDescent="0.3">
      <c r="A9" s="8" t="s">
        <v>135</v>
      </c>
      <c r="B9" s="8" t="s">
        <v>136</v>
      </c>
      <c r="C9" s="8" t="s">
        <v>139</v>
      </c>
      <c r="D9" s="28" t="str">
        <f t="shared" si="0"/>
        <v>no match</v>
      </c>
    </row>
    <row r="10" spans="1:11" x14ac:dyDescent="0.3">
      <c r="A10" s="8" t="s">
        <v>137</v>
      </c>
      <c r="B10" s="8" t="s">
        <v>138</v>
      </c>
      <c r="C10" s="8" t="s">
        <v>138</v>
      </c>
      <c r="D10" s="28" t="str">
        <f t="shared" si="0"/>
        <v>match</v>
      </c>
    </row>
  </sheetData>
  <mergeCells count="1">
    <mergeCell ref="A1:K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0 2 A 9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D T Y D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2 A 9 W t e Q M z a u A Q A A T g Q A A B M A H A B G b 3 J t d W x h c y 9 T Z W N 0 a W 9 u M S 5 t I K I Y A C i g F A A A A A A A A A A A A A A A A A A A A A A A A A A A A J V T y 0 r D Q B T d F / o P w x Q h g Z B a E R d K V 9 G F I F K 0 4 K K U M E l u 2 9 B 0 b p j c q C H k e / w P v 8 y Z p j b p Q 6 3 Z Z H I f 5 9 x z 7 i S D k G K U 7 L l + D 2 6 6 n W 4 n W w g F E e v x z w 8 P c 0 k q h o w J G b E I U p A R y N A E g o K l m O a J M I 0 T i G K a c j Z k C V C 3 w / T z j L k K Q U d e I H B H Y g 6 W O X g o C S R l F l 8 Q p d f 9 P k j 3 L V 7 G q Q Y Q L q p 5 3 3 z 1 H + K M f J z 5 4 T e / r / n 9 N r 8 f F H 7 D z 2 3 b q W l v B Y l z z V r T l + f V x E S m 3 U 4 s W w V t n d 6 J H L 7 R e F T h 3 X s I i e v l S m l p L 6 i W A e L S s s v J o 1 j B k P + L g E + r y c a k 6 U Z S j 3 s L I e d 6 1 H G R g j F 5 L I I E 3 L E S M p u h W n m Y 5 C t p k p l V D + W U J X 8 S c s k d d i / p 6 t I 1 y c p h 5 W a Y g l m o t v s k R q B U T K g K W 3 e Q r t W R d 1 o 3 j B q T D 8 C 0 l 3 D Q c M Z w x t 5 Q J f o K W c n M T t s A I 9 D T S d L X o U G p R 9 7 B q e y t 9 i d Y 4 e t 6 T U Z k 1 s i v E 5 u w t W e S s 4 V t Q b U r B n / 4 e E h s P G 0 L j v T 5 V 4 d 2 R E h 9 F Y 6 K M I n j I g Z r y h M W 9 l 3 D q x / E X p w g d n f A F v P e Y p o / a Z / j 5 g t Q S w E C L Q A U A A I A C A D T Y D 1 a s h a w P a Y A A A D 2 A A A A E g A A A A A A A A A A A A A A A A A A A A A A Q 2 9 u Z m l n L 1 B h Y 2 t h Z 2 U u e G 1 s U E s B A i 0 A F A A C A A g A 0 2 A 9 W g / K 6 a u k A A A A 6 Q A A A B M A A A A A A A A A A A A A A A A A 8 g A A A F t D b 2 5 0 Z W 5 0 X 1 R 5 c G V z X S 5 4 b W x Q S w E C L Q A U A A I A C A D T Y D 1 a 1 5 A z N q 4 B A A B O B A A A E w A A A A A A A A A A A A A A A A D j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G w A A A A A A A G Y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y J U E 3 Q 2 9 1 b n R y a W V z J T I w Y W 5 k J T I w Z G V w Z W 5 k Z W 5 j a W V z J T I w Y n k l M j B w b 3 B 1 b G F 0 a W 9 u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Q 2 9 1 b n R y a W V z X 2 F u Z F 9 k Z X B l b m R l b m N p Z X N f Y n l f c G 9 w d W x h d G l v b l 9 l Z G l 0 I i A v P j x F b n R y e S B U e X B l P S J G a W x s Q 2 9 1 b n Q i I F Z h b H V l P S J s M j Q 4 I i A v P j x F b n R y e S B U e X B l P S J G a W x s Q 2 9 s d W 1 u T m F t Z X M i I F Z h b H V l P S J z W y Z x d W 9 0 O 1 J h b m s m c X V v d D s s J n F 1 b 3 Q 7 Q 2 9 1 b n R y e S A o b 3 I g Z G V w Z W 5 k Z W 5 0 I H R l c n J p d G 9 y e S k m c X V v d D s s J n F 1 b 3 Q 7 U G 9 w d W x h d G l v b i Z x d W 9 0 O y w m c X V v d D t E Y X R l J n F 1 b 3 Q 7 L C Z x d W 9 0 O y U g b 2 Y g d 2 9 y b G Q g X G 5 w b 3 B 1 b G F 0 a W 9 u J n F 1 b 3 Q 7 L C Z x d W 9 0 O 1 N v d X J j Z S Z x d W 9 0 O 1 0 i I C 8 + P E V u d H J 5 I F R 5 c G U 9 I k Z p b G x M Y X N 0 V X B k Y X R l Z C I g V m F s d W U 9 I m Q y M D E 1 L T A z L T A 2 V D E x O j M 5 O j I y L j g 0 N D Y 5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o b 2 F H a G 9 h R y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N m N z Q 4 Y 2 Q 2 Y y 0 w O D k 4 L T R j M D A t Y T d j Y i 0 w Z W U z M j E 5 Y W I 1 N z c i I C 8 + P E V u d H J 5 I F R 5 c G U 9 I k Z p b G x P Y m p l Y 3 R U e X B l I i B W Y W x 1 Z T 0 i c 1 R h Y m x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C p 0 N v d W 5 0 c m l l c y B h b m Q g Z G V w Z W 5 k Z W 5 j a W V z I G J 5 I H B v c H V s Y X R p b 2 5 b Z W R p d F 0 v R G F 0 Y T A u e 1 J h b m s s M H 0 m c X V v d D s s J n F 1 b 3 Q 7 U 2 V j d G l v b j E v w q d D b 3 V u d H J p Z X M g Y W 5 k I G R l c G V u Z G V u Y 2 l l c y B i e S B w b 3 B 1 b G F 0 a W 9 u W 2 V k a X R d L 0 R h d G E w L n t D b 3 V u d H J 5 I C h v c i B k Z X B l b m R l b n Q g d G V y c m l 0 b 3 J 5 K S w x f S Z x d W 9 0 O y w m c X V v d D t T Z W N 0 a W 9 u M S / C p 0 N v d W 5 0 c m l l c y B h b m Q g Z G V w Z W 5 k Z W 5 j a W V z I G J 5 I H B v c H V s Y X R p b 2 5 b Z W R p d F 0 v R G F 0 Y T A u e 1 B v c H V s Y X R p b 2 4 s M n 0 m c X V v d D s s J n F 1 b 3 Q 7 U 2 V j d G l v b j E v w q d D b 3 V u d H J p Z X M g Y W 5 k I G R l c G V u Z G V u Y 2 l l c y B i e S B w b 3 B 1 b G F 0 a W 9 u W 2 V k a X R d L 0 R h d G E w L n t E Y X R l L D N 9 J n F 1 b 3 Q 7 L C Z x d W 9 0 O 1 N l Y 3 R p b 2 4 x L 8 K n Q 2 9 1 b n R y a W V z I G F u Z C B k Z X B l b m R l b m N p Z X M g Y n k g c G 9 w d W x h d G l v b l t l Z G l 0 X S 9 E Y X R h M C 5 7 J S B v Z i B 3 b 3 J s Z C B c b n B v c H V s Y X R p b 2 4 s N H 0 m c X V v d D s s J n F 1 b 3 Q 7 U 2 V j d G l v b j E v w q d D b 3 V u d H J p Z X M g Y W 5 k I G R l c G V u Z G V u Y 2 l l c y B i e S B w b 3 B 1 b G F 0 a W 9 u W 2 V k a X R d L 0 R h d G E w L n t T b 3 V y Y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q d D b 3 V u d H J p Z X M g Y W 5 k I G R l c G V u Z G V u Y 2 l l c y B i e S B w b 3 B 1 b G F 0 a W 9 u W 2 V k a X R d L 0 R h d G E w L n t S Y W 5 r L D B 9 J n F 1 b 3 Q 7 L C Z x d W 9 0 O 1 N l Y 3 R p b 2 4 x L 8 K n Q 2 9 1 b n R y a W V z I G F u Z C B k Z X B l b m R l b m N p Z X M g Y n k g c G 9 w d W x h d G l v b l t l Z G l 0 X S 9 E Y X R h M C 5 7 Q 2 9 1 b n R y e S A o b 3 I g Z G V w Z W 5 k Z W 5 0 I H R l c n J p d G 9 y e S k s M X 0 m c X V v d D s s J n F 1 b 3 Q 7 U 2 V j d G l v b j E v w q d D b 3 V u d H J p Z X M g Y W 5 k I G R l c G V u Z G V u Y 2 l l c y B i e S B w b 3 B 1 b G F 0 a W 9 u W 2 V k a X R d L 0 R h d G E w L n t Q b 3 B 1 b G F 0 a W 9 u L D J 9 J n F 1 b 3 Q 7 L C Z x d W 9 0 O 1 N l Y 3 R p b 2 4 x L 8 K n Q 2 9 1 b n R y a W V z I G F u Z C B k Z X B l b m R l b m N p Z X M g Y n k g c G 9 w d W x h d G l v b l t l Z G l 0 X S 9 E Y X R h M C 5 7 R G F 0 Z S w z f S Z x d W 9 0 O y w m c X V v d D t T Z W N 0 a W 9 u M S / C p 0 N v d W 5 0 c m l l c y B h b m Q g Z G V w Z W 5 k Z W 5 j a W V z I G J 5 I H B v c H V s Y X R p b 2 5 b Z W R p d F 0 v R G F 0 Y T A u e y U g b 2 Y g d 2 9 y b G Q g X G 5 w b 3 B 1 b G F 0 a W 9 u L D R 9 J n F 1 b 3 Q 7 L C Z x d W 9 0 O 1 N l Y 3 R p b 2 4 x L 8 K n Q 2 9 1 b n R y a W V z I G F u Z C B k Z X B l b m R l b m N p Z X M g Y n k g c G 9 w d W x h d G l v b l t l Z G l 0 X S 9 E Y X R h M C 5 7 U 2 9 1 c m N l L D V 9 J n F 1 b 3 Q 7 X S w m c X V v d D t S Z W x h d G l v b n N o a X B J b m Z v J n F 1 b 3 Q 7 O l t d f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Q z I l Q T d D b 3 V u d H J p Z X M l M j B h b m Q l M j B k Z X B l b m R l b m N p Z X M l M j B i e S U y M H B v c H V s Y X R p b 2 4 l N U J l Z G l 0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i V B N 0 N v d W 5 0 c m l l c y U y M G F u Z C U y M G R l c G V u Z G V u Y 2 l l c y U y M G J 5 J T I w c G 9 w d W x h d G l v b i U 1 Q m V k a X Q l N U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j c 1 Y m Z k O C 0 0 M j I z L T Q w N G M t O D A y M S 0 w Y m Z m Z j d m Z T I 1 Z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v d W 5 0 c m l l c 1 9 h b m R f Z G V w Z W 5 k Z W 5 j a W V z X 2 J 5 X 3 B v c H V s Y X R p b 2 5 f Z W R p d F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5 V D A 2 O j M 2 O j M 5 L j E 2 M T I w M T V a I i A v P j x F b n R y e S B U e X B l P S J G a W x s Q 2 9 s d W 1 u V H l w Z X M i I F Z h b H V l P S J z Q X d Z R E N R U T 0 i I C 8 + P E V u d H J 5 I F R 5 c G U 9 I k Z p b G x D b 2 x 1 b W 5 O Y W 1 l c y I g V m F s d W U 9 I n N b J n F 1 b 3 Q 7 U m F u a y Z x d W 9 0 O y w m c X V v d D t D b 3 V u d H J 5 J n F 1 b 3 Q 7 L C Z x d W 9 0 O 1 B v c H V s Y X R p b 2 4 m c X V v d D s s J n F 1 b 3 Q 7 R G F 0 Z S Z x d W 9 0 O y w m c X V v d D s l I G 9 m I H d v c m x k I F x u c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c m l l c 1 9 h b m R f Z G V w Z W 5 k Z W 5 j a W V z X 2 J 5 X 3 B v c H V s Y X R p b 2 5 f Z W R p d C 9 B d X R v U m V t b 3 Z l Z E N v b H V t b n M x L n t S Y W 5 r L D B 9 J n F 1 b 3 Q 7 L C Z x d W 9 0 O 1 N l Y 3 R p b 2 4 x L 0 N v d W 5 0 c m l l c 1 9 h b m R f Z G V w Z W 5 k Z W 5 j a W V z X 2 J 5 X 3 B v c H V s Y X R p b 2 5 f Z W R p d C 9 B d X R v U m V t b 3 Z l Z E N v b H V t b n M x L n t D b 3 V u d H J 5 L D F 9 J n F 1 b 3 Q 7 L C Z x d W 9 0 O 1 N l Y 3 R p b 2 4 x L 0 N v d W 5 0 c m l l c 1 9 h b m R f Z G V w Z W 5 k Z W 5 j a W V z X 2 J 5 X 3 B v c H V s Y X R p b 2 5 f Z W R p d C 9 B d X R v U m V t b 3 Z l Z E N v b H V t b n M x L n t Q b 3 B 1 b G F 0 a W 9 u L D J 9 J n F 1 b 3 Q 7 L C Z x d W 9 0 O 1 N l Y 3 R p b 2 4 x L 0 N v d W 5 0 c m l l c 1 9 h b m R f Z G V w Z W 5 k Z W 5 j a W V z X 2 J 5 X 3 B v c H V s Y X R p b 2 5 f Z W R p d C 9 B d X R v U m V t b 3 Z l Z E N v b H V t b n M x L n t E Y X R l L D N 9 J n F 1 b 3 Q 7 L C Z x d W 9 0 O 1 N l Y 3 R p b 2 4 x L 0 N v d W 5 0 c m l l c 1 9 h b m R f Z G V w Z W 5 k Z W 5 j a W V z X 2 J 5 X 3 B v c H V s Y X R p b 2 5 f Z W R p d C 9 B d X R v U m V t b 3 Z l Z E N v b H V t b n M x L n s l I G 9 m I H d v c m x k I F x u c G 9 w d W x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J p Z X N f Y W 5 k X 2 R l c G V u Z G V u Y 2 l l c 1 9 i e V 9 w b 3 B 1 b G F 0 a W 9 u X 2 V k a X Q v Q X V 0 b 1 J l b W 9 2 Z W R D b 2 x 1 b W 5 z M S 5 7 U m F u a y w w f S Z x d W 9 0 O y w m c X V v d D t T Z W N 0 a W 9 u M S 9 D b 3 V u d H J p Z X N f Y W 5 k X 2 R l c G V u Z G V u Y 2 l l c 1 9 i e V 9 w b 3 B 1 b G F 0 a W 9 u X 2 V k a X Q v Q X V 0 b 1 J l b W 9 2 Z W R D b 2 x 1 b W 5 z M S 5 7 Q 2 9 1 b n R y e S w x f S Z x d W 9 0 O y w m c X V v d D t T Z W N 0 a W 9 u M S 9 D b 3 V u d H J p Z X N f Y W 5 k X 2 R l c G V u Z G V u Y 2 l l c 1 9 i e V 9 w b 3 B 1 b G F 0 a W 9 u X 2 V k a X Q v Q X V 0 b 1 J l b W 9 2 Z W R D b 2 x 1 b W 5 z M S 5 7 U G 9 w d W x h d G l v b i w y f S Z x d W 9 0 O y w m c X V v d D t T Z W N 0 a W 9 u M S 9 D b 3 V u d H J p Z X N f Y W 5 k X 2 R l c G V u Z G V u Y 2 l l c 1 9 i e V 9 w b 3 B 1 b G F 0 a W 9 u X 2 V k a X Q v Q X V 0 b 1 J l b W 9 2 Z W R D b 2 x 1 b W 5 z M S 5 7 R G F 0 Z S w z f S Z x d W 9 0 O y w m c X V v d D t T Z W N 0 a W 9 u M S 9 D b 3 V u d H J p Z X N f Y W 5 k X 2 R l c G V u Z G V u Y 2 l l c 1 9 i e V 9 w b 3 B 1 b G F 0 a W 9 u X 2 V k a X Q v Q X V 0 b 1 J l b W 9 2 Z W R D b 2 x 1 b W 5 z M S 5 7 J S B v Z i B 3 b 3 J s Z C B c b n B v c H V s Y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c m l l c 1 9 h b m R f Z G V w Z W 5 k Z W 5 j a W V z X 2 J 5 X 3 B v c H V s Y X R p b 2 5 f Z W R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X 2 F u Z F 9 k Z X B l b m R l b m N p Z X N f Y n l f c G 9 w d W x h d G l v b l 9 l Z G l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X 2 F u Z F 9 k Z X B l b m R l b m N p Z X N f Y n l f c G 9 w d W x h d G l v b l 9 l Z G l 0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/ h G 7 4 q G 6 L Q o A r u b t h c l A 8 A A A A A A I A A A A A A B B m A A A A A Q A A I A A A A C J 9 X l 2 4 H r p p E P t l m P 7 H h + m N y 3 D q l I x / y f S C + r u V f 0 l 1 A A A A A A 6 A A A A A A g A A I A A A A J H t v T 2 a U E S G D a g p 7 n l 0 s j j B L 4 3 o 3 h X 3 J E v 3 e D i C S M n 9 U A A A A O 4 k / E b Y t k b C S c i p H d S Z M g 8 Z v Y K f O M Z U t o d g l + J o a u Q e + o T 4 j d t u i y p g e N y w K i f N M v X S X Y I 3 y D n n N 7 e Y x N u j D o e J 9 o S + 1 U P 1 0 8 9 a R L s J f D a A Q A A A A G x n 4 u m 1 j J s 2 E c 4 B V w X Q H A C h t 5 i j i + L f o C 8 p f J U Q r M 9 1 s e X c S p a z 5 f 0 o Y Y Q H 0 D g 6 X d C j U Y K B M Z n a Z 2 u c 9 J 3 w k C c = < / D a t a M a s h u p > 
</file>

<file path=customXml/itemProps1.xml><?xml version="1.0" encoding="utf-8"?>
<ds:datastoreItem xmlns:ds="http://schemas.openxmlformats.org/officeDocument/2006/customXml" ds:itemID="{115F12B0-35C8-4ED7-983D-E08D91B4E4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  <vt:lpstr>QUESTION 10 &amp; 11</vt:lpstr>
      <vt:lpstr>QUESTION 12</vt:lpstr>
      <vt:lpstr>QUESTION 13</vt:lpstr>
      <vt:lpstr>QUESTION 14</vt:lpstr>
      <vt:lpstr>QUESTION 15</vt:lpstr>
      <vt:lpstr>QUESTION 16</vt:lpstr>
      <vt:lpstr>QUESTION 17</vt:lpstr>
      <vt:lpstr>QUESTION 18</vt:lpstr>
      <vt:lpstr>QUESTION 19 &amp; 20</vt:lpstr>
      <vt:lpstr>QUESTION 21</vt:lpstr>
      <vt:lpstr>QUESTION 22</vt:lpstr>
      <vt:lpstr>QUESTION 23</vt:lpstr>
      <vt:lpstr>QUESTION 24</vt:lpstr>
      <vt:lpstr>QUESTION 25</vt:lpstr>
      <vt:lpstr>QUESTION 26</vt:lpstr>
      <vt:lpstr>QUESTION 27</vt:lpstr>
      <vt:lpstr>ANSWER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Kathrotiya</dc:creator>
  <cp:lastModifiedBy>Dhruv Kathrotiya</cp:lastModifiedBy>
  <dcterms:created xsi:type="dcterms:W3CDTF">2025-01-21T04:27:22Z</dcterms:created>
  <dcterms:modified xsi:type="dcterms:W3CDTF">2025-01-29T06:43:12Z</dcterms:modified>
</cp:coreProperties>
</file>