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cs stuff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E59" i="1" l="1"/>
  <c r="M92" i="1"/>
  <c r="M93" i="1"/>
  <c r="M94" i="1"/>
  <c r="M95" i="1"/>
  <c r="M96" i="1"/>
  <c r="M97" i="1"/>
  <c r="M98" i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J100" i="1"/>
  <c r="K91" i="1"/>
  <c r="K100" i="1" s="1"/>
  <c r="L91" i="1" l="1"/>
  <c r="M91" i="1"/>
  <c r="M100" i="1" s="1"/>
  <c r="E93" i="1" s="1"/>
  <c r="E94" i="1" s="1"/>
  <c r="G65" i="1"/>
  <c r="G66" i="1" s="1"/>
  <c r="G67" i="1" s="1"/>
  <c r="G68" i="1" s="1"/>
  <c r="G69" i="1" s="1"/>
  <c r="G70" i="1" s="1"/>
  <c r="G71" i="1" s="1"/>
  <c r="G72" i="1" s="1"/>
  <c r="E74" i="1"/>
  <c r="F65" i="1"/>
  <c r="F74" i="1" s="1"/>
  <c r="H29" i="1"/>
  <c r="H30" i="1" s="1"/>
  <c r="H31" i="1" s="1"/>
  <c r="H32" i="1" s="1"/>
  <c r="H33" i="1" s="1"/>
  <c r="H34" i="1" s="1"/>
  <c r="H35" i="1" s="1"/>
  <c r="H36" i="1" s="1"/>
  <c r="G30" i="1"/>
  <c r="G31" i="1"/>
  <c r="G32" i="1"/>
  <c r="G33" i="1"/>
  <c r="G34" i="1"/>
  <c r="G35" i="1"/>
  <c r="G36" i="1"/>
  <c r="F29" i="1"/>
  <c r="G29" i="1" s="1"/>
  <c r="E38" i="1"/>
  <c r="E51" i="1" s="1"/>
  <c r="E52" i="1" l="1"/>
  <c r="L71" i="1"/>
  <c r="E77" i="1"/>
  <c r="E78" i="1"/>
  <c r="O80" i="1"/>
  <c r="O81" i="1" s="1"/>
  <c r="O77" i="1"/>
  <c r="O78" i="1" s="1"/>
  <c r="O83" i="1"/>
  <c r="O84" i="1" s="1"/>
  <c r="L69" i="1"/>
  <c r="E80" i="1"/>
  <c r="E81" i="1" s="1"/>
  <c r="F38" i="1"/>
  <c r="L70" i="1"/>
  <c r="E83" i="1"/>
  <c r="L100" i="1"/>
  <c r="N91" i="1"/>
  <c r="N100" i="1" s="1"/>
  <c r="E96" i="1" s="1"/>
  <c r="G74" i="1"/>
  <c r="E84" i="1"/>
  <c r="G38" i="1"/>
  <c r="E43" i="1" s="1"/>
  <c r="H38" i="1"/>
  <c r="C10" i="1"/>
  <c r="C7" i="1"/>
  <c r="C4" i="1"/>
  <c r="K77" i="1" l="1"/>
  <c r="K78" i="1" s="1"/>
  <c r="K80" i="1"/>
  <c r="K81" i="1" s="1"/>
</calcChain>
</file>

<file path=xl/sharedStrings.xml><?xml version="1.0" encoding="utf-8"?>
<sst xmlns="http://schemas.openxmlformats.org/spreadsheetml/2006/main" count="106" uniqueCount="68">
  <si>
    <t>x</t>
  </si>
  <si>
    <t>count</t>
  </si>
  <si>
    <t>min</t>
  </si>
  <si>
    <t>max</t>
  </si>
  <si>
    <t>class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</si>
  <si>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</si>
  <si>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</si>
  <si>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</si>
  <si>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</si>
  <si>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</si>
  <si>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</si>
  <si>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</si>
  <si>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</si>
  <si>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bin</t>
  </si>
  <si>
    <t>Bin</t>
  </si>
  <si>
    <t>More</t>
  </si>
  <si>
    <t>Frequency</t>
  </si>
  <si>
    <t>Cumulative %</t>
  </si>
  <si>
    <t>f</t>
  </si>
  <si>
    <t>fx</t>
  </si>
  <si>
    <t>cf</t>
  </si>
  <si>
    <t>TOTAL</t>
  </si>
  <si>
    <t xml:space="preserve">mean </t>
  </si>
  <si>
    <t>median</t>
  </si>
  <si>
    <t>n/2=</t>
  </si>
  <si>
    <t>mode</t>
  </si>
  <si>
    <t>f1</t>
  </si>
  <si>
    <t>median class,f0</t>
  </si>
  <si>
    <t>f2</t>
  </si>
  <si>
    <t>n/4</t>
  </si>
  <si>
    <t>n/10</t>
  </si>
  <si>
    <t>n/100</t>
  </si>
  <si>
    <t>Q1 class</t>
  </si>
  <si>
    <t>Q2 class</t>
  </si>
  <si>
    <t>Q3 class</t>
  </si>
  <si>
    <t>q1=</t>
  </si>
  <si>
    <t>q1 class</t>
  </si>
  <si>
    <t>q2 class</t>
  </si>
  <si>
    <t>q3 class</t>
  </si>
  <si>
    <t xml:space="preserve">Q2 = </t>
  </si>
  <si>
    <t>Q3 =</t>
  </si>
  <si>
    <t>D5 class</t>
  </si>
  <si>
    <t>D7 class</t>
  </si>
  <si>
    <t>d5 class</t>
  </si>
  <si>
    <t>d7 class</t>
  </si>
  <si>
    <t xml:space="preserve">D5 = </t>
  </si>
  <si>
    <t>D7 =</t>
  </si>
  <si>
    <t>P50 class</t>
  </si>
  <si>
    <t>P25 class</t>
  </si>
  <si>
    <t>P75 class</t>
  </si>
  <si>
    <t xml:space="preserve">P50 = </t>
  </si>
  <si>
    <t xml:space="preserve">P25 = </t>
  </si>
  <si>
    <t>P75 =</t>
  </si>
  <si>
    <t>p50 class</t>
  </si>
  <si>
    <t>p25 class</t>
  </si>
  <si>
    <t>p75 class</t>
  </si>
  <si>
    <t xml:space="preserve">STD = </t>
  </si>
  <si>
    <t>x2</t>
  </si>
  <si>
    <t>fx2</t>
  </si>
  <si>
    <t>fx/f</t>
  </si>
  <si>
    <t>(fx/f)2</t>
  </si>
  <si>
    <t>STANDARD DEVIATION</t>
  </si>
  <si>
    <t>Quartiles</t>
  </si>
  <si>
    <t>Deciles</t>
  </si>
  <si>
    <t>Percentiles</t>
  </si>
  <si>
    <t>MEAN,MEDIAN, MODE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</si>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</sst>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/>
    <xf numFmtId="0" fontId="0" fillId="0" borderId="1" xfId="0" applyFon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Sheet1!$E$15:$E$23</c:f>
              <c:strCach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More</c:v>
                </c:pt>
              </c:strCache>
            </c:strRef>
          </c:cat>
          <c:val>
            <c:numRef>
              <c:f>Sheet1!$F$15:$F$23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13</c:v>
                </c:pt>
                <c:pt idx="5">
                  <c:v>5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881120"/>
        <c:axId val="1814866976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Sheet1!$E$15:$E$23</c:f>
              <c:strCach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More</c:v>
                </c:pt>
              </c:strCache>
            </c:strRef>
          </c:cat>
          <c:val>
            <c:numRef>
              <c:f>Sheet1!$G$15:$G$23</c:f>
              <c:numCache>
                <c:formatCode>0.00%</c:formatCode>
                <c:ptCount val="9"/>
                <c:pt idx="0">
                  <c:v>8.3333333333333329E-2</c:v>
                </c:pt>
                <c:pt idx="1">
                  <c:v>0.2</c:v>
                </c:pt>
                <c:pt idx="2">
                  <c:v>0.38333333333333336</c:v>
                </c:pt>
                <c:pt idx="3">
                  <c:v>0.55000000000000004</c:v>
                </c:pt>
                <c:pt idx="4">
                  <c:v>0.76666666666666672</c:v>
                </c:pt>
                <c:pt idx="5">
                  <c:v>0.85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878400"/>
        <c:axId val="1814870240"/>
      </c:lineChart>
      <c:catAx>
        <c:axId val="181488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66976"/>
        <c:crosses val="autoZero"/>
        <c:auto val="1"/>
        <c:lblAlgn val="ctr"/>
        <c:lblOffset val="100"/>
        <c:noMultiLvlLbl val="0"/>
      </c:catAx>
      <c:valAx>
        <c:axId val="18148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81120"/>
        <c:crosses val="autoZero"/>
        <c:crossBetween val="between"/>
      </c:valAx>
      <c:valAx>
        <c:axId val="181487024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78400"/>
        <c:crosses val="max"/>
        <c:crossBetween val="between"/>
      </c:valAx>
      <c:catAx>
        <c:axId val="1814878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4870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12</xdr:row>
      <xdr:rowOff>180975</xdr:rowOff>
    </xdr:from>
    <xdr:to>
      <xdr:col>15</xdr:col>
      <xdr:colOff>238125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19050</xdr:colOff>
      <xdr:row>41</xdr:row>
      <xdr:rowOff>4762</xdr:rowOff>
    </xdr:from>
    <xdr:ext cx="6842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57450" y="7834312"/>
              <a:ext cx="684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𝑓𝑥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57450" y="7834312"/>
              <a:ext cx="684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=∑𝑓𝑥/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171450</xdr:colOff>
      <xdr:row>47</xdr:row>
      <xdr:rowOff>4762</xdr:rowOff>
    </xdr:from>
    <xdr:ext cx="1130245" cy="4412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00250" y="8977312"/>
              <a:ext cx="1130245" cy="4412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00250" y="8977312"/>
              <a:ext cx="1130245" cy="4412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=𝑙+((𝑛/2)−𝑐𝑓)/𝑓∗𝑐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55</xdr:row>
      <xdr:rowOff>42862</xdr:rowOff>
    </xdr:from>
    <xdr:ext cx="1658083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895475" y="10539412"/>
              <a:ext cx="165808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895475" y="10539412"/>
              <a:ext cx="165808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=𝑙+((𝑓1−𝑓0)/(2𝑓1−𝑓0−𝑓2))∗𝐶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4</xdr:col>
      <xdr:colOff>47625</xdr:colOff>
      <xdr:row>87</xdr:row>
      <xdr:rowOff>176212</xdr:rowOff>
    </xdr:from>
    <xdr:ext cx="138755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468096" y="16749712"/>
              <a:ext cx="13875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=√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𝑓𝑥</m:t>
                            </m:r>
                            <m:r>
                              <a:rPr lang="en-US" sz="11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𝑓𝑥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den>
                        </m:f>
                      </m:e>
                    </m:d>
                    <m:r>
                      <a:rPr lang="en-US" sz="1100" b="0" i="1" baseline="30000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IN" sz="1100" baseline="300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468096" y="16749712"/>
              <a:ext cx="13875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=√((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𝑓𝑥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𝑓))−((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𝑓𝑥)/(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𝑓))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endParaRPr lang="en-IN" sz="11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73" zoomScale="85" zoomScaleNormal="85" workbookViewId="0">
      <selection activeCell="W77" sqref="W77"/>
    </sheetView>
  </sheetViews>
  <sheetFormatPr defaultRowHeight="15" x14ac:dyDescent="0.25"/>
  <cols>
    <col min="4" max="4" width="9.140625" customWidth="1"/>
    <col min="5" max="5" width="12.85546875" customWidth="1"/>
    <col min="10" max="10" width="12.28515625" bestFit="1" customWidth="1"/>
  </cols>
  <sheetData>
    <row r="1" spans="1:7" x14ac:dyDescent="0.25">
      <c r="A1" s="2" t="s">
        <v>0</v>
      </c>
    </row>
    <row r="2" spans="1:7" x14ac:dyDescent="0.25">
      <c r="A2" s="2">
        <v>32</v>
      </c>
    </row>
    <row r="3" spans="1:7" x14ac:dyDescent="0.25">
      <c r="A3" s="2">
        <v>42</v>
      </c>
      <c r="C3" s="2" t="s">
        <v>1</v>
      </c>
    </row>
    <row r="4" spans="1:7" x14ac:dyDescent="0.25">
      <c r="A4" s="2">
        <v>48</v>
      </c>
      <c r="C4" s="11">
        <f>COUNT(A2:A61)</f>
        <v>60</v>
      </c>
    </row>
    <row r="5" spans="1:7" x14ac:dyDescent="0.25">
      <c r="A5" s="2">
        <v>35</v>
      </c>
    </row>
    <row r="6" spans="1:7" x14ac:dyDescent="0.25">
      <c r="A6" s="2">
        <v>23</v>
      </c>
      <c r="C6" s="2" t="s">
        <v>2</v>
      </c>
    </row>
    <row r="7" spans="1:7" x14ac:dyDescent="0.25">
      <c r="A7" s="2">
        <v>58</v>
      </c>
      <c r="C7" s="11">
        <f>MIN(A2:A61)</f>
        <v>21</v>
      </c>
    </row>
    <row r="8" spans="1:7" x14ac:dyDescent="0.25">
      <c r="A8" s="2">
        <v>52</v>
      </c>
    </row>
    <row r="9" spans="1:7" x14ac:dyDescent="0.25">
      <c r="A9" s="2">
        <v>38</v>
      </c>
      <c r="C9" s="2" t="s">
        <v>3</v>
      </c>
    </row>
    <row r="10" spans="1:7" x14ac:dyDescent="0.25">
      <c r="A10" s="2">
        <v>36</v>
      </c>
      <c r="C10" s="11">
        <f>MAX(A2:A61)</f>
        <v>58</v>
      </c>
    </row>
    <row r="11" spans="1:7" x14ac:dyDescent="0.25">
      <c r="A11" s="2">
        <v>44</v>
      </c>
    </row>
    <row r="12" spans="1:7" x14ac:dyDescent="0.25">
      <c r="A12" s="2">
        <v>48</v>
      </c>
    </row>
    <row r="13" spans="1:7" x14ac:dyDescent="0.25">
      <c r="A13" s="2">
        <v>39</v>
      </c>
    </row>
    <row r="14" spans="1:7" x14ac:dyDescent="0.25">
      <c r="A14" s="2">
        <v>24</v>
      </c>
      <c r="C14" s="12" t="s">
        <v>4</v>
      </c>
      <c r="D14" s="12" t="s">
        <v>13</v>
      </c>
      <c r="E14" s="13" t="s">
        <v>14</v>
      </c>
      <c r="F14" s="13" t="s">
        <v>16</v>
      </c>
      <c r="G14" s="13" t="s">
        <v>17</v>
      </c>
    </row>
    <row r="15" spans="1:7" x14ac:dyDescent="0.25">
      <c r="A15" s="2">
        <v>27</v>
      </c>
      <c r="C15" s="2" t="s">
        <v>5</v>
      </c>
      <c r="D15" s="2">
        <v>25</v>
      </c>
      <c r="E15" s="8">
        <v>25</v>
      </c>
      <c r="F15" s="3">
        <v>5</v>
      </c>
      <c r="G15" s="9">
        <v>8.3333333333333329E-2</v>
      </c>
    </row>
    <row r="16" spans="1:7" x14ac:dyDescent="0.25">
      <c r="A16" s="2">
        <v>29</v>
      </c>
      <c r="C16" s="2" t="s">
        <v>6</v>
      </c>
      <c r="D16" s="2">
        <v>30</v>
      </c>
      <c r="E16" s="8">
        <v>30</v>
      </c>
      <c r="F16" s="3">
        <v>7</v>
      </c>
      <c r="G16" s="9">
        <v>0.2</v>
      </c>
    </row>
    <row r="17" spans="1:9" x14ac:dyDescent="0.25">
      <c r="A17" s="2">
        <v>32</v>
      </c>
      <c r="C17" s="2" t="s">
        <v>7</v>
      </c>
      <c r="D17" s="2">
        <v>35</v>
      </c>
      <c r="E17" s="8">
        <v>35</v>
      </c>
      <c r="F17" s="3">
        <v>11</v>
      </c>
      <c r="G17" s="9">
        <v>0.38333333333333336</v>
      </c>
    </row>
    <row r="18" spans="1:9" x14ac:dyDescent="0.25">
      <c r="A18" s="2">
        <v>34</v>
      </c>
      <c r="C18" s="2" t="s">
        <v>8</v>
      </c>
      <c r="D18" s="2">
        <v>40</v>
      </c>
      <c r="E18" s="8">
        <v>40</v>
      </c>
      <c r="F18" s="3">
        <v>10</v>
      </c>
      <c r="G18" s="9">
        <v>0.55000000000000004</v>
      </c>
    </row>
    <row r="19" spans="1:9" x14ac:dyDescent="0.25">
      <c r="A19" s="2">
        <v>41</v>
      </c>
      <c r="C19" s="2" t="s">
        <v>9</v>
      </c>
      <c r="D19" s="2">
        <v>45</v>
      </c>
      <c r="E19" s="8">
        <v>45</v>
      </c>
      <c r="F19" s="3">
        <v>13</v>
      </c>
      <c r="G19" s="9">
        <v>0.76666666666666672</v>
      </c>
    </row>
    <row r="20" spans="1:9" x14ac:dyDescent="0.25">
      <c r="A20" s="2">
        <v>45</v>
      </c>
      <c r="C20" s="2" t="s">
        <v>10</v>
      </c>
      <c r="D20" s="2">
        <v>50</v>
      </c>
      <c r="E20" s="8">
        <v>50</v>
      </c>
      <c r="F20" s="3">
        <v>5</v>
      </c>
      <c r="G20" s="9">
        <v>0.85</v>
      </c>
    </row>
    <row r="21" spans="1:9" x14ac:dyDescent="0.25">
      <c r="A21" s="2">
        <v>51</v>
      </c>
      <c r="C21" s="2" t="s">
        <v>11</v>
      </c>
      <c r="D21" s="2">
        <v>55</v>
      </c>
      <c r="E21" s="8">
        <v>55</v>
      </c>
      <c r="F21" s="3">
        <v>6</v>
      </c>
      <c r="G21" s="9">
        <v>0.95</v>
      </c>
    </row>
    <row r="22" spans="1:9" x14ac:dyDescent="0.25">
      <c r="A22" s="2">
        <v>30</v>
      </c>
      <c r="C22" s="2" t="s">
        <v>12</v>
      </c>
      <c r="D22" s="2">
        <v>60</v>
      </c>
      <c r="E22" s="8">
        <v>60</v>
      </c>
      <c r="F22" s="3">
        <v>3</v>
      </c>
      <c r="G22" s="9">
        <v>1</v>
      </c>
    </row>
    <row r="23" spans="1:9" x14ac:dyDescent="0.25">
      <c r="A23" s="2">
        <v>47</v>
      </c>
      <c r="C23" s="2"/>
      <c r="D23" s="2"/>
      <c r="E23" s="3" t="s">
        <v>15</v>
      </c>
      <c r="F23" s="3">
        <v>0</v>
      </c>
      <c r="G23" s="9">
        <v>1</v>
      </c>
    </row>
    <row r="24" spans="1:9" x14ac:dyDescent="0.25">
      <c r="A24" s="2">
        <v>45</v>
      </c>
    </row>
    <row r="25" spans="1:9" x14ac:dyDescent="0.25">
      <c r="A25" s="2">
        <v>44</v>
      </c>
      <c r="E25" s="16" t="s">
        <v>65</v>
      </c>
      <c r="F25" s="16"/>
      <c r="G25" s="16"/>
      <c r="H25" s="16"/>
    </row>
    <row r="26" spans="1:9" x14ac:dyDescent="0.25">
      <c r="A26" s="2">
        <v>52</v>
      </c>
      <c r="E26" s="16"/>
      <c r="F26" s="16"/>
      <c r="G26" s="16"/>
      <c r="H26" s="16"/>
    </row>
    <row r="27" spans="1:9" x14ac:dyDescent="0.25">
      <c r="A27" s="2">
        <v>38</v>
      </c>
    </row>
    <row r="28" spans="1:9" x14ac:dyDescent="0.25">
      <c r="A28" s="2">
        <v>41</v>
      </c>
      <c r="D28" s="12" t="s">
        <v>4</v>
      </c>
      <c r="E28" s="12" t="s">
        <v>18</v>
      </c>
      <c r="F28" s="12" t="s">
        <v>0</v>
      </c>
      <c r="G28" s="12" t="s">
        <v>19</v>
      </c>
      <c r="H28" s="12" t="s">
        <v>20</v>
      </c>
    </row>
    <row r="29" spans="1:9" x14ac:dyDescent="0.25">
      <c r="A29" s="2">
        <v>31</v>
      </c>
      <c r="D29" s="2" t="s">
        <v>5</v>
      </c>
      <c r="E29" s="3">
        <v>5</v>
      </c>
      <c r="F29" s="2">
        <f>(20+25)/2</f>
        <v>22.5</v>
      </c>
      <c r="G29" s="2">
        <f>E29*F29</f>
        <v>112.5</v>
      </c>
      <c r="H29" s="2">
        <f>E29</f>
        <v>5</v>
      </c>
    </row>
    <row r="30" spans="1:9" x14ac:dyDescent="0.25">
      <c r="A30" s="2">
        <v>25</v>
      </c>
      <c r="D30" s="2" t="s">
        <v>6</v>
      </c>
      <c r="E30" s="3">
        <v>7</v>
      </c>
      <c r="F30" s="2">
        <v>27.5</v>
      </c>
      <c r="G30" s="2">
        <f t="shared" ref="G30:G36" si="0">E30*F30</f>
        <v>192.5</v>
      </c>
      <c r="H30" s="2">
        <f>H29+E30</f>
        <v>12</v>
      </c>
    </row>
    <row r="31" spans="1:9" x14ac:dyDescent="0.25">
      <c r="A31" s="2">
        <v>38</v>
      </c>
      <c r="D31" s="2" t="s">
        <v>7</v>
      </c>
      <c r="E31" s="3">
        <v>11</v>
      </c>
      <c r="F31" s="2">
        <v>32.5</v>
      </c>
      <c r="G31" s="2">
        <f t="shared" si="0"/>
        <v>357.5</v>
      </c>
      <c r="H31" s="2">
        <f t="shared" ref="H31:H36" si="1">H30+E31</f>
        <v>23</v>
      </c>
    </row>
    <row r="32" spans="1:9" x14ac:dyDescent="0.25">
      <c r="A32" s="2">
        <v>36</v>
      </c>
      <c r="D32" s="4" t="s">
        <v>8</v>
      </c>
      <c r="E32" s="5">
        <v>10</v>
      </c>
      <c r="F32" s="4">
        <v>37.5</v>
      </c>
      <c r="G32" s="4">
        <f t="shared" si="0"/>
        <v>375</v>
      </c>
      <c r="H32" s="4">
        <f t="shared" si="1"/>
        <v>33</v>
      </c>
      <c r="I32" s="1" t="s">
        <v>27</v>
      </c>
    </row>
    <row r="33" spans="1:9" x14ac:dyDescent="0.25">
      <c r="A33" s="2">
        <v>34</v>
      </c>
      <c r="D33" s="6" t="s">
        <v>9</v>
      </c>
      <c r="E33" s="7">
        <v>13</v>
      </c>
      <c r="F33" s="6">
        <v>42.5</v>
      </c>
      <c r="G33" s="6">
        <f t="shared" si="0"/>
        <v>552.5</v>
      </c>
      <c r="H33" s="6">
        <f t="shared" si="1"/>
        <v>46</v>
      </c>
      <c r="I33" t="s">
        <v>26</v>
      </c>
    </row>
    <row r="34" spans="1:9" x14ac:dyDescent="0.25">
      <c r="A34" s="2">
        <v>37</v>
      </c>
      <c r="D34" s="2" t="s">
        <v>10</v>
      </c>
      <c r="E34" s="3">
        <v>5</v>
      </c>
      <c r="F34" s="2">
        <v>47.5</v>
      </c>
      <c r="G34" s="2">
        <f t="shared" si="0"/>
        <v>237.5</v>
      </c>
      <c r="H34" s="2">
        <f t="shared" si="1"/>
        <v>51</v>
      </c>
      <c r="I34" t="s">
        <v>28</v>
      </c>
    </row>
    <row r="35" spans="1:9" x14ac:dyDescent="0.25">
      <c r="A35" s="2">
        <v>51</v>
      </c>
      <c r="D35" s="2" t="s">
        <v>11</v>
      </c>
      <c r="E35" s="3">
        <v>6</v>
      </c>
      <c r="F35" s="2">
        <v>52.5</v>
      </c>
      <c r="G35" s="2">
        <f t="shared" si="0"/>
        <v>315</v>
      </c>
      <c r="H35" s="2">
        <f t="shared" si="1"/>
        <v>57</v>
      </c>
    </row>
    <row r="36" spans="1:9" x14ac:dyDescent="0.25">
      <c r="A36" s="2">
        <v>25</v>
      </c>
      <c r="D36" s="2" t="s">
        <v>12</v>
      </c>
      <c r="E36" s="3">
        <v>3</v>
      </c>
      <c r="F36" s="2">
        <v>57.5</v>
      </c>
      <c r="G36" s="2">
        <f t="shared" si="0"/>
        <v>172.5</v>
      </c>
      <c r="H36" s="2">
        <f t="shared" si="1"/>
        <v>60</v>
      </c>
    </row>
    <row r="37" spans="1:9" x14ac:dyDescent="0.25">
      <c r="A37" s="2">
        <v>56</v>
      </c>
      <c r="D37" s="2"/>
      <c r="E37" s="2"/>
      <c r="F37" s="2"/>
      <c r="G37" s="2"/>
      <c r="H37" s="2"/>
    </row>
    <row r="38" spans="1:9" x14ac:dyDescent="0.25">
      <c r="A38" s="2">
        <v>32</v>
      </c>
      <c r="D38" s="12" t="s">
        <v>21</v>
      </c>
      <c r="E38" s="12">
        <f>SUM(E29:E36)</f>
        <v>60</v>
      </c>
      <c r="F38" s="12">
        <f t="shared" ref="F38:H38" si="2">SUM(F29:F36)</f>
        <v>320</v>
      </c>
      <c r="G38" s="12">
        <f t="shared" si="2"/>
        <v>2315</v>
      </c>
      <c r="H38" s="12">
        <f t="shared" si="2"/>
        <v>287</v>
      </c>
    </row>
    <row r="39" spans="1:9" x14ac:dyDescent="0.25">
      <c r="A39" s="2">
        <v>39</v>
      </c>
    </row>
    <row r="40" spans="1:9" x14ac:dyDescent="0.25">
      <c r="A40" s="2">
        <v>32</v>
      </c>
    </row>
    <row r="41" spans="1:9" x14ac:dyDescent="0.25">
      <c r="A41" s="2">
        <v>35</v>
      </c>
    </row>
    <row r="42" spans="1:9" x14ac:dyDescent="0.25">
      <c r="A42" s="2">
        <v>42</v>
      </c>
      <c r="D42" s="2" t="s">
        <v>22</v>
      </c>
      <c r="E42" s="2"/>
    </row>
    <row r="43" spans="1:9" x14ac:dyDescent="0.25">
      <c r="A43" s="2">
        <v>26</v>
      </c>
      <c r="D43" s="2" t="s">
        <v>22</v>
      </c>
      <c r="E43" s="11">
        <f>G38/E38</f>
        <v>38.583333333333336</v>
      </c>
    </row>
    <row r="44" spans="1:9" x14ac:dyDescent="0.25">
      <c r="A44" s="2">
        <v>46</v>
      </c>
    </row>
    <row r="45" spans="1:9" x14ac:dyDescent="0.25">
      <c r="A45" s="2">
        <v>42</v>
      </c>
    </row>
    <row r="46" spans="1:9" x14ac:dyDescent="0.25">
      <c r="A46" s="2">
        <v>57</v>
      </c>
    </row>
    <row r="47" spans="1:9" x14ac:dyDescent="0.25">
      <c r="A47" s="2">
        <v>28</v>
      </c>
      <c r="D47" s="2" t="s">
        <v>23</v>
      </c>
      <c r="E47" s="2"/>
    </row>
    <row r="48" spans="1:9" x14ac:dyDescent="0.25">
      <c r="A48" s="2">
        <v>43</v>
      </c>
      <c r="D48" s="17"/>
      <c r="E48" s="18"/>
    </row>
    <row r="49" spans="1:10" x14ac:dyDescent="0.25">
      <c r="A49" s="2">
        <v>33</v>
      </c>
      <c r="D49" s="19"/>
      <c r="E49" s="20"/>
    </row>
    <row r="50" spans="1:10" x14ac:dyDescent="0.25">
      <c r="A50" s="2">
        <v>31</v>
      </c>
      <c r="D50" s="2"/>
      <c r="E50" s="2"/>
    </row>
    <row r="51" spans="1:10" x14ac:dyDescent="0.25">
      <c r="A51" s="2">
        <v>42</v>
      </c>
      <c r="D51" s="2" t="s">
        <v>24</v>
      </c>
      <c r="E51" s="2">
        <f>E38/2</f>
        <v>30</v>
      </c>
    </row>
    <row r="52" spans="1:10" x14ac:dyDescent="0.25">
      <c r="A52" s="2">
        <v>43</v>
      </c>
      <c r="D52" s="2" t="s">
        <v>66</v>
      </c>
      <c r="E52" s="11">
        <f>35+(((E51-H31)/E32)*5)</f>
        <v>38.5</v>
      </c>
    </row>
    <row r="53" spans="1:10" x14ac:dyDescent="0.25">
      <c r="A53" s="2">
        <v>53</v>
      </c>
    </row>
    <row r="54" spans="1:10" x14ac:dyDescent="0.25">
      <c r="A54" s="2">
        <v>43</v>
      </c>
    </row>
    <row r="55" spans="1:10" x14ac:dyDescent="0.25">
      <c r="A55" s="2">
        <v>39</v>
      </c>
      <c r="D55" s="2" t="s">
        <v>25</v>
      </c>
      <c r="E55" s="2"/>
      <c r="F55" s="2"/>
    </row>
    <row r="56" spans="1:10" x14ac:dyDescent="0.25">
      <c r="A56" s="2">
        <v>27</v>
      </c>
      <c r="D56" s="21"/>
      <c r="E56" s="21"/>
      <c r="F56" s="21"/>
    </row>
    <row r="57" spans="1:10" x14ac:dyDescent="0.25">
      <c r="A57" s="2">
        <v>54</v>
      </c>
      <c r="D57" s="21"/>
      <c r="E57" s="21"/>
      <c r="F57" s="21"/>
    </row>
    <row r="58" spans="1:10" x14ac:dyDescent="0.25">
      <c r="A58" s="2">
        <v>21</v>
      </c>
      <c r="D58" s="2"/>
      <c r="E58" s="2"/>
      <c r="F58" s="2"/>
    </row>
    <row r="59" spans="1:10" x14ac:dyDescent="0.25">
      <c r="A59" s="2">
        <v>47</v>
      </c>
      <c r="D59" s="2" t="s">
        <v>67</v>
      </c>
      <c r="E59" s="11">
        <f>40+((E33-E32)/((2*E33)-E32-E34))*5</f>
        <v>41.363636363636367</v>
      </c>
      <c r="F59" s="2"/>
    </row>
    <row r="60" spans="1:10" x14ac:dyDescent="0.25">
      <c r="A60" s="2">
        <v>26</v>
      </c>
    </row>
    <row r="61" spans="1:10" x14ac:dyDescent="0.25">
      <c r="A61" s="2">
        <v>40</v>
      </c>
      <c r="F61" s="22" t="s">
        <v>62</v>
      </c>
      <c r="G61" s="22"/>
      <c r="H61" s="22"/>
      <c r="I61" s="22"/>
      <c r="J61" s="22"/>
    </row>
    <row r="62" spans="1:10" x14ac:dyDescent="0.25">
      <c r="F62" s="22"/>
      <c r="G62" s="22"/>
      <c r="H62" s="22"/>
      <c r="I62" s="22"/>
      <c r="J62" s="22"/>
    </row>
    <row r="64" spans="1:10" x14ac:dyDescent="0.25">
      <c r="D64" s="12" t="s">
        <v>4</v>
      </c>
      <c r="E64" s="12" t="s">
        <v>18</v>
      </c>
      <c r="F64" s="12" t="s">
        <v>0</v>
      </c>
      <c r="G64" s="12" t="s">
        <v>20</v>
      </c>
    </row>
    <row r="65" spans="4:15" x14ac:dyDescent="0.25">
      <c r="D65" s="2" t="s">
        <v>5</v>
      </c>
      <c r="E65" s="3">
        <v>5</v>
      </c>
      <c r="F65" s="2">
        <f>(20+25)/2</f>
        <v>22.5</v>
      </c>
      <c r="G65" s="2">
        <f>E65</f>
        <v>5</v>
      </c>
    </row>
    <row r="66" spans="4:15" x14ac:dyDescent="0.25">
      <c r="D66" s="2" t="s">
        <v>6</v>
      </c>
      <c r="E66" s="3">
        <v>7</v>
      </c>
      <c r="F66" s="2">
        <v>27.5</v>
      </c>
      <c r="G66" s="2">
        <f>E66+G65</f>
        <v>12</v>
      </c>
    </row>
    <row r="67" spans="4:15" x14ac:dyDescent="0.25">
      <c r="D67" s="4" t="s">
        <v>7</v>
      </c>
      <c r="E67" s="5">
        <v>11</v>
      </c>
      <c r="F67" s="4">
        <v>32.5</v>
      </c>
      <c r="G67" s="4">
        <f t="shared" ref="G67:G72" si="3">E67+G66</f>
        <v>23</v>
      </c>
      <c r="H67" t="s">
        <v>36</v>
      </c>
      <c r="J67" t="s">
        <v>54</v>
      </c>
    </row>
    <row r="68" spans="4:15" x14ac:dyDescent="0.25">
      <c r="D68" s="4" t="s">
        <v>8</v>
      </c>
      <c r="E68" s="5">
        <v>10</v>
      </c>
      <c r="F68" s="4">
        <v>37.5</v>
      </c>
      <c r="G68" s="4">
        <f t="shared" si="3"/>
        <v>33</v>
      </c>
      <c r="H68" t="s">
        <v>37</v>
      </c>
      <c r="I68" t="s">
        <v>43</v>
      </c>
      <c r="J68" t="s">
        <v>53</v>
      </c>
    </row>
    <row r="69" spans="4:15" x14ac:dyDescent="0.25">
      <c r="D69" s="4" t="s">
        <v>9</v>
      </c>
      <c r="E69" s="5">
        <v>13</v>
      </c>
      <c r="F69" s="4">
        <v>42.5</v>
      </c>
      <c r="G69" s="4">
        <f t="shared" si="3"/>
        <v>46</v>
      </c>
      <c r="H69" t="s">
        <v>38</v>
      </c>
      <c r="I69" t="s">
        <v>44</v>
      </c>
      <c r="J69" t="s">
        <v>55</v>
      </c>
      <c r="K69" s="2" t="s">
        <v>29</v>
      </c>
      <c r="L69" s="2">
        <f>E74/4</f>
        <v>15</v>
      </c>
    </row>
    <row r="70" spans="4:15" x14ac:dyDescent="0.25">
      <c r="D70" s="2" t="s">
        <v>10</v>
      </c>
      <c r="E70" s="3">
        <v>5</v>
      </c>
      <c r="F70" s="2">
        <v>47.5</v>
      </c>
      <c r="G70" s="2">
        <f t="shared" si="3"/>
        <v>51</v>
      </c>
      <c r="K70" s="2" t="s">
        <v>30</v>
      </c>
      <c r="L70" s="2">
        <f>E74/10</f>
        <v>6</v>
      </c>
    </row>
    <row r="71" spans="4:15" x14ac:dyDescent="0.25">
      <c r="D71" s="2" t="s">
        <v>11</v>
      </c>
      <c r="E71" s="3">
        <v>6</v>
      </c>
      <c r="F71" s="2">
        <v>52.5</v>
      </c>
      <c r="G71" s="2">
        <f t="shared" si="3"/>
        <v>57</v>
      </c>
      <c r="K71" s="2" t="s">
        <v>31</v>
      </c>
      <c r="L71" s="2">
        <f>E74/100</f>
        <v>0.6</v>
      </c>
    </row>
    <row r="72" spans="4:15" x14ac:dyDescent="0.25">
      <c r="D72" s="2" t="s">
        <v>12</v>
      </c>
      <c r="E72" s="3">
        <v>3</v>
      </c>
      <c r="F72" s="2">
        <v>57.5</v>
      </c>
      <c r="G72" s="2">
        <f t="shared" si="3"/>
        <v>60</v>
      </c>
    </row>
    <row r="73" spans="4:15" x14ac:dyDescent="0.25">
      <c r="D73" s="2"/>
      <c r="E73" s="2"/>
      <c r="F73" s="2"/>
      <c r="G73" s="2"/>
    </row>
    <row r="74" spans="4:15" x14ac:dyDescent="0.25">
      <c r="D74" s="12" t="s">
        <v>21</v>
      </c>
      <c r="E74" s="12">
        <f>SUM(E65:E72)</f>
        <v>60</v>
      </c>
      <c r="F74" s="12">
        <f t="shared" ref="F74:G74" si="4">SUM(F65:F72)</f>
        <v>320</v>
      </c>
      <c r="G74" s="12">
        <f t="shared" si="4"/>
        <v>287</v>
      </c>
      <c r="I74" s="22" t="s">
        <v>63</v>
      </c>
      <c r="J74" s="22"/>
      <c r="K74" s="22"/>
      <c r="N74" s="15" t="s">
        <v>64</v>
      </c>
      <c r="O74" s="15"/>
    </row>
    <row r="75" spans="4:15" x14ac:dyDescent="0.25">
      <c r="I75" s="22"/>
      <c r="J75" s="22"/>
      <c r="K75" s="22"/>
      <c r="N75" s="15"/>
      <c r="O75" s="15"/>
    </row>
    <row r="77" spans="4:15" ht="15" customHeight="1" x14ac:dyDescent="0.25">
      <c r="D77" s="2" t="s">
        <v>32</v>
      </c>
      <c r="E77" s="2">
        <f>E74/4</f>
        <v>15</v>
      </c>
      <c r="J77" s="2" t="s">
        <v>41</v>
      </c>
      <c r="K77" s="2">
        <f>5*L70</f>
        <v>30</v>
      </c>
      <c r="N77" s="2" t="s">
        <v>47</v>
      </c>
      <c r="O77" s="2">
        <f>50*L71</f>
        <v>30</v>
      </c>
    </row>
    <row r="78" spans="4:15" x14ac:dyDescent="0.25">
      <c r="D78" s="2" t="s">
        <v>35</v>
      </c>
      <c r="E78" s="11">
        <f>30+(((E77-G66)/E67)*5)</f>
        <v>31.363636363636363</v>
      </c>
      <c r="J78" s="2" t="s">
        <v>45</v>
      </c>
      <c r="K78" s="11">
        <f>35+(((K77-G67)/E68)*5)</f>
        <v>38.5</v>
      </c>
      <c r="N78" s="2" t="s">
        <v>50</v>
      </c>
      <c r="O78" s="11">
        <f>35+(((O77-G67)/E68)*5)</f>
        <v>38.5</v>
      </c>
    </row>
    <row r="79" spans="4:15" x14ac:dyDescent="0.25">
      <c r="D79" s="2"/>
      <c r="E79" s="2"/>
      <c r="J79" s="2"/>
      <c r="K79" s="2"/>
      <c r="N79" s="2"/>
      <c r="O79" s="2"/>
    </row>
    <row r="80" spans="4:15" x14ac:dyDescent="0.25">
      <c r="D80" s="2" t="s">
        <v>33</v>
      </c>
      <c r="E80" s="2">
        <f>2*E77</f>
        <v>30</v>
      </c>
      <c r="J80" s="2" t="s">
        <v>42</v>
      </c>
      <c r="K80" s="2">
        <f>7*L70</f>
        <v>42</v>
      </c>
      <c r="N80" s="2" t="s">
        <v>48</v>
      </c>
      <c r="O80" s="2">
        <f>25*L71</f>
        <v>15</v>
      </c>
    </row>
    <row r="81" spans="4:15" x14ac:dyDescent="0.25">
      <c r="D81" s="2" t="s">
        <v>39</v>
      </c>
      <c r="E81" s="11">
        <f>35+(((E80-G67)/E68)*5)</f>
        <v>38.5</v>
      </c>
      <c r="J81" s="2" t="s">
        <v>46</v>
      </c>
      <c r="K81" s="11">
        <f>40+(((K80-G68)/E69)*5)</f>
        <v>43.46153846153846</v>
      </c>
      <c r="N81" s="2" t="s">
        <v>51</v>
      </c>
      <c r="O81" s="11">
        <f>30+(((O80-G66)/E67)*5)</f>
        <v>31.363636363636363</v>
      </c>
    </row>
    <row r="82" spans="4:15" x14ac:dyDescent="0.25">
      <c r="D82" s="2"/>
      <c r="E82" s="2"/>
      <c r="N82" s="2"/>
      <c r="O82" s="2"/>
    </row>
    <row r="83" spans="4:15" x14ac:dyDescent="0.25">
      <c r="D83" s="2" t="s">
        <v>34</v>
      </c>
      <c r="E83" s="2">
        <f>3*E77</f>
        <v>45</v>
      </c>
      <c r="N83" s="2" t="s">
        <v>49</v>
      </c>
      <c r="O83" s="2">
        <f>75*L71</f>
        <v>45</v>
      </c>
    </row>
    <row r="84" spans="4:15" x14ac:dyDescent="0.25">
      <c r="D84" s="2" t="s">
        <v>40</v>
      </c>
      <c r="E84" s="11">
        <f>40+(((E83-G68)/E69)*5)</f>
        <v>44.615384615384613</v>
      </c>
      <c r="N84" s="2" t="s">
        <v>52</v>
      </c>
      <c r="O84" s="11">
        <f>40+(((O83-G68)/E69)*5)</f>
        <v>44.615384615384613</v>
      </c>
    </row>
    <row r="85" spans="4:15" x14ac:dyDescent="0.25">
      <c r="D85" s="10"/>
      <c r="E85" s="10"/>
      <c r="N85" s="10"/>
      <c r="O85" s="10"/>
    </row>
    <row r="86" spans="4:15" x14ac:dyDescent="0.25">
      <c r="D86" s="10"/>
      <c r="E86" s="10"/>
      <c r="F86" s="16" t="s">
        <v>61</v>
      </c>
      <c r="G86" s="16"/>
      <c r="H86" s="16"/>
      <c r="I86" s="16"/>
      <c r="J86" s="16"/>
      <c r="N86" s="10"/>
      <c r="O86" s="10"/>
    </row>
    <row r="87" spans="4:15" x14ac:dyDescent="0.25">
      <c r="F87" s="16"/>
      <c r="G87" s="16"/>
      <c r="H87" s="16"/>
      <c r="I87" s="16"/>
      <c r="J87" s="16"/>
    </row>
    <row r="89" spans="4:15" x14ac:dyDescent="0.25">
      <c r="D89" s="2" t="s">
        <v>56</v>
      </c>
      <c r="E89" s="17"/>
      <c r="F89" s="18"/>
    </row>
    <row r="90" spans="4:15" x14ac:dyDescent="0.25">
      <c r="D90" s="2"/>
      <c r="E90" s="19"/>
      <c r="F90" s="20"/>
      <c r="I90" s="12" t="s">
        <v>4</v>
      </c>
      <c r="J90" s="12" t="s">
        <v>18</v>
      </c>
      <c r="K90" s="12" t="s">
        <v>0</v>
      </c>
      <c r="L90" s="12" t="s">
        <v>57</v>
      </c>
      <c r="M90" s="12" t="s">
        <v>19</v>
      </c>
      <c r="N90" s="12" t="s">
        <v>58</v>
      </c>
    </row>
    <row r="91" spans="4:15" x14ac:dyDescent="0.25">
      <c r="D91" s="2"/>
      <c r="E91" s="2"/>
      <c r="F91" s="2"/>
      <c r="I91" s="2" t="s">
        <v>5</v>
      </c>
      <c r="J91" s="3">
        <v>5</v>
      </c>
      <c r="K91" s="2">
        <f>(20+25)/2</f>
        <v>22.5</v>
      </c>
      <c r="L91" s="2">
        <f>POWER(K91,2)</f>
        <v>506.25</v>
      </c>
      <c r="M91" s="2">
        <f>J91*K91</f>
        <v>112.5</v>
      </c>
      <c r="N91" s="2">
        <f>J91*L91</f>
        <v>2531.25</v>
      </c>
    </row>
    <row r="92" spans="4:15" x14ac:dyDescent="0.25">
      <c r="D92" s="2"/>
      <c r="E92" s="2"/>
      <c r="F92" s="2"/>
      <c r="I92" s="2" t="s">
        <v>6</v>
      </c>
      <c r="J92" s="3">
        <v>7</v>
      </c>
      <c r="K92" s="2">
        <v>27.5</v>
      </c>
      <c r="L92" s="2">
        <f t="shared" ref="L92:L98" si="5">POWER(K92,2)</f>
        <v>756.25</v>
      </c>
      <c r="M92" s="2">
        <f t="shared" ref="M92:M98" si="6">J92*K92</f>
        <v>192.5</v>
      </c>
      <c r="N92" s="2">
        <f t="shared" ref="N92:N98" si="7">J92*L92</f>
        <v>5293.75</v>
      </c>
    </row>
    <row r="93" spans="4:15" x14ac:dyDescent="0.25">
      <c r="D93" s="2" t="s">
        <v>59</v>
      </c>
      <c r="E93" s="2">
        <f>M100/J100</f>
        <v>38.583333333333336</v>
      </c>
      <c r="F93" s="2"/>
      <c r="I93" s="6" t="s">
        <v>7</v>
      </c>
      <c r="J93" s="7">
        <v>11</v>
      </c>
      <c r="K93" s="6">
        <v>32.5</v>
      </c>
      <c r="L93" s="2">
        <f t="shared" si="5"/>
        <v>1056.25</v>
      </c>
      <c r="M93" s="2">
        <f t="shared" si="6"/>
        <v>357.5</v>
      </c>
      <c r="N93" s="2">
        <f t="shared" si="7"/>
        <v>11618.75</v>
      </c>
    </row>
    <row r="94" spans="4:15" x14ac:dyDescent="0.25">
      <c r="D94" s="2" t="s">
        <v>60</v>
      </c>
      <c r="E94" s="2">
        <f>POWER(E93,2)</f>
        <v>1488.6736111111113</v>
      </c>
      <c r="F94" s="2"/>
      <c r="I94" s="6" t="s">
        <v>8</v>
      </c>
      <c r="J94" s="7">
        <v>10</v>
      </c>
      <c r="K94" s="6">
        <v>37.5</v>
      </c>
      <c r="L94" s="2">
        <f t="shared" si="5"/>
        <v>1406.25</v>
      </c>
      <c r="M94" s="2">
        <f t="shared" si="6"/>
        <v>375</v>
      </c>
      <c r="N94" s="2">
        <f t="shared" si="7"/>
        <v>14062.5</v>
      </c>
    </row>
    <row r="95" spans="4:15" x14ac:dyDescent="0.25">
      <c r="D95" s="2"/>
      <c r="E95" s="2"/>
      <c r="F95" s="2"/>
      <c r="I95" s="6" t="s">
        <v>9</v>
      </c>
      <c r="J95" s="7">
        <v>13</v>
      </c>
      <c r="K95" s="6">
        <v>42.5</v>
      </c>
      <c r="L95" s="2">
        <f t="shared" si="5"/>
        <v>1806.25</v>
      </c>
      <c r="M95" s="2">
        <f t="shared" si="6"/>
        <v>552.5</v>
      </c>
      <c r="N95" s="2">
        <f t="shared" si="7"/>
        <v>23481.25</v>
      </c>
    </row>
    <row r="96" spans="4:15" x14ac:dyDescent="0.25">
      <c r="D96" s="2" t="s">
        <v>56</v>
      </c>
      <c r="E96" s="14">
        <f>(((N100/J100)-(E94)))</f>
        <v>90.076388888888687</v>
      </c>
      <c r="F96" s="11">
        <f>SQRT(E96)</f>
        <v>9.4908581745218736</v>
      </c>
      <c r="I96" s="2" t="s">
        <v>10</v>
      </c>
      <c r="J96" s="3">
        <v>5</v>
      </c>
      <c r="K96" s="2">
        <v>47.5</v>
      </c>
      <c r="L96" s="2">
        <f t="shared" si="5"/>
        <v>2256.25</v>
      </c>
      <c r="M96" s="2">
        <f t="shared" si="6"/>
        <v>237.5</v>
      </c>
      <c r="N96" s="2">
        <f t="shared" si="7"/>
        <v>11281.25</v>
      </c>
    </row>
    <row r="97" spans="9:14" x14ac:dyDescent="0.25">
      <c r="I97" s="2" t="s">
        <v>11</v>
      </c>
      <c r="J97" s="3">
        <v>6</v>
      </c>
      <c r="K97" s="2">
        <v>52.5</v>
      </c>
      <c r="L97" s="2">
        <f t="shared" si="5"/>
        <v>2756.25</v>
      </c>
      <c r="M97" s="2">
        <f t="shared" si="6"/>
        <v>315</v>
      </c>
      <c r="N97" s="2">
        <f t="shared" si="7"/>
        <v>16537.5</v>
      </c>
    </row>
    <row r="98" spans="9:14" x14ac:dyDescent="0.25">
      <c r="I98" s="2" t="s">
        <v>12</v>
      </c>
      <c r="J98" s="3">
        <v>3</v>
      </c>
      <c r="K98" s="2">
        <v>57.5</v>
      </c>
      <c r="L98" s="2">
        <f t="shared" si="5"/>
        <v>3306.25</v>
      </c>
      <c r="M98" s="2">
        <f t="shared" si="6"/>
        <v>172.5</v>
      </c>
      <c r="N98" s="2">
        <f t="shared" si="7"/>
        <v>9918.75</v>
      </c>
    </row>
    <row r="99" spans="9:14" x14ac:dyDescent="0.25">
      <c r="I99" s="2"/>
      <c r="J99" s="2"/>
      <c r="K99" s="2"/>
      <c r="L99" s="2"/>
      <c r="M99" s="2"/>
      <c r="N99" s="2"/>
    </row>
    <row r="100" spans="9:14" x14ac:dyDescent="0.25">
      <c r="I100" s="12" t="s">
        <v>21</v>
      </c>
      <c r="J100" s="12">
        <f>SUM(J91:J98)</f>
        <v>60</v>
      </c>
      <c r="K100" s="12">
        <f t="shared" ref="K100:N100" si="8">SUM(K91:K98)</f>
        <v>320</v>
      </c>
      <c r="L100" s="12">
        <f t="shared" si="8"/>
        <v>13850</v>
      </c>
      <c r="M100" s="12">
        <f t="shared" si="8"/>
        <v>2315</v>
      </c>
      <c r="N100" s="12">
        <f t="shared" si="8"/>
        <v>94725</v>
      </c>
    </row>
  </sheetData>
  <sortState ref="E15:E22">
    <sortCondition ref="E15"/>
  </sortState>
  <mergeCells count="8">
    <mergeCell ref="N74:O75"/>
    <mergeCell ref="E25:H26"/>
    <mergeCell ref="E89:F90"/>
    <mergeCell ref="D48:E49"/>
    <mergeCell ref="D56:F57"/>
    <mergeCell ref="F86:J87"/>
    <mergeCell ref="F61:J62"/>
    <mergeCell ref="I74:K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2023-08-03T02:46:02Z</dcterms:created>
  <dcterms:modified xsi:type="dcterms:W3CDTF">2023-08-03T03:49:00Z</dcterms:modified>
</cp:coreProperties>
</file>