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tatistics stuffs\"/>
    </mc:Choice>
  </mc:AlternateContent>
  <bookViews>
    <workbookView xWindow="0" yWindow="0" windowWidth="20490" windowHeight="7755" activeTab="2"/>
  </bookViews>
  <sheets>
    <sheet name="mean" sheetId="1" r:id="rId1"/>
    <sheet name="median" sheetId="2" r:id="rId2"/>
    <sheet name="mode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3" i="3" l="1"/>
  <c r="H33" i="3"/>
  <c r="J30" i="3"/>
  <c r="J26" i="3"/>
  <c r="J27" i="3"/>
  <c r="J28" i="3"/>
  <c r="J29" i="3"/>
  <c r="J25" i="3"/>
  <c r="G33" i="3"/>
  <c r="H30" i="3"/>
  <c r="G30" i="3"/>
  <c r="H27" i="3"/>
  <c r="H28" i="3"/>
  <c r="H29" i="3"/>
  <c r="H26" i="3"/>
  <c r="H25" i="3"/>
  <c r="M30" i="3"/>
  <c r="A35" i="3"/>
  <c r="F18" i="3"/>
  <c r="A18" i="3"/>
  <c r="D15" i="3"/>
  <c r="D16" i="3" s="1"/>
  <c r="D14" i="3"/>
  <c r="L39" i="2" l="1"/>
  <c r="G37" i="2" l="1"/>
  <c r="L20" i="2"/>
  <c r="L21" i="2" s="1"/>
  <c r="L22" i="2" s="1"/>
  <c r="L23" i="2" s="1"/>
  <c r="L24" i="2" s="1"/>
  <c r="I21" i="2"/>
  <c r="G25" i="2"/>
  <c r="B25" i="2"/>
  <c r="G14" i="2" l="1"/>
  <c r="I12" i="2"/>
  <c r="F14" i="2"/>
  <c r="D14" i="2"/>
  <c r="C14" i="2"/>
  <c r="B12" i="2"/>
  <c r="A12" i="2"/>
  <c r="R43" i="1"/>
  <c r="Q46" i="1"/>
  <c r="O46" i="1"/>
  <c r="Q45" i="1"/>
  <c r="Q42" i="1"/>
  <c r="Q43" i="1"/>
  <c r="Q44" i="1"/>
  <c r="Q41" i="1"/>
  <c r="K46" i="1"/>
  <c r="J48" i="1"/>
  <c r="H48" i="1"/>
  <c r="J42" i="1"/>
  <c r="J43" i="1"/>
  <c r="J44" i="1"/>
  <c r="J45" i="1"/>
  <c r="J46" i="1"/>
  <c r="J47" i="1"/>
  <c r="J41" i="1"/>
  <c r="I41" i="1"/>
  <c r="E43" i="1"/>
  <c r="D48" i="1"/>
  <c r="C48" i="1"/>
  <c r="B48" i="1"/>
  <c r="D43" i="1"/>
  <c r="D44" i="1"/>
  <c r="D45" i="1"/>
  <c r="D46" i="1"/>
  <c r="D42" i="1"/>
  <c r="I27" i="1"/>
  <c r="H32" i="1"/>
  <c r="G32" i="1"/>
  <c r="H23" i="1"/>
  <c r="H24" i="1"/>
  <c r="H25" i="1"/>
  <c r="H26" i="1"/>
  <c r="H27" i="1"/>
  <c r="H28" i="1"/>
  <c r="H29" i="1"/>
  <c r="H30" i="1"/>
  <c r="H22" i="1"/>
  <c r="D29" i="1"/>
  <c r="C33" i="1"/>
  <c r="B33" i="1"/>
  <c r="C24" i="1"/>
  <c r="C25" i="1"/>
  <c r="C26" i="1"/>
  <c r="C27" i="1"/>
  <c r="C28" i="1"/>
  <c r="C29" i="1"/>
  <c r="C30" i="1"/>
  <c r="C31" i="1"/>
  <c r="C23" i="1"/>
  <c r="C22" i="1"/>
  <c r="D15" i="1"/>
  <c r="B15" i="1"/>
</calcChain>
</file>

<file path=xl/sharedStrings.xml><?xml version="1.0" encoding="utf-8"?>
<sst xmlns="http://schemas.openxmlformats.org/spreadsheetml/2006/main" count="143" uniqueCount="76">
  <si>
    <t>X</t>
  </si>
  <si>
    <t>n</t>
  </si>
  <si>
    <t>Avg</t>
  </si>
  <si>
    <t>c)</t>
  </si>
  <si>
    <t>b)</t>
  </si>
  <si>
    <t>roll no</t>
  </si>
  <si>
    <t>marks</t>
  </si>
  <si>
    <t>roll no(x)</t>
  </si>
  <si>
    <t>marks(f)</t>
  </si>
  <si>
    <t>fx</t>
  </si>
  <si>
    <t>total</t>
  </si>
  <si>
    <t>mean</t>
  </si>
  <si>
    <t>class</t>
  </si>
  <si>
    <t>100-200</t>
  </si>
  <si>
    <t>200-300</t>
  </si>
  <si>
    <t>300-400</t>
  </si>
  <si>
    <t>400-500</t>
  </si>
  <si>
    <t>500-600</t>
  </si>
  <si>
    <t>no of persons</t>
  </si>
  <si>
    <t>x</t>
  </si>
  <si>
    <t>25-29</t>
  </si>
  <si>
    <t>30-34</t>
  </si>
  <si>
    <t>35-39</t>
  </si>
  <si>
    <t>40-44</t>
  </si>
  <si>
    <t>44-49</t>
  </si>
  <si>
    <t>50-54</t>
  </si>
  <si>
    <t>55-59</t>
  </si>
  <si>
    <t>f</t>
  </si>
  <si>
    <t>10--20</t>
  </si>
  <si>
    <t>20-30</t>
  </si>
  <si>
    <t>30-40</t>
  </si>
  <si>
    <t>40-50</t>
  </si>
  <si>
    <t>50-60</t>
  </si>
  <si>
    <t>1)</t>
  </si>
  <si>
    <t>asc</t>
  </si>
  <si>
    <t>2)</t>
  </si>
  <si>
    <t>3)</t>
  </si>
  <si>
    <t>4)</t>
  </si>
  <si>
    <t>5)</t>
  </si>
  <si>
    <t>cf</t>
  </si>
  <si>
    <t>Total</t>
  </si>
  <si>
    <t>(12+1)/2</t>
  </si>
  <si>
    <t>~= 9</t>
  </si>
  <si>
    <t>6)</t>
  </si>
  <si>
    <t>m= 50</t>
  </si>
  <si>
    <t>Median</t>
  </si>
  <si>
    <t>&lt;- simple</t>
  </si>
  <si>
    <t>&lt;- discrete</t>
  </si>
  <si>
    <t>7)</t>
  </si>
  <si>
    <t xml:space="preserve">class </t>
  </si>
  <si>
    <t>0-10</t>
  </si>
  <si>
    <t>n/2=10</t>
  </si>
  <si>
    <t>cf=12</t>
  </si>
  <si>
    <t>m class =20-30</t>
  </si>
  <si>
    <t>M=L+(n/2 - cf)/f *c</t>
  </si>
  <si>
    <t>8)</t>
  </si>
  <si>
    <t>0-5</t>
  </si>
  <si>
    <t>10--15</t>
  </si>
  <si>
    <t>15-20</t>
  </si>
  <si>
    <t>05--10</t>
  </si>
  <si>
    <t>20-25</t>
  </si>
  <si>
    <t>cf=14</t>
  </si>
  <si>
    <t>9)</t>
  </si>
  <si>
    <t>25-30</t>
  </si>
  <si>
    <t>30-35</t>
  </si>
  <si>
    <t>cf=20</t>
  </si>
  <si>
    <t>Simple observations is given</t>
  </si>
  <si>
    <t>mean=</t>
  </si>
  <si>
    <t>median=</t>
  </si>
  <si>
    <t>mode=</t>
  </si>
  <si>
    <t>class is given</t>
  </si>
  <si>
    <t>`</t>
  </si>
  <si>
    <t>&lt;- mode class</t>
  </si>
  <si>
    <t>z=3m-2x</t>
  </si>
  <si>
    <t>median</t>
  </si>
  <si>
    <t>&lt;-n/2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</si>
</sst>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0" fillId="2" borderId="0" xfId="0" applyFill="1"/>
    <xf numFmtId="0" fontId="1" fillId="3" borderId="0" xfId="0" applyFont="1" applyFill="1"/>
    <xf numFmtId="17" fontId="0" fillId="0" borderId="0" xfId="0" applyNumberFormat="1"/>
    <xf numFmtId="16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/>
    <xf numFmtId="0" fontId="0" fillId="2" borderId="1" xfId="0" applyFill="1" applyBorder="1"/>
    <xf numFmtId="0" fontId="1" fillId="2" borderId="1" xfId="0" applyFont="1" applyFill="1" applyBorder="1"/>
    <xf numFmtId="0" fontId="4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197127</xdr:colOff>
      <xdr:row>38</xdr:row>
      <xdr:rowOff>176420</xdr:rowOff>
    </xdr:from>
    <xdr:ext cx="1568763" cy="54495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3874605" y="7415420"/>
              <a:ext cx="1568763" cy="54495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IN" sz="1100" b="0" i="1">
                        <a:latin typeface="Cambria Math" panose="02040503050406030204" pitchFamily="18" charset="0"/>
                      </a:rPr>
                      <m:t>𝑀</m:t>
                    </m:r>
                    <m:r>
                      <a:rPr lang="en-IN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IN" sz="1100" b="0" i="1">
                        <a:latin typeface="Cambria Math" panose="02040503050406030204" pitchFamily="18" charset="0"/>
                      </a:rPr>
                      <m:t>𝐿</m:t>
                    </m:r>
                    <m:r>
                      <a:rPr lang="en-IN" sz="1100" b="0" i="1">
                        <a:latin typeface="Cambria Math" panose="02040503050406030204" pitchFamily="18" charset="0"/>
                      </a:rPr>
                      <m:t>+</m:t>
                    </m:r>
                    <m:d>
                      <m:dPr>
                        <m:ctrlPr>
                          <a:rPr lang="en-IN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d>
                          <m:dPr>
                            <m:ctrlPr>
                              <a:rPr lang="en-IN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IN" sz="11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f>
                                  <m:fPr>
                                    <m:ctrlPr>
                                      <a:rPr lang="en-IN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fPr>
                                  <m:num>
                                    <m:r>
                                      <a:rPr lang="en-IN" sz="1100" b="0" i="1">
                                        <a:latin typeface="Cambria Math" panose="02040503050406030204" pitchFamily="18" charset="0"/>
                                      </a:rPr>
                                      <m:t>𝑛</m:t>
                                    </m:r>
                                  </m:num>
                                  <m:den>
                                    <m:r>
                                      <a:rPr lang="en-IN" sz="1100" b="0" i="1"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</m:den>
                                </m:f>
                                <m:r>
                                  <a:rPr lang="en-IN" sz="1100" b="0" i="1">
                                    <a:latin typeface="Cambria Math" panose="02040503050406030204" pitchFamily="18" charset="0"/>
                                  </a:rPr>
                                  <m:t>−</m:t>
                                </m:r>
                                <m:r>
                                  <a:rPr lang="en-IN" sz="1100" b="0" i="1">
                                    <a:latin typeface="Cambria Math" panose="02040503050406030204" pitchFamily="18" charset="0"/>
                                  </a:rPr>
                                  <m:t>𝑐𝑓</m:t>
                                </m:r>
                              </m:num>
                              <m:den>
                                <m:r>
                                  <a:rPr lang="en-IN" sz="1100" b="0" i="1">
                                    <a:latin typeface="Cambria Math" panose="02040503050406030204" pitchFamily="18" charset="0"/>
                                  </a:rPr>
                                  <m:t>𝑓</m:t>
                                </m:r>
                              </m:den>
                            </m:f>
                          </m:e>
                        </m:d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</m:d>
                  </m:oMath>
                </m:oMathPara>
              </a14:m>
              <a:endParaRPr lang="en-IN" sz="1100" b="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3874605" y="7415420"/>
              <a:ext cx="1568763" cy="54495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IN" sz="1100" b="0" i="0">
                  <a:latin typeface="Cambria Math" panose="02040503050406030204" pitchFamily="18" charset="0"/>
                </a:rPr>
                <a:t>𝑀=𝐿+(((𝑛/2−𝑐𝑓)/𝑓)∗𝐶)</a:t>
              </a:r>
              <a:endParaRPr lang="en-IN" sz="1100" b="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30</xdr:row>
      <xdr:rowOff>80962</xdr:rowOff>
    </xdr:from>
    <xdr:ext cx="2171700" cy="66543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/>
            <xdr:cNvSpPr txBox="1"/>
          </xdr:nvSpPr>
          <xdr:spPr>
            <a:xfrm>
              <a:off x="0" y="5795962"/>
              <a:ext cx="2171700" cy="66543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200" b="0" i="1">
                        <a:latin typeface="Cambria Math" panose="02040503050406030204" pitchFamily="18" charset="0"/>
                      </a:rPr>
                      <m:t>𝑧</m:t>
                    </m:r>
                    <m:r>
                      <a:rPr lang="en-US" sz="12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200" b="0" i="1">
                        <a:latin typeface="Cambria Math" panose="02040503050406030204" pitchFamily="18" charset="0"/>
                      </a:rPr>
                      <m:t>𝐿</m:t>
                    </m:r>
                    <m:r>
                      <a:rPr lang="en-US" sz="1200" b="0" i="1">
                        <a:latin typeface="Cambria Math" panose="02040503050406030204" pitchFamily="18" charset="0"/>
                      </a:rPr>
                      <m:t>+</m:t>
                    </m:r>
                    <m:d>
                      <m:dPr>
                        <m:ctrlPr>
                          <a:rPr lang="en-US" sz="12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n-US" sz="12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200" b="0" i="1">
                                <a:latin typeface="Cambria Math" panose="02040503050406030204" pitchFamily="18" charset="0"/>
                              </a:rPr>
                              <m:t>𝑓</m:t>
                            </m:r>
                            <m:r>
                              <a:rPr lang="en-US" sz="1200" b="0" i="1">
                                <a:latin typeface="Cambria Math" panose="02040503050406030204" pitchFamily="18" charset="0"/>
                              </a:rPr>
                              <m:t>1−</m:t>
                            </m:r>
                            <m:r>
                              <a:rPr lang="en-US" sz="1200" b="0" i="1">
                                <a:latin typeface="Cambria Math" panose="02040503050406030204" pitchFamily="18" charset="0"/>
                              </a:rPr>
                              <m:t>𝑓</m:t>
                            </m:r>
                            <m:r>
                              <a:rPr lang="en-US" sz="1200" b="0" i="1">
                                <a:latin typeface="Cambria Math" panose="02040503050406030204" pitchFamily="18" charset="0"/>
                              </a:rPr>
                              <m:t>0</m:t>
                            </m:r>
                          </m:num>
                          <m:den>
                            <m:r>
                              <a:rPr lang="en-US" sz="12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  <m:r>
                              <a:rPr lang="en-US" sz="1200" b="0" i="1">
                                <a:latin typeface="Cambria Math" panose="02040503050406030204" pitchFamily="18" charset="0"/>
                              </a:rPr>
                              <m:t>𝑓</m:t>
                            </m:r>
                            <m:r>
                              <a:rPr lang="en-US" sz="1200" b="0" i="1">
                                <a:latin typeface="Cambria Math" panose="02040503050406030204" pitchFamily="18" charset="0"/>
                              </a:rPr>
                              <m:t>1−</m:t>
                            </m:r>
                            <m:r>
                              <a:rPr lang="en-US" sz="1200" b="0" i="1">
                                <a:latin typeface="Cambria Math" panose="02040503050406030204" pitchFamily="18" charset="0"/>
                              </a:rPr>
                              <m:t>𝑓</m:t>
                            </m:r>
                            <m:r>
                              <a:rPr lang="en-US" sz="1200" b="0" i="1">
                                <a:latin typeface="Cambria Math" panose="02040503050406030204" pitchFamily="18" charset="0"/>
                              </a:rPr>
                              <m:t>0−</m:t>
                            </m:r>
                            <m:r>
                              <a:rPr lang="en-US" sz="1200" b="0" i="1">
                                <a:latin typeface="Cambria Math" panose="02040503050406030204" pitchFamily="18" charset="0"/>
                              </a:rPr>
                              <m:t>𝑓</m:t>
                            </m:r>
                            <m:r>
                              <a:rPr lang="en-US" sz="12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den>
                        </m:f>
                      </m:e>
                    </m:d>
                    <m:r>
                      <a:rPr lang="en-US" sz="1200" b="0" i="1">
                        <a:latin typeface="Cambria Math" panose="02040503050406030204" pitchFamily="18" charset="0"/>
                      </a:rPr>
                      <m:t>∗</m:t>
                    </m:r>
                    <m:r>
                      <a:rPr lang="en-US" sz="1200" b="0" i="1">
                        <a:latin typeface="Cambria Math" panose="02040503050406030204" pitchFamily="18" charset="0"/>
                      </a:rPr>
                      <m:t>𝑐</m:t>
                    </m:r>
                  </m:oMath>
                </m:oMathPara>
              </a14:m>
              <a:endParaRPr lang="en-US" sz="1200" b="0"/>
            </a:p>
            <a:p>
              <a:endParaRPr lang="en-IN" sz="1600"/>
            </a:p>
          </xdr:txBody>
        </xdr:sp>
      </mc:Choice>
      <mc:Fallback>
        <xdr:sp macro="" textlink="">
          <xdr:nvSpPr>
            <xdr:cNvPr id="3" name="TextBox 2"/>
            <xdr:cNvSpPr txBox="1"/>
          </xdr:nvSpPr>
          <xdr:spPr>
            <a:xfrm>
              <a:off x="0" y="5795962"/>
              <a:ext cx="2171700" cy="66543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200" b="0" i="0">
                  <a:latin typeface="Cambria Math" panose="02040503050406030204" pitchFamily="18" charset="0"/>
                </a:rPr>
                <a:t>𝑧=𝐿+((𝑓1−𝑓0)/(2𝑓1−𝑓0−𝑓2))∗𝑐</a:t>
              </a:r>
              <a:endParaRPr lang="en-US" sz="1200" b="0"/>
            </a:p>
            <a:p>
              <a:endParaRPr lang="en-IN" sz="16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8"/>
  <sheetViews>
    <sheetView topLeftCell="F33" zoomScale="130" zoomScaleNormal="130" workbookViewId="0">
      <selection activeCell="T44" sqref="T44"/>
    </sheetView>
  </sheetViews>
  <sheetFormatPr defaultRowHeight="15" x14ac:dyDescent="0.25"/>
  <sheetData>
    <row r="1" spans="1:4" x14ac:dyDescent="0.25">
      <c r="B1" t="s">
        <v>4</v>
      </c>
      <c r="D1" t="s">
        <v>3</v>
      </c>
    </row>
    <row r="2" spans="1:4" x14ac:dyDescent="0.25">
      <c r="B2" t="s">
        <v>0</v>
      </c>
    </row>
    <row r="3" spans="1:4" x14ac:dyDescent="0.25">
      <c r="B3">
        <v>58</v>
      </c>
      <c r="D3">
        <v>17</v>
      </c>
    </row>
    <row r="4" spans="1:4" x14ac:dyDescent="0.25">
      <c r="B4">
        <v>41</v>
      </c>
      <c r="D4">
        <v>25</v>
      </c>
    </row>
    <row r="5" spans="1:4" x14ac:dyDescent="0.25">
      <c r="B5">
        <v>25</v>
      </c>
      <c r="D5">
        <v>26</v>
      </c>
    </row>
    <row r="6" spans="1:4" x14ac:dyDescent="0.25">
      <c r="B6">
        <v>77</v>
      </c>
      <c r="D6">
        <v>89</v>
      </c>
    </row>
    <row r="7" spans="1:4" x14ac:dyDescent="0.25">
      <c r="B7">
        <v>22</v>
      </c>
      <c r="D7">
        <v>74</v>
      </c>
    </row>
    <row r="8" spans="1:4" x14ac:dyDescent="0.25">
      <c r="B8">
        <v>54</v>
      </c>
      <c r="D8">
        <v>41</v>
      </c>
    </row>
    <row r="9" spans="1:4" x14ac:dyDescent="0.25">
      <c r="B9">
        <v>58</v>
      </c>
      <c r="D9">
        <v>25</v>
      </c>
    </row>
    <row r="10" spans="1:4" x14ac:dyDescent="0.25">
      <c r="B10">
        <v>24</v>
      </c>
      <c r="D10">
        <v>87</v>
      </c>
    </row>
    <row r="11" spans="1:4" x14ac:dyDescent="0.25">
      <c r="B11">
        <v>86</v>
      </c>
      <c r="D11">
        <v>84</v>
      </c>
    </row>
    <row r="12" spans="1:4" x14ac:dyDescent="0.25">
      <c r="B12">
        <v>54</v>
      </c>
      <c r="D12">
        <v>57</v>
      </c>
    </row>
    <row r="14" spans="1:4" x14ac:dyDescent="0.25">
      <c r="A14" t="s">
        <v>1</v>
      </c>
      <c r="B14">
        <v>10</v>
      </c>
      <c r="D14">
        <v>10</v>
      </c>
    </row>
    <row r="15" spans="1:4" x14ac:dyDescent="0.25">
      <c r="A15" t="s">
        <v>2</v>
      </c>
      <c r="B15" s="1">
        <f>AVERAGE(B3:B12)</f>
        <v>49.9</v>
      </c>
      <c r="D15" s="1">
        <f>AVERAGE(D3:D12)</f>
        <v>52.5</v>
      </c>
    </row>
    <row r="20" spans="1:9" x14ac:dyDescent="0.25">
      <c r="A20" t="s">
        <v>7</v>
      </c>
      <c r="B20" t="s">
        <v>8</v>
      </c>
      <c r="C20" t="s">
        <v>9</v>
      </c>
      <c r="F20" t="s">
        <v>5</v>
      </c>
      <c r="G20" t="s">
        <v>6</v>
      </c>
      <c r="H20" t="s">
        <v>9</v>
      </c>
    </row>
    <row r="22" spans="1:9" x14ac:dyDescent="0.25">
      <c r="A22">
        <v>1</v>
      </c>
      <c r="B22">
        <v>59</v>
      </c>
      <c r="C22">
        <f>A22*B22</f>
        <v>59</v>
      </c>
      <c r="F22">
        <v>1</v>
      </c>
      <c r="G22">
        <v>25</v>
      </c>
      <c r="H22">
        <f>F22*G22</f>
        <v>25</v>
      </c>
    </row>
    <row r="23" spans="1:9" x14ac:dyDescent="0.25">
      <c r="A23">
        <v>2</v>
      </c>
      <c r="B23">
        <v>87</v>
      </c>
      <c r="C23">
        <f>A23*B23</f>
        <v>174</v>
      </c>
      <c r="F23">
        <v>2</v>
      </c>
      <c r="G23">
        <v>85</v>
      </c>
      <c r="H23">
        <f t="shared" ref="H23:H30" si="0">F23*G23</f>
        <v>170</v>
      </c>
    </row>
    <row r="24" spans="1:9" x14ac:dyDescent="0.25">
      <c r="A24">
        <v>3</v>
      </c>
      <c r="B24">
        <v>59</v>
      </c>
      <c r="C24">
        <f t="shared" ref="C24:C31" si="1">A24*B24</f>
        <v>177</v>
      </c>
      <c r="F24">
        <v>3</v>
      </c>
      <c r="G24">
        <v>41</v>
      </c>
      <c r="H24">
        <f t="shared" si="0"/>
        <v>123</v>
      </c>
    </row>
    <row r="25" spans="1:9" x14ac:dyDescent="0.25">
      <c r="A25">
        <v>4</v>
      </c>
      <c r="B25">
        <v>84</v>
      </c>
      <c r="C25">
        <f t="shared" si="1"/>
        <v>336</v>
      </c>
      <c r="F25">
        <v>4</v>
      </c>
      <c r="G25">
        <v>59</v>
      </c>
      <c r="H25">
        <f t="shared" si="0"/>
        <v>236</v>
      </c>
    </row>
    <row r="26" spans="1:9" x14ac:dyDescent="0.25">
      <c r="A26">
        <v>5</v>
      </c>
      <c r="B26">
        <v>32</v>
      </c>
      <c r="C26">
        <f t="shared" si="1"/>
        <v>160</v>
      </c>
      <c r="F26">
        <v>5</v>
      </c>
      <c r="G26">
        <v>74</v>
      </c>
      <c r="H26">
        <f t="shared" si="0"/>
        <v>370</v>
      </c>
    </row>
    <row r="27" spans="1:9" x14ac:dyDescent="0.25">
      <c r="A27">
        <v>6</v>
      </c>
      <c r="B27">
        <v>25</v>
      </c>
      <c r="C27">
        <f t="shared" si="1"/>
        <v>150</v>
      </c>
      <c r="F27">
        <v>6</v>
      </c>
      <c r="G27">
        <v>19</v>
      </c>
      <c r="H27">
        <f t="shared" si="0"/>
        <v>114</v>
      </c>
      <c r="I27" s="1">
        <f>H32/G32</f>
        <v>5.3406813627254506</v>
      </c>
    </row>
    <row r="28" spans="1:9" x14ac:dyDescent="0.25">
      <c r="A28">
        <v>7</v>
      </c>
      <c r="B28">
        <v>89</v>
      </c>
      <c r="C28">
        <f t="shared" si="1"/>
        <v>623</v>
      </c>
      <c r="D28" t="s">
        <v>11</v>
      </c>
      <c r="F28">
        <v>7</v>
      </c>
      <c r="G28">
        <v>36</v>
      </c>
      <c r="H28">
        <f t="shared" si="0"/>
        <v>252</v>
      </c>
    </row>
    <row r="29" spans="1:9" x14ac:dyDescent="0.25">
      <c r="A29">
        <v>8</v>
      </c>
      <c r="B29">
        <v>74</v>
      </c>
      <c r="C29">
        <f t="shared" si="1"/>
        <v>592</v>
      </c>
      <c r="D29" s="1">
        <f>C33/B33</f>
        <v>5.6540785498489425</v>
      </c>
      <c r="F29">
        <v>8</v>
      </c>
      <c r="G29">
        <v>65</v>
      </c>
      <c r="H29">
        <f t="shared" si="0"/>
        <v>520</v>
      </c>
    </row>
    <row r="30" spans="1:9" x14ac:dyDescent="0.25">
      <c r="A30">
        <v>9</v>
      </c>
      <c r="B30">
        <v>58</v>
      </c>
      <c r="C30">
        <f t="shared" si="1"/>
        <v>522</v>
      </c>
      <c r="F30">
        <v>9</v>
      </c>
      <c r="G30">
        <v>95</v>
      </c>
      <c r="H30">
        <f t="shared" si="0"/>
        <v>855</v>
      </c>
    </row>
    <row r="31" spans="1:9" x14ac:dyDescent="0.25">
      <c r="A31">
        <v>10</v>
      </c>
      <c r="B31">
        <v>95</v>
      </c>
      <c r="C31">
        <f t="shared" si="1"/>
        <v>950</v>
      </c>
    </row>
    <row r="32" spans="1:9" x14ac:dyDescent="0.25">
      <c r="G32" s="1">
        <f>SUM(G22:G30)</f>
        <v>499</v>
      </c>
      <c r="H32" s="1">
        <f>SUM(H22:H30)</f>
        <v>2665</v>
      </c>
    </row>
    <row r="33" spans="1:18" x14ac:dyDescent="0.25">
      <c r="A33" t="s">
        <v>10</v>
      </c>
      <c r="B33" s="1">
        <f>SUM(B22:B31)</f>
        <v>662</v>
      </c>
      <c r="C33" s="1">
        <f>SUM(C22:C31)</f>
        <v>3743</v>
      </c>
    </row>
    <row r="39" spans="1:18" x14ac:dyDescent="0.25">
      <c r="G39" t="s">
        <v>12</v>
      </c>
      <c r="H39" t="s">
        <v>27</v>
      </c>
      <c r="I39" t="s">
        <v>19</v>
      </c>
      <c r="J39" t="s">
        <v>9</v>
      </c>
      <c r="N39" t="s">
        <v>12</v>
      </c>
      <c r="O39" t="s">
        <v>27</v>
      </c>
      <c r="P39" t="s">
        <v>19</v>
      </c>
      <c r="Q39" t="s">
        <v>9</v>
      </c>
    </row>
    <row r="40" spans="1:18" x14ac:dyDescent="0.25">
      <c r="A40" t="s">
        <v>12</v>
      </c>
      <c r="B40" t="s">
        <v>18</v>
      </c>
      <c r="C40" t="s">
        <v>19</v>
      </c>
      <c r="D40" t="s">
        <v>9</v>
      </c>
    </row>
    <row r="41" spans="1:18" x14ac:dyDescent="0.25">
      <c r="G41" t="s">
        <v>20</v>
      </c>
      <c r="H41">
        <v>3</v>
      </c>
      <c r="I41">
        <f>(25+29)/2</f>
        <v>27</v>
      </c>
      <c r="J41">
        <f>H41*I41</f>
        <v>81</v>
      </c>
      <c r="N41" t="s">
        <v>28</v>
      </c>
      <c r="O41">
        <v>25</v>
      </c>
      <c r="P41">
        <v>15</v>
      </c>
      <c r="Q41">
        <f>O41*P41</f>
        <v>375</v>
      </c>
    </row>
    <row r="42" spans="1:18" x14ac:dyDescent="0.25">
      <c r="A42" t="s">
        <v>13</v>
      </c>
      <c r="B42">
        <v>8</v>
      </c>
      <c r="C42">
        <v>150</v>
      </c>
      <c r="D42">
        <f>B42*C42</f>
        <v>1200</v>
      </c>
      <c r="E42" t="s">
        <v>11</v>
      </c>
      <c r="G42" t="s">
        <v>21</v>
      </c>
      <c r="H42">
        <v>8</v>
      </c>
      <c r="I42">
        <v>32</v>
      </c>
      <c r="J42">
        <f t="shared" ref="J42:J47" si="2">H42*I42</f>
        <v>256</v>
      </c>
      <c r="N42" t="s">
        <v>29</v>
      </c>
      <c r="O42">
        <v>14</v>
      </c>
      <c r="P42">
        <v>25</v>
      </c>
      <c r="Q42">
        <f t="shared" ref="Q42:Q44" si="3">O42*P42</f>
        <v>350</v>
      </c>
    </row>
    <row r="43" spans="1:18" x14ac:dyDescent="0.25">
      <c r="A43" t="s">
        <v>14</v>
      </c>
      <c r="B43">
        <v>7</v>
      </c>
      <c r="C43">
        <v>250</v>
      </c>
      <c r="D43">
        <f t="shared" ref="D43:D46" si="4">B43*C43</f>
        <v>1750</v>
      </c>
      <c r="E43" s="1">
        <f>D48/B48</f>
        <v>396.28099173553721</v>
      </c>
      <c r="G43" t="s">
        <v>22</v>
      </c>
      <c r="H43">
        <v>10</v>
      </c>
      <c r="I43">
        <v>37</v>
      </c>
      <c r="J43">
        <f t="shared" si="2"/>
        <v>370</v>
      </c>
      <c r="N43" t="s">
        <v>30</v>
      </c>
      <c r="O43">
        <v>58</v>
      </c>
      <c r="P43">
        <v>35</v>
      </c>
      <c r="Q43">
        <f t="shared" si="3"/>
        <v>2030</v>
      </c>
      <c r="R43">
        <f>Q46/O46</f>
        <v>37.054054054054056</v>
      </c>
    </row>
    <row r="44" spans="1:18" x14ac:dyDescent="0.25">
      <c r="A44" t="s">
        <v>15</v>
      </c>
      <c r="B44">
        <v>41</v>
      </c>
      <c r="C44">
        <v>350</v>
      </c>
      <c r="D44">
        <f t="shared" si="4"/>
        <v>14350</v>
      </c>
      <c r="G44" t="s">
        <v>23</v>
      </c>
      <c r="H44">
        <v>5</v>
      </c>
      <c r="I44">
        <v>42</v>
      </c>
      <c r="J44">
        <f t="shared" si="2"/>
        <v>210</v>
      </c>
      <c r="N44" t="s">
        <v>31</v>
      </c>
      <c r="O44">
        <v>74</v>
      </c>
      <c r="P44">
        <v>45</v>
      </c>
      <c r="Q44">
        <f t="shared" si="3"/>
        <v>3330</v>
      </c>
    </row>
    <row r="45" spans="1:18" x14ac:dyDescent="0.25">
      <c r="A45" t="s">
        <v>16</v>
      </c>
      <c r="B45">
        <v>51</v>
      </c>
      <c r="C45">
        <v>450</v>
      </c>
      <c r="D45">
        <f t="shared" si="4"/>
        <v>22950</v>
      </c>
      <c r="G45" t="s">
        <v>24</v>
      </c>
      <c r="H45">
        <v>15</v>
      </c>
      <c r="I45">
        <v>47</v>
      </c>
      <c r="J45">
        <f t="shared" si="2"/>
        <v>705</v>
      </c>
      <c r="N45" t="s">
        <v>32</v>
      </c>
      <c r="O45">
        <v>14</v>
      </c>
      <c r="P45">
        <v>55</v>
      </c>
      <c r="Q45">
        <f>O45*P45</f>
        <v>770</v>
      </c>
    </row>
    <row r="46" spans="1:18" x14ac:dyDescent="0.25">
      <c r="A46" t="s">
        <v>17</v>
      </c>
      <c r="B46">
        <v>14</v>
      </c>
      <c r="C46">
        <v>550</v>
      </c>
      <c r="D46">
        <f t="shared" si="4"/>
        <v>7700</v>
      </c>
      <c r="G46" t="s">
        <v>25</v>
      </c>
      <c r="H46">
        <v>8</v>
      </c>
      <c r="I46">
        <v>52</v>
      </c>
      <c r="J46">
        <f t="shared" si="2"/>
        <v>416</v>
      </c>
      <c r="K46">
        <f>J48/H48</f>
        <v>41.9</v>
      </c>
      <c r="O46">
        <f>SUM(O41:O45)</f>
        <v>185</v>
      </c>
      <c r="Q46">
        <f>SUM(Q41:Q45)</f>
        <v>6855</v>
      </c>
    </row>
    <row r="47" spans="1:18" x14ac:dyDescent="0.25">
      <c r="G47" t="s">
        <v>26</v>
      </c>
      <c r="H47">
        <v>1</v>
      </c>
      <c r="I47">
        <v>57</v>
      </c>
      <c r="J47">
        <f t="shared" si="2"/>
        <v>57</v>
      </c>
    </row>
    <row r="48" spans="1:18" x14ac:dyDescent="0.25">
      <c r="A48" t="s">
        <v>10</v>
      </c>
      <c r="B48">
        <f>SUM(B42:B46)</f>
        <v>121</v>
      </c>
      <c r="C48">
        <f>SUM(C42:C46)</f>
        <v>1750</v>
      </c>
      <c r="D48">
        <f>SUM(D42:D46)</f>
        <v>47950</v>
      </c>
      <c r="H48">
        <f>SUM(H41:H47)</f>
        <v>50</v>
      </c>
      <c r="J48">
        <f>SUM(J41:J47)</f>
        <v>2095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"/>
  <sheetViews>
    <sheetView topLeftCell="A28" zoomScale="115" zoomScaleNormal="115" workbookViewId="0">
      <selection activeCell="I37" sqref="I37"/>
    </sheetView>
  </sheetViews>
  <sheetFormatPr defaultRowHeight="15" x14ac:dyDescent="0.25"/>
  <sheetData>
    <row r="1" spans="1:11" x14ac:dyDescent="0.25">
      <c r="A1" t="s">
        <v>33</v>
      </c>
      <c r="C1" t="s">
        <v>35</v>
      </c>
      <c r="F1" t="s">
        <v>36</v>
      </c>
      <c r="I1" t="s">
        <v>37</v>
      </c>
    </row>
    <row r="2" spans="1:11" x14ac:dyDescent="0.25">
      <c r="A2" t="s">
        <v>0</v>
      </c>
      <c r="B2" t="s">
        <v>34</v>
      </c>
      <c r="C2" t="s">
        <v>19</v>
      </c>
      <c r="D2" t="s">
        <v>34</v>
      </c>
      <c r="F2" t="s">
        <v>19</v>
      </c>
      <c r="I2" t="s">
        <v>0</v>
      </c>
      <c r="K2" s="1" t="s">
        <v>46</v>
      </c>
    </row>
    <row r="3" spans="1:11" x14ac:dyDescent="0.25">
      <c r="F3">
        <v>25</v>
      </c>
      <c r="G3">
        <v>21</v>
      </c>
    </row>
    <row r="4" spans="1:11" x14ac:dyDescent="0.25">
      <c r="A4">
        <v>9</v>
      </c>
      <c r="B4">
        <v>4</v>
      </c>
      <c r="C4">
        <v>85</v>
      </c>
      <c r="D4">
        <v>24</v>
      </c>
      <c r="F4">
        <v>88</v>
      </c>
      <c r="G4">
        <v>25</v>
      </c>
      <c r="I4">
        <v>12</v>
      </c>
    </row>
    <row r="5" spans="1:11" x14ac:dyDescent="0.25">
      <c r="A5">
        <v>7</v>
      </c>
      <c r="B5">
        <v>5</v>
      </c>
      <c r="C5">
        <v>26</v>
      </c>
      <c r="D5">
        <v>26</v>
      </c>
      <c r="F5">
        <v>74</v>
      </c>
      <c r="G5">
        <v>52</v>
      </c>
      <c r="I5">
        <v>52</v>
      </c>
    </row>
    <row r="6" spans="1:11" x14ac:dyDescent="0.25">
      <c r="A6">
        <v>5</v>
      </c>
      <c r="B6">
        <v>7</v>
      </c>
      <c r="C6">
        <v>24</v>
      </c>
      <c r="D6">
        <v>33</v>
      </c>
      <c r="F6">
        <v>56</v>
      </c>
      <c r="G6">
        <v>56</v>
      </c>
      <c r="I6">
        <v>59</v>
      </c>
    </row>
    <row r="7" spans="1:11" x14ac:dyDescent="0.25">
      <c r="A7">
        <v>7</v>
      </c>
      <c r="B7">
        <v>7</v>
      </c>
      <c r="C7">
        <v>98</v>
      </c>
      <c r="D7">
        <v>58</v>
      </c>
      <c r="F7">
        <v>78</v>
      </c>
      <c r="G7">
        <v>58</v>
      </c>
      <c r="I7">
        <v>65</v>
      </c>
    </row>
    <row r="8" spans="1:11" x14ac:dyDescent="0.25">
      <c r="A8">
        <v>9</v>
      </c>
      <c r="B8">
        <v>7</v>
      </c>
      <c r="C8">
        <v>88</v>
      </c>
      <c r="D8">
        <v>66</v>
      </c>
      <c r="F8">
        <v>52</v>
      </c>
      <c r="G8">
        <v>65</v>
      </c>
      <c r="I8">
        <v>25</v>
      </c>
    </row>
    <row r="9" spans="1:11" x14ac:dyDescent="0.25">
      <c r="A9">
        <v>4</v>
      </c>
      <c r="B9">
        <v>9</v>
      </c>
      <c r="C9">
        <v>74</v>
      </c>
      <c r="D9">
        <v>74</v>
      </c>
      <c r="F9">
        <v>58</v>
      </c>
      <c r="G9">
        <v>65</v>
      </c>
      <c r="I9">
        <v>62</v>
      </c>
    </row>
    <row r="10" spans="1:11" x14ac:dyDescent="0.25">
      <c r="A10">
        <v>7</v>
      </c>
      <c r="B10">
        <v>9</v>
      </c>
      <c r="C10">
        <v>58</v>
      </c>
      <c r="D10">
        <v>85</v>
      </c>
      <c r="F10">
        <v>65</v>
      </c>
      <c r="G10">
        <v>74</v>
      </c>
      <c r="I10">
        <v>35</v>
      </c>
    </row>
    <row r="11" spans="1:11" x14ac:dyDescent="0.25">
      <c r="C11">
        <v>96</v>
      </c>
      <c r="D11">
        <v>88</v>
      </c>
      <c r="F11">
        <v>65</v>
      </c>
      <c r="G11">
        <v>78</v>
      </c>
    </row>
    <row r="12" spans="1:11" x14ac:dyDescent="0.25">
      <c r="A12" s="1">
        <f>MEDIAN(A4:A10)</f>
        <v>7</v>
      </c>
      <c r="B12" s="1">
        <f>MEDIAN(B4:B10)</f>
        <v>7</v>
      </c>
      <c r="C12">
        <v>33</v>
      </c>
      <c r="D12">
        <v>96</v>
      </c>
      <c r="F12">
        <v>21</v>
      </c>
      <c r="G12">
        <v>88</v>
      </c>
      <c r="I12" s="1">
        <f>MEDIAN(I4:I10)</f>
        <v>52</v>
      </c>
    </row>
    <row r="13" spans="1:11" x14ac:dyDescent="0.25">
      <c r="C13">
        <v>66</v>
      </c>
      <c r="D13">
        <v>98</v>
      </c>
    </row>
    <row r="14" spans="1:11" x14ac:dyDescent="0.25">
      <c r="C14" s="1">
        <f>MEDIAN(C4:C13)</f>
        <v>70</v>
      </c>
      <c r="D14" s="1">
        <f>MEDIAN(D4:D13)</f>
        <v>70</v>
      </c>
      <c r="F14" s="1">
        <f>MEDIAN(F3:F12)</f>
        <v>61.5</v>
      </c>
      <c r="G14" s="1">
        <f>MEDIAN(G3:G12)</f>
        <v>61.5</v>
      </c>
    </row>
    <row r="17" spans="1:13" x14ac:dyDescent="0.25">
      <c r="A17" t="s">
        <v>38</v>
      </c>
      <c r="F17" t="s">
        <v>43</v>
      </c>
      <c r="K17" s="1" t="s">
        <v>47</v>
      </c>
    </row>
    <row r="18" spans="1:13" x14ac:dyDescent="0.25">
      <c r="A18" t="s">
        <v>0</v>
      </c>
      <c r="B18" t="s">
        <v>27</v>
      </c>
      <c r="F18" t="s">
        <v>19</v>
      </c>
      <c r="G18" t="s">
        <v>27</v>
      </c>
      <c r="H18" t="s">
        <v>39</v>
      </c>
      <c r="J18" t="s">
        <v>19</v>
      </c>
      <c r="K18" t="s">
        <v>27</v>
      </c>
      <c r="L18" t="s">
        <v>39</v>
      </c>
    </row>
    <row r="20" spans="1:13" x14ac:dyDescent="0.25">
      <c r="A20">
        <v>40</v>
      </c>
      <c r="B20">
        <v>2</v>
      </c>
      <c r="F20">
        <v>30</v>
      </c>
      <c r="G20">
        <v>10</v>
      </c>
      <c r="H20">
        <v>10</v>
      </c>
      <c r="J20">
        <v>20</v>
      </c>
      <c r="K20">
        <v>8</v>
      </c>
      <c r="L20">
        <f>K20</f>
        <v>8</v>
      </c>
    </row>
    <row r="21" spans="1:13" x14ac:dyDescent="0.25">
      <c r="A21">
        <v>45</v>
      </c>
      <c r="B21">
        <v>3</v>
      </c>
      <c r="C21" t="s">
        <v>41</v>
      </c>
      <c r="F21">
        <v>25</v>
      </c>
      <c r="G21">
        <v>14</v>
      </c>
      <c r="H21">
        <v>24</v>
      </c>
      <c r="I21">
        <f>53/2</f>
        <v>26.5</v>
      </c>
      <c r="J21">
        <v>22</v>
      </c>
      <c r="K21">
        <v>12</v>
      </c>
      <c r="L21">
        <f>L20+K21</f>
        <v>20</v>
      </c>
    </row>
    <row r="22" spans="1:13" x14ac:dyDescent="0.25">
      <c r="A22">
        <v>50</v>
      </c>
      <c r="B22">
        <v>4</v>
      </c>
      <c r="C22">
        <v>6.5</v>
      </c>
      <c r="F22">
        <v>20</v>
      </c>
      <c r="G22">
        <v>8</v>
      </c>
      <c r="H22">
        <v>32</v>
      </c>
      <c r="I22" s="3">
        <v>20</v>
      </c>
      <c r="J22">
        <v>25</v>
      </c>
      <c r="K22">
        <v>14</v>
      </c>
      <c r="L22">
        <f t="shared" ref="L22:L24" si="0">L21+K22</f>
        <v>34</v>
      </c>
    </row>
    <row r="23" spans="1:13" x14ac:dyDescent="0.25">
      <c r="A23">
        <v>55</v>
      </c>
      <c r="B23">
        <v>1</v>
      </c>
      <c r="C23" t="s">
        <v>42</v>
      </c>
      <c r="F23">
        <v>22</v>
      </c>
      <c r="G23">
        <v>12</v>
      </c>
      <c r="H23">
        <v>44</v>
      </c>
      <c r="J23">
        <v>28</v>
      </c>
      <c r="K23">
        <v>8</v>
      </c>
      <c r="L23">
        <f t="shared" si="0"/>
        <v>42</v>
      </c>
    </row>
    <row r="24" spans="1:13" x14ac:dyDescent="0.25">
      <c r="A24">
        <v>60</v>
      </c>
      <c r="B24">
        <v>2</v>
      </c>
      <c r="C24" s="1" t="s">
        <v>44</v>
      </c>
      <c r="F24">
        <v>28</v>
      </c>
      <c r="G24">
        <v>8</v>
      </c>
      <c r="H24">
        <v>52</v>
      </c>
      <c r="J24">
        <v>30</v>
      </c>
      <c r="K24">
        <v>10</v>
      </c>
      <c r="L24">
        <f t="shared" si="0"/>
        <v>52</v>
      </c>
    </row>
    <row r="25" spans="1:13" x14ac:dyDescent="0.25">
      <c r="A25" t="s">
        <v>40</v>
      </c>
      <c r="B25">
        <f>SUM(B20:B24)</f>
        <v>12</v>
      </c>
      <c r="G25">
        <f>SUM(G20:G24)</f>
        <v>52</v>
      </c>
    </row>
    <row r="26" spans="1:13" x14ac:dyDescent="0.25">
      <c r="J26" t="s">
        <v>45</v>
      </c>
      <c r="K26">
        <v>26.5</v>
      </c>
      <c r="L26" s="2">
        <v>25</v>
      </c>
    </row>
    <row r="29" spans="1:13" x14ac:dyDescent="0.25">
      <c r="A29" t="s">
        <v>48</v>
      </c>
      <c r="F29" t="s">
        <v>55</v>
      </c>
      <c r="K29" t="s">
        <v>62</v>
      </c>
    </row>
    <row r="30" spans="1:13" x14ac:dyDescent="0.25">
      <c r="A30" t="s">
        <v>49</v>
      </c>
      <c r="B30" t="s">
        <v>27</v>
      </c>
      <c r="C30" t="s">
        <v>39</v>
      </c>
      <c r="F30" t="s">
        <v>12</v>
      </c>
      <c r="G30" t="s">
        <v>27</v>
      </c>
      <c r="K30" t="s">
        <v>12</v>
      </c>
      <c r="L30" t="s">
        <v>27</v>
      </c>
      <c r="M30" t="s">
        <v>39</v>
      </c>
    </row>
    <row r="32" spans="1:13" x14ac:dyDescent="0.25">
      <c r="A32" t="s">
        <v>50</v>
      </c>
      <c r="B32">
        <v>2</v>
      </c>
      <c r="C32">
        <v>2</v>
      </c>
      <c r="F32" t="s">
        <v>56</v>
      </c>
      <c r="G32">
        <v>1</v>
      </c>
      <c r="H32">
        <v>1</v>
      </c>
      <c r="K32" t="s">
        <v>57</v>
      </c>
      <c r="L32">
        <v>5</v>
      </c>
      <c r="M32">
        <v>5</v>
      </c>
    </row>
    <row r="33" spans="1:14" x14ac:dyDescent="0.25">
      <c r="A33" s="4" t="s">
        <v>28</v>
      </c>
      <c r="B33">
        <v>4</v>
      </c>
      <c r="C33">
        <v>6</v>
      </c>
      <c r="D33" t="s">
        <v>51</v>
      </c>
      <c r="F33" s="5" t="s">
        <v>59</v>
      </c>
      <c r="G33">
        <v>8</v>
      </c>
      <c r="H33">
        <v>9</v>
      </c>
      <c r="K33" t="s">
        <v>58</v>
      </c>
      <c r="L33">
        <v>8</v>
      </c>
      <c r="M33">
        <v>13</v>
      </c>
      <c r="N33" t="s">
        <v>65</v>
      </c>
    </row>
    <row r="34" spans="1:14" x14ac:dyDescent="0.25">
      <c r="A34" t="s">
        <v>29</v>
      </c>
      <c r="B34">
        <v>6</v>
      </c>
      <c r="C34">
        <v>12</v>
      </c>
      <c r="D34" t="s">
        <v>52</v>
      </c>
      <c r="F34" s="4" t="s">
        <v>57</v>
      </c>
      <c r="G34">
        <v>2</v>
      </c>
      <c r="H34">
        <v>11</v>
      </c>
      <c r="I34" t="s">
        <v>61</v>
      </c>
      <c r="K34" t="s">
        <v>60</v>
      </c>
      <c r="L34">
        <v>7</v>
      </c>
      <c r="M34">
        <v>20</v>
      </c>
      <c r="N34" t="s">
        <v>60</v>
      </c>
    </row>
    <row r="35" spans="1:14" x14ac:dyDescent="0.25">
      <c r="A35" t="s">
        <v>30</v>
      </c>
      <c r="B35">
        <v>8</v>
      </c>
      <c r="C35">
        <v>20</v>
      </c>
      <c r="D35" t="s">
        <v>53</v>
      </c>
      <c r="F35" t="s">
        <v>58</v>
      </c>
      <c r="G35">
        <v>3</v>
      </c>
      <c r="H35">
        <v>14</v>
      </c>
      <c r="I35" t="s">
        <v>58</v>
      </c>
      <c r="K35" t="s">
        <v>63</v>
      </c>
      <c r="L35">
        <v>5</v>
      </c>
      <c r="M35">
        <v>25</v>
      </c>
    </row>
    <row r="36" spans="1:14" x14ac:dyDescent="0.25">
      <c r="F36" t="s">
        <v>60</v>
      </c>
      <c r="G36">
        <v>12</v>
      </c>
      <c r="H36">
        <v>26</v>
      </c>
      <c r="K36" t="s">
        <v>64</v>
      </c>
      <c r="L36">
        <v>14</v>
      </c>
      <c r="M36">
        <v>39</v>
      </c>
    </row>
    <row r="37" spans="1:14" x14ac:dyDescent="0.25">
      <c r="C37" s="1" t="s">
        <v>54</v>
      </c>
      <c r="G37">
        <f>SUM(G32:G36)</f>
        <v>26</v>
      </c>
      <c r="I37" s="1">
        <v>18.329999999999998</v>
      </c>
      <c r="L37">
        <v>39</v>
      </c>
    </row>
    <row r="39" spans="1:14" x14ac:dyDescent="0.25">
      <c r="L39" s="1">
        <f>20+(((19.5-13)/7)*5)</f>
        <v>24.642857142857142</v>
      </c>
    </row>
  </sheetData>
  <sortState ref="N20:O24">
    <sortCondition ref="N20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tabSelected="1" topLeftCell="A17" zoomScale="130" zoomScaleNormal="130" workbookViewId="0">
      <selection activeCell="O22" sqref="O22"/>
    </sheetView>
  </sheetViews>
  <sheetFormatPr defaultRowHeight="15" x14ac:dyDescent="0.25"/>
  <sheetData>
    <row r="1" spans="1:8" x14ac:dyDescent="0.25">
      <c r="A1" s="7" t="s">
        <v>66</v>
      </c>
      <c r="B1" s="7"/>
      <c r="C1" s="6"/>
      <c r="D1" s="6"/>
      <c r="E1" s="6"/>
      <c r="F1" s="6"/>
      <c r="G1" s="6"/>
      <c r="H1" s="6"/>
    </row>
    <row r="2" spans="1:8" x14ac:dyDescent="0.25">
      <c r="A2" s="6"/>
      <c r="B2" s="6"/>
      <c r="C2" s="6"/>
      <c r="D2" s="6"/>
      <c r="E2" s="6"/>
      <c r="F2" s="6"/>
      <c r="G2" s="6"/>
      <c r="H2" s="6"/>
    </row>
    <row r="4" spans="1:8" x14ac:dyDescent="0.25">
      <c r="A4" t="s">
        <v>33</v>
      </c>
      <c r="D4" t="s">
        <v>35</v>
      </c>
      <c r="F4" t="s">
        <v>36</v>
      </c>
    </row>
    <row r="5" spans="1:8" x14ac:dyDescent="0.25">
      <c r="A5" t="s">
        <v>0</v>
      </c>
      <c r="F5" t="s">
        <v>0</v>
      </c>
    </row>
    <row r="6" spans="1:8" x14ac:dyDescent="0.25">
      <c r="A6">
        <v>20</v>
      </c>
      <c r="D6">
        <v>12</v>
      </c>
      <c r="F6">
        <v>20</v>
      </c>
    </row>
    <row r="7" spans="1:8" x14ac:dyDescent="0.25">
      <c r="A7">
        <v>24</v>
      </c>
      <c r="D7">
        <v>52</v>
      </c>
      <c r="F7">
        <v>24</v>
      </c>
    </row>
    <row r="8" spans="1:8" x14ac:dyDescent="0.25">
      <c r="A8">
        <v>42</v>
      </c>
      <c r="D8">
        <v>59</v>
      </c>
      <c r="F8">
        <v>42</v>
      </c>
    </row>
    <row r="9" spans="1:8" x14ac:dyDescent="0.25">
      <c r="A9">
        <v>41</v>
      </c>
      <c r="D9">
        <v>65</v>
      </c>
      <c r="F9">
        <v>41</v>
      </c>
    </row>
    <row r="10" spans="1:8" x14ac:dyDescent="0.25">
      <c r="A10">
        <v>42</v>
      </c>
      <c r="D10">
        <v>25</v>
      </c>
      <c r="F10">
        <v>42</v>
      </c>
    </row>
    <row r="11" spans="1:8" x14ac:dyDescent="0.25">
      <c r="A11">
        <v>34</v>
      </c>
      <c r="D11">
        <v>62</v>
      </c>
      <c r="F11">
        <v>34</v>
      </c>
    </row>
    <row r="12" spans="1:8" x14ac:dyDescent="0.25">
      <c r="A12">
        <v>42</v>
      </c>
      <c r="D12">
        <v>35</v>
      </c>
      <c r="F12">
        <v>42</v>
      </c>
    </row>
    <row r="13" spans="1:8" x14ac:dyDescent="0.25">
      <c r="A13">
        <v>30</v>
      </c>
      <c r="F13">
        <v>30</v>
      </c>
    </row>
    <row r="14" spans="1:8" x14ac:dyDescent="0.25">
      <c r="A14">
        <v>30</v>
      </c>
      <c r="C14" t="s">
        <v>67</v>
      </c>
      <c r="D14" s="1">
        <f>AVERAGE(D6:D12)</f>
        <v>44.285714285714285</v>
      </c>
      <c r="F14">
        <v>30</v>
      </c>
    </row>
    <row r="15" spans="1:8" x14ac:dyDescent="0.25">
      <c r="A15">
        <v>41</v>
      </c>
      <c r="C15" t="s">
        <v>68</v>
      </c>
      <c r="D15" s="1">
        <f>MEDIAN(D6:D12)</f>
        <v>52</v>
      </c>
      <c r="F15">
        <v>41</v>
      </c>
    </row>
    <row r="16" spans="1:8" x14ac:dyDescent="0.25">
      <c r="A16">
        <v>30</v>
      </c>
      <c r="C16" t="s">
        <v>69</v>
      </c>
      <c r="D16" s="1">
        <f>3*(D15)-2*(D14)</f>
        <v>67.428571428571431</v>
      </c>
      <c r="F16">
        <v>30</v>
      </c>
    </row>
    <row r="17" spans="1:13" x14ac:dyDescent="0.25">
      <c r="A17">
        <v>42</v>
      </c>
    </row>
    <row r="18" spans="1:13" x14ac:dyDescent="0.25">
      <c r="A18" s="1">
        <f>MODE(A6:A17)</f>
        <v>42</v>
      </c>
      <c r="F18" s="1">
        <f>MODE(F6:F16)</f>
        <v>42</v>
      </c>
    </row>
    <row r="21" spans="1:13" x14ac:dyDescent="0.25">
      <c r="A21" s="8" t="s">
        <v>70</v>
      </c>
      <c r="B21" s="6"/>
      <c r="C21" s="6"/>
      <c r="D21" s="6"/>
      <c r="E21" s="6"/>
      <c r="F21" s="6"/>
    </row>
    <row r="22" spans="1:13" x14ac:dyDescent="0.25">
      <c r="A22" s="6"/>
      <c r="B22" s="6"/>
      <c r="C22" s="6"/>
      <c r="D22" s="6"/>
      <c r="E22" s="6"/>
      <c r="F22" s="6"/>
      <c r="L22" t="s">
        <v>12</v>
      </c>
      <c r="M22" t="s">
        <v>27</v>
      </c>
    </row>
    <row r="23" spans="1:13" x14ac:dyDescent="0.25">
      <c r="F23" s="10" t="s">
        <v>12</v>
      </c>
      <c r="G23" s="10" t="s">
        <v>27</v>
      </c>
      <c r="H23" s="10" t="s">
        <v>39</v>
      </c>
      <c r="I23" s="10" t="s">
        <v>19</v>
      </c>
      <c r="J23" s="10" t="s">
        <v>9</v>
      </c>
    </row>
    <row r="24" spans="1:13" x14ac:dyDescent="0.25">
      <c r="A24" t="s">
        <v>12</v>
      </c>
      <c r="B24" t="s">
        <v>27</v>
      </c>
      <c r="F24" s="10"/>
      <c r="G24" s="10"/>
      <c r="H24" s="10"/>
      <c r="I24" s="10"/>
      <c r="J24" s="10"/>
      <c r="L24" t="s">
        <v>28</v>
      </c>
      <c r="M24">
        <v>25</v>
      </c>
    </row>
    <row r="25" spans="1:13" x14ac:dyDescent="0.25">
      <c r="F25" s="10" t="s">
        <v>13</v>
      </c>
      <c r="G25" s="10">
        <v>15</v>
      </c>
      <c r="H25" s="10">
        <f>G25</f>
        <v>15</v>
      </c>
      <c r="I25" s="10">
        <v>150</v>
      </c>
      <c r="J25" s="10">
        <f>I25*G25</f>
        <v>2250</v>
      </c>
      <c r="L25" t="s">
        <v>29</v>
      </c>
      <c r="M25">
        <v>14</v>
      </c>
    </row>
    <row r="26" spans="1:13" x14ac:dyDescent="0.25">
      <c r="A26" t="s">
        <v>50</v>
      </c>
      <c r="B26">
        <v>2</v>
      </c>
      <c r="F26" s="10" t="s">
        <v>14</v>
      </c>
      <c r="G26" s="10">
        <v>33</v>
      </c>
      <c r="H26" s="10">
        <f>H25+G26</f>
        <v>48</v>
      </c>
      <c r="I26" s="10">
        <v>250</v>
      </c>
      <c r="J26" s="10">
        <f t="shared" ref="J26:J29" si="0">I26*G26</f>
        <v>8250</v>
      </c>
      <c r="L26" t="s">
        <v>30</v>
      </c>
      <c r="M26">
        <v>58</v>
      </c>
    </row>
    <row r="27" spans="1:13" x14ac:dyDescent="0.25">
      <c r="A27" t="s">
        <v>28</v>
      </c>
      <c r="B27">
        <v>4</v>
      </c>
      <c r="F27" s="10" t="s">
        <v>15</v>
      </c>
      <c r="G27" s="10">
        <v>63</v>
      </c>
      <c r="H27" s="10">
        <f t="shared" ref="H27:H29" si="1">H26+G27</f>
        <v>111</v>
      </c>
      <c r="I27" s="10">
        <v>350</v>
      </c>
      <c r="J27" s="10">
        <f t="shared" si="0"/>
        <v>22050</v>
      </c>
      <c r="L27" t="s">
        <v>31</v>
      </c>
      <c r="M27" s="9">
        <v>74</v>
      </c>
    </row>
    <row r="28" spans="1:13" x14ac:dyDescent="0.25">
      <c r="A28" t="s">
        <v>29</v>
      </c>
      <c r="B28">
        <v>8</v>
      </c>
      <c r="C28" t="s">
        <v>72</v>
      </c>
      <c r="F28" s="10" t="s">
        <v>16</v>
      </c>
      <c r="G28" s="10">
        <v>85</v>
      </c>
      <c r="H28" s="11">
        <f t="shared" si="1"/>
        <v>196</v>
      </c>
      <c r="I28" s="10">
        <v>450</v>
      </c>
      <c r="J28" s="10">
        <f t="shared" si="0"/>
        <v>38250</v>
      </c>
      <c r="L28" t="s">
        <v>32</v>
      </c>
      <c r="M28">
        <v>14</v>
      </c>
    </row>
    <row r="29" spans="1:13" x14ac:dyDescent="0.25">
      <c r="A29" t="s">
        <v>30</v>
      </c>
      <c r="B29">
        <v>6</v>
      </c>
      <c r="F29" s="10" t="s">
        <v>17</v>
      </c>
      <c r="G29" s="12">
        <v>100</v>
      </c>
      <c r="H29" s="10">
        <f t="shared" si="1"/>
        <v>296</v>
      </c>
      <c r="I29" s="10">
        <v>550</v>
      </c>
      <c r="J29" s="10">
        <f t="shared" si="0"/>
        <v>55000</v>
      </c>
    </row>
    <row r="30" spans="1:13" x14ac:dyDescent="0.25">
      <c r="A30" t="s">
        <v>71</v>
      </c>
      <c r="F30" s="10"/>
      <c r="G30" s="10">
        <f>SUM(G25:G29)</f>
        <v>296</v>
      </c>
      <c r="H30" s="11">
        <f>G30/2</f>
        <v>148</v>
      </c>
      <c r="I30" s="10" t="s">
        <v>75</v>
      </c>
      <c r="J30" s="11">
        <f>SUM(J25:J29)</f>
        <v>125800</v>
      </c>
      <c r="M30">
        <f>40+(((M27-M26)/((2*M27)-M26-M28))*10)</f>
        <v>42.10526315789474</v>
      </c>
    </row>
    <row r="31" spans="1:13" x14ac:dyDescent="0.25">
      <c r="F31" s="10" t="s">
        <v>73</v>
      </c>
      <c r="G31" s="10" t="s">
        <v>74</v>
      </c>
      <c r="H31" s="10" t="s">
        <v>11</v>
      </c>
      <c r="I31" s="10"/>
      <c r="J31" s="10"/>
    </row>
    <row r="32" spans="1:13" x14ac:dyDescent="0.25">
      <c r="F32" s="10"/>
      <c r="G32" s="10"/>
      <c r="H32" s="10"/>
      <c r="I32" s="10"/>
      <c r="J32" s="10"/>
    </row>
    <row r="33" spans="1:10" x14ac:dyDescent="0.25">
      <c r="F33" s="11">
        <f>(3*G33)-(2*H33)</f>
        <v>480.58823529411757</v>
      </c>
      <c r="G33" s="11">
        <f>400+(((H30-111)/G28)*100)</f>
        <v>443.52941176470586</v>
      </c>
      <c r="H33" s="11">
        <f>J30/G30</f>
        <v>425</v>
      </c>
      <c r="I33" s="10"/>
      <c r="J33" s="10"/>
    </row>
    <row r="35" spans="1:10" x14ac:dyDescent="0.25">
      <c r="A35" s="1">
        <f>20+(((B28-B27)/((2*B28)-B27-B29))*10)</f>
        <v>26.666666666666664</v>
      </c>
    </row>
  </sheetData>
  <sortState ref="E6:E12">
    <sortCondition ref="E6"/>
  </sortState>
  <mergeCells count="2">
    <mergeCell ref="A1:H2"/>
    <mergeCell ref="A21:F2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mean</vt:lpstr>
      <vt:lpstr>median</vt:lpstr>
      <vt:lpstr>mode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ABCD</dc:creator>
  <cp:lastModifiedBy>ABCD</cp:lastModifiedBy>
  <dcterms:created xsi:type="dcterms:W3CDTF">2023-07-11T05:35:59Z</dcterms:created>
  <dcterms:modified xsi:type="dcterms:W3CDTF">2023-07-13T03:44:37Z</dcterms:modified>
</cp:coreProperties>
</file>