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IMPLE OBS" sheetId="1" r:id="rId1"/>
    <sheet name="CLASS" sheetId="2" r:id="rId2"/>
    <sheet name="revision" sheetId="3" r:id="rId3"/>
  </sheets>
  <calcPr calcId="152511"/>
</workbook>
</file>

<file path=xl/calcChain.xml><?xml version="1.0" encoding="utf-8"?>
<calcChain xmlns="http://schemas.openxmlformats.org/spreadsheetml/2006/main">
  <c r="I14" i="3" l="1"/>
  <c r="I23" i="3"/>
  <c r="I22" i="3"/>
  <c r="L23" i="3"/>
  <c r="L22" i="3"/>
  <c r="L20" i="3"/>
  <c r="L19" i="3"/>
  <c r="L17" i="3"/>
  <c r="L16" i="3"/>
  <c r="G13" i="3"/>
  <c r="I20" i="3"/>
  <c r="I19" i="3"/>
  <c r="I17" i="3"/>
  <c r="I16" i="3"/>
  <c r="G12" i="3"/>
  <c r="F16" i="3"/>
  <c r="F23" i="3"/>
  <c r="F22" i="3"/>
  <c r="F20" i="3"/>
  <c r="F19" i="3"/>
  <c r="F17" i="3"/>
  <c r="B21" i="3"/>
  <c r="B19" i="3"/>
  <c r="G11" i="3"/>
  <c r="G10" i="3"/>
  <c r="B17" i="3"/>
  <c r="G8" i="3"/>
  <c r="G6" i="3"/>
  <c r="G4" i="3"/>
  <c r="G5" i="3"/>
  <c r="G3" i="3"/>
  <c r="G2" i="3"/>
  <c r="B14" i="3"/>
  <c r="B13" i="3"/>
  <c r="C12" i="3"/>
  <c r="B12" i="3"/>
  <c r="B11" i="3"/>
  <c r="C8" i="3"/>
  <c r="D8" i="3"/>
  <c r="E8" i="3"/>
  <c r="F8" i="3"/>
  <c r="B8" i="3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B40" i="2" l="1"/>
  <c r="C40" i="2" s="1"/>
  <c r="D38" i="2"/>
  <c r="B38" i="2"/>
  <c r="B37" i="2"/>
  <c r="C34" i="2"/>
  <c r="D34" i="2"/>
  <c r="E34" i="2"/>
  <c r="F34" i="2"/>
  <c r="B34" i="2"/>
  <c r="F23" i="2"/>
  <c r="F24" i="2"/>
  <c r="F25" i="2"/>
  <c r="F26" i="2"/>
  <c r="F27" i="2"/>
  <c r="F28" i="2"/>
  <c r="F29" i="2"/>
  <c r="F30" i="2"/>
  <c r="F31" i="2"/>
  <c r="F32" i="2"/>
  <c r="F22" i="2"/>
  <c r="E23" i="2"/>
  <c r="E24" i="2"/>
  <c r="E25" i="2"/>
  <c r="E26" i="2"/>
  <c r="E27" i="2"/>
  <c r="E28" i="2"/>
  <c r="E29" i="2"/>
  <c r="E30" i="2"/>
  <c r="E31" i="2"/>
  <c r="E32" i="2"/>
  <c r="E22" i="2"/>
  <c r="D23" i="2"/>
  <c r="D24" i="2"/>
  <c r="D25" i="2"/>
  <c r="D26" i="2"/>
  <c r="D27" i="2"/>
  <c r="D28" i="2"/>
  <c r="D29" i="2"/>
  <c r="D30" i="2"/>
  <c r="D31" i="2"/>
  <c r="D32" i="2"/>
  <c r="D22" i="2"/>
  <c r="I11" i="2"/>
  <c r="I10" i="2"/>
  <c r="I6" i="2"/>
  <c r="I5" i="2"/>
  <c r="I3" i="2"/>
  <c r="C9" i="2"/>
  <c r="D9" i="2"/>
  <c r="E9" i="2"/>
  <c r="F9" i="2"/>
  <c r="G9" i="2"/>
  <c r="B9" i="2"/>
  <c r="G4" i="2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D4" i="2"/>
  <c r="D5" i="2"/>
  <c r="D6" i="2"/>
  <c r="D7" i="2"/>
  <c r="D3" i="2"/>
  <c r="B11" i="1"/>
  <c r="B10" i="1"/>
</calcChain>
</file>

<file path=xl/sharedStrings.xml><?xml version="1.0" encoding="utf-8"?>
<sst xmlns="http://schemas.openxmlformats.org/spreadsheetml/2006/main" count="100" uniqueCount="85">
  <si>
    <t>x</t>
  </si>
  <si>
    <t>SDP</t>
  </si>
  <si>
    <t>SDS</t>
  </si>
  <si>
    <t>class</t>
  </si>
  <si>
    <t>0--5</t>
  </si>
  <si>
    <t>5--10</t>
  </si>
  <si>
    <t>10--15</t>
  </si>
  <si>
    <t>15-20</t>
  </si>
  <si>
    <t>20-25</t>
  </si>
  <si>
    <t>f</t>
  </si>
  <si>
    <t>fx</t>
  </si>
  <si>
    <t>x2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</si>
  <si>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</si>
  <si>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</si>
  <si>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total</t>
  </si>
  <si>
    <t>(-10)--(-8)</t>
  </si>
  <si>
    <t>(-8)--(-6)</t>
  </si>
  <si>
    <t>(-6)--(-4)</t>
  </si>
  <si>
    <t>(-4)--(-2)</t>
  </si>
  <si>
    <t>(--2)-0</t>
  </si>
  <si>
    <t>0-2</t>
  </si>
  <si>
    <t>2--4</t>
  </si>
  <si>
    <t>4--6</t>
  </si>
  <si>
    <t>6--8</t>
  </si>
  <si>
    <t>8--10</t>
  </si>
  <si>
    <t>10--12</t>
  </si>
  <si>
    <t>Total</t>
  </si>
  <si>
    <t>fx/f</t>
  </si>
  <si>
    <r>
      <t>(fx/f)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</si>
  <si>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 - fx/f=</t>
    </r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</si>
  <si>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</t>
    </r>
  </si>
  <si>
    <t xml:space="preserve">class </t>
  </si>
  <si>
    <t>100-200</t>
  </si>
  <si>
    <t>200-300</t>
  </si>
  <si>
    <t>300-400</t>
  </si>
  <si>
    <t>400-500</t>
  </si>
  <si>
    <t>500-600</t>
  </si>
  <si>
    <t>fx2</t>
  </si>
  <si>
    <t>step1</t>
  </si>
  <si>
    <t>step2</t>
  </si>
  <si>
    <t>step3</t>
  </si>
  <si>
    <t>step4</t>
  </si>
  <si>
    <t>cf</t>
  </si>
  <si>
    <t>mean</t>
  </si>
  <si>
    <t>median</t>
  </si>
  <si>
    <t>n/2</t>
  </si>
  <si>
    <t>n/4</t>
  </si>
  <si>
    <t>mode</t>
  </si>
  <si>
    <t>q1</t>
  </si>
  <si>
    <t>q2 class</t>
  </si>
  <si>
    <t>q2</t>
  </si>
  <si>
    <t>q3  class</t>
  </si>
  <si>
    <t>q3</t>
  </si>
  <si>
    <t>q1 class</t>
  </si>
  <si>
    <t>n/10</t>
  </si>
  <si>
    <t>d7 class</t>
  </si>
  <si>
    <t xml:space="preserve">d7 </t>
  </si>
  <si>
    <t>d5 class</t>
  </si>
  <si>
    <t>median class,q2,d5</t>
  </si>
  <si>
    <t>d5</t>
  </si>
  <si>
    <t>p10 class</t>
  </si>
  <si>
    <t>n/100</t>
  </si>
  <si>
    <t>p10</t>
  </si>
  <si>
    <t>p25 class</t>
  </si>
  <si>
    <t>p25</t>
  </si>
  <si>
    <t>p69 class</t>
  </si>
  <si>
    <t>q3,d7,p69</t>
  </si>
  <si>
    <t>p69</t>
  </si>
  <si>
    <t>d2.5</t>
  </si>
  <si>
    <t>q1,p25,d2.5</t>
  </si>
  <si>
    <t>d2.5 class</t>
  </si>
  <si>
    <t>q0.7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</si>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</sst>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389417</xdr:colOff>
      <xdr:row>13</xdr:row>
      <xdr:rowOff>51817</xdr:rowOff>
    </xdr:from>
    <xdr:ext cx="1459695" cy="344453"/>
    <xdr:sp macro="" textlink="">
      <xdr:nvSpPr>
        <xdr:cNvPr id="2" name="TextBox 1"/>
        <xdr:cNvSpPr txBox="1"/>
      </xdr:nvSpPr>
      <xdr:spPr>
        <a:xfrm>
          <a:off x="1002330" y="2553165"/>
          <a:ext cx="145969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IN" sz="1100"/>
            <a:t>SD</a:t>
          </a:r>
          <a:r>
            <a:rPr lang="en-IN" sz="1100" baseline="0"/>
            <a:t> = √((∑fx</a:t>
          </a:r>
          <a:r>
            <a:rPr lang="en-IN" sz="1100" baseline="30000"/>
            <a:t>2</a:t>
          </a:r>
          <a:r>
            <a:rPr lang="en-IN" sz="1100" baseline="0"/>
            <a:t>/∑f)-(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∑fx/∑f)</a:t>
          </a:r>
          <a:r>
            <a:rPr lang="en-IN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IN" sz="1100"/>
        </a:p>
      </xdr:txBody>
    </xdr:sp>
    <xdr:clientData/>
  </xdr:oneCellAnchor>
  <xdr:oneCellAnchor>
    <xdr:from>
      <xdr:col>8</xdr:col>
      <xdr:colOff>205409</xdr:colOff>
      <xdr:row>8</xdr:row>
      <xdr:rowOff>19050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108713" y="1567898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A221AD70-18CE-4327-8066-37BA9EE6419A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108713" y="1567898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2" sqref="B12"/>
    </sheetView>
  </sheetViews>
  <sheetFormatPr defaultRowHeight="15" x14ac:dyDescent="0.25"/>
  <sheetData>
    <row r="3" spans="1:2" x14ac:dyDescent="0.25">
      <c r="B3" t="s">
        <v>0</v>
      </c>
    </row>
    <row r="4" spans="1:2" x14ac:dyDescent="0.25">
      <c r="B4">
        <v>1</v>
      </c>
    </row>
    <row r="5" spans="1:2" x14ac:dyDescent="0.25">
      <c r="B5">
        <v>2</v>
      </c>
    </row>
    <row r="6" spans="1:2" x14ac:dyDescent="0.25">
      <c r="B6">
        <v>3</v>
      </c>
    </row>
    <row r="7" spans="1:2" x14ac:dyDescent="0.25">
      <c r="B7">
        <v>4</v>
      </c>
    </row>
    <row r="8" spans="1:2" x14ac:dyDescent="0.25">
      <c r="B8">
        <v>5</v>
      </c>
    </row>
    <row r="10" spans="1:2" x14ac:dyDescent="0.25">
      <c r="A10" t="s">
        <v>1</v>
      </c>
      <c r="B10">
        <f>_xlfn.STDEV.P(B4:B8)</f>
        <v>1.4142135623730951</v>
      </c>
    </row>
    <row r="11" spans="1:2" x14ac:dyDescent="0.25">
      <c r="A11" t="s">
        <v>2</v>
      </c>
      <c r="B11">
        <f>_xlfn.STDEV.S(B4:B8)</f>
        <v>1.5811388300841898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32" zoomScale="115" zoomScaleNormal="115" workbookViewId="0">
      <selection activeCell="A45" sqref="A45"/>
    </sheetView>
  </sheetViews>
  <sheetFormatPr defaultRowHeight="15" x14ac:dyDescent="0.25"/>
  <sheetData>
    <row r="1" spans="1:9" ht="17.25" x14ac:dyDescent="0.25">
      <c r="A1" t="s">
        <v>3</v>
      </c>
      <c r="B1" t="s">
        <v>9</v>
      </c>
      <c r="C1" t="s">
        <v>0</v>
      </c>
      <c r="D1" t="s">
        <v>10</v>
      </c>
      <c r="E1" t="s">
        <v>12</v>
      </c>
      <c r="F1" t="s">
        <v>11</v>
      </c>
      <c r="G1" t="s">
        <v>13</v>
      </c>
    </row>
    <row r="3" spans="1:9" x14ac:dyDescent="0.25">
      <c r="A3" t="s">
        <v>4</v>
      </c>
      <c r="B3">
        <v>1</v>
      </c>
      <c r="C3">
        <v>2.5</v>
      </c>
      <c r="D3" s="1">
        <f>B3*C3</f>
        <v>2.5</v>
      </c>
      <c r="E3">
        <f>C3*C3</f>
        <v>6.25</v>
      </c>
      <c r="F3">
        <f>POWER(C3,2)</f>
        <v>6.25</v>
      </c>
      <c r="G3">
        <f>B3*F3</f>
        <v>6.25</v>
      </c>
      <c r="I3" s="3">
        <f>G9/B9</f>
        <v>298.55769230769232</v>
      </c>
    </row>
    <row r="4" spans="1:9" x14ac:dyDescent="0.25">
      <c r="A4" t="s">
        <v>5</v>
      </c>
      <c r="B4">
        <v>8</v>
      </c>
      <c r="C4">
        <v>7.5</v>
      </c>
      <c r="D4" s="1">
        <f t="shared" ref="D4:D7" si="0">B4*C4</f>
        <v>60</v>
      </c>
      <c r="E4">
        <f t="shared" ref="E4:E7" si="1">C4*C4</f>
        <v>56.25</v>
      </c>
      <c r="F4">
        <f t="shared" ref="F4:F7" si="2">POWER(C4,2)</f>
        <v>56.25</v>
      </c>
      <c r="G4">
        <f t="shared" ref="G4:G7" si="3">B4*F4</f>
        <v>450</v>
      </c>
    </row>
    <row r="5" spans="1:9" x14ac:dyDescent="0.25">
      <c r="A5" t="s">
        <v>6</v>
      </c>
      <c r="B5">
        <v>2</v>
      </c>
      <c r="C5">
        <v>12.5</v>
      </c>
      <c r="D5" s="1">
        <f t="shared" si="0"/>
        <v>25</v>
      </c>
      <c r="E5">
        <f t="shared" si="1"/>
        <v>156.25</v>
      </c>
      <c r="F5">
        <f t="shared" si="2"/>
        <v>156.25</v>
      </c>
      <c r="G5">
        <f t="shared" si="3"/>
        <v>312.5</v>
      </c>
      <c r="I5">
        <f>D9/B9</f>
        <v>15.76923076923077</v>
      </c>
    </row>
    <row r="6" spans="1:9" x14ac:dyDescent="0.25">
      <c r="A6" t="s">
        <v>7</v>
      </c>
      <c r="B6">
        <v>3</v>
      </c>
      <c r="C6">
        <v>17.5</v>
      </c>
      <c r="D6" s="1">
        <f t="shared" si="0"/>
        <v>52.5</v>
      </c>
      <c r="E6">
        <f t="shared" si="1"/>
        <v>306.25</v>
      </c>
      <c r="F6">
        <f t="shared" si="2"/>
        <v>306.25</v>
      </c>
      <c r="G6">
        <f t="shared" si="3"/>
        <v>918.75</v>
      </c>
      <c r="I6" s="3">
        <f>POWER(I5,2)</f>
        <v>248.66863905325445</v>
      </c>
    </row>
    <row r="7" spans="1:9" x14ac:dyDescent="0.25">
      <c r="A7" t="s">
        <v>8</v>
      </c>
      <c r="B7">
        <v>12</v>
      </c>
      <c r="C7">
        <v>22.5</v>
      </c>
      <c r="D7" s="1">
        <f t="shared" si="0"/>
        <v>270</v>
      </c>
      <c r="E7">
        <f t="shared" si="1"/>
        <v>506.25</v>
      </c>
      <c r="F7">
        <f t="shared" si="2"/>
        <v>506.25</v>
      </c>
      <c r="G7">
        <f t="shared" si="3"/>
        <v>6075</v>
      </c>
    </row>
    <row r="9" spans="1:9" x14ac:dyDescent="0.25">
      <c r="A9" t="s">
        <v>14</v>
      </c>
      <c r="B9">
        <f>SUM(B3:B7)</f>
        <v>26</v>
      </c>
      <c r="C9">
        <f t="shared" ref="C9:G9" si="4">SUM(C3:C7)</f>
        <v>62.5</v>
      </c>
      <c r="D9">
        <f t="shared" si="4"/>
        <v>410</v>
      </c>
      <c r="E9">
        <f t="shared" si="4"/>
        <v>1031.25</v>
      </c>
      <c r="F9">
        <f t="shared" si="4"/>
        <v>1031.25</v>
      </c>
      <c r="G9">
        <f t="shared" si="4"/>
        <v>7762.5</v>
      </c>
    </row>
    <row r="10" spans="1:9" x14ac:dyDescent="0.25">
      <c r="I10">
        <f>I3-I6</f>
        <v>49.889053254437869</v>
      </c>
    </row>
    <row r="11" spans="1:9" x14ac:dyDescent="0.25">
      <c r="I11" s="2">
        <f>SQRT(I10)</f>
        <v>7.0632183354642146</v>
      </c>
    </row>
    <row r="21" spans="1:6" ht="17.25" x14ac:dyDescent="0.25">
      <c r="A21" t="s">
        <v>3</v>
      </c>
      <c r="B21" t="s">
        <v>9</v>
      </c>
      <c r="C21" t="s">
        <v>0</v>
      </c>
      <c r="D21" t="s">
        <v>10</v>
      </c>
      <c r="E21" t="s">
        <v>12</v>
      </c>
      <c r="F21" t="s">
        <v>13</v>
      </c>
    </row>
    <row r="22" spans="1:6" x14ac:dyDescent="0.25">
      <c r="A22" t="s">
        <v>15</v>
      </c>
      <c r="B22">
        <v>23</v>
      </c>
      <c r="C22">
        <v>-9</v>
      </c>
      <c r="D22">
        <f>B22*C22</f>
        <v>-207</v>
      </c>
      <c r="E22">
        <f>POWER(C22,2)</f>
        <v>81</v>
      </c>
      <c r="F22">
        <f>B22*E22</f>
        <v>1863</v>
      </c>
    </row>
    <row r="23" spans="1:6" x14ac:dyDescent="0.25">
      <c r="A23" t="s">
        <v>16</v>
      </c>
      <c r="B23">
        <v>35</v>
      </c>
      <c r="C23">
        <v>-7</v>
      </c>
      <c r="D23">
        <f t="shared" ref="D23:D32" si="5">B23*C23</f>
        <v>-245</v>
      </c>
      <c r="E23">
        <f t="shared" ref="E23:E32" si="6">POWER(C23,2)</f>
        <v>49</v>
      </c>
      <c r="F23">
        <f t="shared" ref="F23:F32" si="7">B23*E23</f>
        <v>1715</v>
      </c>
    </row>
    <row r="24" spans="1:6" x14ac:dyDescent="0.25">
      <c r="A24" t="s">
        <v>17</v>
      </c>
      <c r="B24">
        <v>60</v>
      </c>
      <c r="C24">
        <v>-5</v>
      </c>
      <c r="D24">
        <f t="shared" si="5"/>
        <v>-300</v>
      </c>
      <c r="E24">
        <f t="shared" si="6"/>
        <v>25</v>
      </c>
      <c r="F24">
        <f t="shared" si="7"/>
        <v>1500</v>
      </c>
    </row>
    <row r="25" spans="1:6" x14ac:dyDescent="0.25">
      <c r="A25" t="s">
        <v>18</v>
      </c>
      <c r="B25">
        <v>102</v>
      </c>
      <c r="C25">
        <v>-3</v>
      </c>
      <c r="D25">
        <f t="shared" si="5"/>
        <v>-306</v>
      </c>
      <c r="E25">
        <f t="shared" si="6"/>
        <v>9</v>
      </c>
      <c r="F25">
        <f t="shared" si="7"/>
        <v>918</v>
      </c>
    </row>
    <row r="26" spans="1:6" x14ac:dyDescent="0.25">
      <c r="A26" t="s">
        <v>19</v>
      </c>
      <c r="B26">
        <v>166</v>
      </c>
      <c r="C26">
        <v>-1</v>
      </c>
      <c r="D26">
        <f t="shared" si="5"/>
        <v>-166</v>
      </c>
      <c r="E26">
        <f t="shared" si="6"/>
        <v>1</v>
      </c>
      <c r="F26">
        <f t="shared" si="7"/>
        <v>166</v>
      </c>
    </row>
    <row r="27" spans="1:6" x14ac:dyDescent="0.25">
      <c r="A27" t="s">
        <v>20</v>
      </c>
      <c r="B27">
        <v>240</v>
      </c>
      <c r="C27">
        <v>1</v>
      </c>
      <c r="D27">
        <f t="shared" si="5"/>
        <v>240</v>
      </c>
      <c r="E27">
        <f t="shared" si="6"/>
        <v>1</v>
      </c>
      <c r="F27">
        <f t="shared" si="7"/>
        <v>240</v>
      </c>
    </row>
    <row r="28" spans="1:6" x14ac:dyDescent="0.25">
      <c r="A28" s="4" t="s">
        <v>21</v>
      </c>
      <c r="B28">
        <v>190</v>
      </c>
      <c r="C28">
        <v>3</v>
      </c>
      <c r="D28">
        <f t="shared" si="5"/>
        <v>570</v>
      </c>
      <c r="E28">
        <f t="shared" si="6"/>
        <v>9</v>
      </c>
      <c r="F28">
        <f t="shared" si="7"/>
        <v>1710</v>
      </c>
    </row>
    <row r="29" spans="1:6" x14ac:dyDescent="0.25">
      <c r="A29" t="s">
        <v>22</v>
      </c>
      <c r="B29">
        <v>143</v>
      </c>
      <c r="C29">
        <v>5</v>
      </c>
      <c r="D29">
        <f t="shared" si="5"/>
        <v>715</v>
      </c>
      <c r="E29">
        <f t="shared" si="6"/>
        <v>25</v>
      </c>
      <c r="F29">
        <f t="shared" si="7"/>
        <v>3575</v>
      </c>
    </row>
    <row r="30" spans="1:6" x14ac:dyDescent="0.25">
      <c r="A30" t="s">
        <v>23</v>
      </c>
      <c r="B30">
        <v>64</v>
      </c>
      <c r="C30">
        <v>7</v>
      </c>
      <c r="D30">
        <f t="shared" si="5"/>
        <v>448</v>
      </c>
      <c r="E30">
        <f t="shared" si="6"/>
        <v>49</v>
      </c>
      <c r="F30">
        <f t="shared" si="7"/>
        <v>3136</v>
      </c>
    </row>
    <row r="31" spans="1:6" x14ac:dyDescent="0.25">
      <c r="A31" t="s">
        <v>24</v>
      </c>
      <c r="B31">
        <v>26</v>
      </c>
      <c r="C31">
        <v>9</v>
      </c>
      <c r="D31">
        <f t="shared" si="5"/>
        <v>234</v>
      </c>
      <c r="E31">
        <f t="shared" si="6"/>
        <v>81</v>
      </c>
      <c r="F31">
        <f t="shared" si="7"/>
        <v>2106</v>
      </c>
    </row>
    <row r="32" spans="1:6" x14ac:dyDescent="0.25">
      <c r="A32" t="s">
        <v>25</v>
      </c>
      <c r="B32">
        <v>15</v>
      </c>
      <c r="C32">
        <v>11</v>
      </c>
      <c r="D32">
        <f t="shared" si="5"/>
        <v>165</v>
      </c>
      <c r="E32">
        <f t="shared" si="6"/>
        <v>121</v>
      </c>
      <c r="F32">
        <f t="shared" si="7"/>
        <v>1815</v>
      </c>
    </row>
    <row r="34" spans="1:6" x14ac:dyDescent="0.25">
      <c r="A34" t="s">
        <v>26</v>
      </c>
      <c r="B34">
        <f>SUM(B22:B32)</f>
        <v>1064</v>
      </c>
      <c r="C34">
        <f t="shared" ref="C34:F34" si="8">SUM(C22:C32)</f>
        <v>11</v>
      </c>
      <c r="D34">
        <f t="shared" si="8"/>
        <v>1148</v>
      </c>
      <c r="E34">
        <f t="shared" si="8"/>
        <v>451</v>
      </c>
      <c r="F34">
        <f t="shared" si="8"/>
        <v>18744</v>
      </c>
    </row>
    <row r="37" spans="1:6" ht="17.25" x14ac:dyDescent="0.25">
      <c r="A37" t="s">
        <v>30</v>
      </c>
      <c r="B37">
        <f>F34/B34</f>
        <v>17.616541353383457</v>
      </c>
    </row>
    <row r="38" spans="1:6" ht="17.25" x14ac:dyDescent="0.25">
      <c r="A38" t="s">
        <v>27</v>
      </c>
      <c r="B38">
        <f>D34/B34</f>
        <v>1.0789473684210527</v>
      </c>
      <c r="C38" t="s">
        <v>28</v>
      </c>
      <c r="D38">
        <f>POWER(B38,2)</f>
        <v>1.1641274238227148</v>
      </c>
    </row>
    <row r="40" spans="1:6" ht="17.25" x14ac:dyDescent="0.25">
      <c r="A40" t="s">
        <v>29</v>
      </c>
      <c r="B40">
        <f>B37-D38</f>
        <v>16.452413929560741</v>
      </c>
      <c r="C40" s="2">
        <f>SQRT(B40)</f>
        <v>4.0561575326361208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E35" sqref="E35"/>
    </sheetView>
  </sheetViews>
  <sheetFormatPr defaultRowHeight="15" x14ac:dyDescent="0.25"/>
  <cols>
    <col min="8" max="8" width="26" customWidth="1"/>
  </cols>
  <sheetData>
    <row r="1" spans="1:12" x14ac:dyDescent="0.25">
      <c r="A1" s="5" t="s">
        <v>31</v>
      </c>
      <c r="B1" s="5" t="s">
        <v>9</v>
      </c>
      <c r="C1" s="5" t="s">
        <v>0</v>
      </c>
      <c r="D1" s="5" t="s">
        <v>10</v>
      </c>
      <c r="E1" s="5" t="s">
        <v>11</v>
      </c>
      <c r="F1" s="5" t="s">
        <v>37</v>
      </c>
      <c r="G1" s="5" t="s">
        <v>42</v>
      </c>
    </row>
    <row r="2" spans="1:12" x14ac:dyDescent="0.25">
      <c r="A2" s="5" t="s">
        <v>32</v>
      </c>
      <c r="B2" s="5">
        <v>15</v>
      </c>
      <c r="C2" s="5">
        <v>150</v>
      </c>
      <c r="D2" s="5">
        <f>B2*C2</f>
        <v>2250</v>
      </c>
      <c r="E2" s="5">
        <f>POWER(C2,2)</f>
        <v>22500</v>
      </c>
      <c r="F2" s="5">
        <f>B2*E2</f>
        <v>337500</v>
      </c>
      <c r="G2" s="5">
        <f>B2</f>
        <v>15</v>
      </c>
    </row>
    <row r="3" spans="1:12" x14ac:dyDescent="0.25">
      <c r="A3" s="7" t="s">
        <v>33</v>
      </c>
      <c r="B3" s="7">
        <v>33</v>
      </c>
      <c r="C3" s="7">
        <v>250</v>
      </c>
      <c r="D3" s="7">
        <f t="shared" ref="D3:D6" si="0">B3*C3</f>
        <v>8250</v>
      </c>
      <c r="E3" s="7">
        <f t="shared" ref="E3:E6" si="1">POWER(C3,2)</f>
        <v>62500</v>
      </c>
      <c r="F3" s="7">
        <f t="shared" ref="F3:F6" si="2">B3*E3</f>
        <v>2062500</v>
      </c>
      <c r="G3" s="7">
        <f>B3+G2</f>
        <v>48</v>
      </c>
      <c r="H3" t="s">
        <v>62</v>
      </c>
    </row>
    <row r="4" spans="1:12" x14ac:dyDescent="0.25">
      <c r="A4" s="7" t="s">
        <v>34</v>
      </c>
      <c r="B4" s="7">
        <v>63</v>
      </c>
      <c r="C4" s="7">
        <v>350</v>
      </c>
      <c r="D4" s="7">
        <f t="shared" si="0"/>
        <v>22050</v>
      </c>
      <c r="E4" s="7">
        <f t="shared" si="1"/>
        <v>122500</v>
      </c>
      <c r="F4" s="7">
        <f t="shared" si="2"/>
        <v>7717500</v>
      </c>
      <c r="G4" s="7">
        <f t="shared" ref="G4:G5" si="3">B4+G3</f>
        <v>111</v>
      </c>
      <c r="H4" t="s">
        <v>69</v>
      </c>
    </row>
    <row r="5" spans="1:12" x14ac:dyDescent="0.25">
      <c r="A5" s="7" t="s">
        <v>35</v>
      </c>
      <c r="B5" s="7">
        <v>85</v>
      </c>
      <c r="C5" s="7">
        <v>450</v>
      </c>
      <c r="D5" s="7">
        <f t="shared" si="0"/>
        <v>38250</v>
      </c>
      <c r="E5" s="7">
        <f t="shared" si="1"/>
        <v>202500</v>
      </c>
      <c r="F5" s="7">
        <f t="shared" si="2"/>
        <v>17212500</v>
      </c>
      <c r="G5" s="7">
        <f t="shared" si="3"/>
        <v>196</v>
      </c>
      <c r="H5" t="s">
        <v>58</v>
      </c>
    </row>
    <row r="6" spans="1:12" x14ac:dyDescent="0.25">
      <c r="A6" s="7" t="s">
        <v>36</v>
      </c>
      <c r="B6" s="7">
        <v>100</v>
      </c>
      <c r="C6" s="7">
        <v>550</v>
      </c>
      <c r="D6" s="7">
        <f t="shared" si="0"/>
        <v>55000</v>
      </c>
      <c r="E6" s="7">
        <f t="shared" si="1"/>
        <v>302500</v>
      </c>
      <c r="F6" s="7">
        <f t="shared" si="2"/>
        <v>30250000</v>
      </c>
      <c r="G6" s="7">
        <f>B6+G5</f>
        <v>296</v>
      </c>
      <c r="H6" t="s">
        <v>66</v>
      </c>
    </row>
    <row r="7" spans="1:12" x14ac:dyDescent="0.25">
      <c r="A7" s="5"/>
      <c r="B7" s="5"/>
      <c r="C7" s="5"/>
      <c r="D7" s="5"/>
      <c r="E7" s="5"/>
      <c r="F7" s="5"/>
      <c r="G7" s="5"/>
    </row>
    <row r="8" spans="1:12" x14ac:dyDescent="0.25">
      <c r="A8" s="5" t="s">
        <v>26</v>
      </c>
      <c r="B8" s="5">
        <f>SUM(B2:B6)</f>
        <v>296</v>
      </c>
      <c r="C8" s="5">
        <f t="shared" ref="C8:G8" si="4">SUM(C2:C6)</f>
        <v>1750</v>
      </c>
      <c r="D8" s="5">
        <f t="shared" si="4"/>
        <v>125800</v>
      </c>
      <c r="E8" s="5">
        <f t="shared" si="4"/>
        <v>712500</v>
      </c>
      <c r="F8" s="5">
        <f t="shared" si="4"/>
        <v>57580000</v>
      </c>
      <c r="G8" s="5">
        <f t="shared" si="4"/>
        <v>666</v>
      </c>
    </row>
    <row r="10" spans="1:12" x14ac:dyDescent="0.25">
      <c r="F10" s="5" t="s">
        <v>45</v>
      </c>
      <c r="G10" s="5">
        <f>B8/2</f>
        <v>148</v>
      </c>
    </row>
    <row r="11" spans="1:12" x14ac:dyDescent="0.25">
      <c r="A11" s="5" t="s">
        <v>38</v>
      </c>
      <c r="B11" s="5">
        <f>F8/B8</f>
        <v>194527.02702702704</v>
      </c>
      <c r="C11" s="5"/>
      <c r="F11" s="5" t="s">
        <v>46</v>
      </c>
      <c r="G11" s="5">
        <f>B8/4</f>
        <v>74</v>
      </c>
    </row>
    <row r="12" spans="1:12" x14ac:dyDescent="0.25">
      <c r="A12" s="5" t="s">
        <v>39</v>
      </c>
      <c r="B12" s="5">
        <f>D8/B8</f>
        <v>425</v>
      </c>
      <c r="C12" s="5">
        <f>POWER(B12,2)</f>
        <v>180625</v>
      </c>
      <c r="F12" s="5" t="s">
        <v>54</v>
      </c>
      <c r="G12" s="5">
        <f>B8/10</f>
        <v>29.6</v>
      </c>
    </row>
    <row r="13" spans="1:12" x14ac:dyDescent="0.25">
      <c r="A13" s="5" t="s">
        <v>40</v>
      </c>
      <c r="B13" s="5">
        <f>B11-C12</f>
        <v>13902.027027027041</v>
      </c>
      <c r="C13" s="5"/>
      <c r="F13" s="5" t="s">
        <v>61</v>
      </c>
      <c r="G13" s="5">
        <f>B8/100</f>
        <v>2.96</v>
      </c>
    </row>
    <row r="14" spans="1:12" x14ac:dyDescent="0.25">
      <c r="A14" s="5" t="s">
        <v>41</v>
      </c>
      <c r="B14" s="6">
        <f>SQRT(B13)</f>
        <v>117.9068574215556</v>
      </c>
      <c r="C14" s="5"/>
      <c r="H14" t="s">
        <v>71</v>
      </c>
      <c r="I14">
        <f>0.7*G11</f>
        <v>51.8</v>
      </c>
    </row>
    <row r="16" spans="1:12" x14ac:dyDescent="0.25">
      <c r="E16" s="5" t="s">
        <v>53</v>
      </c>
      <c r="F16" s="5">
        <f>G11</f>
        <v>74</v>
      </c>
      <c r="H16" s="5" t="s">
        <v>55</v>
      </c>
      <c r="I16" s="5">
        <f>7*G12</f>
        <v>207.20000000000002</v>
      </c>
      <c r="K16" s="5" t="s">
        <v>60</v>
      </c>
      <c r="L16" s="5">
        <f>10*G13</f>
        <v>29.6</v>
      </c>
    </row>
    <row r="17" spans="1:12" x14ac:dyDescent="0.25">
      <c r="A17" s="5" t="s">
        <v>43</v>
      </c>
      <c r="B17" s="6">
        <f>D8/B8</f>
        <v>425</v>
      </c>
      <c r="E17" s="5" t="s">
        <v>48</v>
      </c>
      <c r="F17" s="6">
        <f>300+(((G11-G3)/B4)*100)</f>
        <v>341.26984126984127</v>
      </c>
      <c r="H17" s="5" t="s">
        <v>56</v>
      </c>
      <c r="I17" s="6">
        <f>500+(((I16-G5)/B6)*100)</f>
        <v>511.20000000000005</v>
      </c>
      <c r="K17" s="5" t="s">
        <v>62</v>
      </c>
      <c r="L17" s="6">
        <f>200+(((L16-G2)/B3)*100)</f>
        <v>244.24242424242425</v>
      </c>
    </row>
    <row r="19" spans="1:12" x14ac:dyDescent="0.25">
      <c r="A19" s="5" t="s">
        <v>44</v>
      </c>
      <c r="B19" s="6">
        <f>400+(((G10-G4)/B5)*100)</f>
        <v>443.52941176470586</v>
      </c>
      <c r="E19" s="5" t="s">
        <v>49</v>
      </c>
      <c r="F19" s="5">
        <f>2*G11</f>
        <v>148</v>
      </c>
      <c r="H19" s="5" t="s">
        <v>57</v>
      </c>
      <c r="I19" s="5">
        <f>5*G12</f>
        <v>148</v>
      </c>
      <c r="K19" s="5" t="s">
        <v>63</v>
      </c>
      <c r="L19" s="5">
        <f>25*G13</f>
        <v>74</v>
      </c>
    </row>
    <row r="20" spans="1:12" x14ac:dyDescent="0.25">
      <c r="E20" s="5" t="s">
        <v>50</v>
      </c>
      <c r="F20" s="6">
        <f>400+(((F19-G4)/B5)*100)</f>
        <v>443.52941176470586</v>
      </c>
      <c r="H20" s="5" t="s">
        <v>59</v>
      </c>
      <c r="I20" s="6">
        <f>400+(((I19-G4)/B5)*100)</f>
        <v>443.52941176470586</v>
      </c>
      <c r="K20" s="5" t="s">
        <v>64</v>
      </c>
      <c r="L20" s="6">
        <f>300+(((L19-G3)/B4)*100)</f>
        <v>341.26984126984127</v>
      </c>
    </row>
    <row r="21" spans="1:12" x14ac:dyDescent="0.25">
      <c r="A21" s="8" t="s">
        <v>47</v>
      </c>
      <c r="B21" s="6">
        <f>3*(B19)-2*(B17)</f>
        <v>480.58823529411757</v>
      </c>
    </row>
    <row r="22" spans="1:12" x14ac:dyDescent="0.25">
      <c r="E22" s="5" t="s">
        <v>51</v>
      </c>
      <c r="F22" s="5">
        <f>3*G11</f>
        <v>222</v>
      </c>
      <c r="H22" s="5" t="s">
        <v>70</v>
      </c>
      <c r="I22" s="5">
        <f>2.5*G12</f>
        <v>74</v>
      </c>
      <c r="K22" s="5" t="s">
        <v>65</v>
      </c>
      <c r="L22" s="5">
        <f>69*G13</f>
        <v>204.24</v>
      </c>
    </row>
    <row r="23" spans="1:12" x14ac:dyDescent="0.25">
      <c r="E23" s="5" t="s">
        <v>52</v>
      </c>
      <c r="F23" s="6">
        <f>500+(((F22-G5)/B6)*100)</f>
        <v>526</v>
      </c>
      <c r="H23" s="5" t="s">
        <v>68</v>
      </c>
      <c r="I23" s="6">
        <f>300+(((I22-G3)/B4)*100)</f>
        <v>341.26984126984127</v>
      </c>
      <c r="K23" s="5" t="s">
        <v>67</v>
      </c>
      <c r="L23" s="6">
        <f>500+((L22-G5)/B6)*100</f>
        <v>508.24</v>
      </c>
    </row>
    <row r="29" spans="1:12" ht="15.75" thickBot="1" x14ac:dyDescent="0.3"/>
    <row r="30" spans="1:12" x14ac:dyDescent="0.25">
      <c r="A30" t="s">
        <v>0</v>
      </c>
      <c r="B30" s="11" t="s">
        <v>0</v>
      </c>
      <c r="C30" s="11"/>
    </row>
    <row r="31" spans="1:12" x14ac:dyDescent="0.25">
      <c r="A31">
        <v>1</v>
      </c>
      <c r="B31" s="9"/>
      <c r="C31" s="9"/>
    </row>
    <row r="32" spans="1:12" x14ac:dyDescent="0.25">
      <c r="A32">
        <v>2</v>
      </c>
      <c r="B32" s="9" t="s">
        <v>72</v>
      </c>
      <c r="C32" s="9">
        <v>5.5</v>
      </c>
    </row>
    <row r="33" spans="1:3" x14ac:dyDescent="0.25">
      <c r="A33">
        <v>3</v>
      </c>
      <c r="B33" s="9" t="s">
        <v>73</v>
      </c>
      <c r="C33" s="9">
        <v>0.9574271077563381</v>
      </c>
    </row>
    <row r="34" spans="1:3" x14ac:dyDescent="0.25">
      <c r="A34">
        <v>4</v>
      </c>
      <c r="B34" s="9" t="s">
        <v>74</v>
      </c>
      <c r="C34" s="9">
        <v>5.5</v>
      </c>
    </row>
    <row r="35" spans="1:3" x14ac:dyDescent="0.25">
      <c r="A35">
        <v>5</v>
      </c>
      <c r="B35" s="9" t="s">
        <v>75</v>
      </c>
      <c r="C35" s="9" t="e">
        <v>#N/A</v>
      </c>
    </row>
    <row r="36" spans="1:3" x14ac:dyDescent="0.25">
      <c r="A36">
        <v>6</v>
      </c>
      <c r="B36" s="9" t="s">
        <v>76</v>
      </c>
      <c r="C36" s="9">
        <v>3.0276503540974917</v>
      </c>
    </row>
    <row r="37" spans="1:3" x14ac:dyDescent="0.25">
      <c r="A37">
        <v>7</v>
      </c>
      <c r="B37" s="9" t="s">
        <v>77</v>
      </c>
      <c r="C37" s="9">
        <v>9.1666666666666661</v>
      </c>
    </row>
    <row r="38" spans="1:3" x14ac:dyDescent="0.25">
      <c r="A38">
        <v>8</v>
      </c>
      <c r="B38" s="9" t="s">
        <v>78</v>
      </c>
      <c r="C38" s="9">
        <v>-1.2000000000000002</v>
      </c>
    </row>
    <row r="39" spans="1:3" x14ac:dyDescent="0.25">
      <c r="A39">
        <v>9</v>
      </c>
      <c r="B39" s="9" t="s">
        <v>79</v>
      </c>
      <c r="C39" s="9">
        <v>0</v>
      </c>
    </row>
    <row r="40" spans="1:3" x14ac:dyDescent="0.25">
      <c r="A40">
        <v>10</v>
      </c>
      <c r="B40" s="9" t="s">
        <v>80</v>
      </c>
      <c r="C40" s="9">
        <v>9</v>
      </c>
    </row>
    <row r="41" spans="1:3" x14ac:dyDescent="0.25">
      <c r="B41" s="9" t="s">
        <v>81</v>
      </c>
      <c r="C41" s="9">
        <v>1</v>
      </c>
    </row>
    <row r="42" spans="1:3" x14ac:dyDescent="0.25">
      <c r="B42" s="9" t="s">
        <v>82</v>
      </c>
      <c r="C42" s="9">
        <v>10</v>
      </c>
    </row>
    <row r="43" spans="1:3" x14ac:dyDescent="0.25">
      <c r="B43" s="9" t="s">
        <v>83</v>
      </c>
      <c r="C43" s="9">
        <v>55</v>
      </c>
    </row>
    <row r="44" spans="1:3" ht="15.75" thickBot="1" x14ac:dyDescent="0.3">
      <c r="B44" s="10" t="s">
        <v>84</v>
      </c>
      <c r="C44" s="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OBS</vt:lpstr>
      <vt:lpstr>CLASS</vt:lpstr>
      <vt:lpstr>revision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2023-08-02T05:00:56Z</dcterms:modified>
</cp:coreProperties>
</file>