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\Desktop\AssignementAlgorithm\"/>
    </mc:Choice>
  </mc:AlternateContent>
  <xr:revisionPtr revIDLastSave="0" documentId="13_ncr:1_{C87E0D3A-B1E5-4DF5-B2DC-D1B2A3554E4D}" xr6:coauthVersionLast="47" xr6:coauthVersionMax="47" xr10:uidLastSave="{00000000-0000-0000-0000-000000000000}"/>
  <bookViews>
    <workbookView xWindow="-108" yWindow="-108" windowWidth="23256" windowHeight="12456" xr2:uid="{B82CE390-0FC3-4E9A-81B2-E516B93A6DEB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Sheet1!$A$1:$B$13</definedName>
    <definedName name="_xlnm._FilterDatabase" localSheetId="2" hidden="1">Sheet4!$B$1:$B$15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" l="1"/>
  <c r="B35" i="4"/>
  <c r="C34" i="4"/>
  <c r="B34" i="4"/>
  <c r="B33" i="4"/>
  <c r="B32" i="4"/>
  <c r="B31" i="4"/>
  <c r="B30" i="4"/>
  <c r="B27" i="4"/>
  <c r="B26" i="4"/>
  <c r="B25" i="4"/>
  <c r="B24" i="4"/>
  <c r="B21" i="4"/>
  <c r="H3" i="4"/>
  <c r="B28" i="4" s="1"/>
  <c r="H4" i="4"/>
  <c r="H5" i="4"/>
  <c r="H6" i="4"/>
  <c r="H7" i="4"/>
  <c r="H8" i="4"/>
  <c r="H9" i="4"/>
  <c r="H10" i="4"/>
  <c r="H11" i="4"/>
  <c r="B23" i="4" s="1"/>
  <c r="H12" i="4"/>
  <c r="H13" i="4"/>
  <c r="H14" i="4"/>
  <c r="B19" i="4" s="1"/>
  <c r="H15" i="4"/>
  <c r="H2" i="4"/>
  <c r="B13" i="3" a="1"/>
  <c r="B13" i="3" s="1"/>
  <c r="B12" i="3"/>
  <c r="B10" i="3" a="1"/>
  <c r="B10" i="3"/>
  <c r="B9" i="3"/>
  <c r="D3" i="3"/>
  <c r="D2" i="3"/>
  <c r="C6" i="3"/>
  <c r="C3" i="3"/>
  <c r="C4" i="3"/>
  <c r="C5" i="3"/>
  <c r="C2" i="3"/>
  <c r="C21" i="1"/>
  <c r="C15" i="1"/>
  <c r="C20" i="1"/>
  <c r="C18" i="1"/>
  <c r="C17" i="1"/>
  <c r="C16" i="1"/>
  <c r="D19" i="4" l="1"/>
  <c r="F1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<sst xmlns="http://schemas.openxmlformats.org/spreadsheetml/2006/main" count="142" uniqueCount="88">
  <si>
    <t>Category</t>
  </si>
  <si>
    <t>Food Item</t>
  </si>
  <si>
    <t>Measure</t>
  </si>
  <si>
    <t>Calories</t>
  </si>
  <si>
    <t>Protein</t>
  </si>
  <si>
    <t>Fat</t>
  </si>
  <si>
    <t>Carbs</t>
  </si>
  <si>
    <t>Fibre</t>
  </si>
  <si>
    <t>Baked Goods</t>
  </si>
  <si>
    <t>Apple crisp, homemade</t>
  </si>
  <si>
    <t>Biscuit, plain or buttermilk, from mix, baked</t>
  </si>
  <si>
    <t>Muffin, fruit, commercial</t>
  </si>
  <si>
    <t>Beverages</t>
  </si>
  <si>
    <t>Cola</t>
  </si>
  <si>
    <t>250mL</t>
  </si>
  <si>
    <t>Sangria</t>
  </si>
  <si>
    <t>125mL</t>
  </si>
  <si>
    <t>Cola, aspartame sweetened</t>
  </si>
  <si>
    <t> 5</t>
  </si>
  <si>
    <t>25 </t>
  </si>
  <si>
    <t>Dairy</t>
  </si>
  <si>
    <t>Cheese, Brick</t>
  </si>
  <si>
    <t>50g</t>
  </si>
  <si>
    <t>Cheese, Brie</t>
  </si>
  <si>
    <t> 0</t>
  </si>
  <si>
    <t>Cheese, Cheddar</t>
  </si>
  <si>
    <t>Fast Foods</t>
  </si>
  <si>
    <t>Breakfast English muffin with egg, cheese and bacon</t>
  </si>
  <si>
    <t>Cheeseburger, double patty + condiments + vegetables</t>
  </si>
  <si>
    <t>Chicken fried rice</t>
  </si>
  <si>
    <t>Total Calories</t>
  </si>
  <si>
    <t>Total Protein and Fat for food Items(Cola, Chicken Fried rice)</t>
  </si>
  <si>
    <t xml:space="preserve">Create(formula) statement (IF) to Get the information </t>
  </si>
  <si>
    <t>create meal that contain fat and carbs less than 300</t>
  </si>
  <si>
    <r>
      <t>min Calory</t>
    </r>
    <r>
      <rPr>
        <sz val="10"/>
        <color theme="1"/>
        <rFont val="Arial"/>
        <family val="2"/>
      </rPr>
      <t xml:space="preserve"> for the Food Item</t>
    </r>
  </si>
  <si>
    <t>max calory for the food item</t>
  </si>
  <si>
    <t>OrderDate</t>
  </si>
  <si>
    <t>Region</t>
  </si>
  <si>
    <t>Manager</t>
  </si>
  <si>
    <t>SalesMan</t>
  </si>
  <si>
    <t>Product</t>
  </si>
  <si>
    <t>Units</t>
  </si>
  <si>
    <t xml:space="preserve"> Unit_price($) </t>
  </si>
  <si>
    <t>Total Price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</si>
  <si>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</si>
  <si>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</si>
  <si>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</si>
  <si>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</si>
  <si>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</si>
  <si>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</si>
  <si>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</si>
  <si>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</si>
  <si>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</si>
  <si>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</si>
  <si>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</si>
  <si>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</si>
  <si>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</si>
  <si>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</si>
  <si>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</si>
  <si>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</si>
  <si>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</si>
  <si>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</si>
  <si>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</si>
  <si>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</si>
  <si>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Student Name</t>
  </si>
  <si>
    <t>Grade</t>
  </si>
  <si>
    <t>Result</t>
  </si>
  <si>
    <t>Mary Brown</t>
  </si>
  <si>
    <t>John Smith</t>
  </si>
  <si>
    <t>Bob Royce</t>
  </si>
  <si>
    <t>John Die</t>
  </si>
  <si>
    <t>Alice Brown</t>
  </si>
  <si>
    <t>Match</t>
  </si>
  <si>
    <t>Index</t>
  </si>
  <si>
    <t>Who got 56 grade</t>
  </si>
  <si>
    <t>who get 78 grade</t>
  </si>
  <si>
    <t>Total</t>
  </si>
  <si>
    <t>Total price for martha</t>
  </si>
  <si>
    <t>max(tele)</t>
  </si>
  <si>
    <t>min(tele)</t>
  </si>
  <si>
    <t>max(HomeThe)</t>
  </si>
  <si>
    <t>min(HomeThe)</t>
  </si>
  <si>
    <t>Total of home theatre</t>
  </si>
  <si>
    <t>Count for television</t>
  </si>
  <si>
    <t>Average Price for</t>
  </si>
  <si>
    <t>Unit count of television</t>
  </si>
  <si>
    <t>Salesman</t>
  </si>
  <si>
    <t>Total price for min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</si>
</sst>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;[Red]#,##0.00"/>
  </numFmts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vertical="center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44" fontId="5" fillId="0" borderId="8" xfId="1" applyFont="1" applyBorder="1" applyAlignment="1">
      <alignment vertic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(Sheet4!$B$19,Sheet4!$D$19,Sheet4!$F$19)</c:f>
              <c:numCache>
                <c:formatCode>_("$"* #,##0.00_);_("$"* \(#,##0.00\);_("$"* "-"??_);_(@_)</c:formatCode>
                <c:ptCount val="3"/>
                <c:pt idx="0">
                  <c:v>270740</c:v>
                </c:pt>
                <c:pt idx="1">
                  <c:v>379693</c:v>
                </c:pt>
                <c:pt idx="2">
                  <c:v>650433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5-400A-B4D7-DE4821C0B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290224"/>
        <c:axId val="1742291184"/>
      </c:lineChart>
      <c:catAx>
        <c:axId val="174229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91184"/>
        <c:crosses val="autoZero"/>
        <c:auto val="1"/>
        <c:lblAlgn val="ctr"/>
        <c:lblOffset val="100"/>
        <c:noMultiLvlLbl val="0"/>
      </c:catAx>
      <c:valAx>
        <c:axId val="17422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9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3</xdr:row>
      <xdr:rowOff>156210</xdr:rowOff>
    </xdr:from>
    <xdr:to>
      <xdr:col>17</xdr:col>
      <xdr:colOff>83820</xdr:colOff>
      <xdr:row>15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9C5DBB-ECCA-B521-6A44-E2F181121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AD0A-47EA-45CC-9D28-63C779F14029}">
  <dimension ref="A1:H21"/>
  <sheetViews>
    <sheetView tabSelected="1" workbookViewId="0">
      <selection activeCell="B16" sqref="B16"/>
    </sheetView>
  </sheetViews>
  <sheetFormatPr defaultRowHeight="14.4" x14ac:dyDescent="0.3"/>
  <cols>
    <col min="1" max="1" width="10.21875" customWidth="1"/>
    <col min="2" max="2" width="54.8867187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 t="s">
        <v>8</v>
      </c>
      <c r="B2" s="4" t="s">
        <v>9</v>
      </c>
      <c r="C2" s="5">
        <v>45303</v>
      </c>
      <c r="D2" s="4">
        <v>73</v>
      </c>
      <c r="E2" s="4">
        <v>2</v>
      </c>
      <c r="F2" s="4">
        <v>0</v>
      </c>
      <c r="G2" s="4">
        <v>16</v>
      </c>
      <c r="H2" s="4">
        <v>0.4</v>
      </c>
    </row>
    <row r="3" spans="1:8" ht="15" thickBot="1" x14ac:dyDescent="0.35">
      <c r="A3" s="3" t="s">
        <v>8</v>
      </c>
      <c r="B3" s="4" t="s">
        <v>10</v>
      </c>
      <c r="C3" s="4">
        <v>1</v>
      </c>
      <c r="D3" s="4">
        <v>97</v>
      </c>
      <c r="E3" s="4">
        <v>2</v>
      </c>
      <c r="F3" s="4">
        <v>4</v>
      </c>
      <c r="G3" s="4">
        <v>14</v>
      </c>
      <c r="H3" s="4">
        <v>0.4</v>
      </c>
    </row>
    <row r="4" spans="1:8" ht="15" thickBot="1" x14ac:dyDescent="0.35">
      <c r="A4" s="3" t="s">
        <v>8</v>
      </c>
      <c r="B4" s="4" t="s">
        <v>11</v>
      </c>
      <c r="C4" s="4">
        <v>1</v>
      </c>
      <c r="D4" s="4">
        <v>313</v>
      </c>
      <c r="E4" s="4">
        <v>6</v>
      </c>
      <c r="F4" s="4">
        <v>7</v>
      </c>
      <c r="G4" s="4">
        <v>54</v>
      </c>
      <c r="H4" s="4">
        <v>2.9</v>
      </c>
    </row>
    <row r="5" spans="1:8" ht="15" thickBot="1" x14ac:dyDescent="0.35">
      <c r="A5" s="3" t="s">
        <v>12</v>
      </c>
      <c r="B5" s="4" t="s">
        <v>13</v>
      </c>
      <c r="C5" s="4" t="s">
        <v>14</v>
      </c>
      <c r="D5" s="4">
        <v>101</v>
      </c>
      <c r="E5" s="4">
        <v>5</v>
      </c>
      <c r="F5" s="4">
        <v>6</v>
      </c>
      <c r="G5" s="4">
        <v>7</v>
      </c>
      <c r="H5" s="4">
        <v>0</v>
      </c>
    </row>
    <row r="6" spans="1:8" ht="15" thickBot="1" x14ac:dyDescent="0.35">
      <c r="A6" s="3" t="s">
        <v>12</v>
      </c>
      <c r="B6" s="4" t="s">
        <v>15</v>
      </c>
      <c r="C6" s="4" t="s">
        <v>16</v>
      </c>
      <c r="D6" s="4">
        <v>87</v>
      </c>
      <c r="E6" s="4"/>
      <c r="F6" s="4"/>
      <c r="G6" s="4">
        <v>12</v>
      </c>
      <c r="H6" s="4">
        <v>0.1</v>
      </c>
    </row>
    <row r="7" spans="1:8" ht="15" thickBot="1" x14ac:dyDescent="0.35">
      <c r="A7" s="3" t="s">
        <v>12</v>
      </c>
      <c r="B7" s="4" t="s">
        <v>17</v>
      </c>
      <c r="C7" s="4" t="s">
        <v>14</v>
      </c>
      <c r="D7" s="4">
        <v>3</v>
      </c>
      <c r="E7" s="6" t="s">
        <v>18</v>
      </c>
      <c r="F7" s="4">
        <v>0</v>
      </c>
      <c r="G7" s="6" t="s">
        <v>19</v>
      </c>
      <c r="H7" s="4">
        <v>0</v>
      </c>
    </row>
    <row r="8" spans="1:8" ht="15" thickBot="1" x14ac:dyDescent="0.35">
      <c r="A8" s="3" t="s">
        <v>20</v>
      </c>
      <c r="B8" s="4" t="s">
        <v>21</v>
      </c>
      <c r="C8" s="4" t="s">
        <v>22</v>
      </c>
      <c r="D8" s="4">
        <v>186</v>
      </c>
      <c r="E8" s="4">
        <v>12</v>
      </c>
      <c r="F8" s="4">
        <v>9.4</v>
      </c>
      <c r="G8" s="4">
        <v>1</v>
      </c>
      <c r="H8" s="4">
        <v>15</v>
      </c>
    </row>
    <row r="9" spans="1:8" ht="15" thickBot="1" x14ac:dyDescent="0.35">
      <c r="A9" s="3" t="s">
        <v>20</v>
      </c>
      <c r="B9" s="4" t="s">
        <v>23</v>
      </c>
      <c r="C9" s="4" t="s">
        <v>22</v>
      </c>
      <c r="D9" s="4">
        <v>167</v>
      </c>
      <c r="E9" s="4">
        <v>10</v>
      </c>
      <c r="F9" s="4">
        <v>8.6999999999999993</v>
      </c>
      <c r="G9" s="6" t="s">
        <v>24</v>
      </c>
      <c r="H9" s="4">
        <v>14</v>
      </c>
    </row>
    <row r="10" spans="1:8" ht="15" thickBot="1" x14ac:dyDescent="0.35">
      <c r="A10" s="3" t="s">
        <v>20</v>
      </c>
      <c r="B10" s="4" t="s">
        <v>25</v>
      </c>
      <c r="C10" s="4" t="s">
        <v>22</v>
      </c>
      <c r="D10" s="4">
        <v>202</v>
      </c>
      <c r="E10" s="4">
        <v>12</v>
      </c>
      <c r="F10" s="4">
        <v>10.5</v>
      </c>
      <c r="G10" s="4">
        <v>1</v>
      </c>
      <c r="H10" s="4">
        <v>17</v>
      </c>
    </row>
    <row r="11" spans="1:8" ht="15" thickBot="1" x14ac:dyDescent="0.35">
      <c r="A11" s="3" t="s">
        <v>26</v>
      </c>
      <c r="B11" s="4" t="s">
        <v>27</v>
      </c>
      <c r="C11" s="4">
        <v>1</v>
      </c>
      <c r="D11" s="4">
        <v>289</v>
      </c>
      <c r="E11" s="4">
        <v>17</v>
      </c>
      <c r="F11" s="4">
        <v>13</v>
      </c>
      <c r="G11" s="4">
        <v>27</v>
      </c>
      <c r="H11" s="4">
        <v>1.5</v>
      </c>
    </row>
    <row r="12" spans="1:8" ht="15" thickBot="1" x14ac:dyDescent="0.35">
      <c r="A12" s="3" t="s">
        <v>26</v>
      </c>
      <c r="B12" s="4" t="s">
        <v>28</v>
      </c>
      <c r="C12" s="4">
        <v>1</v>
      </c>
      <c r="D12" s="4">
        <v>650</v>
      </c>
      <c r="E12" s="4">
        <v>30</v>
      </c>
      <c r="F12" s="4">
        <v>35</v>
      </c>
      <c r="G12" s="4">
        <v>53</v>
      </c>
      <c r="H12" s="4">
        <v>1.8</v>
      </c>
    </row>
    <row r="13" spans="1:8" ht="15" thickBot="1" x14ac:dyDescent="0.35">
      <c r="A13" s="3" t="s">
        <v>26</v>
      </c>
      <c r="B13" s="4" t="s">
        <v>29</v>
      </c>
      <c r="C13" s="4" t="s">
        <v>14</v>
      </c>
      <c r="D13" s="4">
        <v>343</v>
      </c>
      <c r="E13" s="4">
        <v>12</v>
      </c>
      <c r="F13" s="4">
        <v>13</v>
      </c>
      <c r="G13" s="4">
        <v>44</v>
      </c>
      <c r="H13" s="4">
        <v>1.3</v>
      </c>
    </row>
    <row r="15" spans="1:8" x14ac:dyDescent="0.3">
      <c r="A15" s="7">
        <v>2</v>
      </c>
      <c r="B15" s="7" t="s">
        <v>30</v>
      </c>
      <c r="C15" t="str">
        <f>B20</f>
        <v>min Calory for the Food Item</v>
      </c>
    </row>
    <row r="16" spans="1:8" x14ac:dyDescent="0.3">
      <c r="A16">
        <v>3</v>
      </c>
      <c r="B16" s="8" t="s">
        <v>31</v>
      </c>
      <c r="C16">
        <f>SUMIF(B2:B13,"Cola",E2:E13)+SUMIF(B2:B13,"Chicken fried rice",E2:E13)+SUMIF(B2:B13,"Cola",F2:F13)+SUMIF(B2:B13,"Chicken fried rice",F2:F13)</f>
        <v>23</v>
      </c>
    </row>
    <row r="17" spans="1:3" x14ac:dyDescent="0.3">
      <c r="A17">
        <v>4</v>
      </c>
      <c r="B17" s="7" t="s">
        <v>32</v>
      </c>
      <c r="C17">
        <f>SUMIF(A2:A13,"Dairy",D2:D13)+SUMIF(A2:A13,"Dairy",H2:H13)</f>
        <v>601</v>
      </c>
    </row>
    <row r="18" spans="1:3" x14ac:dyDescent="0.3">
      <c r="A18">
        <v>5</v>
      </c>
      <c r="B18" s="7" t="s">
        <v>33</v>
      </c>
      <c r="C18">
        <f>SUM(F13,F10,F6,F4,G13,G10,G6,G4)</f>
        <v>141.5</v>
      </c>
    </row>
    <row r="20" spans="1:3" x14ac:dyDescent="0.3">
      <c r="A20">
        <v>6</v>
      </c>
      <c r="B20" s="8" t="s">
        <v>34</v>
      </c>
      <c r="C20">
        <f>MIN(D2:D13)</f>
        <v>3</v>
      </c>
    </row>
    <row r="21" spans="1:3" x14ac:dyDescent="0.3">
      <c r="A21">
        <v>7</v>
      </c>
      <c r="B21" t="s">
        <v>35</v>
      </c>
      <c r="C21">
        <f>MAX(D2:D13)</f>
        <v>650</v>
      </c>
    </row>
  </sheetData>
  <autoFilter ref="A1:B13" xr:uid="{64BFAD0A-47EA-45CC-9D28-63C779F140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AC6E-D613-4D19-8A58-23C98AB30CD2}">
  <dimension ref="A1:E13"/>
  <sheetViews>
    <sheetView workbookViewId="0">
      <selection activeCell="B23" sqref="B23"/>
    </sheetView>
  </sheetViews>
  <sheetFormatPr defaultRowHeight="14.4" x14ac:dyDescent="0.3"/>
  <cols>
    <col min="1" max="1" width="17.44140625" customWidth="1"/>
    <col min="5" max="5" width="11.88671875" customWidth="1"/>
  </cols>
  <sheetData>
    <row r="1" spans="1:5" x14ac:dyDescent="0.3">
      <c r="A1" t="s">
        <v>64</v>
      </c>
      <c r="B1" t="s">
        <v>65</v>
      </c>
      <c r="C1" t="s">
        <v>66</v>
      </c>
      <c r="D1" t="s">
        <v>72</v>
      </c>
      <c r="E1" t="s">
        <v>73</v>
      </c>
    </row>
    <row r="2" spans="1:5" x14ac:dyDescent="0.3">
      <c r="A2" t="s">
        <v>70</v>
      </c>
      <c r="B2">
        <v>98</v>
      </c>
      <c r="C2" t="str">
        <f>IF(B2&gt;=35,"Pass","Fail")</f>
        <v>Pass</v>
      </c>
      <c r="D2">
        <f>MATCH(100,B2:B6,1)</f>
        <v>5</v>
      </c>
    </row>
    <row r="3" spans="1:5" x14ac:dyDescent="0.3">
      <c r="A3" t="s">
        <v>67</v>
      </c>
      <c r="B3">
        <v>56</v>
      </c>
      <c r="C3" t="str">
        <f t="shared" ref="C3:C6" si="0">IF(B3&gt;=35,"Pass","Fail")</f>
        <v>Pass</v>
      </c>
      <c r="D3">
        <f>MATCH(23,B2:B6,0)</f>
        <v>3</v>
      </c>
    </row>
    <row r="4" spans="1:5" x14ac:dyDescent="0.3">
      <c r="A4" t="s">
        <v>68</v>
      </c>
      <c r="B4">
        <v>23</v>
      </c>
      <c r="C4" t="str">
        <f t="shared" si="0"/>
        <v>Fail</v>
      </c>
    </row>
    <row r="5" spans="1:5" x14ac:dyDescent="0.3">
      <c r="A5" t="s">
        <v>69</v>
      </c>
      <c r="B5">
        <v>78</v>
      </c>
      <c r="C5" t="str">
        <f t="shared" si="0"/>
        <v>Pass</v>
      </c>
    </row>
    <row r="6" spans="1:5" x14ac:dyDescent="0.3">
      <c r="A6" t="s">
        <v>71</v>
      </c>
      <c r="B6">
        <v>100</v>
      </c>
      <c r="C6" t="str">
        <f t="shared" si="0"/>
        <v>Pass</v>
      </c>
    </row>
    <row r="9" spans="1:5" x14ac:dyDescent="0.3">
      <c r="A9" t="s">
        <v>74</v>
      </c>
      <c r="B9">
        <f>MATCH(56,B2:B6,0)</f>
        <v>2</v>
      </c>
    </row>
    <row r="10" spans="1:5" x14ac:dyDescent="0.3">
      <c r="B10" t="str" cm="1">
        <f t="array" ref="B10">INDEX(A2:A6,B9)</f>
        <v>Mary Brown</v>
      </c>
    </row>
    <row r="12" spans="1:5" x14ac:dyDescent="0.3">
      <c r="A12" t="s">
        <v>75</v>
      </c>
      <c r="B12">
        <f>MATCH(78,B2:B6,0)</f>
        <v>4</v>
      </c>
    </row>
    <row r="13" spans="1:5" x14ac:dyDescent="0.3">
      <c r="B13" t="str" cm="1">
        <f t="array" ref="B13">INDEX(A2:A6,B12)</f>
        <v>Bob Royce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9EE7-0CDD-485D-92FC-23F8FE42A141}">
  <dimension ref="A1:I35"/>
  <sheetViews>
    <sheetView topLeftCell="A11" workbookViewId="0">
      <selection activeCell="B28" sqref="B28"/>
    </sheetView>
  </sheetViews>
  <sheetFormatPr defaultRowHeight="14.4" x14ac:dyDescent="0.3"/>
  <cols>
    <col min="1" max="1" width="17.77734375" customWidth="1"/>
    <col min="2" max="2" width="12.21875" bestFit="1" customWidth="1"/>
    <col min="4" max="4" width="12.21875" bestFit="1" customWidth="1"/>
    <col min="6" max="6" width="12.21875" bestFit="1" customWidth="1"/>
    <col min="7" max="7" width="19.77734375" style="21" customWidth="1"/>
    <col min="8" max="8" width="19.77734375" customWidth="1"/>
    <col min="9" max="9" width="16.5546875" customWidth="1"/>
  </cols>
  <sheetData>
    <row r="1" spans="1:9" ht="15" thickBot="1" x14ac:dyDescent="0.35">
      <c r="A1" s="9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20" t="s">
        <v>42</v>
      </c>
      <c r="H1" s="11" t="s">
        <v>43</v>
      </c>
      <c r="I1" s="12" t="s">
        <v>43</v>
      </c>
    </row>
    <row r="2" spans="1:9" ht="28.2" thickBot="1" x14ac:dyDescent="0.35">
      <c r="A2" s="13">
        <v>43106</v>
      </c>
      <c r="B2" s="14" t="s">
        <v>44</v>
      </c>
      <c r="C2" s="15" t="s">
        <v>45</v>
      </c>
      <c r="D2" s="16" t="s">
        <v>46</v>
      </c>
      <c r="E2" s="14" t="s">
        <v>47</v>
      </c>
      <c r="F2" s="17">
        <v>95</v>
      </c>
      <c r="G2" s="24">
        <v>1198</v>
      </c>
      <c r="H2" s="24">
        <f>(G2*F2)</f>
        <v>113810</v>
      </c>
      <c r="I2" s="18"/>
    </row>
    <row r="3" spans="1:9" ht="15" thickBot="1" x14ac:dyDescent="0.35">
      <c r="A3" s="13">
        <v>43107</v>
      </c>
      <c r="B3" s="14" t="s">
        <v>48</v>
      </c>
      <c r="C3" s="15" t="s">
        <v>49</v>
      </c>
      <c r="D3" s="16" t="s">
        <v>50</v>
      </c>
      <c r="E3" s="14" t="s">
        <v>51</v>
      </c>
      <c r="F3" s="17">
        <v>50</v>
      </c>
      <c r="G3" s="24">
        <v>500</v>
      </c>
      <c r="H3" s="24">
        <f t="shared" ref="H3:H15" si="0">(G3*F3)</f>
        <v>25000</v>
      </c>
      <c r="I3" s="18"/>
    </row>
    <row r="4" spans="1:9" ht="15" thickBot="1" x14ac:dyDescent="0.35">
      <c r="A4" s="13">
        <v>43108</v>
      </c>
      <c r="B4" s="14" t="s">
        <v>48</v>
      </c>
      <c r="C4" s="15" t="s">
        <v>49</v>
      </c>
      <c r="D4" s="16" t="s">
        <v>52</v>
      </c>
      <c r="E4" s="14" t="s">
        <v>47</v>
      </c>
      <c r="F4" s="17">
        <v>36</v>
      </c>
      <c r="G4" s="24">
        <v>1198</v>
      </c>
      <c r="H4" s="24">
        <f t="shared" si="0"/>
        <v>43128</v>
      </c>
      <c r="I4" s="18"/>
    </row>
    <row r="5" spans="1:9" ht="15" thickBot="1" x14ac:dyDescent="0.35">
      <c r="A5" s="13">
        <v>43109</v>
      </c>
      <c r="B5" s="14" t="s">
        <v>48</v>
      </c>
      <c r="C5" s="15" t="s">
        <v>53</v>
      </c>
      <c r="D5" s="16" t="s">
        <v>54</v>
      </c>
      <c r="E5" s="14" t="s">
        <v>55</v>
      </c>
      <c r="F5" s="17">
        <v>27</v>
      </c>
      <c r="G5" s="24">
        <v>225</v>
      </c>
      <c r="H5" s="24">
        <f t="shared" si="0"/>
        <v>6075</v>
      </c>
      <c r="I5" s="18"/>
    </row>
    <row r="6" spans="1:9" ht="15" thickBot="1" x14ac:dyDescent="0.35">
      <c r="A6" s="13">
        <v>43110</v>
      </c>
      <c r="B6" s="14" t="s">
        <v>56</v>
      </c>
      <c r="C6" s="15" t="s">
        <v>53</v>
      </c>
      <c r="D6" s="16" t="s">
        <v>57</v>
      </c>
      <c r="E6" s="14" t="s">
        <v>47</v>
      </c>
      <c r="F6" s="17">
        <v>56</v>
      </c>
      <c r="G6" s="24">
        <v>1198</v>
      </c>
      <c r="H6" s="24">
        <f t="shared" si="0"/>
        <v>67088</v>
      </c>
      <c r="I6" s="18"/>
    </row>
    <row r="7" spans="1:9" ht="28.2" thickBot="1" x14ac:dyDescent="0.35">
      <c r="A7" s="13">
        <v>43111</v>
      </c>
      <c r="B7" s="14" t="s">
        <v>44</v>
      </c>
      <c r="C7" s="15" t="s">
        <v>45</v>
      </c>
      <c r="D7" s="16" t="s">
        <v>46</v>
      </c>
      <c r="E7" s="14" t="s">
        <v>51</v>
      </c>
      <c r="F7" s="17">
        <v>60</v>
      </c>
      <c r="G7" s="24">
        <v>500</v>
      </c>
      <c r="H7" s="24">
        <f t="shared" si="0"/>
        <v>30000</v>
      </c>
      <c r="I7" s="18"/>
    </row>
    <row r="8" spans="1:9" ht="15" thickBot="1" x14ac:dyDescent="0.35">
      <c r="A8" s="13">
        <v>43112</v>
      </c>
      <c r="B8" s="14" t="s">
        <v>48</v>
      </c>
      <c r="C8" s="19" t="s">
        <v>45</v>
      </c>
      <c r="D8" s="16" t="s">
        <v>58</v>
      </c>
      <c r="E8" s="14" t="s">
        <v>47</v>
      </c>
      <c r="F8" s="17">
        <v>75</v>
      </c>
      <c r="G8" s="24">
        <v>1198</v>
      </c>
      <c r="H8" s="24">
        <f t="shared" si="0"/>
        <v>89850</v>
      </c>
      <c r="I8" s="18"/>
    </row>
    <row r="9" spans="1:9" ht="15" thickBot="1" x14ac:dyDescent="0.35">
      <c r="A9" s="13">
        <v>43113</v>
      </c>
      <c r="B9" s="14" t="s">
        <v>48</v>
      </c>
      <c r="C9" s="15" t="s">
        <v>49</v>
      </c>
      <c r="D9" s="16" t="s">
        <v>52</v>
      </c>
      <c r="E9" s="14" t="s">
        <v>47</v>
      </c>
      <c r="F9" s="17">
        <v>90</v>
      </c>
      <c r="G9" s="24">
        <v>1198</v>
      </c>
      <c r="H9" s="24">
        <f t="shared" si="0"/>
        <v>107820</v>
      </c>
      <c r="I9" s="18"/>
    </row>
    <row r="10" spans="1:9" ht="15" thickBot="1" x14ac:dyDescent="0.35">
      <c r="A10" s="13">
        <v>43114</v>
      </c>
      <c r="B10" s="14" t="s">
        <v>56</v>
      </c>
      <c r="C10" s="16" t="s">
        <v>59</v>
      </c>
      <c r="D10" s="16" t="s">
        <v>60</v>
      </c>
      <c r="E10" s="14" t="s">
        <v>47</v>
      </c>
      <c r="F10" s="17">
        <v>32</v>
      </c>
      <c r="G10" s="24">
        <v>1198</v>
      </c>
      <c r="H10" s="24">
        <f t="shared" si="0"/>
        <v>38336</v>
      </c>
      <c r="I10" s="18"/>
    </row>
    <row r="11" spans="1:9" ht="28.2" thickBot="1" x14ac:dyDescent="0.35">
      <c r="A11" s="13">
        <v>43115</v>
      </c>
      <c r="B11" s="14" t="s">
        <v>44</v>
      </c>
      <c r="C11" s="15" t="s">
        <v>45</v>
      </c>
      <c r="D11" s="16" t="s">
        <v>46</v>
      </c>
      <c r="E11" s="14" t="s">
        <v>51</v>
      </c>
      <c r="F11" s="17">
        <v>60</v>
      </c>
      <c r="G11" s="24">
        <v>500</v>
      </c>
      <c r="H11" s="24">
        <f t="shared" si="0"/>
        <v>30000</v>
      </c>
      <c r="I11" s="18"/>
    </row>
    <row r="12" spans="1:9" ht="15" thickBot="1" x14ac:dyDescent="0.35">
      <c r="A12" s="13">
        <v>43116</v>
      </c>
      <c r="B12" s="14" t="s">
        <v>48</v>
      </c>
      <c r="C12" s="15" t="s">
        <v>49</v>
      </c>
      <c r="D12" s="16" t="s">
        <v>61</v>
      </c>
      <c r="E12" s="14" t="s">
        <v>47</v>
      </c>
      <c r="F12" s="17">
        <v>90</v>
      </c>
      <c r="G12" s="24">
        <v>1198</v>
      </c>
      <c r="H12" s="24">
        <f t="shared" si="0"/>
        <v>107820</v>
      </c>
      <c r="I12" s="18"/>
    </row>
    <row r="13" spans="1:9" ht="15" thickBot="1" x14ac:dyDescent="0.35">
      <c r="A13" s="13">
        <v>43117</v>
      </c>
      <c r="B13" s="14" t="s">
        <v>44</v>
      </c>
      <c r="C13" s="19" t="s">
        <v>45</v>
      </c>
      <c r="D13" s="16" t="s">
        <v>62</v>
      </c>
      <c r="E13" s="14" t="s">
        <v>51</v>
      </c>
      <c r="F13" s="17">
        <v>29</v>
      </c>
      <c r="G13" s="24">
        <v>500</v>
      </c>
      <c r="H13" s="24">
        <f t="shared" si="0"/>
        <v>14500</v>
      </c>
      <c r="I13" s="18"/>
    </row>
    <row r="14" spans="1:9" ht="15" thickBot="1" x14ac:dyDescent="0.35">
      <c r="A14" s="13">
        <v>43118</v>
      </c>
      <c r="B14" s="14" t="s">
        <v>44</v>
      </c>
      <c r="C14" s="16" t="s">
        <v>59</v>
      </c>
      <c r="D14" s="16" t="s">
        <v>63</v>
      </c>
      <c r="E14" s="14" t="s">
        <v>51</v>
      </c>
      <c r="F14" s="17">
        <v>81</v>
      </c>
      <c r="G14" s="24">
        <v>500</v>
      </c>
      <c r="H14" s="24">
        <f t="shared" si="0"/>
        <v>40500</v>
      </c>
      <c r="I14" s="18"/>
    </row>
    <row r="15" spans="1:9" ht="28.2" thickBot="1" x14ac:dyDescent="0.35">
      <c r="A15" s="13">
        <v>43119</v>
      </c>
      <c r="B15" s="14" t="s">
        <v>44</v>
      </c>
      <c r="C15" s="15" t="s">
        <v>45</v>
      </c>
      <c r="D15" s="16" t="s">
        <v>46</v>
      </c>
      <c r="E15" s="14" t="s">
        <v>47</v>
      </c>
      <c r="F15" s="17">
        <v>35</v>
      </c>
      <c r="G15" s="24">
        <v>1198</v>
      </c>
      <c r="H15" s="24">
        <f t="shared" si="0"/>
        <v>41930</v>
      </c>
      <c r="I15" s="18"/>
    </row>
    <row r="18" spans="1:6" x14ac:dyDescent="0.3">
      <c r="B18" s="22" t="s">
        <v>44</v>
      </c>
      <c r="D18" s="23" t="s">
        <v>48</v>
      </c>
      <c r="F18" t="s">
        <v>76</v>
      </c>
    </row>
    <row r="19" spans="1:6" x14ac:dyDescent="0.3">
      <c r="B19" s="25">
        <f>SUMIF(B2:B15,"East",H2:H15)</f>
        <v>270740</v>
      </c>
      <c r="D19" s="25">
        <f>SUMIF(B2:B15,"Central",H2:H15)</f>
        <v>379693</v>
      </c>
      <c r="F19" s="25">
        <f>(B19+D19)</f>
        <v>650433</v>
      </c>
    </row>
    <row r="20" spans="1:6" x14ac:dyDescent="0.3">
      <c r="B20" t="s">
        <v>56</v>
      </c>
    </row>
    <row r="21" spans="1:6" x14ac:dyDescent="0.3">
      <c r="B21" s="25">
        <f>SUMIF(B2:B15,"West",H2:H15)</f>
        <v>105424</v>
      </c>
    </row>
    <row r="23" spans="1:6" x14ac:dyDescent="0.3">
      <c r="A23" t="s">
        <v>77</v>
      </c>
      <c r="B23" s="25">
        <f>SUMIFS(H2:H15,C2:C15,"Martha",F2:F15,"&gt;50")</f>
        <v>263660</v>
      </c>
    </row>
    <row r="24" spans="1:6" x14ac:dyDescent="0.3">
      <c r="A24" t="s">
        <v>78</v>
      </c>
      <c r="B24">
        <f>_xlfn.MAXIFS(F2:F15,E2:E15,"Television")</f>
        <v>95</v>
      </c>
    </row>
    <row r="25" spans="1:6" x14ac:dyDescent="0.3">
      <c r="A25" t="s">
        <v>79</v>
      </c>
      <c r="B25">
        <f>_xlfn.MINIFS(F2:F15,E2:E15,"Television")</f>
        <v>32</v>
      </c>
    </row>
    <row r="26" spans="1:6" x14ac:dyDescent="0.3">
      <c r="A26" t="s">
        <v>80</v>
      </c>
      <c r="B26">
        <f>_xlfn.MAXIFS(F2:F15,E2:E15,E3)</f>
        <v>81</v>
      </c>
    </row>
    <row r="27" spans="1:6" x14ac:dyDescent="0.3">
      <c r="A27" t="s">
        <v>81</v>
      </c>
      <c r="B27">
        <f>_xlfn.MINIFS(F2:F15,E2:E15,E7)</f>
        <v>29</v>
      </c>
    </row>
    <row r="28" spans="1:6" x14ac:dyDescent="0.3">
      <c r="A28" t="s">
        <v>82</v>
      </c>
      <c r="B28">
        <f>SUMIF(E2:E15,E3,H2:H15)</f>
        <v>140000</v>
      </c>
    </row>
    <row r="29" spans="1:6" x14ac:dyDescent="0.3">
      <c r="A29" t="s">
        <v>84</v>
      </c>
      <c r="B29">
        <f>AVERAGE(SUMIFS(H2:H15,E2:E15,E2) + SUMIFS(H2:H15,E2:E15,G5))</f>
        <v>609782</v>
      </c>
    </row>
    <row r="30" spans="1:6" x14ac:dyDescent="0.3">
      <c r="A30" t="s">
        <v>83</v>
      </c>
      <c r="B30">
        <f>COUNTIF(E2:E15,"Television")</f>
        <v>8</v>
      </c>
    </row>
    <row r="31" spans="1:6" x14ac:dyDescent="0.3">
      <c r="A31" t="s">
        <v>85</v>
      </c>
      <c r="B31">
        <f>COUNTIFS(E2:E15,E2,B2:B15,"West")</f>
        <v>2</v>
      </c>
    </row>
    <row r="32" spans="1:6" x14ac:dyDescent="0.3">
      <c r="A32" t="s">
        <v>86</v>
      </c>
      <c r="B32">
        <f>SUMIFS(H2:H15,E2:E15,E3,D2:D15,D2)</f>
        <v>60000</v>
      </c>
    </row>
    <row r="33" spans="1:3" x14ac:dyDescent="0.3">
      <c r="A33" t="s">
        <v>87</v>
      </c>
      <c r="B33" s="26">
        <f>_xlfn.MINIFS(H2:H15,E2:E15,E2)+_xlfn.MAXIFS(H2:H15,E2:E15,E2)</f>
        <v>152146</v>
      </c>
    </row>
    <row r="34" spans="1:3" x14ac:dyDescent="0.3">
      <c r="A34" t="s">
        <v>53</v>
      </c>
      <c r="B34">
        <f>_xlfn.MAXIFS(H2:H15,C2:C15,C5)</f>
        <v>67088</v>
      </c>
      <c r="C34">
        <f>INDEX(MATCH(B34,H2:H15,0),1)</f>
        <v>5</v>
      </c>
    </row>
    <row r="35" spans="1:3" x14ac:dyDescent="0.3">
      <c r="A35" t="s">
        <v>38</v>
      </c>
      <c r="B35">
        <f>COUNTIF(H2:H15,"&gt;10000")</f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Maheshkumar Solanki</dc:creator>
  <cp:lastModifiedBy>Krishna Maheshkumar Solanki</cp:lastModifiedBy>
  <dcterms:created xsi:type="dcterms:W3CDTF">2024-02-21T15:22:31Z</dcterms:created>
  <dcterms:modified xsi:type="dcterms:W3CDTF">2024-03-06T14:22:38Z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2024-02-21T15:58:02Z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73209ac5-7945-44fe-9aa9-8c6f38cb0640</vt:lpwstr>
  </property>
  <property fmtid="{D5CDD505-2E9C-101B-9397-08002B2CF9AE}" pid="8" name="MSIP_Label_cdde0556-1f76-452e-9e94-03158f226e4e_ContentBits">
    <vt:lpwstr>0</vt:lpwstr>
  </property>
</Properties>
</file>