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Study_stuff\Excel\revision\"/>
    </mc:Choice>
  </mc:AlternateContent>
  <xr:revisionPtr revIDLastSave="0" documentId="13_ncr:1_{15DDE5BB-261A-4E79-813B-A16FB74E55BC}" xr6:coauthVersionLast="47" xr6:coauthVersionMax="47" xr10:uidLastSave="{00000000-0000-0000-0000-000000000000}"/>
  <bookViews>
    <workbookView xWindow="-108" yWindow="-108" windowWidth="23256" windowHeight="12456" activeTab="3" xr2:uid="{26D4546B-D2A1-4444-8EAF-A6228F96F0C1}"/>
  </bookViews>
  <sheets>
    <sheet name="pivots" sheetId="6" r:id="rId1"/>
    <sheet name="Data" sheetId="2" r:id="rId2"/>
    <sheet name="Assets" sheetId="4" r:id="rId3"/>
    <sheet name="Call Centre Report" sheetId="5" r:id="rId4"/>
  </sheets>
  <definedNames>
    <definedName name="_xlnm._FilterDatabase" localSheetId="1" hidden="1">Data!$B$3:$H$1003</definedName>
    <definedName name="_xlcn.WorksheetConnection_portfolioproject.xlsxcalls1" hidden="1">calls[]</definedName>
    <definedName name="_xlcn.WorksheetConnection_portfolioproject.xlsxcustomers1" hidden="1">customers[]</definedName>
    <definedName name="_xlnm.Print_Area" localSheetId="3">'Call Centre Report'!$A$1:$AA$41</definedName>
    <definedName name="reps_to_show">_xlfn.XLOOKUP(Assets!$P$1,Assets!$E$3:$E$7,Assets!$F$3:$F$7,,0)</definedName>
    <definedName name="Slicer_Representative">#N/A</definedName>
  </definedNames>
  <calcPr calcId="191029"/>
  <pivotCaches>
    <pivotCache cacheId="0" r:id="rId5"/>
    <pivotCache cacheId="1" r:id="rId6"/>
    <pivotCache cacheId="2" r:id="rId7"/>
    <pivotCache cacheId="3" r:id="rId8"/>
    <pivotCache cacheId="552" r:id="rId9"/>
    <pivotCache cacheId="555" r:id="rId10"/>
    <pivotCache cacheId="558" r:id="rId11"/>
    <pivotCache cacheId="561" r:id="rId12"/>
    <pivotCache cacheId="56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portfolio-project.xlsx!customers"/>
          <x15:modelTable id="calls" name="calls" connection="WorksheetConnection_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5" i="5" l="1"/>
  <c r="P1" i="4"/>
  <c r="P4" i="4" s="1"/>
  <c r="N44" i="6"/>
  <c r="N47" i="6" s="1"/>
  <c r="N55" i="6" s="1"/>
  <c r="P38" i="5" s="1"/>
  <c r="N43" i="6"/>
  <c r="N46" i="6" s="1"/>
  <c r="N54" i="6" s="1"/>
  <c r="P37" i="5" s="1"/>
  <c r="N42" i="6"/>
  <c r="N53" i="6" s="1"/>
  <c r="P36" i="5" s="1"/>
  <c r="T22" i="5" a="1"/>
  <c r="T22" i="5" s="1"/>
  <c r="S23" i="5" a="1"/>
  <c r="S23" i="5" s="1"/>
  <c r="I39" i="6"/>
  <c r="E42" i="6" a="1"/>
  <c r="E42"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2" i="6" l="1" a="1"/>
  <c r="H42" i="6" s="1"/>
  <c r="I42" i="6" a="1"/>
  <c r="I4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7D5F5B-BD7F-4A51-8152-843A212B9D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26A7FB9-8DD0-4093-9174-12C4A17918E8}" name="WorksheetConnection_portfolio-project.xlsx!calls" type="102" refreshedVersion="8" minRefreshableVersion="5">
    <extLst>
      <ext xmlns:x15="http://schemas.microsoft.com/office/spreadsheetml/2010/11/main" uri="{DE250136-89BD-433C-8126-D09CA5730AF9}">
        <x15:connection id="calls" autoDelete="1">
          <x15:rangePr sourceName="_xlcn.WorksheetConnection_portfolioproject.xlsxcalls1"/>
        </x15:connection>
      </ext>
    </extLst>
  </connection>
  <connection id="3" xr16:uid="{6625329C-49B8-4846-A258-BCC56E7775AC}" name="WorksheetConnection_portfolio-project.xlsx!customers" type="102" refreshedVersion="8" minRefreshableVersion="5">
    <extLst>
      <ext xmlns:x15="http://schemas.microsoft.com/office/spreadsheetml/2010/11/main" uri="{DE250136-89BD-433C-8126-D09CA5730AF9}">
        <x15:connection id="customers">
          <x15:rangePr sourceName="_xlcn.WorksheetConnection_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<sst xmlns="http://schemas.openxmlformats.org/spreadsheetml/2006/main" count="3173" uniqueCount="1086">
  <si>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</si>
  <si>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</si>
  <si>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</si>
  <si>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</si>
  <si>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</si>
  <si>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</si>
  <si>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</si>
  <si>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</si>
  <si>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</si>
  <si>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</si>
  <si>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</si>
  <si>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</si>
  <si>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</si>
  <si>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</si>
  <si>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</si>
  <si>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</si>
  <si>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</si>
  <si>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</si>
  <si>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</si>
  <si>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</si>
  <si>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</si>
  <si>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</si>
  <si>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</si>
  <si>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</si>
  <si>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</si>
  <si>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</si>
  <si>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</si>
  <si>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</si>
  <si>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</si>
  <si>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</si>
  <si>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</si>
  <si>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</si>
  <si>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</si>
  <si>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</si>
  <si>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</si>
  <si>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</si>
  <si>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</si>
  <si>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</si>
  <si>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</si>
  <si>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</si>
  <si>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</si>
  <si>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</si>
  <si>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</si>
  <si>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</si>
  <si>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</si>
  <si>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</si>
  <si>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</si>
  <si>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</si>
  <si>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</si>
  <si>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</si>
  <si>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</si>
  <si>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</si>
  <si>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</si>
  <si>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</si>
  <si>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</si>
  <si>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</si>
  <si>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</si>
  <si>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</si>
  <si>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</si>
  <si>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</si>
  <si>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</si>
  <si>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</si>
  <si>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</si>
  <si>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</si>
  <si>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</si>
  <si>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</si>
  <si>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</si>
  <si>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</si>
  <si>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</si>
  <si>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</si>
  <si>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</si>
  <si>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</si>
  <si>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</si>
  <si>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</si>
  <si>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</si>
  <si>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</si>
  <si>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</si>
  <si>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</si>
  <si>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</si>
  <si>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</si>
  <si>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</si>
  <si>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</si>
  <si>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</si>
  <si>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</si>
  <si>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</si>
  <si>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</si>
  <si>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</si>
  <si>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</si>
  <si>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</si>
  <si>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</si>
  <si>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</si>
  <si>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</si>
  <si>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</si>
  <si>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</si>
  <si>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</si>
  <si>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</si>
  <si>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</si>
  <si>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</si>
  <si>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</si>
  <si>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</si>
  <si>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</si>
  <si>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</si>
  <si>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</si>
  <si>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</si>
  <si>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</si>
  <si>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</si>
  <si>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</si>
  <si>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</si>
  <si>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</si>
  <si>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</si>
  <si>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</si>
  <si>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</si>
  <si>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</si>
  <si>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</si>
  <si>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</si>
  <si>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</si>
  <si>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</si>
  <si>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</si>
  <si>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</si>
  <si>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</si>
  <si>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</si>
  <si>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</si>
  <si>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</si>
  <si>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</si>
  <si>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</si>
  <si>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</si>
  <si>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</si>
  <si>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</si>
  <si>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</si>
  <si>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</si>
  <si>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</si>
  <si>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</si>
  <si>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</si>
  <si>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</si>
  <si>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</si>
  <si>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</si>
  <si>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</si>
  <si>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</si>
  <si>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</si>
  <si>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</si>
  <si>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</si>
  <si>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</si>
  <si>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</si>
  <si>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</si>
  <si>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</si>
  <si>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</si>
  <si>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</si>
  <si>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</si>
  <si>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</si>
  <si>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</si>
  <si>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</si>
  <si>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</si>
  <si>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</si>
  <si>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</si>
  <si>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</si>
  <si>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</si>
  <si>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</si>
  <si>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</si>
  <si>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</si>
  <si>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</si>
  <si>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</si>
  <si>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</si>
  <si>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</si>
  <si>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</si>
  <si>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</si>
  <si>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</si>
  <si>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</si>
  <si>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</si>
  <si>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</si>
  <si>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</si>
  <si>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</si>
  <si>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</si>
  <si>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</si>
  <si>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</si>
  <si>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</si>
  <si>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</si>
  <si>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</si>
  <si>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</si>
  <si>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</si>
  <si>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</si>
  <si>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</si>
  <si>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</si>
  <si>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</si>
  <si>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</si>
  <si>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</si>
  <si>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</si>
  <si>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</si>
  <si>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</si>
  <si>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</si>
  <si>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</si>
  <si>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</si>
  <si>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</si>
  <si>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</si>
  <si>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</si>
  <si>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</si>
  <si>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</si>
  <si>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</si>
  <si>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</si>
  <si>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</si>
  <si>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</si>
  <si>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</si>
  <si>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</si>
  <si>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</si>
  <si>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</si>
  <si>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</si>
  <si>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</si>
  <si>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</si>
  <si>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</si>
  <si>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</si>
  <si>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</si>
  <si>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</si>
  <si>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</si>
  <si>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</si>
  <si>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</si>
  <si>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</si>
  <si>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</si>
  <si>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</si>
  <si>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</si>
  <si>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</si>
  <si>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</si>
  <si>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</si>
  <si>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</si>
  <si>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</si>
  <si>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</si>
  <si>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</si>
  <si>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</si>
  <si>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</si>
  <si>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</si>
  <si>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</si>
  <si>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</si>
  <si>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</si>
  <si>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</si>
  <si>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</si>
  <si>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</si>
  <si>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</si>
  <si>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</si>
  <si>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</si>
  <si>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</si>
  <si>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</si>
  <si>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</si>
  <si>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</si>
  <si>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</si>
  <si>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</si>
  <si>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</si>
  <si>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</si>
  <si>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</si>
  <si>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</si>
  <si>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</si>
  <si>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</si>
  <si>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</si>
  <si>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</si>
  <si>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</si>
  <si>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</si>
  <si>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</si>
  <si>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</si>
  <si>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</si>
  <si>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</si>
  <si>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</si>
  <si>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</si>
  <si>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</si>
  <si>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</si>
  <si>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</si>
  <si>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</si>
  <si>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</si>
  <si>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</si>
  <si>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</si>
  <si>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</si>
  <si>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</si>
  <si>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</si>
  <si>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</si>
  <si>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</si>
  <si>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</si>
  <si>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</si>
  <si>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</si>
  <si>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</si>
  <si>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</si>
  <si>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</si>
  <si>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</si>
  <si>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</si>
  <si>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</si>
  <si>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</si>
  <si>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</si>
  <si>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</si>
  <si>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</si>
  <si>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</si>
  <si>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</si>
  <si>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</si>
  <si>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</si>
  <si>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</si>
  <si>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</si>
  <si>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</si>
  <si>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</si>
  <si>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</si>
  <si>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</si>
  <si>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</si>
  <si>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</si>
  <si>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</si>
  <si>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</si>
  <si>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</si>
  <si>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</si>
  <si>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</si>
  <si>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</si>
  <si>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</si>
  <si>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</si>
  <si>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</si>
  <si>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</si>
  <si>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</si>
  <si>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</si>
  <si>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</si>
  <si>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</si>
  <si>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</si>
  <si>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</si>
  <si>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</si>
  <si>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</si>
  <si>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</si>
  <si>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</si>
  <si>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</si>
  <si>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</si>
  <si>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</si>
  <si>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</si>
  <si>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</si>
  <si>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</si>
  <si>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</si>
  <si>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</si>
  <si>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</si>
  <si>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</si>
  <si>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</si>
  <si>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</si>
  <si>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</si>
  <si>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</si>
  <si>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</si>
  <si>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</si>
  <si>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</si>
  <si>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</si>
  <si>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</si>
  <si>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</si>
  <si>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</si>
  <si>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</si>
  <si>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</si>
  <si>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</si>
  <si>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</si>
  <si>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</si>
  <si>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</si>
  <si>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</si>
  <si>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</si>
  <si>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</si>
  <si>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</si>
  <si>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</si>
  <si>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</si>
  <si>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</si>
  <si>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</si>
  <si>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</si>
  <si>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</si>
  <si>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</si>
  <si>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</si>
  <si>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</si>
  <si>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</si>
  <si>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</si>
  <si>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</si>
  <si>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</si>
  <si>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</si>
  <si>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</si>
  <si>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</si>
  <si>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</si>
  <si>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</si>
  <si>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</si>
  <si>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</si>
  <si>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</si>
  <si>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</si>
  <si>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</si>
  <si>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</si>
  <si>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</si>
  <si>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</si>
  <si>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</si>
  <si>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</si>
  <si>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</si>
  <si>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</si>
  <si>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</si>
  <si>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</si>
  <si>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</si>
  <si>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</si>
  <si>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</si>
  <si>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</si>
  <si>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</si>
  <si>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</si>
  <si>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</si>
  <si>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</si>
  <si>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</si>
  <si>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</si>
  <si>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</si>
  <si>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</si>
  <si>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</si>
  <si>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</si>
  <si>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</si>
  <si>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</si>
  <si>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</si>
  <si>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</si>
  <si>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</si>
  <si>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</si>
  <si>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</si>
  <si>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</si>
  <si>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</si>
  <si>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</si>
  <si>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</si>
  <si>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</si>
  <si>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</si>
  <si>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</si>
  <si>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</si>
  <si>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</si>
  <si>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</si>
  <si>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</si>
  <si>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</si>
  <si>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</si>
  <si>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</si>
  <si>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</si>
  <si>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</si>
  <si>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</si>
  <si>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</si>
  <si>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</si>
  <si>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</si>
  <si>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</si>
  <si>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</si>
  <si>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</si>
  <si>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</si>
  <si>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</si>
  <si>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</si>
  <si>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</si>
  <si>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</si>
  <si>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</si>
  <si>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</si>
  <si>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</si>
  <si>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</si>
  <si>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</si>
  <si>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</si>
  <si>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</si>
  <si>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</si>
  <si>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</si>
  <si>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</si>
  <si>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</si>
  <si>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</si>
  <si>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</si>
  <si>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</si>
  <si>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</si>
  <si>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</si>
  <si>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</si>
  <si>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</si>
  <si>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</si>
  <si>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</si>
  <si>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</si>
  <si>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</si>
  <si>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</si>
  <si>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</si>
  <si>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</si>
  <si>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</si>
  <si>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</si>
  <si>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</si>
  <si>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</si>
  <si>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</si>
  <si>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</si>
  <si>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</si>
  <si>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</si>
  <si>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</si>
  <si>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</si>
  <si>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</si>
  <si>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</si>
  <si>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</si>
  <si>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</si>
  <si>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</si>
  <si>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</si>
  <si>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</si>
  <si>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</si>
  <si>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</si>
  <si>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</si>
  <si>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</si>
  <si>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</si>
  <si>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</si>
  <si>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</si>
  <si>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</si>
  <si>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</si>
  <si>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</si>
  <si>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</si>
  <si>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</si>
  <si>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</si>
  <si>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</si>
  <si>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</si>
  <si>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</si>
  <si>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</si>
  <si>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</si>
  <si>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</si>
  <si>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</si>
  <si>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</si>
  <si>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</si>
  <si>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</si>
  <si>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</si>
  <si>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</si>
  <si>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</si>
  <si>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</si>
  <si>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</si>
  <si>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</si>
  <si>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</si>
  <si>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</si>
  <si>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</si>
  <si>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</si>
  <si>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</si>
  <si>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</si>
  <si>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</si>
  <si>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</si>
  <si>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</si>
  <si>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</si>
  <si>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</si>
  <si>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</si>
  <si>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</si>
  <si>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</si>
  <si>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</si>
  <si>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</si>
  <si>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</si>
  <si>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</si>
  <si>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</si>
  <si>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</si>
  <si>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</si>
  <si>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</si>
  <si>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</si>
  <si>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</si>
  <si>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</si>
  <si>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</si>
  <si>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</si>
  <si>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</si>
  <si>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</si>
  <si>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</si>
  <si>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</si>
  <si>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</si>
  <si>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</si>
  <si>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</si>
  <si>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</si>
  <si>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</si>
  <si>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</si>
  <si>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</si>
  <si>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</si>
  <si>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</si>
  <si>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</si>
  <si>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</si>
  <si>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</si>
  <si>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</si>
  <si>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</si>
  <si>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</si>
  <si>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</si>
  <si>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</si>
  <si>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</si>
  <si>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</si>
  <si>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</si>
  <si>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</si>
  <si>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</si>
  <si>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</si>
  <si>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</si>
  <si>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</si>
  <si>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</si>
  <si>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</si>
  <si>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</si>
  <si>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</si>
  <si>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</si>
  <si>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</si>
  <si>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</si>
  <si>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</si>
  <si>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</si>
  <si>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</si>
  <si>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</si>
  <si>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</si>
  <si>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</si>
  <si>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</si>
  <si>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</si>
  <si>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</si>
  <si>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</si>
  <si>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</si>
  <si>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</si>
  <si>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</si>
  <si>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</si>
  <si>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</si>
  <si>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</si>
  <si>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</si>
  <si>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</si>
  <si>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</si>
  <si>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</si>
  <si>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</si>
  <si>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</si>
  <si>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</si>
  <si>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</si>
  <si>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</si>
  <si>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</si>
  <si>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</si>
  <si>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</si>
  <si>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</si>
  <si>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</si>
  <si>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</si>
  <si>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</si>
  <si>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</si>
  <si>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</si>
  <si>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</si>
  <si>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</si>
  <si>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</si>
  <si>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</si>
  <si>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</si>
  <si>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</si>
  <si>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</si>
  <si>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</si>
  <si>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</si>
  <si>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</si>
  <si>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</si>
  <si>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</si>
  <si>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</si>
  <si>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</si>
  <si>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</si>
  <si>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</si>
  <si>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</si>
  <si>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</si>
  <si>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</si>
  <si>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</si>
  <si>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</si>
  <si>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</si>
  <si>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</si>
  <si>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</si>
  <si>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</si>
  <si>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</si>
  <si>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</si>
  <si>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</si>
  <si>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</si>
  <si>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</si>
  <si>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</si>
  <si>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</si>
  <si>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</si>
  <si>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</si>
  <si>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</si>
  <si>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</si>
  <si>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</si>
  <si>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</si>
  <si>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</si>
  <si>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</si>
  <si>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</si>
  <si>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</si>
  <si>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</si>
  <si>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</si>
  <si>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</si>
  <si>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</si>
  <si>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</si>
  <si>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</si>
  <si>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</si>
  <si>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</si>
  <si>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</si>
  <si>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</si>
  <si>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</si>
  <si>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</si>
  <si>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</si>
  <si>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</si>
  <si>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</si>
  <si>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</si>
  <si>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</si>
  <si>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</si>
  <si>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</si>
  <si>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</si>
  <si>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</si>
  <si>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</si>
  <si>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</si>
  <si>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</si>
  <si>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</si>
  <si>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</si>
  <si>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</si>
  <si>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</si>
  <si>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</si>
  <si>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</si>
  <si>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</si>
  <si>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</si>
  <si>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</si>
  <si>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</si>
  <si>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</si>
  <si>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</si>
  <si>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</si>
  <si>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</si>
  <si>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</si>
  <si>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</si>
  <si>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</si>
  <si>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</si>
  <si>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</si>
  <si>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</si>
  <si>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</si>
  <si>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</si>
  <si>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</si>
  <si>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</si>
  <si>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</si>
  <si>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</si>
  <si>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</si>
  <si>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</si>
  <si>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</si>
  <si>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</si>
  <si>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</si>
  <si>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</si>
  <si>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</si>
  <si>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</si>
  <si>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</si>
  <si>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</si>
  <si>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</si>
  <si>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</si>
  <si>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</si>
  <si>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</si>
  <si>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</si>
  <si>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</si>
  <si>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</si>
  <si>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</si>
  <si>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</si>
  <si>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</si>
  <si>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</si>
  <si>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</si>
  <si>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</si>
  <si>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</si>
  <si>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</si>
  <si>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</si>
  <si>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</si>
  <si>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</si>
  <si>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</si>
  <si>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</si>
  <si>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</si>
  <si>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</si>
  <si>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</si>
  <si>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</si>
  <si>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</si>
  <si>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</si>
  <si>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</si>
  <si>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</si>
  <si>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</si>
  <si>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</si>
  <si>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</si>
  <si>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</si>
  <si>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</si>
  <si>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</si>
  <si>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</si>
  <si>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</si>
  <si>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</si>
  <si>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</si>
  <si>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</si>
  <si>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</si>
  <si>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</si>
  <si>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</si>
  <si>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</si>
  <si>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</si>
  <si>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</si>
  <si>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</si>
  <si>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</si>
  <si>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</si>
  <si>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</si>
  <si>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</si>
  <si>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</si>
  <si>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</si>
  <si>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</si>
  <si>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</si>
  <si>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</si>
  <si>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</si>
  <si>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</si>
  <si>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</si>
  <si>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</si>
  <si>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</si>
  <si>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</si>
  <si>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</si>
  <si>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</si>
  <si>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</si>
  <si>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</si>
  <si>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</si>
  <si>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</si>
  <si>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</si>
  <si>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</si>
  <si>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</si>
  <si>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</si>
  <si>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</si>
  <si>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</si>
  <si>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</si>
  <si>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</si>
  <si>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</si>
  <si>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</si>
  <si>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</si>
  <si>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</si>
  <si>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</si>
  <si>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</si>
  <si>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</si>
  <si>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</si>
  <si>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</si>
  <si>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</si>
  <si>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</si>
  <si>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</si>
  <si>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</si>
  <si>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</si>
  <si>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</si>
  <si>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</si>
  <si>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</si>
  <si>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</si>
  <si>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</si>
  <si>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</si>
  <si>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</si>
  <si>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</si>
  <si>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</si>
  <si>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</si>
  <si>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</si>
  <si>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</si>
  <si>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</si>
  <si>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</si>
  <si>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</si>
  <si>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</si>
  <si>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</si>
  <si>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</si>
  <si>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</si>
  <si>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</si>
  <si>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</si>
  <si>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</si>
  <si>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</si>
  <si>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</si>
  <si>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</si>
  <si>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</si>
  <si>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</si>
  <si>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</si>
  <si>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</si>
  <si>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</si>
  <si>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</si>
  <si>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</si>
  <si>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</si>
  <si>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</si>
  <si>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</si>
  <si>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</si>
  <si>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</si>
  <si>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</si>
  <si>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</si>
  <si>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</si>
  <si>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</si>
  <si>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</si>
  <si>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</si>
  <si>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</si>
  <si>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</si>
  <si>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</si>
  <si>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</si>
  <si>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</si>
  <si>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</si>
  <si>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</si>
  <si>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</si>
  <si>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</si>
  <si>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</si>
  <si>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</si>
  <si>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</si>
  <si>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</si>
  <si>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</si>
  <si>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</si>
  <si>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</si>
  <si>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</si>
  <si>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</si>
  <si>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</si>
  <si>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</si>
  <si>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</si>
  <si>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</si>
  <si>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</si>
  <si>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</si>
  <si>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</si>
  <si>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</si>
  <si>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</si>
  <si>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</si>
  <si>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</si>
  <si>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</si>
  <si>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</si>
  <si>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</si>
  <si>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</si>
  <si>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</si>
  <si>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</si>
  <si>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</si>
  <si>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</si>
  <si>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</si>
  <si>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</si>
  <si>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</si>
  <si>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</si>
  <si>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</si>
  <si>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</si>
  <si>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</si>
  <si>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</si>
  <si>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</si>
  <si>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</si>
  <si>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</si>
  <si>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</si>
  <si>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</si>
  <si>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</si>
  <si>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</si>
  <si>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</si>
  <si>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</si>
  <si>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</si>
  <si>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</si>
  <si>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</si>
  <si>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</si>
  <si>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</si>
  <si>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</si>
  <si>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</si>
  <si>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</si>
  <si>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</si>
  <si>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</si>
  <si>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</si>
  <si>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</si>
  <si>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</si>
  <si>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</si>
  <si>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</si>
  <si>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</si>
  <si>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</si>
  <si>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</si>
  <si>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</si>
  <si>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</si>
  <si>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</si>
  <si>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</si>
  <si>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</si>
  <si>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</si>
  <si>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</si>
  <si>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</si>
  <si>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</si>
  <si>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</si>
  <si>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</si>
  <si>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</si>
  <si>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</si>
  <si>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</si>
  <si>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</si>
  <si>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</si>
  <si>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</si>
  <si>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</si>
  <si>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</si>
  <si>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</si>
  <si>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</si>
  <si>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</si>
  <si>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</si>
  <si>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</si>
  <si>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</si>
  <si>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</si>
  <si>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</si>
  <si>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</si>
  <si>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</si>
  <si>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</si>
  <si>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</si>
  <si>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</si>
  <si>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</si>
  <si>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</si>
  <si>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</si>
  <si>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</si>
  <si>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</si>
  <si>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</si>
  <si>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</si>
  <si>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</si>
  <si>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</si>
  <si>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</si>
  <si>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</si>
  <si>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</si>
  <si>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</si>
  <si>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</si>
  <si>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</si>
  <si>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</si>
  <si>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</si>
  <si>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</si>
  <si>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</si>
  <si>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</si>
  <si>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</si>
  <si>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</si>
  <si>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</si>
  <si>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</si>
  <si>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</si>
  <si>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</si>
  <si>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</si>
  <si>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</si>
  <si>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</si>
  <si>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</si>
  <si>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</si>
  <si>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</si>
  <si>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</si>
  <si>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</si>
  <si>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</si>
  <si>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</si>
  <si>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</si>
  <si>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</si>
  <si>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</si>
  <si>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</si>
  <si>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</si>
  <si>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</si>
  <si>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</si>
  <si>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</si>
  <si>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</si>
  <si>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</si>
  <si>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</si>
  <si>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</si>
  <si>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</si>
  <si>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</si>
  <si>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</si>
  <si>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</si>
  <si>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</si>
  <si>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</si>
  <si>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</si>
  <si>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</si>
  <si>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</si>
  <si>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</si>
  <si>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</si>
  <si>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</si>
  <si>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</si>
  <si>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</si>
  <si>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</si>
  <si>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</si>
  <si>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</si>
  <si>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</si>
  <si>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</si>
  <si>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</si>
  <si>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</si>
  <si>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</si>
  <si>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</si>
  <si>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</si>
  <si>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</si>
  <si>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</si>
  <si>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</si>
  <si>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</si>
  <si>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</si>
  <si>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</si>
  <si>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</si>
  <si>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</si>
  <si>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</si>
  <si>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</si>
  <si>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</si>
  <si>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</si>
  <si>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</si>
  <si>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</si>
  <si>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</si>
  <si>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</si>
  <si>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</si>
  <si>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</si>
  <si>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</si>
  <si>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</si>
  <si>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</si>
  <si>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</si>
  <si>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</si>
  <si>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</si>
  <si>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</si>
  <si>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</si>
  <si>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</si>
  <si>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</si>
  <si>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</si>
  <si>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</si>
  <si>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</si>
  <si>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</si>
  <si>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</si>
  <si>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</si>
  <si>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</si>
  <si>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</si>
  <si>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Centre Report - 2023</t>
  </si>
  <si>
    <t>Count of Call number</t>
  </si>
  <si>
    <t>Call Count</t>
  </si>
  <si>
    <t>Total Amount</t>
  </si>
  <si>
    <t>Total Durations</t>
  </si>
  <si>
    <t>Avg. Rating</t>
  </si>
  <si>
    <t>5_star_calls</t>
  </si>
  <si>
    <t>Row Labels</t>
  </si>
  <si>
    <t>Grand Total</t>
  </si>
  <si>
    <t>Jan</t>
  </si>
  <si>
    <t>Feb</t>
  </si>
  <si>
    <t>Mar</t>
  </si>
  <si>
    <t>Apr</t>
  </si>
  <si>
    <t>May</t>
  </si>
  <si>
    <t>Jun</t>
  </si>
  <si>
    <t>Jul</t>
  </si>
  <si>
    <t>Aug</t>
  </si>
  <si>
    <t>Sep</t>
  </si>
  <si>
    <t>Oct</t>
  </si>
  <si>
    <t>Nov</t>
  </si>
  <si>
    <t>Dec</t>
  </si>
  <si>
    <t>Count of Call number2</t>
  </si>
  <si>
    <t>Friday</t>
  </si>
  <si>
    <t>Monday</t>
  </si>
  <si>
    <t>Saturday</t>
  </si>
  <si>
    <t>Sunday</t>
  </si>
  <si>
    <t>Thursday</t>
  </si>
  <si>
    <t>Tuesday</t>
  </si>
  <si>
    <t>Wednesday</t>
  </si>
  <si>
    <t>table to make the charts</t>
  </si>
  <si>
    <t>Total Calls</t>
  </si>
  <si>
    <t>sel_rep_calls</t>
  </si>
  <si>
    <t>sel_rep_amount</t>
  </si>
  <si>
    <t>Selected Rep:</t>
  </si>
  <si>
    <t>Column Labels</t>
  </si>
  <si>
    <t>Total</t>
  </si>
  <si>
    <t>Rep Summary</t>
  </si>
  <si>
    <t>% of Calls</t>
  </si>
  <si>
    <t>Calls</t>
  </si>
  <si>
    <t>Amount</t>
  </si>
  <si>
    <t>Call Rank</t>
  </si>
  <si>
    <t>Amount Rank</t>
  </si>
  <si>
    <t>Labels:</t>
  </si>
  <si>
    <t>Rep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</si>
</sst>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quot;K&quot;"/>
    <numFmt numFmtId="168" formatCode="_-[$$-409]* #,##0_ ;_-[$$-409]* \-#,##0\ ;_-[$$-409]* &quot;-&quot;??_ ;_-@_ "/>
  </numFmts>
  <fonts count="9">
    <font>
      <sz val="11"/>
      <color theme="1"/>
      <name val="Segoe UI"/>
      <family val="2"/>
      <scheme val="minor"/>
    </font>
    <font>
      <b/>
      <sz val="11"/>
      <color theme="1"/>
      <name val="Segoe UI"/>
      <family val="2"/>
      <scheme val="minor"/>
    </font>
    <font>
      <sz val="8"/>
      <name val="Segoe UI"/>
      <family val="2"/>
      <scheme val="minor"/>
    </font>
    <font>
      <sz val="18"/>
      <color theme="1"/>
      <name val="Aptos ExtraBold"/>
      <family val="2"/>
    </font>
    <font>
      <sz val="11"/>
      <color theme="1"/>
      <name val="Segoe UI"/>
      <family val="2"/>
    </font>
    <font>
      <b/>
      <sz val="12"/>
      <color theme="1"/>
      <name val="Segoe UI"/>
      <family val="2"/>
      <scheme val="minor"/>
    </font>
    <font>
      <b/>
      <sz val="14"/>
      <color theme="1"/>
      <name val="Segoe UI"/>
      <family val="2"/>
      <scheme val="minor"/>
    </font>
    <font>
      <b/>
      <sz val="14"/>
      <color theme="1"/>
      <name val="Seagoe UI"/>
    </font>
    <font>
      <b/>
      <sz val="20"/>
      <color theme="1"/>
      <name val="Segoe UI Black"/>
      <family val="2"/>
    </font>
  </fonts>
  <fills count="7">
    <fill>
      <patternFill patternType="none"/>
    </fill>
    <fill>
      <patternFill patternType="gray125"/>
    </fill>
    <fill>
      <patternFill patternType="solid">
        <fgColor theme="7"/>
        <bgColor indexed="64"/>
      </patternFill>
    </fill>
    <fill>
      <patternFill patternType="solid">
        <fgColor rgb="FFF5F5F5"/>
        <bgColor indexed="64"/>
      </patternFill>
    </fill>
    <fill>
      <patternFill patternType="solid">
        <fgColor theme="6"/>
        <bgColor indexed="64"/>
      </patternFill>
    </fill>
    <fill>
      <patternFill patternType="solid">
        <fgColor theme="0"/>
        <bgColor indexed="64"/>
      </patternFill>
    </fill>
    <fill>
      <patternFill patternType="solid">
        <fgColor theme="6" tint="0.79998168889431442"/>
        <bgColor theme="6" tint="0.79998168889431442"/>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right/>
      <top style="thin">
        <color auto="1"/>
      </top>
      <bottom style="thin">
        <color indexed="64"/>
      </bottom>
      <diagonal/>
    </border>
    <border>
      <left style="thin">
        <color theme="6" tint="0.39997558519241921"/>
      </left>
      <right/>
      <top style="thin">
        <color theme="6" tint="0.39997558519241921"/>
      </top>
      <bottom style="thin">
        <color theme="6" tint="0.39997558519241921"/>
      </bottom>
      <diagonal/>
    </border>
    <border>
      <left style="thin">
        <color theme="6" tint="0.39997558519241921"/>
      </left>
      <right/>
      <top/>
      <bottom style="thin">
        <color theme="6" tint="0.39997558519241921"/>
      </bottom>
      <diagonal/>
    </border>
  </borders>
  <cellStyleXfs count="1">
    <xf numFmtId="0" fontId="0" fillId="0" borderId="0"/>
  </cellStyleXfs>
  <cellXfs count="59">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165" fontId="0" fillId="0" borderId="0" xfId="0" applyNumberFormat="1"/>
    <xf numFmtId="3" fontId="0" fillId="0" borderId="0" xfId="0" applyNumberFormat="1"/>
    <xf numFmtId="166" fontId="0" fillId="0" borderId="0" xfId="0" applyNumberFormat="1"/>
    <xf numFmtId="0" fontId="0" fillId="0" borderId="0" xfId="0" pivotButton="1"/>
    <xf numFmtId="0" fontId="0" fillId="3" borderId="0" xfId="0" applyFill="1"/>
    <xf numFmtId="0" fontId="4" fillId="3" borderId="0" xfId="0" applyFont="1" applyFill="1"/>
    <xf numFmtId="0" fontId="0" fillId="0" borderId="0" xfId="0" applyAlignment="1">
      <alignment horizontal="left"/>
    </xf>
    <xf numFmtId="2" fontId="0" fillId="0" borderId="0" xfId="0" applyNumberFormat="1"/>
    <xf numFmtId="0" fontId="0" fillId="0" borderId="0" xfId="0" applyAlignment="1">
      <alignment horizontal="center"/>
    </xf>
    <xf numFmtId="0" fontId="1" fillId="4" borderId="10" xfId="0" applyFont="1" applyFill="1" applyBorder="1"/>
    <xf numFmtId="167" fontId="0" fillId="0" borderId="0" xfId="0" applyNumberFormat="1"/>
    <xf numFmtId="0" fontId="0" fillId="0" borderId="0" xfId="0" applyAlignment="1">
      <alignment horizontal="left" indent="1"/>
    </xf>
    <xf numFmtId="0" fontId="0" fillId="5" borderId="3" xfId="0" applyFill="1" applyBorder="1"/>
    <xf numFmtId="0" fontId="5" fillId="5" borderId="13" xfId="0" applyFont="1" applyFill="1" applyBorder="1" applyAlignment="1">
      <alignment horizontal="right"/>
    </xf>
    <xf numFmtId="0" fontId="5" fillId="5" borderId="2" xfId="0" applyFont="1" applyFill="1" applyBorder="1" applyAlignment="1">
      <alignment horizontal="right"/>
    </xf>
    <xf numFmtId="0" fontId="0" fillId="5" borderId="0" xfId="0" applyFill="1"/>
    <xf numFmtId="0" fontId="0" fillId="5" borderId="12" xfId="0" applyFill="1" applyBorder="1"/>
    <xf numFmtId="0" fontId="5" fillId="5" borderId="11" xfId="0" applyFont="1" applyFill="1" applyBorder="1" applyAlignment="1">
      <alignment horizontal="center"/>
    </xf>
    <xf numFmtId="168" fontId="0" fillId="5" borderId="0" xfId="0" applyNumberFormat="1" applyFill="1"/>
    <xf numFmtId="168" fontId="0" fillId="5" borderId="12" xfId="0" applyNumberFormat="1" applyFill="1" applyBorder="1"/>
    <xf numFmtId="0" fontId="5" fillId="5" borderId="6" xfId="0" applyFont="1" applyFill="1" applyBorder="1" applyAlignment="1">
      <alignment horizontal="center"/>
    </xf>
    <xf numFmtId="168" fontId="0" fillId="5" borderId="10" xfId="0" applyNumberFormat="1" applyFill="1" applyBorder="1"/>
    <xf numFmtId="168" fontId="0" fillId="5" borderId="4" xfId="0" applyNumberFormat="1" applyFill="1" applyBorder="1"/>
    <xf numFmtId="0" fontId="6" fillId="5" borderId="11" xfId="0" applyFont="1" applyFill="1" applyBorder="1"/>
    <xf numFmtId="10" fontId="0" fillId="0" borderId="0" xfId="0" applyNumberFormat="1"/>
    <xf numFmtId="168" fontId="0" fillId="0" borderId="0" xfId="0" applyNumberFormat="1"/>
    <xf numFmtId="0" fontId="0" fillId="6" borderId="14" xfId="0" applyFill="1" applyBorder="1"/>
    <xf numFmtId="0" fontId="0" fillId="0" borderId="14" xfId="0" applyBorder="1"/>
    <xf numFmtId="0" fontId="0" fillId="6" borderId="15" xfId="0" applyFill="1" applyBorder="1"/>
    <xf numFmtId="0" fontId="5" fillId="3" borderId="0" xfId="0" applyFont="1" applyFill="1"/>
    <xf numFmtId="0" fontId="0" fillId="0" borderId="0" xfId="0" applyAlignment="1">
      <alignment horizontal="center"/>
    </xf>
    <xf numFmtId="0" fontId="1" fillId="0" borderId="0" xfId="0" applyFont="1" applyAlignment="1">
      <alignment horizontal="left"/>
    </xf>
    <xf numFmtId="0" fontId="5" fillId="3" borderId="0" xfId="0" applyFont="1" applyFill="1" applyAlignment="1">
      <alignment horizontal="center"/>
    </xf>
    <xf numFmtId="0" fontId="8" fillId="3" borderId="0" xfId="0" applyFont="1" applyFill="1" applyAlignment="1">
      <alignment horizontal="center" vertical="center"/>
    </xf>
    <xf numFmtId="0" fontId="7" fillId="3" borderId="0" xfId="0" applyFont="1" applyFill="1" applyAlignment="1">
      <alignment horizontal="center" vertical="center"/>
    </xf>
    <xf numFmtId="0" fontId="0" fillId="3" borderId="0" xfId="0" applyFill="1" applyAlignment="1">
      <alignment horizontal="center"/>
    </xf>
    <xf numFmtId="0" fontId="5" fillId="0" borderId="0" xfId="0" applyFont="1" applyAlignment="1">
      <alignment horizontal="center"/>
    </xf>
    <xf numFmtId="0" fontId="0" fillId="0" borderId="0" xfId="0" applyNumberFormat="1"/>
  </cellXfs>
  <cellStyles count="1">
    <cellStyle name="Normal" xfId="0" builtinId="0"/>
  </cellStyles>
  <dxfs count="18">
    <dxf>
      <fill>
        <patternFill>
          <bgColor theme="6"/>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Segoe U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i val="0"/>
        <sz val="12"/>
        <color rgb="FFF5F5F5"/>
        <name val="Segoe UI"/>
        <family val="2"/>
        <scheme val="minor"/>
      </font>
      <fill>
        <patternFill>
          <bgColor rgb="FFFF79B0"/>
        </patternFill>
      </fill>
      <border diagonalUp="0" diagonalDown="0">
        <left/>
        <right/>
        <top style="thin">
          <color auto="1"/>
        </top>
        <bottom style="thin">
          <color auto="1"/>
        </bottom>
        <vertical/>
        <horizontal style="thin">
          <color auto="1"/>
        </horizontal>
      </border>
    </dxf>
    <dxf>
      <border>
        <left style="thin">
          <color auto="1"/>
        </left>
        <right style="thin">
          <color auto="1"/>
        </right>
        <top style="thin">
          <color auto="1"/>
        </top>
        <bottom style="thin">
          <color auto="1"/>
        </bottom>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 Style 2" pivot="0" table="0" count="4" xr9:uid="{41821A64-0EC1-4FC9-852F-82569A0B2A06}">
      <tableStyleElement type="wholeTable" dxfId="16"/>
      <tableStyleElement type="headerRow" dxfId="15"/>
    </tableStyle>
  </tableStyles>
  <colors>
    <mruColors>
      <color rgb="FFFF79B0"/>
      <color rgb="FF00E5FF"/>
      <color rgb="FFC2C2C2"/>
      <color rgb="FFFFE4FF"/>
      <color rgb="FFFF4081"/>
      <color rgb="FFF5F5F5"/>
    </mruColors>
  </colors>
  <extLst>
    <ext xmlns:x14="http://schemas.microsoft.com/office/spreadsheetml/2009/9/main" uri="{46F421CA-312F-682f-3DD2-61675219B42D}">
      <x14:dxfs count="2">
        <dxf>
          <font>
            <name val="Segoe UI"/>
            <family val="2"/>
            <scheme val="minor"/>
          </font>
          <fill>
            <patternFill>
              <bgColor rgb="FFFFE4FF"/>
            </patternFill>
          </fill>
          <border>
            <left style="thin">
              <color auto="1"/>
            </left>
            <right style="thin">
              <color auto="1"/>
            </right>
            <top style="thin">
              <color auto="1"/>
            </top>
            <bottom style="thin">
              <color auto="1"/>
            </bottom>
          </border>
        </dxf>
        <dxf>
          <font>
            <name val="Segoe UI"/>
            <family val="2"/>
            <scheme val="minor"/>
          </font>
          <fill>
            <patternFill>
              <bgColor rgb="FFC2C2C2"/>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microsoft.com/office/2022/10/relationships/richValueRel" Target="richData/richValueRel.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[portfolio-project.xlsx]pivots!Monthly Trend</c:name>
    <c:fmtId val="0"/>
  </c:pivotSource>
  <c:chart>
    <c:autoTitleDeleted val="0"/>
    <c:pivotFmts>
      <c:pivotFmt>
        <c:idx val="0"/>
        <c:spPr>
          <a:ln w="28575" cap="rnd">
            <a:solidFill>
              <a:srgbClr val="FF4081"/>
            </a:solidFill>
            <a:round/>
          </a:ln>
          <a:effectLst/>
        </c:spPr>
        <c:marker>
          <c:symbol val="circle"/>
          <c:size val="5"/>
          <c:spPr>
            <a:solidFill>
              <a:srgbClr val="FF4081"/>
            </a:solidFill>
            <a:ln w="9525">
              <a:solidFill>
                <a:srgbClr val="FF408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pivots!$C$14</c:f>
              <c:strCache>
                <c:ptCount val="1"/>
                <c:pt idx="0">
                  <c:v>Count of Call number2</c:v>
                </c:pt>
              </c:strCache>
            </c:strRef>
          </c:tx>
          <c:spPr>
            <a:solidFill>
              <a:srgbClr val="FFE4FF"/>
            </a:solidFill>
            <a:ln>
              <a:noFill/>
            </a:ln>
            <a:effectLst/>
          </c:spP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pivots!$C$15:$C$27</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4-2CA9-473D-9017-4D686F739A3F}"/>
            </c:ext>
          </c:extLst>
        </c:ser>
        <c:dLbls>
          <c:showLegendKey val="0"/>
          <c:showVal val="0"/>
          <c:showCatName val="0"/>
          <c:showSerName val="0"/>
          <c:showPercent val="0"/>
          <c:showBubbleSize val="0"/>
        </c:dLbls>
        <c:axId val="1305228976"/>
        <c:axId val="1305226096"/>
      </c:areaChart>
      <c:lineChart>
        <c:grouping val="standard"/>
        <c:varyColors val="0"/>
        <c:ser>
          <c:idx val="0"/>
          <c:order val="0"/>
          <c:tx>
            <c:strRef>
              <c:f>pivots!$B$14</c:f>
              <c:strCache>
                <c:ptCount val="1"/>
                <c:pt idx="0">
                  <c:v>Count of Call number</c:v>
                </c:pt>
              </c:strCache>
            </c:strRef>
          </c:tx>
          <c:spPr>
            <a:ln w="28575" cap="rnd">
              <a:solidFill>
                <a:srgbClr val="FF4081"/>
              </a:solidFill>
              <a:round/>
            </a:ln>
            <a:effectLst/>
          </c:spPr>
          <c:marker>
            <c:symbol val="circle"/>
            <c:size val="5"/>
            <c:spPr>
              <a:solidFill>
                <a:srgbClr val="FF4081"/>
              </a:solidFill>
              <a:ln w="9525">
                <a:solidFill>
                  <a:srgbClr val="FF4081"/>
                </a:solidFill>
              </a:ln>
              <a:effectLst/>
            </c:spPr>
          </c:marke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pivots!$B$15:$B$27</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0-2CA9-473D-9017-4D686F739A3F}"/>
            </c:ext>
          </c:extLst>
        </c:ser>
        <c:dLbls>
          <c:showLegendKey val="0"/>
          <c:showVal val="0"/>
          <c:showCatName val="0"/>
          <c:showSerName val="0"/>
          <c:showPercent val="0"/>
          <c:showBubbleSize val="0"/>
        </c:dLbls>
        <c:marker val="1"/>
        <c:smooth val="0"/>
        <c:axId val="1305228976"/>
        <c:axId val="1305226096"/>
      </c:lineChart>
      <c:catAx>
        <c:axId val="130522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26096"/>
        <c:crosses val="autoZero"/>
        <c:auto val="1"/>
        <c:lblAlgn val="ctr"/>
        <c:lblOffset val="100"/>
        <c:noMultiLvlLbl val="0"/>
      </c:catAx>
      <c:valAx>
        <c:axId val="1305226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2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[portfolio-project.xlsx]pivots!Monthly Trend</c:name>
    <c:fmtId val="14"/>
  </c:pivotSource>
  <c:chart>
    <c:autoTitleDeleted val="0"/>
    <c:pivotFmts>
      <c:pivotFmt>
        <c:idx val="0"/>
        <c:spPr>
          <a:solidFill>
            <a:schemeClr val="accent1"/>
          </a:solidFill>
          <a:ln w="28575" cap="rnd">
            <a:solidFill>
              <a:srgbClr val="FF4081"/>
            </a:solidFill>
            <a:round/>
          </a:ln>
          <a:effectLst/>
        </c:spPr>
        <c:marker>
          <c:symbol val="circle"/>
          <c:size val="5"/>
          <c:spPr>
            <a:solidFill>
              <a:srgbClr val="FF4081"/>
            </a:solidFill>
            <a:ln w="9525">
              <a:solidFill>
                <a:srgbClr val="FF408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E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4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4081"/>
            </a:solidFill>
            <a:round/>
          </a:ln>
          <a:effectLst/>
        </c:spPr>
        <c:marker>
          <c:symbol val="circle"/>
          <c:size val="5"/>
          <c:spPr>
            <a:solidFill>
              <a:srgbClr val="FF4081"/>
            </a:solidFill>
            <a:ln w="9525">
              <a:solidFill>
                <a:srgbClr val="FF408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72000">
                <a:srgbClr val="FF79B0">
                  <a:alpha val="50000"/>
                </a:srgbClr>
              </a:gs>
              <a:gs pos="0">
                <a:srgbClr val="FF4081"/>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4081"/>
            </a:solidFill>
            <a:round/>
          </a:ln>
          <a:effectLst/>
        </c:spPr>
        <c:marker>
          <c:symbol val="circle"/>
          <c:size val="7"/>
          <c:spPr>
            <a:solidFill>
              <a:srgbClr val="00E5FF"/>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pivots!$C$14</c:f>
              <c:strCache>
                <c:ptCount val="1"/>
                <c:pt idx="0">
                  <c:v>Count of Call number2</c:v>
                </c:pt>
              </c:strCache>
            </c:strRef>
          </c:tx>
          <c:spPr>
            <a:gradFill>
              <a:gsLst>
                <a:gs pos="72000">
                  <a:srgbClr val="FF79B0">
                    <a:alpha val="50000"/>
                  </a:srgbClr>
                </a:gs>
                <a:gs pos="0">
                  <a:srgbClr val="FF4081"/>
                </a:gs>
              </a:gsLst>
              <a:lin ang="5400000" scaled="0"/>
            </a:gradFill>
            <a:ln>
              <a:noFill/>
            </a:ln>
            <a:effectLst/>
          </c:spP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pivots!$C$15:$C$27</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extLst>
            <c:ext xmlns:c16="http://schemas.microsoft.com/office/drawing/2014/chart" uri="{C3380CC4-5D6E-409C-BE32-E72D297353CC}">
              <c16:uniqueId val="{00000000-AED2-4A1D-8DA9-7F43C5B85E1E}"/>
            </c:ext>
          </c:extLst>
        </c:ser>
        <c:dLbls>
          <c:showLegendKey val="0"/>
          <c:showVal val="0"/>
          <c:showCatName val="0"/>
          <c:showSerName val="0"/>
          <c:showPercent val="0"/>
          <c:showBubbleSize val="0"/>
        </c:dLbls>
        <c:axId val="1305228976"/>
        <c:axId val="1305226096"/>
      </c:areaChart>
      <c:lineChart>
        <c:grouping val="standard"/>
        <c:varyColors val="0"/>
        <c:ser>
          <c:idx val="0"/>
          <c:order val="0"/>
          <c:tx>
            <c:strRef>
              <c:f>pivots!$B$14</c:f>
              <c:strCache>
                <c:ptCount val="1"/>
                <c:pt idx="0">
                  <c:v>Count of Call number</c:v>
                </c:pt>
              </c:strCache>
            </c:strRef>
          </c:tx>
          <c:spPr>
            <a:ln w="28575" cap="rnd">
              <a:solidFill>
                <a:srgbClr val="FF4081"/>
              </a:solidFill>
              <a:round/>
            </a:ln>
            <a:effectLst/>
          </c:spPr>
          <c:marker>
            <c:symbol val="circle"/>
            <c:size val="7"/>
            <c:spPr>
              <a:solidFill>
                <a:srgbClr val="00E5FF"/>
              </a:solidFill>
              <a:ln w="9525">
                <a:solidFill>
                  <a:schemeClr val="tx1"/>
                </a:solidFill>
              </a:ln>
              <a:effectLst/>
            </c:spPr>
          </c:marker>
          <c:cat>
            <c:strRef>
              <c:f>pivots!$A$15:$A$27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pivots!$B$15:$B$27</c:f>
              <c:numCache>
                <c:formatCode>General</c:formatCode>
                <c:ptCount val="12"/>
                <c:pt idx="0">
                  <c:v>10</c:v>
                </c:pt>
                <c:pt idx="1">
                  <c:v>11</c:v>
                </c:pt>
                <c:pt idx="2">
                  <c:v>30</c:v>
                </c:pt>
                <c:pt idx="3">
                  <c:v>23</c:v>
                </c:pt>
                <c:pt idx="4">
                  <c:v>22</c:v>
                </c:pt>
                <c:pt idx="5">
                  <c:v>11</c:v>
                </c:pt>
                <c:pt idx="6">
                  <c:v>17</c:v>
                </c:pt>
                <c:pt idx="7">
                  <c:v>12</c:v>
                </c:pt>
                <c:pt idx="8">
                  <c:v>13</c:v>
                </c:pt>
                <c:pt idx="9">
                  <c:v>15</c:v>
                </c:pt>
                <c:pt idx="10">
                  <c:v>8</c:v>
                </c:pt>
                <c:pt idx="11">
                  <c:v>14</c:v>
                </c:pt>
              </c:numCache>
            </c:numRef>
          </c:val>
          <c:smooth val="0"/>
          <c:extLst>
            <c:ext xmlns:c16="http://schemas.microsoft.com/office/drawing/2014/chart" uri="{C3380CC4-5D6E-409C-BE32-E72D297353CC}">
              <c16:uniqueId val="{00000001-AED2-4A1D-8DA9-7F43C5B85E1E}"/>
            </c:ext>
          </c:extLst>
        </c:ser>
        <c:dLbls>
          <c:showLegendKey val="0"/>
          <c:showVal val="0"/>
          <c:showCatName val="0"/>
          <c:showSerName val="0"/>
          <c:showPercent val="0"/>
          <c:showBubbleSize val="0"/>
        </c:dLbls>
        <c:marker val="1"/>
        <c:smooth val="0"/>
        <c:axId val="1305228976"/>
        <c:axId val="1305226096"/>
      </c:lineChart>
      <c:catAx>
        <c:axId val="1305228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5226096"/>
        <c:crosses val="autoZero"/>
        <c:auto val="1"/>
        <c:lblAlgn val="ctr"/>
        <c:lblOffset val="100"/>
        <c:noMultiLvlLbl val="0"/>
      </c:catAx>
      <c:valAx>
        <c:axId val="1305226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289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[portfolio-project.xlsx]pivots!Weekly Trend</c:name>
    <c:fmtId val="18"/>
  </c:pivotSource>
  <c:chart>
    <c:autoTitleDeleted val="1"/>
    <c:pivotFmts>
      <c:pivotFmt>
        <c:idx val="0"/>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pivots!$B$30</c:f>
              <c:strCache>
                <c:ptCount val="1"/>
                <c:pt idx="0">
                  <c:v>Total</c:v>
                </c:pt>
              </c:strCache>
            </c:strRef>
          </c:tx>
          <c:spPr>
            <a:solidFill>
              <a:srgbClr val="FF79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pivots!$A$31:$A$38</c:f>
              <c:strCache>
                <c:ptCount val="7"/>
                <c:pt idx="0">
                  <c:v>Saturday</c:v>
                </c:pt>
                <c:pt idx="1">
                  <c:v>Wednesday</c:v>
                </c:pt>
                <c:pt idx="2">
                  <c:v>Friday</c:v>
                </c:pt>
                <c:pt idx="3">
                  <c:v>Tuesday</c:v>
                </c:pt>
                <c:pt idx="4">
                  <c:v>Sunday</c:v>
                </c:pt>
                <c:pt idx="5">
                  <c:v>Monday</c:v>
                </c:pt>
                <c:pt idx="6">
                  <c:v>Thursday</c:v>
                </c:pt>
              </c:strCache>
            </c:strRef>
          </c:cat>
          <c:val>
            <c:numRef>
              <c:f>pivots!$B$31:$B$38</c:f>
              <c:numCache>
                <c:formatCode>General</c:formatCode>
                <c:ptCount val="7"/>
                <c:pt idx="0">
                  <c:v>34</c:v>
                </c:pt>
                <c:pt idx="1">
                  <c:v>29</c:v>
                </c:pt>
                <c:pt idx="2">
                  <c:v>29</c:v>
                </c:pt>
                <c:pt idx="3">
                  <c:v>28</c:v>
                </c:pt>
                <c:pt idx="4">
                  <c:v>25</c:v>
                </c:pt>
                <c:pt idx="5">
                  <c:v>23</c:v>
                </c:pt>
                <c:pt idx="6">
                  <c:v>18</c:v>
                </c:pt>
              </c:numCache>
            </c:numRef>
          </c:val>
          <c:extLst>
            <c:ext xmlns:c16="http://schemas.microsoft.com/office/drawing/2014/chart" uri="{C3380CC4-5D6E-409C-BE32-E72D297353CC}">
              <c16:uniqueId val="{00000000-D301-41C4-90DC-53F4153DE3FC}"/>
            </c:ext>
          </c:extLst>
        </c:ser>
        <c:dLbls>
          <c:dLblPos val="outEnd"/>
          <c:showLegendKey val="0"/>
          <c:showVal val="1"/>
          <c:showCatName val="0"/>
          <c:showSerName val="0"/>
          <c:showPercent val="0"/>
          <c:showBubbleSize val="0"/>
        </c:dLbls>
        <c:gapWidth val="120"/>
        <c:axId val="1305276016"/>
        <c:axId val="1305241456"/>
      </c:barChart>
      <c:catAx>
        <c:axId val="130527601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05241456"/>
        <c:crosses val="autoZero"/>
        <c:auto val="1"/>
        <c:lblAlgn val="ctr"/>
        <c:lblOffset val="100"/>
        <c:noMultiLvlLbl val="0"/>
      </c:catAx>
      <c:valAx>
        <c:axId val="1305241456"/>
        <c:scaling>
          <c:orientation val="minMax"/>
        </c:scaling>
        <c:delete val="1"/>
        <c:axPos val="t"/>
        <c:numFmt formatCode="General" sourceLinked="1"/>
        <c:majorTickMark val="out"/>
        <c:minorTickMark val="none"/>
        <c:tickLblPos val="nextTo"/>
        <c:crossAx val="1305276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Calls</a:t>
            </a:r>
          </a:p>
        </c:rich>
      </c:tx>
      <c:layout>
        <c:manualLayout>
          <c:xMode val="edge"/>
          <c:yMode val="edge"/>
          <c:x val="7.2624890638670156E-2"/>
          <c:y val="2.50447238950658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pivots!$F$41</c:f>
              <c:strCache>
                <c:ptCount val="1"/>
                <c:pt idx="0">
                  <c:v>Total Calls</c:v>
                </c:pt>
              </c:strCache>
            </c:strRef>
          </c:tx>
          <c:spPr>
            <a:solidFill>
              <a:srgbClr val="C2C2C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pivots!$E$42:$E$46</c:f>
              <c:strCache>
                <c:ptCount val="5"/>
                <c:pt idx="0">
                  <c:v>R01</c:v>
                </c:pt>
                <c:pt idx="1">
                  <c:v>R02</c:v>
                </c:pt>
                <c:pt idx="2">
                  <c:v>R03</c:v>
                </c:pt>
                <c:pt idx="3">
                  <c:v>R04</c:v>
                </c:pt>
                <c:pt idx="4">
                  <c:v>R05</c:v>
                </c:pt>
              </c:strCache>
            </c:strRef>
          </c:cat>
          <c:val>
            <c:numRef>
              <c:f>pivots!$F$42:$F$46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7FED-4E72-8D2F-18A3C49067B7}"/>
            </c:ext>
          </c:extLst>
        </c:ser>
        <c:ser>
          <c:idx val="1"/>
          <c:order val="1"/>
          <c:tx>
            <c:strRef>
              <c:f>pivots!$H$41</c:f>
              <c:strCache>
                <c:ptCount val="1"/>
                <c:pt idx="0">
                  <c:v>sel_rep_calls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pivots!$H$42:$H$46</c:f>
              <c:numCache>
                <c:formatCode>General</c:formatCode>
                <c:ptCount val="5"/>
                <c:pt idx="0">
                  <c:v>#N/A</c:v>
                </c:pt>
                <c:pt idx="1">
                  <c:v>#N/A</c:v>
                </c:pt>
                <c:pt idx="2">
                  <c:v>#N/A</c:v>
                </c:pt>
                <c:pt idx="3">
                  <c:v>186</c:v>
                </c:pt>
                <c:pt idx="4">
                  <c:v>#N/A</c:v>
                </c:pt>
              </c:numCache>
            </c:numRef>
          </c:val>
          <c:extLst>
            <c:ext xmlns:c16="http://schemas.microsoft.com/office/drawing/2014/chart" uri="{C3380CC4-5D6E-409C-BE32-E72D297353CC}">
              <c16:uniqueId val="{00000001-7FED-4E72-8D2F-18A3C49067B7}"/>
            </c:ext>
          </c:extLst>
        </c:ser>
        <c:dLbls>
          <c:dLblPos val="outEnd"/>
          <c:showLegendKey val="0"/>
          <c:showVal val="1"/>
          <c:showCatName val="0"/>
          <c:showSerName val="0"/>
          <c:showPercent val="0"/>
          <c:showBubbleSize val="0"/>
        </c:dLbls>
        <c:gapWidth val="50"/>
        <c:overlap val="100"/>
        <c:axId val="1305251056"/>
        <c:axId val="1305267856"/>
      </c:barChart>
      <c:catAx>
        <c:axId val="13052510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05267856"/>
        <c:crosses val="autoZero"/>
        <c:auto val="1"/>
        <c:lblAlgn val="ctr"/>
        <c:lblOffset val="100"/>
        <c:noMultiLvlLbl val="0"/>
      </c:catAx>
      <c:valAx>
        <c:axId val="1305267856"/>
        <c:scaling>
          <c:orientation val="minMax"/>
          <c:min val="0"/>
        </c:scaling>
        <c:delete val="1"/>
        <c:axPos val="t"/>
        <c:numFmt formatCode="General" sourceLinked="1"/>
        <c:majorTickMark val="out"/>
        <c:minorTickMark val="none"/>
        <c:tickLblPos val="nextTo"/>
        <c:crossAx val="1305251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Amount</a:t>
            </a:r>
          </a:p>
        </c:rich>
      </c:tx>
      <c:layout>
        <c:manualLayout>
          <c:xMode val="edge"/>
          <c:yMode val="edge"/>
          <c:x val="7.2624890638670156E-2"/>
          <c:y val="2.50447238950658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pivots!$G$41</c:f>
              <c:strCache>
                <c:ptCount val="1"/>
                <c:pt idx="0">
                  <c:v>Total Amount</c:v>
                </c:pt>
              </c:strCache>
            </c:strRef>
          </c:tx>
          <c:spPr>
            <a:solidFill>
              <a:srgbClr val="C2C2C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pivots!$E$42:$E$46</c:f>
              <c:strCache>
                <c:ptCount val="5"/>
                <c:pt idx="0">
                  <c:v>R01</c:v>
                </c:pt>
                <c:pt idx="1">
                  <c:v>R02</c:v>
                </c:pt>
                <c:pt idx="2">
                  <c:v>R03</c:v>
                </c:pt>
                <c:pt idx="3">
                  <c:v>R04</c:v>
                </c:pt>
                <c:pt idx="4">
                  <c:v>R05</c:v>
                </c:pt>
              </c:strCache>
            </c:strRef>
          </c:cat>
          <c:val>
            <c:numRef>
              <c:f>pivots!$G$42:$G$46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293-4821-89C8-7B8CB1B7D78A}"/>
            </c:ext>
          </c:extLst>
        </c:ser>
        <c:ser>
          <c:idx val="1"/>
          <c:order val="1"/>
          <c:tx>
            <c:strRef>
              <c:f>pivots!$I$41</c:f>
              <c:strCache>
                <c:ptCount val="1"/>
                <c:pt idx="0">
                  <c:v>sel_rep_amount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pivots!$I$42:$I$46</c:f>
              <c:numCache>
                <c:formatCode>\$#,###.0,"K"</c:formatCode>
                <c:ptCount val="5"/>
                <c:pt idx="0">
                  <c:v>#N/A</c:v>
                </c:pt>
                <c:pt idx="1">
                  <c:v>#N/A</c:v>
                </c:pt>
                <c:pt idx="2">
                  <c:v>#N/A</c:v>
                </c:pt>
                <c:pt idx="3">
                  <c:v>16651</c:v>
                </c:pt>
                <c:pt idx="4">
                  <c:v>#N/A</c:v>
                </c:pt>
              </c:numCache>
            </c:numRef>
          </c:val>
          <c:extLst>
            <c:ext xmlns:c16="http://schemas.microsoft.com/office/drawing/2014/chart" uri="{C3380CC4-5D6E-409C-BE32-E72D297353CC}">
              <c16:uniqueId val="{00000001-7293-4821-89C8-7B8CB1B7D78A}"/>
            </c:ext>
          </c:extLst>
        </c:ser>
        <c:dLbls>
          <c:dLblPos val="outEnd"/>
          <c:showLegendKey val="0"/>
          <c:showVal val="1"/>
          <c:showCatName val="0"/>
          <c:showSerName val="0"/>
          <c:showPercent val="0"/>
          <c:showBubbleSize val="0"/>
        </c:dLbls>
        <c:gapWidth val="50"/>
        <c:overlap val="100"/>
        <c:axId val="1305251056"/>
        <c:axId val="1305267856"/>
      </c:barChart>
      <c:catAx>
        <c:axId val="130525105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305267856"/>
        <c:crosses val="autoZero"/>
        <c:auto val="1"/>
        <c:lblAlgn val="ctr"/>
        <c:lblOffset val="100"/>
        <c:noMultiLvlLbl val="0"/>
      </c:catAx>
      <c:valAx>
        <c:axId val="1305267856"/>
        <c:scaling>
          <c:orientation val="minMax"/>
        </c:scaling>
        <c:delete val="1"/>
        <c:axPos val="t"/>
        <c:numFmt formatCode="\$#,###.0,&quot;K&quot;" sourceLinked="1"/>
        <c:majorTickMark val="out"/>
        <c:minorTickMark val="none"/>
        <c:tickLblPos val="nextTo"/>
        <c:crossAx val="1305251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[portfolio-project.xlsx]pivots!Male vs Female</c:name>
    <c:fmtId val="3"/>
  </c:pivotSource>
  <c:chart>
    <c:autoTitleDeleted val="1"/>
    <c:pivotFmts>
      <c:pivotFmt>
        <c:idx val="0"/>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E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E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79B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E5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pivots!$B$58:$B$59</c:f>
              <c:strCache>
                <c:ptCount val="1"/>
                <c:pt idx="0">
                  <c:v>Female</c:v>
                </c:pt>
              </c:strCache>
            </c:strRef>
          </c:tx>
          <c:spPr>
            <a:solidFill>
              <a:srgbClr val="FF79B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pivots!$A$60:$A$63</c:f>
              <c:strCache>
                <c:ptCount val="3"/>
                <c:pt idx="0">
                  <c:v>Cincinnati</c:v>
                </c:pt>
                <c:pt idx="1">
                  <c:v>Cleveland</c:v>
                </c:pt>
                <c:pt idx="2">
                  <c:v>Columbus</c:v>
                </c:pt>
              </c:strCache>
            </c:strRef>
          </c:cat>
          <c:val>
            <c:numRef>
              <c:f>pivots!$B$60:$B$63</c:f>
              <c:numCache>
                <c:formatCode>#,##0</c:formatCode>
                <c:ptCount val="3"/>
                <c:pt idx="0">
                  <c:v>144</c:v>
                </c:pt>
                <c:pt idx="1">
                  <c:v>326</c:v>
                </c:pt>
                <c:pt idx="2">
                  <c:v>129</c:v>
                </c:pt>
              </c:numCache>
            </c:numRef>
          </c:val>
          <c:extLst>
            <c:ext xmlns:c16="http://schemas.microsoft.com/office/drawing/2014/chart" uri="{C3380CC4-5D6E-409C-BE32-E72D297353CC}">
              <c16:uniqueId val="{00000000-B229-469D-A026-11E9040C0A85}"/>
            </c:ext>
          </c:extLst>
        </c:ser>
        <c:ser>
          <c:idx val="1"/>
          <c:order val="1"/>
          <c:tx>
            <c:strRef>
              <c:f>pivots!$C$58:$C$59</c:f>
              <c:strCache>
                <c:ptCount val="1"/>
                <c:pt idx="0">
                  <c:v>Male</c:v>
                </c:pt>
              </c:strCache>
            </c:strRef>
          </c:tx>
          <c:spPr>
            <a:solidFill>
              <a:srgbClr val="00E5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pivots!$A$60:$A$63</c:f>
              <c:strCache>
                <c:ptCount val="3"/>
                <c:pt idx="0">
                  <c:v>Cincinnati</c:v>
                </c:pt>
                <c:pt idx="1">
                  <c:v>Cleveland</c:v>
                </c:pt>
                <c:pt idx="2">
                  <c:v>Columbus</c:v>
                </c:pt>
              </c:strCache>
            </c:strRef>
          </c:cat>
          <c:val>
            <c:numRef>
              <c:f>pivots!$C$60:$C$63</c:f>
              <c:numCache>
                <c:formatCode>#,##0</c:formatCode>
                <c:ptCount val="3"/>
                <c:pt idx="0">
                  <c:v>132</c:v>
                </c:pt>
                <c:pt idx="1">
                  <c:v>63</c:v>
                </c:pt>
                <c:pt idx="2">
                  <c:v>206</c:v>
                </c:pt>
              </c:numCache>
            </c:numRef>
          </c:val>
          <c:extLst>
            <c:ext xmlns:c16="http://schemas.microsoft.com/office/drawing/2014/chart" uri="{C3380CC4-5D6E-409C-BE32-E72D297353CC}">
              <c16:uniqueId val="{00000001-B229-469D-A026-11E9040C0A85}"/>
            </c:ext>
          </c:extLst>
        </c:ser>
        <c:dLbls>
          <c:dLblPos val="ctr"/>
          <c:showLegendKey val="0"/>
          <c:showVal val="1"/>
          <c:showCatName val="0"/>
          <c:showSerName val="0"/>
          <c:showPercent val="0"/>
          <c:showBubbleSize val="0"/>
        </c:dLbls>
        <c:gapWidth val="50"/>
        <c:overlap val="100"/>
        <c:axId val="1380583344"/>
        <c:axId val="1380567024"/>
      </c:barChart>
      <c:catAx>
        <c:axId val="138058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380567024"/>
        <c:crosses val="autoZero"/>
        <c:auto val="1"/>
        <c:lblAlgn val="ctr"/>
        <c:lblOffset val="100"/>
        <c:noMultiLvlLbl val="0"/>
      </c:catAx>
      <c:valAx>
        <c:axId val="1380567024"/>
        <c:scaling>
          <c:orientation val="minMax"/>
        </c:scaling>
        <c:delete val="1"/>
        <c:axPos val="l"/>
        <c:numFmt formatCode="#,##0" sourceLinked="1"/>
        <c:majorTickMark val="none"/>
        <c:minorTickMark val="none"/>
        <c:tickLblPos val="nextTo"/>
        <c:crossAx val="138058334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[portfolio-project.xlsx]pivots!Ratings</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pivots!$B$67</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pivots!$A$68:$A$73</c:f>
              <c:strCache>
                <c:ptCount val="5"/>
                <c:pt idx="0">
                  <c:v>1</c:v>
                </c:pt>
                <c:pt idx="1">
                  <c:v>2</c:v>
                </c:pt>
                <c:pt idx="2">
                  <c:v>3</c:v>
                </c:pt>
                <c:pt idx="3">
                  <c:v>4</c:v>
                </c:pt>
                <c:pt idx="4">
                  <c:v>5</c:v>
                </c:pt>
              </c:strCache>
            </c:strRef>
          </c:cat>
          <c:val>
            <c:numRef>
              <c:f>pivots!$B$68:$B$73</c:f>
              <c:numCache>
                <c:formatCode>General</c:formatCode>
                <c:ptCount val="5"/>
                <c:pt idx="0">
                  <c:v>3</c:v>
                </c:pt>
                <c:pt idx="1">
                  <c:v>10</c:v>
                </c:pt>
                <c:pt idx="2">
                  <c:v>41</c:v>
                </c:pt>
                <c:pt idx="3">
                  <c:v>70</c:v>
                </c:pt>
                <c:pt idx="4">
                  <c:v>62</c:v>
                </c:pt>
              </c:numCache>
            </c:numRef>
          </c:val>
          <c:extLst>
            <c:ext xmlns:c16="http://schemas.microsoft.com/office/drawing/2014/chart" uri="{C3380CC4-5D6E-409C-BE32-E72D297353CC}">
              <c16:uniqueId val="{00000000-F48F-44A0-99FE-41EA7A649CE0}"/>
            </c:ext>
          </c:extLst>
        </c:ser>
        <c:dLbls>
          <c:dLblPos val="outEnd"/>
          <c:showLegendKey val="0"/>
          <c:showVal val="1"/>
          <c:showCatName val="0"/>
          <c:showSerName val="0"/>
          <c:showPercent val="0"/>
          <c:showBubbleSize val="0"/>
        </c:dLbls>
        <c:gapWidth val="50"/>
        <c:overlap val="-27"/>
        <c:axId val="821140639"/>
        <c:axId val="821142079"/>
      </c:barChart>
      <c:catAx>
        <c:axId val="82114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821142079"/>
        <c:crosses val="autoZero"/>
        <c:auto val="1"/>
        <c:lblAlgn val="ctr"/>
        <c:lblOffset val="100"/>
        <c:noMultiLvlLbl val="0"/>
      </c:catAx>
      <c:valAx>
        <c:axId val="821142079"/>
        <c:scaling>
          <c:orientation val="minMax"/>
        </c:scaling>
        <c:delete val="1"/>
        <c:axPos val="l"/>
        <c:numFmt formatCode="General" sourceLinked="1"/>
        <c:majorTickMark val="out"/>
        <c:minorTickMark val="none"/>
        <c:tickLblPos val="nextTo"/>
        <c:crossAx val="82114063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hyperlink" Target="https://pixabay.com/en/guy-boy-smart-man-people-male-3237859/" TargetMode="Externa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19" Type="http://schemas.openxmlformats.org/officeDocument/2006/relationships/image" Target="../media/image18.emf"/><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svg"/><Relationship Id="rId13" Type="http://schemas.openxmlformats.org/officeDocument/2006/relationships/chart" Target="../charts/chart4.xml"/><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chart" Target="../charts/chart3.xml"/><Relationship Id="rId17" Type="http://schemas.openxmlformats.org/officeDocument/2006/relationships/image" Target="../media/image18.emf"/><Relationship Id="rId2" Type="http://schemas.openxmlformats.org/officeDocument/2006/relationships/image" Target="../media/image21.svg"/><Relationship Id="rId16" Type="http://schemas.openxmlformats.org/officeDocument/2006/relationships/chart" Target="../charts/chart7.xml"/><Relationship Id="rId1" Type="http://schemas.openxmlformats.org/officeDocument/2006/relationships/image" Target="../media/image20.png"/><Relationship Id="rId6" Type="http://schemas.openxmlformats.org/officeDocument/2006/relationships/image" Target="../media/image25.svg"/><Relationship Id="rId11" Type="http://schemas.openxmlformats.org/officeDocument/2006/relationships/chart" Target="../charts/chart2.xml"/><Relationship Id="rId5" Type="http://schemas.openxmlformats.org/officeDocument/2006/relationships/image" Target="../media/image24.png"/><Relationship Id="rId15" Type="http://schemas.openxmlformats.org/officeDocument/2006/relationships/chart" Target="../charts/chart6.xml"/><Relationship Id="rId10" Type="http://schemas.openxmlformats.org/officeDocument/2006/relationships/image" Target="../media/image29.svg"/><Relationship Id="rId4" Type="http://schemas.openxmlformats.org/officeDocument/2006/relationships/image" Target="../media/image23.svg"/><Relationship Id="rId9" Type="http://schemas.openxmlformats.org/officeDocument/2006/relationships/image" Target="../media/image28.png"/><Relationship Id="rId14" Type="http://schemas.openxmlformats.org/officeDocument/2006/relationships/chart" Target="../charts/chart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emf"/></Relationships>
</file>

<file path=xl/drawings/drawing1.xml><?xml version="1.0" encoding="utf-8"?>
<xdr:wsDr xmlns:xdr="http://schemas.openxmlformats.org/drawingml/2006/spreadsheetDrawing" xmlns:a="http://schemas.openxmlformats.org/drawingml/2006/main">
  <xdr:twoCellAnchor editAs="oneCell">
    <xdr:from>
      <xdr:col>6</xdr:col>
      <xdr:colOff>76200</xdr:colOff>
      <xdr:row>0</xdr:row>
      <xdr:rowOff>132806</xdr:rowOff>
    </xdr:from>
    <xdr:to>
      <xdr:col>8</xdr:col>
      <xdr:colOff>65314</xdr:colOff>
      <xdr:row>10</xdr:row>
      <xdr:rowOff>108856</xdr:rowOff>
    </xdr:to>
    <mc:AlternateContent xmlns:mc="http://schemas.openxmlformats.org/markup-compatibility/2006" xmlns:a14="http://schemas.microsoft.com/office/drawing/2010/main">
      <mc:Choice Requires="a14">
        <xdr:graphicFrame macro="">
          <xdr:nvGraphicFramePr>
            <xdr:cNvPr id="2" name="Representative">
              <a:extLst>
                <a:ext uri="{FF2B5EF4-FFF2-40B4-BE49-F238E27FC236}">
                  <a16:creationId xmlns:a16="http://schemas.microsoft.com/office/drawing/2014/main" id="{34E00A80-4639-CB2B-56DF-67EE93834A27}"/>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3679371" y="132807"/>
              <a:ext cx="1828800" cy="1924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87086</xdr:colOff>
      <xdr:row>0</xdr:row>
      <xdr:rowOff>130628</xdr:rowOff>
    </xdr:from>
    <xdr:to>
      <xdr:col>16</xdr:col>
      <xdr:colOff>1589314</xdr:colOff>
      <xdr:row>13</xdr:row>
      <xdr:rowOff>43542</xdr:rowOff>
    </xdr:to>
    <xdr:graphicFrame macro="">
      <xdr:nvGraphicFramePr>
        <xdr:cNvPr id="3" name="Chart 2">
          <a:extLst>
            <a:ext uri="{FF2B5EF4-FFF2-40B4-BE49-F238E27FC236}">
              <a16:creationId xmlns:a16="http://schemas.microsoft.com/office/drawing/2014/main" id="{465CB49B-6A77-752D-05FF-46AEFA1AE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95829</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202591</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15</xdr:row>
      <xdr:rowOff>132523</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503081</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116659</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103621</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208561</xdr:colOff>
      <xdr:row>2</xdr:row>
      <xdr:rowOff>94170</xdr:rowOff>
    </xdr:from>
    <xdr:to>
      <xdr:col>5</xdr:col>
      <xdr:colOff>928561</xdr:colOff>
      <xdr:row>2</xdr:row>
      <xdr:rowOff>814170</xdr:rowOff>
    </xdr:to>
    <xdr:pic>
      <xdr:nvPicPr>
        <xdr:cNvPr id="45" name="Picture 44" descr="Elderly woman smiling">
          <a:extLst>
            <a:ext uri="{FF2B5EF4-FFF2-40B4-BE49-F238E27FC236}">
              <a16:creationId xmlns:a16="http://schemas.microsoft.com/office/drawing/2014/main" id="{313B1FAB-DE8B-6CF9-0B2B-2C7B302F6C7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78" t="72" r="278" b="26847"/>
        <a:stretch>
          <a:fillRect/>
        </a:stretch>
      </xdr:blipFill>
      <xdr:spPr>
        <a:xfrm>
          <a:off x="6616981" y="589470"/>
          <a:ext cx="720000" cy="720000"/>
        </a:xfrm>
        <a:prstGeom prst="rect">
          <a:avLst/>
        </a:prstGeom>
      </xdr:spPr>
    </xdr:pic>
    <xdr:clientData/>
  </xdr:twoCellAnchor>
  <xdr:twoCellAnchor>
    <xdr:from>
      <xdr:col>5</xdr:col>
      <xdr:colOff>220979</xdr:colOff>
      <xdr:row>3</xdr:row>
      <xdr:rowOff>69544</xdr:rowOff>
    </xdr:from>
    <xdr:to>
      <xdr:col>5</xdr:col>
      <xdr:colOff>940979</xdr:colOff>
      <xdr:row>3</xdr:row>
      <xdr:rowOff>789544</xdr:rowOff>
    </xdr:to>
    <xdr:pic>
      <xdr:nvPicPr>
        <xdr:cNvPr id="47" name="Picture 46" descr="Businesswoman sitting with hands on lap">
          <a:extLst>
            <a:ext uri="{FF2B5EF4-FFF2-40B4-BE49-F238E27FC236}">
              <a16:creationId xmlns:a16="http://schemas.microsoft.com/office/drawing/2014/main" id="{87C22E60-A9E7-E113-6319-0B127F77BBE4}"/>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82" t="231" r="882" b="53209"/>
        <a:stretch>
          <a:fillRect/>
        </a:stretch>
      </xdr:blipFill>
      <xdr:spPr>
        <a:xfrm>
          <a:off x="6629399" y="1464004"/>
          <a:ext cx="720000" cy="720000"/>
        </a:xfrm>
        <a:prstGeom prst="rect">
          <a:avLst/>
        </a:prstGeom>
      </xdr:spPr>
    </xdr:pic>
    <xdr:clientData/>
  </xdr:twoCellAnchor>
  <xdr:twoCellAnchor>
    <xdr:from>
      <xdr:col>5</xdr:col>
      <xdr:colOff>175081</xdr:colOff>
      <xdr:row>4</xdr:row>
      <xdr:rowOff>86066</xdr:rowOff>
    </xdr:from>
    <xdr:to>
      <xdr:col>5</xdr:col>
      <xdr:colOff>895081</xdr:colOff>
      <xdr:row>4</xdr:row>
      <xdr:rowOff>806066</xdr:rowOff>
    </xdr:to>
    <xdr:pic>
      <xdr:nvPicPr>
        <xdr:cNvPr id="49" name="Picture 48" descr="Businessman hands behind back">
          <a:extLst>
            <a:ext uri="{FF2B5EF4-FFF2-40B4-BE49-F238E27FC236}">
              <a16:creationId xmlns:a16="http://schemas.microsoft.com/office/drawing/2014/main" id="{C2E9326D-614C-782D-9A9B-4D90FB2AB55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320" t="-290" r="2320" b="71018"/>
        <a:stretch>
          <a:fillRect/>
        </a:stretch>
      </xdr:blipFill>
      <xdr:spPr>
        <a:xfrm>
          <a:off x="6583501" y="2379686"/>
          <a:ext cx="720000" cy="720000"/>
        </a:xfrm>
        <a:prstGeom prst="rect">
          <a:avLst/>
        </a:prstGeom>
      </xdr:spPr>
    </xdr:pic>
    <xdr:clientData/>
  </xdr:twoCellAnchor>
  <xdr:twoCellAnchor>
    <xdr:from>
      <xdr:col>5</xdr:col>
      <xdr:colOff>108307</xdr:colOff>
      <xdr:row>5</xdr:row>
      <xdr:rowOff>99189</xdr:rowOff>
    </xdr:from>
    <xdr:to>
      <xdr:col>5</xdr:col>
      <xdr:colOff>828307</xdr:colOff>
      <xdr:row>5</xdr:row>
      <xdr:rowOff>819189</xdr:rowOff>
    </xdr:to>
    <xdr:pic>
      <xdr:nvPicPr>
        <xdr:cNvPr id="51" name="Picture 50" descr="Customer service man talking happily">
          <a:extLst>
            <a:ext uri="{FF2B5EF4-FFF2-40B4-BE49-F238E27FC236}">
              <a16:creationId xmlns:a16="http://schemas.microsoft.com/office/drawing/2014/main" id="{F7284E19-588F-3FAC-8D1D-5A10F33C8562}"/>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093" t="4" r="1093" b="48164"/>
        <a:stretch>
          <a:fillRect/>
        </a:stretch>
      </xdr:blipFill>
      <xdr:spPr>
        <a:xfrm>
          <a:off x="6516727" y="3291969"/>
          <a:ext cx="720000" cy="720000"/>
        </a:xfrm>
        <a:prstGeom prst="rect">
          <a:avLst/>
        </a:prstGeom>
      </xdr:spPr>
    </xdr:pic>
    <xdr:clientData/>
  </xdr:twoCellAnchor>
  <xdr:twoCellAnchor>
    <xdr:from>
      <xdr:col>5</xdr:col>
      <xdr:colOff>182880</xdr:colOff>
      <xdr:row>6</xdr:row>
      <xdr:rowOff>93345</xdr:rowOff>
    </xdr:from>
    <xdr:to>
      <xdr:col>5</xdr:col>
      <xdr:colOff>902880</xdr:colOff>
      <xdr:row>6</xdr:row>
      <xdr:rowOff>813345</xdr:rowOff>
    </xdr:to>
    <xdr:pic>
      <xdr:nvPicPr>
        <xdr:cNvPr id="53" name="Picture 52">
          <a:extLst>
            <a:ext uri="{FF2B5EF4-FFF2-40B4-BE49-F238E27FC236}">
              <a16:creationId xmlns:a16="http://schemas.microsoft.com/office/drawing/2014/main" id="{3B0028C7-2965-8016-8E89-C1A3CD086ACB}"/>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l="-985" t="6158" r="985" b="27176"/>
        <a:stretch>
          <a:fillRect/>
        </a:stretch>
      </xdr:blipFill>
      <xdr:spPr>
        <a:xfrm>
          <a:off x="6591300" y="4185285"/>
          <a:ext cx="720000" cy="72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9</xdr:col>
          <xdr:colOff>0</xdr:colOff>
          <xdr:row>2</xdr:row>
          <xdr:rowOff>0</xdr:rowOff>
        </xdr:from>
        <xdr:to>
          <xdr:col>9</xdr:col>
          <xdr:colOff>1203960</xdr:colOff>
          <xdr:row>3</xdr:row>
          <xdr:rowOff>7620</xdr:rowOff>
        </xdr:to>
        <xdr:pic>
          <xdr:nvPicPr>
            <xdr:cNvPr id="76" name="Picture 75">
              <a:extLst>
                <a:ext uri="{FF2B5EF4-FFF2-40B4-BE49-F238E27FC236}">
                  <a16:creationId xmlns:a16="http://schemas.microsoft.com/office/drawing/2014/main" id="{4E64C1C5-493F-0A8F-CB8C-9CDEFB5A4D24}"/>
                </a:ext>
              </a:extLst>
            </xdr:cNvPr>
            <xdr:cNvPicPr>
              <a:picLocks noChangeAspect="1" noChangeArrowheads="1"/>
              <a:extLst>
                <a:ext uri="{84589F7E-364E-4C9E-8A38-B11213B215E9}">
                  <a14:cameraTool cellRange="reps_to_show" spid="_x0000_s2127"/>
                </a:ext>
              </a:extLst>
            </xdr:cNvPicPr>
          </xdr:nvPicPr>
          <xdr:blipFill>
            <a:blip xmlns:r="http://schemas.openxmlformats.org/officeDocument/2006/relationships" r:embed="rId19"/>
            <a:srcRect/>
            <a:stretch>
              <a:fillRect/>
            </a:stretch>
          </xdr:blipFill>
          <xdr:spPr bwMode="auto">
            <a:xfrm>
              <a:off x="6560820" y="495300"/>
              <a:ext cx="1203960" cy="90678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16</xdr:col>
      <xdr:colOff>617348</xdr:colOff>
      <xdr:row>3</xdr:row>
      <xdr:rowOff>90407</xdr:rowOff>
    </xdr:from>
    <xdr:to>
      <xdr:col>25</xdr:col>
      <xdr:colOff>41563</xdr:colOff>
      <xdr:row>19</xdr:row>
      <xdr:rowOff>129154</xdr:rowOff>
    </xdr:to>
    <xdr:sp macro="" textlink="">
      <xdr:nvSpPr>
        <xdr:cNvPr id="53" name="Rectangle: Rounded Corners 52">
          <a:extLst>
            <a:ext uri="{FF2B5EF4-FFF2-40B4-BE49-F238E27FC236}">
              <a16:creationId xmlns:a16="http://schemas.microsoft.com/office/drawing/2014/main" id="{7112163B-0CB0-4D6B-9C48-61C6C735BBEB}"/>
            </a:ext>
          </a:extLst>
        </xdr:cNvPr>
        <xdr:cNvSpPr/>
      </xdr:nvSpPr>
      <xdr:spPr>
        <a:xfrm>
          <a:off x="10467930" y="616880"/>
          <a:ext cx="6434615" cy="3363838"/>
        </a:xfrm>
        <a:prstGeom prst="roundRect">
          <a:avLst>
            <a:gd name="adj" fmla="val 4125"/>
          </a:avLst>
        </a:prstGeom>
        <a:solidFill>
          <a:srgbClr val="00E5FF">
            <a:alpha val="18000"/>
          </a:srgb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36163</xdr:colOff>
      <xdr:row>20</xdr:row>
      <xdr:rowOff>126569</xdr:rowOff>
    </xdr:from>
    <xdr:to>
      <xdr:col>14</xdr:col>
      <xdr:colOff>477866</xdr:colOff>
      <xdr:row>40</xdr:row>
      <xdr:rowOff>51661</xdr:rowOff>
    </xdr:to>
    <xdr:sp macro="" textlink="">
      <xdr:nvSpPr>
        <xdr:cNvPr id="48" name="Rectangle: Rounded Corners 47">
          <a:extLst>
            <a:ext uri="{FF2B5EF4-FFF2-40B4-BE49-F238E27FC236}">
              <a16:creationId xmlns:a16="http://schemas.microsoft.com/office/drawing/2014/main" id="{CA768269-0051-4C59-B7C7-DDC84B9620A8}"/>
            </a:ext>
          </a:extLst>
        </xdr:cNvPr>
        <xdr:cNvSpPr/>
      </xdr:nvSpPr>
      <xdr:spPr>
        <a:xfrm>
          <a:off x="2580468" y="4375688"/>
          <a:ext cx="6486042" cy="4845804"/>
        </a:xfrm>
        <a:prstGeom prst="roundRect">
          <a:avLst>
            <a:gd name="adj" fmla="val 4125"/>
          </a:avLst>
        </a:prstGeom>
        <a:solidFill>
          <a:srgbClr val="00E5FF">
            <a:alpha val="18000"/>
          </a:srgb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4100</xdr:colOff>
      <xdr:row>3</xdr:row>
      <xdr:rowOff>51469</xdr:rowOff>
    </xdr:from>
    <xdr:to>
      <xdr:col>4</xdr:col>
      <xdr:colOff>374212</xdr:colOff>
      <xdr:row>8</xdr:row>
      <xdr:rowOff>73238</xdr:rowOff>
    </xdr:to>
    <xdr:grpSp>
      <xdr:nvGrpSpPr>
        <xdr:cNvPr id="7" name="Group 6">
          <a:extLst>
            <a:ext uri="{FF2B5EF4-FFF2-40B4-BE49-F238E27FC236}">
              <a16:creationId xmlns:a16="http://schemas.microsoft.com/office/drawing/2014/main" id="{26639B48-9391-AF6B-7320-D45043EF21C8}"/>
            </a:ext>
          </a:extLst>
        </xdr:cNvPr>
        <xdr:cNvGrpSpPr/>
      </xdr:nvGrpSpPr>
      <xdr:grpSpPr>
        <a:xfrm>
          <a:off x="247940" y="569629"/>
          <a:ext cx="1955072" cy="1088569"/>
          <a:chOff x="320617" y="761806"/>
          <a:chExt cx="1945773" cy="1119566"/>
        </a:xfrm>
      </xdr:grpSpPr>
      <xdr:sp macro="" textlink="pivots!A4">
        <xdr:nvSpPr>
          <xdr:cNvPr id="2" name="Rectangle: Rounded Corners 1">
            <a:extLst>
              <a:ext uri="{FF2B5EF4-FFF2-40B4-BE49-F238E27FC236}">
                <a16:creationId xmlns:a16="http://schemas.microsoft.com/office/drawing/2014/main" id="{0C38DA5C-B614-CBFC-B4FA-5B8D3D602C6E}"/>
              </a:ext>
            </a:extLst>
          </xdr:cNvPr>
          <xdr:cNvSpPr/>
        </xdr:nvSpPr>
        <xdr:spPr>
          <a:xfrm>
            <a:off x="320617" y="761806"/>
            <a:ext cx="1945773" cy="1119566"/>
          </a:xfrm>
          <a:prstGeom prst="roundRect">
            <a:avLst/>
          </a:prstGeom>
          <a:gradFill>
            <a:gsLst>
              <a:gs pos="2000">
                <a:srgbClr val="FF79B0"/>
              </a:gs>
              <a:gs pos="100000">
                <a:srgbClr val="FF4081"/>
              </a:gs>
            </a:gsLst>
            <a:lin ang="10800000" scaled="0"/>
          </a:gradFill>
          <a:ln>
            <a:noFill/>
          </a:ln>
          <a:effectLst>
            <a:outerShdw blurRad="254000" dist="889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8AD5A5A-292C-4582-9498-F7C3D0886923}" type="TxLink">
              <a:rPr lang="en-US" sz="2000" b="1" i="0" u="none" strike="noStrike">
                <a:solidFill>
                  <a:schemeClr val="bg1"/>
                </a:solidFill>
                <a:latin typeface="Segoe UI"/>
                <a:cs typeface="Segoe UI"/>
              </a:rPr>
              <a:pPr algn="ctr"/>
              <a:t>1,000</a:t>
            </a:fld>
            <a:endParaRPr lang="en-IN" sz="2000" b="1">
              <a:solidFill>
                <a:schemeClr val="bg1"/>
              </a:solidFill>
            </a:endParaRPr>
          </a:p>
        </xdr:txBody>
      </xdr:sp>
      <xdr:sp macro="" textlink="">
        <xdr:nvSpPr>
          <xdr:cNvPr id="6" name="TextBox 5">
            <a:extLst>
              <a:ext uri="{FF2B5EF4-FFF2-40B4-BE49-F238E27FC236}">
                <a16:creationId xmlns:a16="http://schemas.microsoft.com/office/drawing/2014/main" id="{D3C1A777-5877-AE0D-21DF-00E13A5DBAF5}"/>
              </a:ext>
            </a:extLst>
          </xdr:cNvPr>
          <xdr:cNvSpPr txBox="1"/>
        </xdr:nvSpPr>
        <xdr:spPr>
          <a:xfrm>
            <a:off x="607518" y="827118"/>
            <a:ext cx="1375844" cy="263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85000"/>
                  </a:schemeClr>
                </a:solidFill>
              </a:rPr>
              <a:t>Calls</a:t>
            </a:r>
          </a:p>
        </xdr:txBody>
      </xdr:sp>
      <xdr:pic>
        <xdr:nvPicPr>
          <xdr:cNvPr id="8" name="Graphic 7" descr="Receiver with solid fill">
            <a:extLst>
              <a:ext uri="{FF2B5EF4-FFF2-40B4-BE49-F238E27FC236}">
                <a16:creationId xmlns:a16="http://schemas.microsoft.com/office/drawing/2014/main" id="{02EB6081-A85A-45BC-B834-E78DDFE4B5F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86757" y="1083208"/>
            <a:ext cx="438476" cy="495016"/>
          </a:xfrm>
          <a:prstGeom prst="rect">
            <a:avLst/>
          </a:prstGeom>
        </xdr:spPr>
      </xdr:pic>
      <xdr:sp macro="" textlink="pivots!A11">
        <xdr:nvSpPr>
          <xdr:cNvPr id="9" name="TextBox 8">
            <a:extLst>
              <a:ext uri="{FF2B5EF4-FFF2-40B4-BE49-F238E27FC236}">
                <a16:creationId xmlns:a16="http://schemas.microsoft.com/office/drawing/2014/main" id="{58C2D1D5-925D-B0D6-83A6-A2044CA7A44B}"/>
              </a:ext>
            </a:extLst>
          </xdr:cNvPr>
          <xdr:cNvSpPr txBox="1"/>
        </xdr:nvSpPr>
        <xdr:spPr>
          <a:xfrm>
            <a:off x="585747" y="1485795"/>
            <a:ext cx="1408500" cy="297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951850-E6AC-43E3-8AFC-55F177D3A9B7}" type="TxLink">
              <a:rPr lang="en-US" sz="1400" b="1">
                <a:solidFill>
                  <a:schemeClr val="bg1">
                    <a:lumMod val="95000"/>
                  </a:schemeClr>
                </a:solidFill>
                <a:latin typeface="+mn-lt"/>
                <a:ea typeface="+mn-ea"/>
                <a:cs typeface="+mn-cs"/>
              </a:rPr>
              <a:pPr marL="0" indent="0" algn="ctr"/>
              <a:t>186</a:t>
            </a:fld>
            <a:endParaRPr lang="en-IN" sz="1400" b="1">
              <a:solidFill>
                <a:schemeClr val="bg1">
                  <a:lumMod val="95000"/>
                </a:schemeClr>
              </a:solidFill>
              <a:latin typeface="+mn-lt"/>
              <a:ea typeface="+mn-ea"/>
              <a:cs typeface="+mn-cs"/>
            </a:endParaRPr>
          </a:p>
        </xdr:txBody>
      </xdr:sp>
    </xdr:grpSp>
    <xdr:clientData/>
  </xdr:twoCellAnchor>
  <xdr:twoCellAnchor>
    <xdr:from>
      <xdr:col>1</xdr:col>
      <xdr:colOff>6038</xdr:colOff>
      <xdr:row>11</xdr:row>
      <xdr:rowOff>61512</xdr:rowOff>
    </xdr:from>
    <xdr:to>
      <xdr:col>4</xdr:col>
      <xdr:colOff>372275</xdr:colOff>
      <xdr:row>16</xdr:row>
      <xdr:rowOff>83282</xdr:rowOff>
    </xdr:to>
    <xdr:grpSp>
      <xdr:nvGrpSpPr>
        <xdr:cNvPr id="10" name="Group 9">
          <a:extLst>
            <a:ext uri="{FF2B5EF4-FFF2-40B4-BE49-F238E27FC236}">
              <a16:creationId xmlns:a16="http://schemas.microsoft.com/office/drawing/2014/main" id="{84F6A4AB-C26E-CFA0-9F61-66A5F7A0EC7B}"/>
            </a:ext>
          </a:extLst>
        </xdr:cNvPr>
        <xdr:cNvGrpSpPr/>
      </xdr:nvGrpSpPr>
      <xdr:grpSpPr>
        <a:xfrm>
          <a:off x="249878" y="2286552"/>
          <a:ext cx="1951197" cy="1088570"/>
          <a:chOff x="342388" y="2144476"/>
          <a:chExt cx="1945773" cy="1119567"/>
        </a:xfrm>
      </xdr:grpSpPr>
      <xdr:sp macro="" textlink="pivots!B4">
        <xdr:nvSpPr>
          <xdr:cNvPr id="22" name="Rectangle: Rounded Corners 21">
            <a:extLst>
              <a:ext uri="{FF2B5EF4-FFF2-40B4-BE49-F238E27FC236}">
                <a16:creationId xmlns:a16="http://schemas.microsoft.com/office/drawing/2014/main" id="{5A267FA9-01FD-4282-B05E-A242BBEED7A1}"/>
              </a:ext>
            </a:extLst>
          </xdr:cNvPr>
          <xdr:cNvSpPr/>
        </xdr:nvSpPr>
        <xdr:spPr>
          <a:xfrm>
            <a:off x="342388" y="2144476"/>
            <a:ext cx="1945773" cy="1119567"/>
          </a:xfrm>
          <a:prstGeom prst="roundRect">
            <a:avLst/>
          </a:prstGeom>
          <a:gradFill>
            <a:gsLst>
              <a:gs pos="2000">
                <a:srgbClr val="FF79B0"/>
              </a:gs>
              <a:gs pos="100000">
                <a:srgbClr val="FF4081"/>
              </a:gs>
            </a:gsLst>
            <a:lin ang="10800000" scaled="0"/>
          </a:gradFill>
          <a:ln>
            <a:noFill/>
          </a:ln>
          <a:effectLst>
            <a:outerShdw blurRad="254000" dist="889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C73B88-2ECD-4BDD-9C80-AE16218B2326}" type="TxLink">
              <a:rPr lang="en-US" sz="2000" b="1" i="0" u="none" strike="noStrike">
                <a:solidFill>
                  <a:schemeClr val="bg1"/>
                </a:solidFill>
                <a:latin typeface="Segoe UI"/>
                <a:ea typeface="+mn-ea"/>
                <a:cs typeface="Segoe UI"/>
              </a:rPr>
              <a:pPr marL="0" indent="0" algn="ctr"/>
              <a:t>$96,623</a:t>
            </a:fld>
            <a:endParaRPr lang="en-IN" sz="2000" b="1" i="0" u="none" strike="noStrike">
              <a:solidFill>
                <a:schemeClr val="bg1"/>
              </a:solidFill>
              <a:latin typeface="Segoe UI"/>
              <a:ea typeface="+mn-ea"/>
              <a:cs typeface="Segoe UI"/>
            </a:endParaRPr>
          </a:p>
        </xdr:txBody>
      </xdr:sp>
      <xdr:sp macro="" textlink="">
        <xdr:nvSpPr>
          <xdr:cNvPr id="23" name="TextBox 22">
            <a:extLst>
              <a:ext uri="{FF2B5EF4-FFF2-40B4-BE49-F238E27FC236}">
                <a16:creationId xmlns:a16="http://schemas.microsoft.com/office/drawing/2014/main" id="{B99ED4AA-144E-4356-BB4B-A81758F6ABBE}"/>
              </a:ext>
            </a:extLst>
          </xdr:cNvPr>
          <xdr:cNvSpPr txBox="1"/>
        </xdr:nvSpPr>
        <xdr:spPr>
          <a:xfrm>
            <a:off x="629289" y="2201009"/>
            <a:ext cx="1375844" cy="263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85000"/>
                  </a:schemeClr>
                </a:solidFill>
              </a:rPr>
              <a:t>Amount</a:t>
            </a:r>
          </a:p>
        </xdr:txBody>
      </xdr:sp>
      <xdr:pic>
        <xdr:nvPicPr>
          <xdr:cNvPr id="24" name="Graphic 23">
            <a:extLst>
              <a:ext uri="{FF2B5EF4-FFF2-40B4-BE49-F238E27FC236}">
                <a16:creationId xmlns:a16="http://schemas.microsoft.com/office/drawing/2014/main" id="{0926D4DA-564C-413F-A3EB-EE980E28085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403858" y="2467986"/>
            <a:ext cx="421374" cy="514417"/>
          </a:xfrm>
          <a:prstGeom prst="rect">
            <a:avLst/>
          </a:prstGeom>
        </xdr:spPr>
      </xdr:pic>
      <xdr:sp macro="" textlink="pivots!B11">
        <xdr:nvSpPr>
          <xdr:cNvPr id="25" name="TextBox 24">
            <a:extLst>
              <a:ext uri="{FF2B5EF4-FFF2-40B4-BE49-F238E27FC236}">
                <a16:creationId xmlns:a16="http://schemas.microsoft.com/office/drawing/2014/main" id="{D55676D1-60E9-47BF-803A-2098A0BB3F28}"/>
              </a:ext>
            </a:extLst>
          </xdr:cNvPr>
          <xdr:cNvSpPr txBox="1"/>
        </xdr:nvSpPr>
        <xdr:spPr>
          <a:xfrm>
            <a:off x="607518" y="2859687"/>
            <a:ext cx="1408500" cy="317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1CE6CFA-6BB1-4866-9CA0-68214B44FC1A}" type="TxLink">
              <a:rPr lang="en-US" sz="1400" b="1">
                <a:solidFill>
                  <a:schemeClr val="bg1">
                    <a:lumMod val="95000"/>
                  </a:schemeClr>
                </a:solidFill>
                <a:latin typeface="+mn-lt"/>
                <a:ea typeface="+mn-ea"/>
                <a:cs typeface="+mn-cs"/>
              </a:rPr>
              <a:pPr marL="0" indent="0" algn="ctr"/>
              <a:t>$16,651</a:t>
            </a:fld>
            <a:endParaRPr lang="en-IN" sz="1400" b="1">
              <a:solidFill>
                <a:schemeClr val="bg1">
                  <a:lumMod val="95000"/>
                </a:schemeClr>
              </a:solidFill>
              <a:latin typeface="+mn-lt"/>
              <a:ea typeface="+mn-ea"/>
              <a:cs typeface="+mn-cs"/>
            </a:endParaRPr>
          </a:p>
        </xdr:txBody>
      </xdr:sp>
    </xdr:grpSp>
    <xdr:clientData/>
  </xdr:twoCellAnchor>
  <xdr:twoCellAnchor>
    <xdr:from>
      <xdr:col>1</xdr:col>
      <xdr:colOff>6038</xdr:colOff>
      <xdr:row>19</xdr:row>
      <xdr:rowOff>71556</xdr:rowOff>
    </xdr:from>
    <xdr:to>
      <xdr:col>4</xdr:col>
      <xdr:colOff>372275</xdr:colOff>
      <xdr:row>24</xdr:row>
      <xdr:rowOff>28750</xdr:rowOff>
    </xdr:to>
    <xdr:grpSp>
      <xdr:nvGrpSpPr>
        <xdr:cNvPr id="11" name="Group 10">
          <a:extLst>
            <a:ext uri="{FF2B5EF4-FFF2-40B4-BE49-F238E27FC236}">
              <a16:creationId xmlns:a16="http://schemas.microsoft.com/office/drawing/2014/main" id="{B6040EDC-E620-1B0E-9805-873B3908DB4C}"/>
            </a:ext>
          </a:extLst>
        </xdr:cNvPr>
        <xdr:cNvGrpSpPr/>
      </xdr:nvGrpSpPr>
      <xdr:grpSpPr>
        <a:xfrm>
          <a:off x="249878" y="4003476"/>
          <a:ext cx="1951197" cy="1130674"/>
          <a:chOff x="364159" y="3616077"/>
          <a:chExt cx="1945773" cy="1145398"/>
        </a:xfrm>
      </xdr:grpSpPr>
      <xdr:sp macro="" textlink="pivots!C4">
        <xdr:nvSpPr>
          <xdr:cNvPr id="26" name="Rectangle: Rounded Corners 25">
            <a:extLst>
              <a:ext uri="{FF2B5EF4-FFF2-40B4-BE49-F238E27FC236}">
                <a16:creationId xmlns:a16="http://schemas.microsoft.com/office/drawing/2014/main" id="{9C99EE48-67CB-41CE-8544-4C884469B08F}"/>
              </a:ext>
            </a:extLst>
          </xdr:cNvPr>
          <xdr:cNvSpPr/>
        </xdr:nvSpPr>
        <xdr:spPr>
          <a:xfrm>
            <a:off x="364159" y="3616077"/>
            <a:ext cx="1945773" cy="1145398"/>
          </a:xfrm>
          <a:prstGeom prst="roundRect">
            <a:avLst/>
          </a:prstGeom>
          <a:gradFill>
            <a:gsLst>
              <a:gs pos="2000">
                <a:srgbClr val="FF79B0"/>
              </a:gs>
              <a:gs pos="100000">
                <a:srgbClr val="FF4081"/>
              </a:gs>
            </a:gsLst>
            <a:lin ang="10800000" scaled="0"/>
          </a:gradFill>
          <a:ln>
            <a:noFill/>
          </a:ln>
          <a:effectLst>
            <a:outerShdw blurRad="254000" dist="889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0B405D1-C06D-429B-8084-95D7AFC9721D}" type="TxLink">
              <a:rPr lang="en-US" sz="2000" b="1" i="0" u="none" strike="noStrike">
                <a:solidFill>
                  <a:schemeClr val="bg1"/>
                </a:solidFill>
                <a:latin typeface="Segoe UI"/>
                <a:ea typeface="+mn-ea"/>
                <a:cs typeface="Segoe UI"/>
              </a:rPr>
              <a:pPr marL="0" indent="0" algn="ctr"/>
              <a:t>89,850</a:t>
            </a:fld>
            <a:endParaRPr lang="en-IN" sz="2000" b="1" i="0" u="none" strike="noStrike">
              <a:solidFill>
                <a:schemeClr val="bg1"/>
              </a:solidFill>
              <a:latin typeface="Segoe UI"/>
              <a:ea typeface="+mn-ea"/>
              <a:cs typeface="Segoe UI"/>
            </a:endParaRPr>
          </a:p>
        </xdr:txBody>
      </xdr:sp>
      <xdr:sp macro="" textlink="">
        <xdr:nvSpPr>
          <xdr:cNvPr id="27" name="TextBox 26">
            <a:extLst>
              <a:ext uri="{FF2B5EF4-FFF2-40B4-BE49-F238E27FC236}">
                <a16:creationId xmlns:a16="http://schemas.microsoft.com/office/drawing/2014/main" id="{AACE68EF-0FAE-4FA5-B5CB-A942DE007ACB}"/>
              </a:ext>
            </a:extLst>
          </xdr:cNvPr>
          <xdr:cNvSpPr txBox="1"/>
        </xdr:nvSpPr>
        <xdr:spPr>
          <a:xfrm>
            <a:off x="651060" y="3681389"/>
            <a:ext cx="1375844" cy="263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85000"/>
                  </a:schemeClr>
                </a:solidFill>
              </a:rPr>
              <a:t>Duration</a:t>
            </a:r>
          </a:p>
        </xdr:txBody>
      </xdr:sp>
      <xdr:pic>
        <xdr:nvPicPr>
          <xdr:cNvPr id="28" name="Graphic 27">
            <a:extLst>
              <a:ext uri="{FF2B5EF4-FFF2-40B4-BE49-F238E27FC236}">
                <a16:creationId xmlns:a16="http://schemas.microsoft.com/office/drawing/2014/main" id="{D661EB6B-3FDE-480F-9581-A89BA7F1B4D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425629" y="3959252"/>
            <a:ext cx="432260" cy="495015"/>
          </a:xfrm>
          <a:prstGeom prst="rect">
            <a:avLst/>
          </a:prstGeom>
        </xdr:spPr>
      </xdr:pic>
      <xdr:sp macro="" textlink="pivots!C11">
        <xdr:nvSpPr>
          <xdr:cNvPr id="29" name="TextBox 28">
            <a:extLst>
              <a:ext uri="{FF2B5EF4-FFF2-40B4-BE49-F238E27FC236}">
                <a16:creationId xmlns:a16="http://schemas.microsoft.com/office/drawing/2014/main" id="{4F6C9069-6075-4B91-890D-B4F2BAA02E71}"/>
              </a:ext>
            </a:extLst>
          </xdr:cNvPr>
          <xdr:cNvSpPr txBox="1"/>
        </xdr:nvSpPr>
        <xdr:spPr>
          <a:xfrm>
            <a:off x="629289" y="4340068"/>
            <a:ext cx="1408500" cy="2978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C7388E-1B1C-476D-B054-EADD683F5434}" type="TxLink">
              <a:rPr lang="en-US" sz="1400" b="1">
                <a:solidFill>
                  <a:schemeClr val="bg1">
                    <a:lumMod val="95000"/>
                  </a:schemeClr>
                </a:solidFill>
                <a:latin typeface="+mn-lt"/>
                <a:ea typeface="+mn-ea"/>
                <a:cs typeface="+mn-cs"/>
              </a:rPr>
              <a:pPr marL="0" indent="0" algn="ctr"/>
              <a:t>17,807</a:t>
            </a:fld>
            <a:endParaRPr lang="en-IN" sz="1400" b="1">
              <a:solidFill>
                <a:schemeClr val="bg1">
                  <a:lumMod val="95000"/>
                </a:schemeClr>
              </a:solidFill>
              <a:latin typeface="+mn-lt"/>
              <a:ea typeface="+mn-ea"/>
              <a:cs typeface="+mn-cs"/>
            </a:endParaRPr>
          </a:p>
        </xdr:txBody>
      </xdr:sp>
    </xdr:grpSp>
    <xdr:clientData/>
  </xdr:twoCellAnchor>
  <xdr:twoCellAnchor>
    <xdr:from>
      <xdr:col>1</xdr:col>
      <xdr:colOff>6038</xdr:colOff>
      <xdr:row>26</xdr:row>
      <xdr:rowOff>150374</xdr:rowOff>
    </xdr:from>
    <xdr:to>
      <xdr:col>4</xdr:col>
      <xdr:colOff>372275</xdr:colOff>
      <xdr:row>31</xdr:row>
      <xdr:rowOff>172144</xdr:rowOff>
    </xdr:to>
    <xdr:grpSp>
      <xdr:nvGrpSpPr>
        <xdr:cNvPr id="12" name="Group 11">
          <a:extLst>
            <a:ext uri="{FF2B5EF4-FFF2-40B4-BE49-F238E27FC236}">
              <a16:creationId xmlns:a16="http://schemas.microsoft.com/office/drawing/2014/main" id="{9DEF46D2-7786-C9E6-B470-A99F502D3CB5}"/>
            </a:ext>
          </a:extLst>
        </xdr:cNvPr>
        <xdr:cNvGrpSpPr/>
      </xdr:nvGrpSpPr>
      <xdr:grpSpPr>
        <a:xfrm>
          <a:off x="249878" y="5743454"/>
          <a:ext cx="1951197" cy="1256210"/>
          <a:chOff x="342388" y="5019781"/>
          <a:chExt cx="1945773" cy="1261634"/>
        </a:xfrm>
      </xdr:grpSpPr>
      <xdr:sp macro="" textlink="pivots!D4">
        <xdr:nvSpPr>
          <xdr:cNvPr id="30" name="Rectangle: Rounded Corners 29">
            <a:extLst>
              <a:ext uri="{FF2B5EF4-FFF2-40B4-BE49-F238E27FC236}">
                <a16:creationId xmlns:a16="http://schemas.microsoft.com/office/drawing/2014/main" id="{7FFB2B77-4A38-43B9-8A41-089303A88B27}"/>
              </a:ext>
            </a:extLst>
          </xdr:cNvPr>
          <xdr:cNvSpPr/>
        </xdr:nvSpPr>
        <xdr:spPr>
          <a:xfrm>
            <a:off x="342388" y="5019781"/>
            <a:ext cx="1945773" cy="1261634"/>
          </a:xfrm>
          <a:prstGeom prst="roundRect">
            <a:avLst/>
          </a:prstGeom>
          <a:gradFill>
            <a:gsLst>
              <a:gs pos="2000">
                <a:srgbClr val="FF79B0"/>
              </a:gs>
              <a:gs pos="100000">
                <a:srgbClr val="FF4081"/>
              </a:gs>
            </a:gsLst>
            <a:lin ang="10800000" scaled="0"/>
          </a:gradFill>
          <a:ln>
            <a:noFill/>
          </a:ln>
          <a:effectLst>
            <a:outerShdw blurRad="254000" dist="889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D5E6CFD-2AC9-434E-A907-CAD067C7D657}" type="TxLink">
              <a:rPr lang="en-US" sz="2000" b="1" i="0" u="none" strike="noStrike">
                <a:solidFill>
                  <a:schemeClr val="bg1"/>
                </a:solidFill>
                <a:latin typeface="Segoe UI"/>
                <a:ea typeface="+mn-ea"/>
                <a:cs typeface="Segoe UI"/>
              </a:rPr>
              <a:pPr marL="0" indent="0" algn="ctr"/>
              <a:t>3.9</a:t>
            </a:fld>
            <a:endParaRPr lang="en-IN" sz="2000" b="1" i="0" u="none" strike="noStrike">
              <a:solidFill>
                <a:schemeClr val="bg1"/>
              </a:solidFill>
              <a:latin typeface="Segoe UI"/>
              <a:ea typeface="+mn-ea"/>
              <a:cs typeface="Segoe UI"/>
            </a:endParaRPr>
          </a:p>
        </xdr:txBody>
      </xdr:sp>
      <xdr:sp macro="" textlink="">
        <xdr:nvSpPr>
          <xdr:cNvPr id="31" name="TextBox 30">
            <a:extLst>
              <a:ext uri="{FF2B5EF4-FFF2-40B4-BE49-F238E27FC236}">
                <a16:creationId xmlns:a16="http://schemas.microsoft.com/office/drawing/2014/main" id="{4376306E-209A-4970-BF7C-62906FB6DB88}"/>
              </a:ext>
            </a:extLst>
          </xdr:cNvPr>
          <xdr:cNvSpPr txBox="1"/>
        </xdr:nvSpPr>
        <xdr:spPr>
          <a:xfrm>
            <a:off x="629289" y="5085093"/>
            <a:ext cx="1375844" cy="2801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85000"/>
                  </a:schemeClr>
                </a:solidFill>
              </a:rPr>
              <a:t>Avg.</a:t>
            </a:r>
            <a:r>
              <a:rPr lang="en-IN" sz="1200" b="1" baseline="0">
                <a:solidFill>
                  <a:schemeClr val="bg1">
                    <a:lumMod val="85000"/>
                  </a:schemeClr>
                </a:solidFill>
              </a:rPr>
              <a:t> Rating</a:t>
            </a:r>
            <a:endParaRPr lang="en-IN" sz="1200" b="1">
              <a:solidFill>
                <a:schemeClr val="bg1">
                  <a:lumMod val="85000"/>
                </a:schemeClr>
              </a:solidFill>
            </a:endParaRPr>
          </a:p>
        </xdr:txBody>
      </xdr:sp>
      <xdr:pic>
        <xdr:nvPicPr>
          <xdr:cNvPr id="32" name="Graphic 31">
            <a:extLst>
              <a:ext uri="{FF2B5EF4-FFF2-40B4-BE49-F238E27FC236}">
                <a16:creationId xmlns:a16="http://schemas.microsoft.com/office/drawing/2014/main" id="{70297250-88CD-4232-8743-C0EFA4026606}"/>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414743" y="5369121"/>
            <a:ext cx="421374" cy="514418"/>
          </a:xfrm>
          <a:prstGeom prst="rect">
            <a:avLst/>
          </a:prstGeom>
        </xdr:spPr>
      </xdr:pic>
      <xdr:sp macro="" textlink="pivots!D11">
        <xdr:nvSpPr>
          <xdr:cNvPr id="33" name="TextBox 32">
            <a:extLst>
              <a:ext uri="{FF2B5EF4-FFF2-40B4-BE49-F238E27FC236}">
                <a16:creationId xmlns:a16="http://schemas.microsoft.com/office/drawing/2014/main" id="{A78C326F-7AFB-4FA2-8B38-AB29EE44E25E}"/>
              </a:ext>
            </a:extLst>
          </xdr:cNvPr>
          <xdr:cNvSpPr txBox="1"/>
        </xdr:nvSpPr>
        <xdr:spPr>
          <a:xfrm>
            <a:off x="607518" y="5821262"/>
            <a:ext cx="1408500" cy="32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999AAF-3C0C-43D6-A8AD-27C70EF94502}" type="TxLink">
              <a:rPr lang="en-US" sz="1400" b="1">
                <a:solidFill>
                  <a:schemeClr val="bg1">
                    <a:lumMod val="95000"/>
                  </a:schemeClr>
                </a:solidFill>
                <a:latin typeface="+mn-lt"/>
                <a:ea typeface="+mn-ea"/>
                <a:cs typeface="+mn-cs"/>
              </a:rPr>
              <a:pPr marL="0" indent="0" algn="ctr"/>
              <a:t>3.90</a:t>
            </a:fld>
            <a:endParaRPr lang="en-IN" sz="1400" b="1">
              <a:solidFill>
                <a:schemeClr val="bg1">
                  <a:lumMod val="95000"/>
                </a:schemeClr>
              </a:solidFill>
              <a:latin typeface="+mn-lt"/>
              <a:ea typeface="+mn-ea"/>
              <a:cs typeface="+mn-cs"/>
            </a:endParaRPr>
          </a:p>
        </xdr:txBody>
      </xdr:sp>
    </xdr:grpSp>
    <xdr:clientData/>
  </xdr:twoCellAnchor>
  <xdr:twoCellAnchor>
    <xdr:from>
      <xdr:col>1</xdr:col>
      <xdr:colOff>6038</xdr:colOff>
      <xdr:row>34</xdr:row>
      <xdr:rowOff>46117</xdr:rowOff>
    </xdr:from>
    <xdr:to>
      <xdr:col>4</xdr:col>
      <xdr:colOff>372275</xdr:colOff>
      <xdr:row>39</xdr:row>
      <xdr:rowOff>54970</xdr:rowOff>
    </xdr:to>
    <xdr:grpSp>
      <xdr:nvGrpSpPr>
        <xdr:cNvPr id="13" name="Group 12">
          <a:extLst>
            <a:ext uri="{FF2B5EF4-FFF2-40B4-BE49-F238E27FC236}">
              <a16:creationId xmlns:a16="http://schemas.microsoft.com/office/drawing/2014/main" id="{A57F9552-B38D-03D2-5FEE-80E19E6EDFFC}"/>
            </a:ext>
          </a:extLst>
        </xdr:cNvPr>
        <xdr:cNvGrpSpPr/>
      </xdr:nvGrpSpPr>
      <xdr:grpSpPr>
        <a:xfrm>
          <a:off x="249878" y="7605157"/>
          <a:ext cx="1951197" cy="1243293"/>
          <a:chOff x="320616" y="6581235"/>
          <a:chExt cx="1945773" cy="1248718"/>
        </a:xfrm>
      </xdr:grpSpPr>
      <xdr:sp macro="" textlink="pivots!E4">
        <xdr:nvSpPr>
          <xdr:cNvPr id="34" name="Rectangle: Rounded Corners 33">
            <a:extLst>
              <a:ext uri="{FF2B5EF4-FFF2-40B4-BE49-F238E27FC236}">
                <a16:creationId xmlns:a16="http://schemas.microsoft.com/office/drawing/2014/main" id="{AB520DC7-4042-4CE3-A36E-999268A57489}"/>
              </a:ext>
            </a:extLst>
          </xdr:cNvPr>
          <xdr:cNvSpPr/>
        </xdr:nvSpPr>
        <xdr:spPr>
          <a:xfrm>
            <a:off x="320616" y="6581235"/>
            <a:ext cx="1945773" cy="1248718"/>
          </a:xfrm>
          <a:prstGeom prst="roundRect">
            <a:avLst/>
          </a:prstGeom>
          <a:gradFill>
            <a:gsLst>
              <a:gs pos="2000">
                <a:srgbClr val="FF79B0"/>
              </a:gs>
              <a:gs pos="100000">
                <a:srgbClr val="FF4081"/>
              </a:gs>
            </a:gsLst>
            <a:lin ang="10800000" scaled="0"/>
          </a:gradFill>
          <a:ln>
            <a:noFill/>
          </a:ln>
          <a:effectLst>
            <a:outerShdw blurRad="254000" dist="88900" algn="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33B8C4B-8A8F-4C2A-95E4-97B6635C54EA}" type="TxLink">
              <a:rPr lang="en-US" sz="2000" b="1" i="0" u="none" strike="noStrike">
                <a:solidFill>
                  <a:schemeClr val="bg1"/>
                </a:solidFill>
                <a:latin typeface="Segoe UI"/>
                <a:ea typeface="+mn-ea"/>
                <a:cs typeface="Segoe UI"/>
              </a:rPr>
              <a:pPr marL="0" indent="0" algn="ctr"/>
              <a:t>307</a:t>
            </a:fld>
            <a:endParaRPr lang="en-IN" sz="2000" b="1" i="0" u="none" strike="noStrike">
              <a:solidFill>
                <a:schemeClr val="bg1"/>
              </a:solidFill>
              <a:latin typeface="Segoe UI"/>
              <a:ea typeface="+mn-ea"/>
              <a:cs typeface="Segoe UI"/>
            </a:endParaRPr>
          </a:p>
        </xdr:txBody>
      </xdr:sp>
      <xdr:sp macro="" textlink="">
        <xdr:nvSpPr>
          <xdr:cNvPr id="35" name="TextBox 34">
            <a:extLst>
              <a:ext uri="{FF2B5EF4-FFF2-40B4-BE49-F238E27FC236}">
                <a16:creationId xmlns:a16="http://schemas.microsoft.com/office/drawing/2014/main" id="{6E107EED-0468-4137-8BC3-845F914E44FC}"/>
              </a:ext>
            </a:extLst>
          </xdr:cNvPr>
          <xdr:cNvSpPr txBox="1"/>
        </xdr:nvSpPr>
        <xdr:spPr>
          <a:xfrm>
            <a:off x="607517" y="6637767"/>
            <a:ext cx="1375844" cy="325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lumMod val="85000"/>
                  </a:schemeClr>
                </a:solidFill>
              </a:rPr>
              <a:t>Happy</a:t>
            </a:r>
            <a:r>
              <a:rPr lang="en-IN" sz="1200" b="1" baseline="0">
                <a:solidFill>
                  <a:schemeClr val="bg1">
                    <a:lumMod val="85000"/>
                  </a:schemeClr>
                </a:solidFill>
              </a:rPr>
              <a:t> Callers</a:t>
            </a:r>
            <a:endParaRPr lang="en-IN" sz="1200" b="1">
              <a:solidFill>
                <a:schemeClr val="bg1">
                  <a:lumMod val="85000"/>
                </a:schemeClr>
              </a:solidFill>
            </a:endParaRPr>
          </a:p>
        </xdr:txBody>
      </xdr:sp>
      <xdr:pic>
        <xdr:nvPicPr>
          <xdr:cNvPr id="36" name="Graphic 35">
            <a:extLst>
              <a:ext uri="{FF2B5EF4-FFF2-40B4-BE49-F238E27FC236}">
                <a16:creationId xmlns:a16="http://schemas.microsoft.com/office/drawing/2014/main" id="{E9D8629E-0100-4C7C-A762-7AD7934D09F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382087" y="6897917"/>
            <a:ext cx="443145" cy="506799"/>
          </a:xfrm>
          <a:prstGeom prst="rect">
            <a:avLst/>
          </a:prstGeom>
        </xdr:spPr>
      </xdr:pic>
      <xdr:sp macro="" textlink="pivots!E11">
        <xdr:nvSpPr>
          <xdr:cNvPr id="37" name="TextBox 36">
            <a:extLst>
              <a:ext uri="{FF2B5EF4-FFF2-40B4-BE49-F238E27FC236}">
                <a16:creationId xmlns:a16="http://schemas.microsoft.com/office/drawing/2014/main" id="{C1F96420-89EE-433D-B9E9-B44C167CA274}"/>
              </a:ext>
            </a:extLst>
          </xdr:cNvPr>
          <xdr:cNvSpPr txBox="1"/>
        </xdr:nvSpPr>
        <xdr:spPr>
          <a:xfrm>
            <a:off x="585746" y="7373938"/>
            <a:ext cx="1408500" cy="3689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2717D09-5C88-474E-9585-3B4CF248848C}" type="TxLink">
              <a:rPr lang="en-US" sz="1400" b="1">
                <a:solidFill>
                  <a:schemeClr val="bg1">
                    <a:lumMod val="95000"/>
                  </a:schemeClr>
                </a:solidFill>
                <a:latin typeface="+mn-lt"/>
                <a:ea typeface="+mn-ea"/>
                <a:cs typeface="+mn-cs"/>
              </a:rPr>
              <a:pPr marL="0" indent="0" algn="ctr"/>
              <a:t>62</a:t>
            </a:fld>
            <a:endParaRPr lang="en-IN" sz="1400" b="1">
              <a:solidFill>
                <a:schemeClr val="bg1">
                  <a:lumMod val="95000"/>
                </a:schemeClr>
              </a:solidFill>
              <a:latin typeface="+mn-lt"/>
              <a:ea typeface="+mn-ea"/>
              <a:cs typeface="+mn-cs"/>
            </a:endParaRPr>
          </a:p>
        </xdr:txBody>
      </xdr:sp>
    </xdr:grpSp>
    <xdr:clientData/>
  </xdr:twoCellAnchor>
  <xdr:twoCellAnchor editAs="oneCell">
    <xdr:from>
      <xdr:col>14</xdr:col>
      <xdr:colOff>658676</xdr:colOff>
      <xdr:row>20</xdr:row>
      <xdr:rowOff>202272</xdr:rowOff>
    </xdr:from>
    <xdr:to>
      <xdr:col>17</xdr:col>
      <xdr:colOff>348711</xdr:colOff>
      <xdr:row>29</xdr:row>
      <xdr:rowOff>30480</xdr:rowOff>
    </xdr:to>
    <mc:AlternateContent xmlns:mc="http://schemas.openxmlformats.org/markup-compatibility/2006" xmlns:a14="http://schemas.microsoft.com/office/drawing/2010/main">
      <mc:Choice Requires="a14">
        <xdr:graphicFrame macro="">
          <xdr:nvGraphicFramePr>
            <xdr:cNvPr id="38" name="Representative 1">
              <a:extLst>
                <a:ext uri="{FF2B5EF4-FFF2-40B4-BE49-F238E27FC236}">
                  <a16:creationId xmlns:a16="http://schemas.microsoft.com/office/drawing/2014/main" id="{71B242EC-1067-4625-8548-28F50CCD99F5}"/>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9247320" y="4451391"/>
              <a:ext cx="1588577" cy="19158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12915</xdr:colOff>
      <xdr:row>3</xdr:row>
      <xdr:rowOff>64576</xdr:rowOff>
    </xdr:from>
    <xdr:to>
      <xdr:col>16</xdr:col>
      <xdr:colOff>452033</xdr:colOff>
      <xdr:row>19</xdr:row>
      <xdr:rowOff>193729</xdr:rowOff>
    </xdr:to>
    <xdr:sp macro="" textlink="">
      <xdr:nvSpPr>
        <xdr:cNvPr id="46" name="Rectangle: Rounded Corners 45">
          <a:extLst>
            <a:ext uri="{FF2B5EF4-FFF2-40B4-BE49-F238E27FC236}">
              <a16:creationId xmlns:a16="http://schemas.microsoft.com/office/drawing/2014/main" id="{8C57E47D-E39D-C8D8-A30A-47E25C017F07}"/>
            </a:ext>
          </a:extLst>
        </xdr:cNvPr>
        <xdr:cNvSpPr/>
      </xdr:nvSpPr>
      <xdr:spPr>
        <a:xfrm>
          <a:off x="2557220" y="581186"/>
          <a:ext cx="7826644" cy="3642102"/>
        </a:xfrm>
        <a:prstGeom prst="roundRect">
          <a:avLst>
            <a:gd name="adj" fmla="val 4125"/>
          </a:avLst>
        </a:prstGeom>
        <a:solidFill>
          <a:srgbClr val="00E5FF">
            <a:alpha val="18000"/>
          </a:srgbClr>
        </a:solidFill>
        <a:ln w="127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195605</xdr:colOff>
      <xdr:row>4</xdr:row>
      <xdr:rowOff>154427</xdr:rowOff>
    </xdr:from>
    <xdr:to>
      <xdr:col>13</xdr:col>
      <xdr:colOff>112697</xdr:colOff>
      <xdr:row>18</xdr:row>
      <xdr:rowOff>218231</xdr:rowOff>
    </xdr:to>
    <xdr:graphicFrame macro="">
      <xdr:nvGraphicFramePr>
        <xdr:cNvPr id="39" name="Chart 38">
          <a:extLst>
            <a:ext uri="{FF2B5EF4-FFF2-40B4-BE49-F238E27FC236}">
              <a16:creationId xmlns:a16="http://schemas.microsoft.com/office/drawing/2014/main" id="{4251BA22-5852-4469-98E1-793FE270E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174147</xdr:colOff>
      <xdr:row>4</xdr:row>
      <xdr:rowOff>166296</xdr:rowOff>
    </xdr:from>
    <xdr:to>
      <xdr:col>16</xdr:col>
      <xdr:colOff>271220</xdr:colOff>
      <xdr:row>19</xdr:row>
      <xdr:rowOff>17900</xdr:rowOff>
    </xdr:to>
    <xdr:graphicFrame macro="">
      <xdr:nvGraphicFramePr>
        <xdr:cNvPr id="40" name="Chart 39">
          <a:extLst>
            <a:ext uri="{FF2B5EF4-FFF2-40B4-BE49-F238E27FC236}">
              <a16:creationId xmlns:a16="http://schemas.microsoft.com/office/drawing/2014/main" id="{3C487800-BD94-46E9-B1F5-D658FEAFC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109571</xdr:colOff>
      <xdr:row>3</xdr:row>
      <xdr:rowOff>74635</xdr:rowOff>
    </xdr:from>
    <xdr:to>
      <xdr:col>11</xdr:col>
      <xdr:colOff>538482</xdr:colOff>
      <xdr:row>4</xdr:row>
      <xdr:rowOff>166296</xdr:rowOff>
    </xdr:to>
    <xdr:sp macro="" textlink="">
      <xdr:nvSpPr>
        <xdr:cNvPr id="41" name="TextBox 40">
          <a:extLst>
            <a:ext uri="{FF2B5EF4-FFF2-40B4-BE49-F238E27FC236}">
              <a16:creationId xmlns:a16="http://schemas.microsoft.com/office/drawing/2014/main" id="{4FFCB9B9-5A61-8ED8-5BE7-1B891923E617}"/>
            </a:ext>
          </a:extLst>
        </xdr:cNvPr>
        <xdr:cNvSpPr txBox="1"/>
      </xdr:nvSpPr>
      <xdr:spPr>
        <a:xfrm>
          <a:off x="2653876" y="591245"/>
          <a:ext cx="4458470" cy="311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ysClr val="windowText" lastClr="000000"/>
              </a:solidFill>
            </a:rPr>
            <a:t>Call Trends</a:t>
          </a:r>
        </a:p>
      </xdr:txBody>
    </xdr:sp>
    <xdr:clientData/>
  </xdr:twoCellAnchor>
  <xdr:twoCellAnchor>
    <xdr:from>
      <xdr:col>5</xdr:col>
      <xdr:colOff>154982</xdr:colOff>
      <xdr:row>21</xdr:row>
      <xdr:rowOff>53044</xdr:rowOff>
    </xdr:from>
    <xdr:to>
      <xdr:col>9</xdr:col>
      <xdr:colOff>528609</xdr:colOff>
      <xdr:row>39</xdr:row>
      <xdr:rowOff>180813</xdr:rowOff>
    </xdr:to>
    <xdr:graphicFrame macro="">
      <xdr:nvGraphicFramePr>
        <xdr:cNvPr id="44" name="Chart 43">
          <a:extLst>
            <a:ext uri="{FF2B5EF4-FFF2-40B4-BE49-F238E27FC236}">
              <a16:creationId xmlns:a16="http://schemas.microsoft.com/office/drawing/2014/main" id="{3ACF785C-CB33-466E-8434-F781A7BF8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594102</xdr:colOff>
      <xdr:row>21</xdr:row>
      <xdr:rowOff>64575</xdr:rowOff>
    </xdr:from>
    <xdr:to>
      <xdr:col>14</xdr:col>
      <xdr:colOff>296136</xdr:colOff>
      <xdr:row>39</xdr:row>
      <xdr:rowOff>142067</xdr:rowOff>
    </xdr:to>
    <xdr:graphicFrame macro="">
      <xdr:nvGraphicFramePr>
        <xdr:cNvPr id="45" name="Chart 44">
          <a:extLst>
            <a:ext uri="{FF2B5EF4-FFF2-40B4-BE49-F238E27FC236}">
              <a16:creationId xmlns:a16="http://schemas.microsoft.com/office/drawing/2014/main" id="{6C5DCC1E-AEF7-4578-8190-3D47145D8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77492</xdr:colOff>
      <xdr:row>4</xdr:row>
      <xdr:rowOff>0</xdr:rowOff>
    </xdr:from>
    <xdr:to>
      <xdr:col>21</xdr:col>
      <xdr:colOff>96982</xdr:colOff>
      <xdr:row>18</xdr:row>
      <xdr:rowOff>206644</xdr:rowOff>
    </xdr:to>
    <xdr:graphicFrame macro="">
      <xdr:nvGraphicFramePr>
        <xdr:cNvPr id="49" name="Chart 48">
          <a:extLst>
            <a:ext uri="{FF2B5EF4-FFF2-40B4-BE49-F238E27FC236}">
              <a16:creationId xmlns:a16="http://schemas.microsoft.com/office/drawing/2014/main" id="{DF61212A-8A04-4EE8-821B-41FFFF852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103321</xdr:colOff>
      <xdr:row>4</xdr:row>
      <xdr:rowOff>2</xdr:rowOff>
    </xdr:from>
    <xdr:to>
      <xdr:col>20</xdr:col>
      <xdr:colOff>607017</xdr:colOff>
      <xdr:row>5</xdr:row>
      <xdr:rowOff>193730</xdr:rowOff>
    </xdr:to>
    <xdr:sp macro="" textlink="">
      <xdr:nvSpPr>
        <xdr:cNvPr id="50" name="TextBox 49">
          <a:extLst>
            <a:ext uri="{FF2B5EF4-FFF2-40B4-BE49-F238E27FC236}">
              <a16:creationId xmlns:a16="http://schemas.microsoft.com/office/drawing/2014/main" id="{00D8910E-CBB7-DE28-5524-EEE4E83E5828}"/>
            </a:ext>
          </a:extLst>
        </xdr:cNvPr>
        <xdr:cNvSpPr txBox="1"/>
      </xdr:nvSpPr>
      <xdr:spPr>
        <a:xfrm>
          <a:off x="10706745" y="736171"/>
          <a:ext cx="2931764" cy="41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solidFill>
                <a:schemeClr val="accent4"/>
              </a:solidFill>
            </a:rPr>
            <a:t>Male</a:t>
          </a:r>
          <a:r>
            <a:rPr lang="en-IN" sz="1400" b="1"/>
            <a:t> Vs </a:t>
          </a:r>
          <a:r>
            <a:rPr lang="en-IN" sz="1400" b="1">
              <a:solidFill>
                <a:schemeClr val="accent2"/>
              </a:solidFill>
            </a:rPr>
            <a:t>Female</a:t>
          </a:r>
          <a:r>
            <a:rPr lang="en-IN" sz="1400" b="1"/>
            <a:t> Customers</a:t>
          </a:r>
        </a:p>
      </xdr:txBody>
    </xdr:sp>
    <xdr:clientData/>
  </xdr:twoCellAnchor>
  <xdr:twoCellAnchor>
    <xdr:from>
      <xdr:col>21</xdr:col>
      <xdr:colOff>177759</xdr:colOff>
      <xdr:row>3</xdr:row>
      <xdr:rowOff>206878</xdr:rowOff>
    </xdr:from>
    <xdr:to>
      <xdr:col>24</xdr:col>
      <xdr:colOff>709164</xdr:colOff>
      <xdr:row>18</xdr:row>
      <xdr:rowOff>192789</xdr:rowOff>
    </xdr:to>
    <xdr:graphicFrame macro="">
      <xdr:nvGraphicFramePr>
        <xdr:cNvPr id="3" name="Chart 2">
          <a:extLst>
            <a:ext uri="{FF2B5EF4-FFF2-40B4-BE49-F238E27FC236}">
              <a16:creationId xmlns:a16="http://schemas.microsoft.com/office/drawing/2014/main" id="{D8A1AE51-19AB-40E0-A4CB-E11E21012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xdr:col>
      <xdr:colOff>250791</xdr:colOff>
      <xdr:row>4</xdr:row>
      <xdr:rowOff>61995</xdr:rowOff>
    </xdr:from>
    <xdr:to>
      <xdr:col>23</xdr:col>
      <xdr:colOff>447103</xdr:colOff>
      <xdr:row>6</xdr:row>
      <xdr:rowOff>12916</xdr:rowOff>
    </xdr:to>
    <xdr:sp macro="" textlink="">
      <xdr:nvSpPr>
        <xdr:cNvPr id="52" name="TextBox 51">
          <a:extLst>
            <a:ext uri="{FF2B5EF4-FFF2-40B4-BE49-F238E27FC236}">
              <a16:creationId xmlns:a16="http://schemas.microsoft.com/office/drawing/2014/main" id="{E78E2578-6D48-454A-A7BD-5A5660A285FE}"/>
            </a:ext>
          </a:extLst>
        </xdr:cNvPr>
        <xdr:cNvSpPr txBox="1"/>
      </xdr:nvSpPr>
      <xdr:spPr>
        <a:xfrm>
          <a:off x="13966791" y="796286"/>
          <a:ext cx="1761876" cy="366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400" b="1"/>
            <a:t>Ratings</a:t>
          </a:r>
        </a:p>
      </xdr:txBody>
    </xdr:sp>
    <xdr:clientData/>
  </xdr:twoCellAnchor>
  <mc:AlternateContent xmlns:mc="http://schemas.openxmlformats.org/markup-compatibility/2006">
    <mc:Choice xmlns:a14="http://schemas.microsoft.com/office/drawing/2010/main" Requires="a14">
      <xdr:twoCellAnchor editAs="oneCell">
        <xdr:from>
          <xdr:col>15</xdr:col>
          <xdr:colOff>154983</xdr:colOff>
          <xdr:row>29</xdr:row>
          <xdr:rowOff>129151</xdr:rowOff>
        </xdr:from>
        <xdr:to>
          <xdr:col>17</xdr:col>
          <xdr:colOff>154981</xdr:colOff>
          <xdr:row>33</xdr:row>
          <xdr:rowOff>180813</xdr:rowOff>
        </xdr:to>
        <xdr:pic>
          <xdr:nvPicPr>
            <xdr:cNvPr id="5" name="Picture 4">
              <a:extLst>
                <a:ext uri="{FF2B5EF4-FFF2-40B4-BE49-F238E27FC236}">
                  <a16:creationId xmlns:a16="http://schemas.microsoft.com/office/drawing/2014/main" id="{BCF77F11-CDED-88E9-C501-60976B58F3D8}"/>
                </a:ext>
              </a:extLst>
            </xdr:cNvPr>
            <xdr:cNvPicPr>
              <a:picLocks noChangeAspect="1" noChangeArrowheads="1"/>
              <a:extLst>
                <a:ext uri="{84589F7E-364E-4C9E-8A38-B11213B215E9}">
                  <a14:cameraTool cellRange="reps_to_show" spid="_x0000_s3138"/>
                </a:ext>
              </a:extLst>
            </xdr:cNvPicPr>
          </xdr:nvPicPr>
          <xdr:blipFill>
            <a:blip xmlns:r="http://schemas.openxmlformats.org/officeDocument/2006/relationships" r:embed="rId17"/>
            <a:srcRect/>
            <a:stretch>
              <a:fillRect/>
            </a:stretch>
          </xdr:blipFill>
          <xdr:spPr bwMode="auto">
            <a:xfrm>
              <a:off x="9415220" y="6586778"/>
              <a:ext cx="1343185" cy="103322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15</xdr:col>
      <xdr:colOff>232476</xdr:colOff>
      <xdr:row>29</xdr:row>
      <xdr:rowOff>180813</xdr:rowOff>
    </xdr:from>
    <xdr:to>
      <xdr:col>16</xdr:col>
      <xdr:colOff>594102</xdr:colOff>
      <xdr:row>33</xdr:row>
      <xdr:rowOff>167898</xdr:rowOff>
    </xdr:to>
    <xdr:sp macro="" textlink="">
      <xdr:nvSpPr>
        <xdr:cNvPr id="4" name="Oval 3">
          <a:extLst>
            <a:ext uri="{FF2B5EF4-FFF2-40B4-BE49-F238E27FC236}">
              <a16:creationId xmlns:a16="http://schemas.microsoft.com/office/drawing/2014/main" id="{F8EB0E18-27D6-F93F-0FE5-E1AA2B6EB87C}"/>
            </a:ext>
          </a:extLst>
        </xdr:cNvPr>
        <xdr:cNvSpPr/>
      </xdr:nvSpPr>
      <xdr:spPr>
        <a:xfrm>
          <a:off x="9492713" y="6638440"/>
          <a:ext cx="1033220" cy="968644"/>
        </a:xfrm>
        <a:prstGeom prst="ellipse">
          <a:avLst/>
        </a:prstGeom>
        <a:noFill/>
        <a:ln w="76200">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37.613872569447" backgroundQuery="1" createdVersion="8" refreshedVersion="8" minRefreshableVersion="3" recordCount="0" supportSubquery="1" supportAdvancedDrill="1" xr:uid="{4979ECC1-48B9-445E-81AA-D61EF06E6FD8}">
  <cacheSource type="external" connectionId="1"/>
  <cacheFields count="5">
    <cacheField name="[Measures].[Call Count]" caption="Call Count" numFmtId="0" hierarchy="19" level="32767"/>
    <cacheField name="[Measures].[Total Amount]" caption="Total Amount" numFmtId="0" hierarchy="20" level="32767"/>
    <cacheField name="[Measures].[Total Durations]" caption="Total Durations" numFmtId="0" hierarchy="21" level="32767"/>
    <cacheField name="[Measures].[Avg. Rating]" caption="Avg. Rating" numFmtId="0" hierarchy="22" level="32767"/>
    <cacheField name="[Measures].[5_star_calls]" caption="5_star_calls" numFmtId="0" hierarchy="23"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s]" caption="Total Durations"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_star_calls]" caption="5_star_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37.651145601849" backgroundQuery="1" createdVersion="8" refreshedVersion="8" minRefreshableVersion="3" recordCount="0" supportSubquery="1" supportAdvancedDrill="1" xr:uid="{D96A15EE-1EE6-4B84-B716-358D8C1CDD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9" level="32767"/>
    <cacheField name="[Measures].[Total Amount]" caption="Total Amount" numFmtId="0" hierarchy="20"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37.684188078703" backgroundQuery="1" createdVersion="8" refreshedVersion="8" minRefreshableVersion="3" recordCount="0" supportSubquery="1" supportAdvancedDrill="1" xr:uid="{BB776359-DD82-40C8-B85E-981E8414DE6B}">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9"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37.769902430555" backgroundQuery="1" createdVersion="8" refreshedVersion="8" minRefreshableVersion="3" recordCount="0" supportSubquery="1" supportAdvancedDrill="1" xr:uid="{B0BD60F1-76BD-4023-BE45-9711B04A2E9D}">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20" level="32767"/>
    <cacheField name="[calls].[Representative].[Representative]" caption="Representative" numFmtId="0" hierarchy="3" level="1">
      <sharedItems count="5">
        <s v="R01"/>
        <s v="R02"/>
        <s v="R03"/>
        <s v="R04"/>
        <s v="R05"/>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99.685906828701" backgroundQuery="1" createdVersion="8" refreshedVersion="8" minRefreshableVersion="3" recordCount="0" supportSubquery="1" supportAdvancedDrill="1" xr:uid="{E1442F1A-FE2D-4696-A08D-015CBA95605D}">
  <cacheSource type="external" connectionId="1"/>
  <cacheFields count="6">
    <cacheField name="[Measures].[Call Count]" caption="Call Count" numFmtId="0" hierarchy="19" level="32767"/>
    <cacheField name="[Measures].[Total Amount]" caption="Total Amount" numFmtId="0" hierarchy="20" level="32767"/>
    <cacheField name="[Measures].[Total Durations]" caption="Total Durations" numFmtId="0" hierarchy="21" level="32767"/>
    <cacheField name="[Measures].[Avg. Rating]" caption="Avg. Rating" numFmtId="0" hierarchy="22" level="32767"/>
    <cacheField name="[Measures].[5_star_calls]" caption="5_star_calls" numFmtId="0" hierarchy="23"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s]" caption="Total Durations"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_star_calls]" caption="5_star_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99.685907870371" backgroundQuery="1" createdVersion="8" refreshedVersion="8" minRefreshableVersion="3" recordCount="0" supportSubquery="1" supportAdvancedDrill="1" xr:uid="{86918116-702B-4D45-B20B-40E1F25B39F5}">
  <cacheSource type="external" connectionId="1"/>
  <cacheFields count="4">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Measures].[Count of Call number]" caption="Count of Call number" numFmtId="0" hierarchy="17" level="32767"/>
    <cacheField name="Unsupported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99.685908796295" backgroundQuery="1" createdVersion="8" refreshedVersion="8" minRefreshableVersion="3" recordCount="0" supportSubquery="1" supportAdvancedDrill="1" xr:uid="{6B599A95-A858-49B6-804E-455414BC227C}">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ount of Call number]" caption="Count of Call number"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oneField="1">
      <fieldsUsage count="1">
        <fieldUsage x="2"/>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99.68590960648" backgroundQuery="1" createdVersion="8" refreshedVersion="8" minRefreshableVersion="3" recordCount="0" supportSubquery="1" supportAdvancedDrill="1" xr:uid="{EAEEB7DB-5AD6-4AC4-96C2-823F97D9AF91}">
  <cacheSource type="external" connectionId="1"/>
  <cacheFields count="3">
    <cacheField name="[calls].[Representative].[Representative]" caption="Representative" numFmtId="0" hierarchy="3" level="1">
      <sharedItems count="1">
        <s v="R04"/>
      </sharedItems>
    </cacheField>
    <cacheField name="[Measures].[Call Count]" caption="Call Count" numFmtId="0" hierarchy="19" level="32767"/>
    <cacheField name="[Measures].[Total Amount]" caption="Total Amount" numFmtId="0" hierarchy="20"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99.685910300926" backgroundQuery="1" createdVersion="8" refreshedVersion="8" minRefreshableVersion="3" recordCount="0" supportSubquery="1" supportAdvancedDrill="1" xr:uid="{95E53C4F-A66C-4ABC-A8FB-AD36A8588912}">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ount of Call number]" caption="Count of Call number"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oneField="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hyanesh Khakharodiya" refreshedDate="45837.613869097222" backgroundQuery="1" createdVersion="3" refreshedVersion="8" minRefreshableVersion="3" recordCount="0" supportSubquery="1" supportAdvancedDrill="1" xr:uid="{C36F9C87-3C13-437F-9F38-756D6CAF25A0}">
  <cacheSource type="external" connectionId="1">
    <extLst>
      <ext xmlns:x14="http://schemas.microsoft.com/office/spreadsheetml/2009/9/main" uri="{F057638F-6D5F-4e77-A914-E7F072B9BCA8}">
        <x14:sourceConnection name="ThisWorkbookDataModel"/>
      </ext>
    </extLst>
  </cacheSource>
  <cacheFields count="0"/>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ount of Call number]" caption="Count of Call number" measure="1" displayFolder="" measureGroup="call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s]" caption="Total Durations" measure="1" displayFolder="" measureGroup="calls" count="0"/>
    <cacheHierarchy uniqueName="[Measures].[Avg. Rating]" caption="Avg. Rating" measure="1" displayFolder="" measureGroup="calls" count="0"/>
    <cacheHierarchy uniqueName="[Measures].[5_star_calls]" caption="5_star_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133293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3AA732-758F-45DE-A502-740E8A96666F}" name="Summary Pivot" cacheId="0" applyNumberFormats="0" applyBorderFormats="0" applyFontFormats="0" applyPatternFormats="0" applyAlignmentFormats="0" applyWidthHeightFormats="1" dataCaption="Values" tag="a4f807ac-6ebe-4fa6-9cce-55d7fa3ab218"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6B91FD4-7903-406B-B4AA-45C07409C068}" name="Monthly Trend" cacheId="555" applyNumberFormats="0" applyBorderFormats="0" applyFontFormats="0" applyPatternFormats="0" applyAlignmentFormats="0" applyWidthHeightFormats="1" dataCaption="Values" tag="e7268b91-13ed-4d2b-aea2-69d0087176fa" updatedVersion="8" minRefreshableVersion="3" useAutoFormatting="1" subtotalHiddenItems="1" itemPrintTitles="1" createdVersion="8" indent="0" outline="1" outlineData="1" multipleFieldFilters="0" chartFormat="15">
  <location ref="A14:C27" firstHeaderRow="0" firstDataRow="1" firstDataCol="1"/>
  <pivotFields count="4">
    <pivotField allDrilled="1" subtotalTop="0" showAll="0" dataSourceSort="1" defaultSubtotal="0" defaultAttributeDrillState="1"/>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Count of Call number" fld="2" subtotal="count" baseField="0" baseItem="0"/>
    <dataField name="Count of Call number2" fld="3" subtotal="count" baseField="0" baseItem="0">
      <extLst>
        <ext xmlns:x14="http://schemas.microsoft.com/office/spreadsheetml/2009/9/main" uri="{E15A36E0-9728-4e99-A89B-3F7291B0FE68}">
          <x14:dataField sourceField="2" uniqueName="[__Xl2].[Measures].[Count of Call number]"/>
        </ext>
      </extLst>
    </dataField>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1"/>
          </reference>
        </references>
      </pivotArea>
    </chartFormat>
    <chartFormat chart="14" format="5"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E7C38D-6F6C-47B2-AFA6-1F415D9E1956}" name="Weekly Trend" cacheId="558" applyNumberFormats="0" applyBorderFormats="0" applyFontFormats="0" applyPatternFormats="0" applyAlignmentFormats="0" applyWidthHeightFormats="1" dataCaption="Values" tag="1f50df8f-9934-4f11-9f0d-41d31a11c088" updatedVersion="8" minRefreshableVersion="3" useAutoFormatting="1" subtotalHiddenItems="1" itemPrintTitles="1" createdVersion="8" indent="0" outline="1" outlineData="1" multipleFieldFilters="0" chartFormat="19">
  <location ref="A30:B38" firstHeaderRow="1" firstDataRow="1" firstDataCol="1"/>
  <pivotFields count="3">
    <pivotField allDrilled="1" subtotalTop="0" showAll="0" dataSourceSort="1" defaultSubtotal="0" defaultAttributeDrillState="1"/>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8">
    <i>
      <x v="2"/>
    </i>
    <i>
      <x v="6"/>
    </i>
    <i>
      <x/>
    </i>
    <i>
      <x v="5"/>
    </i>
    <i>
      <x v="3"/>
    </i>
    <i>
      <x v="1"/>
    </i>
    <i>
      <x v="4"/>
    </i>
    <i t="grand">
      <x/>
    </i>
  </rowItems>
  <colItems count="1">
    <i/>
  </colItems>
  <dataFields count="1">
    <dataField name="Count of Call number" fld="2" subtotal="count" baseField="0" baseItem="0"/>
  </dataFields>
  <chartFormats count="1">
    <chartFormat chart="18"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200980-FA71-43C7-9EFF-A879819839D8}" name="Male vs Female" cacheId="2" applyNumberFormats="0" applyBorderFormats="0" applyFontFormats="0" applyPatternFormats="0" applyAlignmentFormats="0" applyWidthHeightFormats="1" dataCaption="Values" tag="6aa040db-ffa9-4fbb-b9d3-dfa8ee4667b2" updatedVersion="8" minRefreshableVersion="3" useAutoFormatting="1" itemPrintTitles="1" createdVersion="8" indent="0" outline="1" outlineData="1" multipleFieldFilters="0" chartFormat="4">
  <location ref="A58:D6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D435813-2A57-4505-B4A2-DFBDF2FFC434}" name="selected Rep" cacheId="561" applyNumberFormats="0" applyBorderFormats="0" applyFontFormats="0" applyPatternFormats="0" applyAlignmentFormats="0" applyWidthHeightFormats="1" dataCaption="Values" tag="4f4101de-d40b-428f-9175-aa816ac3643c" updatedVersion="8" minRefreshableVersion="3" useAutoFormatting="1" subtotalHiddenItems="1" rowGrandTotals="0" colGrandTotals="0" itemPrintTitles="1" createdVersion="8" indent="0" outline="1" outlineData="1" multipleFieldFilters="0" chartFormat="13" rowHeaderCaption="Representative">
  <location ref="A50:C51" firstHeaderRow="0" firstDataRow="1" firstDataCol="1"/>
  <pivotFields count="3">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1" subtotal="count" baseField="0" baseItem="0"/>
    <dataField fld="2" subtotal="count" baseField="0" baseItem="0"/>
  </dataField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344B7DE-DACA-48E5-851A-269D8E9EC802}" name="Ratings" cacheId="5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67:B73"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Call number" fld="1" subtotal="count" baseField="0" baseItem="0"/>
  </dataField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D46960-E5EB-4FEE-A942-61662F29FE59}" name="Rep Summary" cacheId="552" applyNumberFormats="0" applyBorderFormats="0" applyFontFormats="0" applyPatternFormats="0" applyAlignmentFormats="0" applyWidthHeightFormats="1" dataCaption="Values" tag="f0e83dce-ba93-4589-bd34-c852dbd5c38d"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3" numFmtId="2"/>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7B1A880-C7AF-4BBF-957A-1D4A2AED1613}" name="Rep Pivot" cacheId="1" applyNumberFormats="0" applyBorderFormats="0" applyFontFormats="0" applyPatternFormats="0" applyAlignmentFormats="0" applyWidthHeightFormats="1" dataCaption="Values" tag="18a4d07d-4bf3-41a3-a20b-2d94913f7b4b" updatedVersion="8" minRefreshableVersion="3" useAutoFormatting="1" rowGrandTotals="0" colGrandTotals="0" itemPrintTitles="1" createdVersion="8" indent="0" outline="1" outlineData="1" multipleFieldFilters="0" chartFormat="13" rowHeaderCaption="Representative">
  <location ref="A41:C46"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34E77F-C96A-4FEB-A969-8B6AC6EF8376}"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1:G100"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9F9E6335-F33A-41E5-BA91-46112E08A5E9}" sourceName="[calls].[Representative]">
  <pivotTables>
    <pivotTable tabId="6" name="Rep Summary"/>
    <pivotTable tabId="6" name="Monthly Trend"/>
    <pivotTable tabId="6" name="Weekly Trend"/>
    <pivotTable tabId="6" name="selected Rep"/>
    <pivotTable tabId="6" name="Ratings"/>
  </pivotTables>
  <data>
    <olap pivotCacheId="121332936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9FFBF49F-56D1-4340-8FBF-A23AD153B7CA}" cache="Slicer_Representative" caption="Representative" level="1" style="Slicer Style 2"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006A3042-A3A1-4A0A-A794-CE88F7E6C360}" cache="Slicer_Representative" caption="Reps" level="1" style="Slicer Style 2"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Tangy Pink">
      <a:dk1>
        <a:sysClr val="windowText" lastClr="000000"/>
      </a:dk1>
      <a:lt1>
        <a:srgbClr val="F5F5F5"/>
      </a:lt1>
      <a:dk2>
        <a:srgbClr val="455F51"/>
      </a:dk2>
      <a:lt2>
        <a:srgbClr val="F5F5F5"/>
      </a:lt2>
      <a:accent1>
        <a:srgbClr val="FF4081"/>
      </a:accent1>
      <a:accent2>
        <a:srgbClr val="FF79B0"/>
      </a:accent2>
      <a:accent3>
        <a:srgbClr val="FFE4FF"/>
      </a:accent3>
      <a:accent4>
        <a:srgbClr val="00E5FF"/>
      </a:accent4>
      <a:accent5>
        <a:srgbClr val="00829B"/>
      </a:accent5>
      <a:accent6>
        <a:srgbClr val="333333"/>
      </a:accent6>
      <a:hlink>
        <a:srgbClr val="EE7B08"/>
      </a:hlink>
      <a:folHlink>
        <a:srgbClr val="977B2D"/>
      </a:folHlink>
    </a:clrScheme>
    <a:fontScheme name="Custom 1">
      <a:majorFont>
        <a:latin typeface="Segoe UI Semibold"/>
        <a:ea typeface=""/>
        <a:cs typeface=""/>
      </a:majorFont>
      <a:minorFont>
        <a:latin typeface="Segoe U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F2B64-24DF-44E2-972F-4A82251A3C26}">
  <dimension ref="A3:N100"/>
  <sheetViews>
    <sheetView zoomScale="70" zoomScaleNormal="70" workbookViewId="0">
      <selection activeCell="E11" sqref="E11"/>
    </sheetView>
  </sheetViews>
  <sheetFormatPr defaultRowHeight="16.8"/>
  <cols>
    <col min="1" max="1" width="13.69921875" bestFit="1" customWidth="1"/>
    <col min="2" max="2" width="20.19921875" bestFit="1" customWidth="1"/>
    <col min="3" max="3" width="13.3984375" bestFit="1" customWidth="1"/>
    <col min="4" max="4" width="11.19921875" bestFit="1" customWidth="1"/>
    <col min="5" max="5" width="10.5" bestFit="1" customWidth="1"/>
    <col min="6" max="6" width="6.3984375" bestFit="1" customWidth="1"/>
    <col min="7" max="7" width="11.3984375" bestFit="1" customWidth="1"/>
    <col min="8" max="8" width="12.69921875" customWidth="1"/>
    <col min="9" max="9" width="14" customWidth="1"/>
    <col min="10" max="10" width="12.69921875" customWidth="1"/>
    <col min="13" max="13" width="11.796875" customWidth="1"/>
    <col min="14" max="14" width="15.09765625" customWidth="1"/>
    <col min="16" max="16" width="13.69921875" bestFit="1" customWidth="1"/>
    <col min="17" max="17" width="28.19921875" bestFit="1" customWidth="1"/>
  </cols>
  <sheetData>
    <row r="3" spans="1:5">
      <c r="A3" t="s">
        <v>1044</v>
      </c>
      <c r="B3" t="s">
        <v>1045</v>
      </c>
      <c r="C3" t="s">
        <v>1046</v>
      </c>
      <c r="D3" t="s">
        <v>1047</v>
      </c>
      <c r="E3" t="s">
        <v>1048</v>
      </c>
    </row>
    <row r="4" spans="1:5">
      <c r="A4" s="22">
        <v>1000</v>
      </c>
      <c r="B4" s="21">
        <v>96623</v>
      </c>
      <c r="C4" s="22">
        <v>89850</v>
      </c>
      <c r="D4" s="23">
        <v>3.8854000000000033</v>
      </c>
      <c r="E4" s="20">
        <v>307</v>
      </c>
    </row>
    <row r="10" spans="1:5">
      <c r="A10" t="s">
        <v>1044</v>
      </c>
      <c r="B10" t="s">
        <v>1045</v>
      </c>
      <c r="C10" t="s">
        <v>1046</v>
      </c>
      <c r="D10" t="s">
        <v>1047</v>
      </c>
      <c r="E10" t="s">
        <v>1048</v>
      </c>
    </row>
    <row r="11" spans="1:5">
      <c r="A11" s="22">
        <v>186</v>
      </c>
      <c r="B11" s="21">
        <v>16651</v>
      </c>
      <c r="C11" s="22">
        <v>17807</v>
      </c>
      <c r="D11" s="28">
        <v>3.8973118279569863</v>
      </c>
      <c r="E11" s="20">
        <v>62</v>
      </c>
    </row>
    <row r="14" spans="1:5">
      <c r="A14" s="24" t="s">
        <v>1049</v>
      </c>
      <c r="B14" t="s">
        <v>1043</v>
      </c>
      <c r="C14" t="s">
        <v>1063</v>
      </c>
    </row>
    <row r="15" spans="1:5">
      <c r="A15" s="27" t="s">
        <v>1051</v>
      </c>
      <c r="B15" s="58">
        <v>10</v>
      </c>
      <c r="C15" s="58">
        <v>10</v>
      </c>
    </row>
    <row r="16" spans="1:5">
      <c r="A16" s="27" t="s">
        <v>1052</v>
      </c>
      <c r="B16" s="58">
        <v>11</v>
      </c>
      <c r="C16" s="58">
        <v>11</v>
      </c>
    </row>
    <row r="17" spans="1:3">
      <c r="A17" s="27" t="s">
        <v>1053</v>
      </c>
      <c r="B17" s="58">
        <v>30</v>
      </c>
      <c r="C17" s="58">
        <v>30</v>
      </c>
    </row>
    <row r="18" spans="1:3">
      <c r="A18" s="27" t="s">
        <v>1054</v>
      </c>
      <c r="B18" s="58">
        <v>23</v>
      </c>
      <c r="C18" s="58">
        <v>23</v>
      </c>
    </row>
    <row r="19" spans="1:3">
      <c r="A19" s="27" t="s">
        <v>1055</v>
      </c>
      <c r="B19" s="58">
        <v>22</v>
      </c>
      <c r="C19" s="58">
        <v>22</v>
      </c>
    </row>
    <row r="20" spans="1:3">
      <c r="A20" s="27" t="s">
        <v>1056</v>
      </c>
      <c r="B20" s="58">
        <v>11</v>
      </c>
      <c r="C20" s="58">
        <v>11</v>
      </c>
    </row>
    <row r="21" spans="1:3">
      <c r="A21" s="27" t="s">
        <v>1057</v>
      </c>
      <c r="B21" s="58">
        <v>17</v>
      </c>
      <c r="C21" s="58">
        <v>17</v>
      </c>
    </row>
    <row r="22" spans="1:3">
      <c r="A22" s="27" t="s">
        <v>1058</v>
      </c>
      <c r="B22" s="58">
        <v>12</v>
      </c>
      <c r="C22" s="58">
        <v>12</v>
      </c>
    </row>
    <row r="23" spans="1:3">
      <c r="A23" s="27" t="s">
        <v>1059</v>
      </c>
      <c r="B23" s="58">
        <v>13</v>
      </c>
      <c r="C23" s="58">
        <v>13</v>
      </c>
    </row>
    <row r="24" spans="1:3">
      <c r="A24" s="27" t="s">
        <v>1060</v>
      </c>
      <c r="B24" s="58">
        <v>15</v>
      </c>
      <c r="C24" s="58">
        <v>15</v>
      </c>
    </row>
    <row r="25" spans="1:3">
      <c r="A25" s="27" t="s">
        <v>1061</v>
      </c>
      <c r="B25" s="58">
        <v>8</v>
      </c>
      <c r="C25" s="58">
        <v>8</v>
      </c>
    </row>
    <row r="26" spans="1:3">
      <c r="A26" s="27" t="s">
        <v>1062</v>
      </c>
      <c r="B26" s="58">
        <v>14</v>
      </c>
      <c r="C26" s="58">
        <v>14</v>
      </c>
    </row>
    <row r="27" spans="1:3">
      <c r="A27" s="27" t="s">
        <v>1050</v>
      </c>
      <c r="B27" s="58">
        <v>186</v>
      </c>
      <c r="C27" s="58">
        <v>186</v>
      </c>
    </row>
    <row r="30" spans="1:3">
      <c r="A30" s="24" t="s">
        <v>1049</v>
      </c>
      <c r="B30" t="s">
        <v>1043</v>
      </c>
    </row>
    <row r="31" spans="1:3">
      <c r="A31" s="27" t="s">
        <v>1066</v>
      </c>
      <c r="B31" s="58">
        <v>34</v>
      </c>
    </row>
    <row r="32" spans="1:3">
      <c r="A32" s="27" t="s">
        <v>1070</v>
      </c>
      <c r="B32" s="58">
        <v>29</v>
      </c>
    </row>
    <row r="33" spans="1:14">
      <c r="A33" s="27" t="s">
        <v>1064</v>
      </c>
      <c r="B33" s="58">
        <v>29</v>
      </c>
    </row>
    <row r="34" spans="1:14">
      <c r="A34" s="27" t="s">
        <v>1069</v>
      </c>
      <c r="B34" s="58">
        <v>28</v>
      </c>
    </row>
    <row r="35" spans="1:14">
      <c r="A35" s="27" t="s">
        <v>1067</v>
      </c>
      <c r="B35" s="58">
        <v>25</v>
      </c>
    </row>
    <row r="36" spans="1:14">
      <c r="A36" s="27" t="s">
        <v>1065</v>
      </c>
      <c r="B36" s="58">
        <v>23</v>
      </c>
    </row>
    <row r="37" spans="1:14">
      <c r="A37" s="27" t="s">
        <v>1068</v>
      </c>
      <c r="B37" s="58">
        <v>18</v>
      </c>
    </row>
    <row r="38" spans="1:14">
      <c r="A38" s="27" t="s">
        <v>1050</v>
      </c>
      <c r="B38" s="58">
        <v>186</v>
      </c>
    </row>
    <row r="39" spans="1:14">
      <c r="E39" s="51" t="s">
        <v>1071</v>
      </c>
      <c r="F39" s="51"/>
      <c r="G39" s="51"/>
      <c r="H39" s="29" t="s">
        <v>1075</v>
      </c>
      <c r="I39" s="29" t="str">
        <f>$A$51</f>
        <v>R04</v>
      </c>
      <c r="J39" s="29"/>
    </row>
    <row r="40" spans="1:14">
      <c r="M40" s="52" t="s">
        <v>1078</v>
      </c>
      <c r="N40" s="52"/>
    </row>
    <row r="41" spans="1:14">
      <c r="A41" s="24" t="s">
        <v>3</v>
      </c>
      <c r="B41" t="s">
        <v>1044</v>
      </c>
      <c r="C41" t="s">
        <v>1045</v>
      </c>
      <c r="E41" s="30" t="s">
        <v>3</v>
      </c>
      <c r="F41" s="30" t="s">
        <v>1072</v>
      </c>
      <c r="G41" s="30" t="s">
        <v>1045</v>
      </c>
      <c r="H41" s="30" t="s">
        <v>1073</v>
      </c>
      <c r="I41" s="30" t="s">
        <v>1074</v>
      </c>
    </row>
    <row r="42" spans="1:14">
      <c r="A42" s="27" t="s">
        <v>11</v>
      </c>
      <c r="B42" s="22">
        <v>189</v>
      </c>
      <c r="C42" s="21">
        <v>18415</v>
      </c>
      <c r="E42" t="str" cm="1">
        <f t="array" ref="E42:G46">A42:C46</f>
        <v>R01</v>
      </c>
      <c r="F42">
        <v>189</v>
      </c>
      <c r="G42" s="31">
        <v>18415</v>
      </c>
      <c r="H42" t="e" cm="1">
        <f t="array" ref="H42:H46">_xlfn.IFS(E42:E46 = $I$39,F42:F46,TRUE,NA())</f>
        <v>#N/A</v>
      </c>
      <c r="I42" s="31" t="e" cm="1">
        <f t="array" ref="I42:I46">_xlfn.IFS(E42:E46 = $I$39,G42:G46,TRUE,NA())</f>
        <v>#N/A</v>
      </c>
      <c r="J42" s="31"/>
      <c r="M42" t="s">
        <v>1079</v>
      </c>
      <c r="N42" s="45">
        <f xml:space="preserve"> A11/A4</f>
        <v>0.186</v>
      </c>
    </row>
    <row r="43" spans="1:14">
      <c r="A43" s="27" t="s">
        <v>9</v>
      </c>
      <c r="B43" s="22">
        <v>218</v>
      </c>
      <c r="C43" s="21">
        <v>20581</v>
      </c>
      <c r="E43" t="str">
        <v>R02</v>
      </c>
      <c r="F43">
        <v>218</v>
      </c>
      <c r="G43" s="31">
        <v>20581</v>
      </c>
      <c r="H43" t="e">
        <v>#N/A</v>
      </c>
      <c r="I43" s="31" t="e">
        <v>#N/A</v>
      </c>
      <c r="J43" s="31"/>
      <c r="M43" s="45" t="s">
        <v>1080</v>
      </c>
      <c r="N43">
        <f>_xlfn.XLOOKUP($A$51,E42:E46,F42:F46)</f>
        <v>186</v>
      </c>
    </row>
    <row r="44" spans="1:14">
      <c r="A44" s="27" t="s">
        <v>6</v>
      </c>
      <c r="B44" s="22">
        <v>207</v>
      </c>
      <c r="C44" s="21">
        <v>20872</v>
      </c>
      <c r="E44" t="str">
        <v>R03</v>
      </c>
      <c r="F44">
        <v>207</v>
      </c>
      <c r="G44" s="31">
        <v>20872</v>
      </c>
      <c r="H44" t="e">
        <v>#N/A</v>
      </c>
      <c r="I44" s="31" t="e">
        <v>#N/A</v>
      </c>
      <c r="J44" s="31"/>
      <c r="M44" t="s">
        <v>1081</v>
      </c>
      <c r="N44" s="46">
        <f>_xlfn.XLOOKUP($A$51,E42:E46,G42:G46)</f>
        <v>16651</v>
      </c>
    </row>
    <row r="45" spans="1:14">
      <c r="A45" s="27" t="s">
        <v>13</v>
      </c>
      <c r="B45" s="22">
        <v>186</v>
      </c>
      <c r="C45" s="21">
        <v>16651</v>
      </c>
      <c r="E45" t="str">
        <v>R04</v>
      </c>
      <c r="F45">
        <v>186</v>
      </c>
      <c r="G45" s="31">
        <v>16651</v>
      </c>
      <c r="H45">
        <v>186</v>
      </c>
      <c r="I45" s="31">
        <v>16651</v>
      </c>
      <c r="J45" s="31"/>
    </row>
    <row r="46" spans="1:14">
      <c r="A46" s="27" t="s">
        <v>10</v>
      </c>
      <c r="B46" s="22">
        <v>200</v>
      </c>
      <c r="C46" s="21">
        <v>20104</v>
      </c>
      <c r="E46" t="str">
        <v>R05</v>
      </c>
      <c r="F46">
        <v>200</v>
      </c>
      <c r="G46" s="31">
        <v>20104</v>
      </c>
      <c r="H46" t="e">
        <v>#N/A</v>
      </c>
      <c r="I46" s="31" t="e">
        <v>#N/A</v>
      </c>
      <c r="J46" s="31"/>
      <c r="M46" t="s">
        <v>1082</v>
      </c>
      <c r="N46">
        <f>_xlfn.RANK.AVG($N$43,F42:F46)</f>
        <v>5</v>
      </c>
    </row>
    <row r="47" spans="1:14">
      <c r="M47" t="s">
        <v>1083</v>
      </c>
      <c r="N47">
        <f>_xlfn.RANK.AVG($N$44,G42:G46)</f>
        <v>5</v>
      </c>
    </row>
    <row r="50" spans="1:14">
      <c r="A50" s="24" t="s">
        <v>3</v>
      </c>
      <c r="B50" t="s">
        <v>1044</v>
      </c>
      <c r="C50" t="s">
        <v>1045</v>
      </c>
    </row>
    <row r="51" spans="1:14">
      <c r="A51" s="27" t="s">
        <v>13</v>
      </c>
      <c r="B51" s="22">
        <v>186</v>
      </c>
      <c r="C51" s="21">
        <v>16651</v>
      </c>
      <c r="M51" t="s">
        <v>1084</v>
      </c>
    </row>
    <row r="53" spans="1:14">
      <c r="N53" t="str">
        <f>"% of Calls: "&amp;TEXT($N$42,"0.0%")</f>
        <v>% of Calls: 18.6%</v>
      </c>
    </row>
    <row r="54" spans="1:14">
      <c r="N54" t="str">
        <f>IF(COUNTA(A51:A55) &gt; 1,"","Call Rank: "&amp;$N$46)</f>
        <v>Call Rank: 5</v>
      </c>
    </row>
    <row r="55" spans="1:14">
      <c r="N55" t="str">
        <f>IF(COUNTA(A51:A55)&gt;1,"","Amount Rank: "&amp;$N$47)</f>
        <v>Amount Rank: 5</v>
      </c>
    </row>
    <row r="56" spans="1:14">
      <c r="A56" s="27"/>
      <c r="B56" s="22"/>
      <c r="C56" s="21"/>
    </row>
    <row r="57" spans="1:14">
      <c r="A57" s="27"/>
      <c r="B57" s="22"/>
      <c r="C57" s="21"/>
    </row>
    <row r="58" spans="1:14">
      <c r="A58" s="24" t="s">
        <v>1044</v>
      </c>
      <c r="B58" s="24" t="s">
        <v>1076</v>
      </c>
    </row>
    <row r="59" spans="1:14">
      <c r="A59" s="24" t="s">
        <v>1049</v>
      </c>
      <c r="B59" t="s">
        <v>999</v>
      </c>
      <c r="C59" t="s">
        <v>998</v>
      </c>
      <c r="D59" t="s">
        <v>1050</v>
      </c>
    </row>
    <row r="60" spans="1:14">
      <c r="A60" s="27" t="s">
        <v>1002</v>
      </c>
      <c r="B60" s="22">
        <v>144</v>
      </c>
      <c r="C60" s="22">
        <v>132</v>
      </c>
      <c r="D60" s="22">
        <v>276</v>
      </c>
    </row>
    <row r="61" spans="1:14">
      <c r="A61" s="27" t="s">
        <v>1001</v>
      </c>
      <c r="B61" s="22">
        <v>326</v>
      </c>
      <c r="C61" s="22">
        <v>63</v>
      </c>
      <c r="D61" s="22">
        <v>389</v>
      </c>
    </row>
    <row r="62" spans="1:14">
      <c r="A62" s="27" t="s">
        <v>1000</v>
      </c>
      <c r="B62" s="22">
        <v>129</v>
      </c>
      <c r="C62" s="22">
        <v>206</v>
      </c>
      <c r="D62" s="22">
        <v>335</v>
      </c>
    </row>
    <row r="63" spans="1:14">
      <c r="A63" s="27" t="s">
        <v>1050</v>
      </c>
      <c r="B63" s="22">
        <v>599</v>
      </c>
      <c r="C63" s="22">
        <v>401</v>
      </c>
      <c r="D63" s="22">
        <v>1000</v>
      </c>
    </row>
    <row r="67" spans="1:2">
      <c r="A67" s="24" t="s">
        <v>1049</v>
      </c>
      <c r="B67" t="s">
        <v>1043</v>
      </c>
    </row>
    <row r="68" spans="1:2">
      <c r="A68" s="27">
        <v>1</v>
      </c>
      <c r="B68" s="58">
        <v>3</v>
      </c>
    </row>
    <row r="69" spans="1:2">
      <c r="A69" s="27">
        <v>2</v>
      </c>
      <c r="B69" s="58">
        <v>10</v>
      </c>
    </row>
    <row r="70" spans="1:2">
      <c r="A70" s="27">
        <v>3</v>
      </c>
      <c r="B70" s="58">
        <v>41</v>
      </c>
    </row>
    <row r="71" spans="1:2">
      <c r="A71" s="27">
        <v>4</v>
      </c>
      <c r="B71" s="58">
        <v>70</v>
      </c>
    </row>
    <row r="72" spans="1:2">
      <c r="A72" s="27">
        <v>5</v>
      </c>
      <c r="B72" s="58">
        <v>62</v>
      </c>
    </row>
    <row r="73" spans="1:2">
      <c r="A73" s="27" t="s">
        <v>1050</v>
      </c>
      <c r="B73" s="58">
        <v>186</v>
      </c>
    </row>
    <row r="81" spans="1:7">
      <c r="A81" s="24" t="s">
        <v>1045</v>
      </c>
      <c r="B81" s="24" t="s">
        <v>1076</v>
      </c>
    </row>
    <row r="82" spans="1:7">
      <c r="A82" s="24" t="s">
        <v>1049</v>
      </c>
      <c r="B82" t="s">
        <v>11</v>
      </c>
      <c r="C82" t="s">
        <v>9</v>
      </c>
      <c r="D82" t="s">
        <v>6</v>
      </c>
      <c r="E82" t="s">
        <v>13</v>
      </c>
      <c r="F82" t="s">
        <v>10</v>
      </c>
      <c r="G82" t="s">
        <v>1050</v>
      </c>
    </row>
    <row r="83" spans="1:7">
      <c r="A83" s="27" t="s">
        <v>1002</v>
      </c>
    </row>
    <row r="84" spans="1:7">
      <c r="A84" s="32" t="s">
        <v>20</v>
      </c>
      <c r="B84" s="21">
        <v>891</v>
      </c>
      <c r="C84" s="21">
        <v>1332</v>
      </c>
      <c r="D84" s="21">
        <v>1282</v>
      </c>
      <c r="E84" s="21">
        <v>739</v>
      </c>
      <c r="F84" s="21">
        <v>560</v>
      </c>
      <c r="G84" s="21">
        <v>4804</v>
      </c>
    </row>
    <row r="85" spans="1:7">
      <c r="A85" s="32" t="s">
        <v>12</v>
      </c>
      <c r="B85" s="21">
        <v>1991</v>
      </c>
      <c r="C85" s="21">
        <v>1886</v>
      </c>
      <c r="D85" s="21">
        <v>1206</v>
      </c>
      <c r="E85" s="21">
        <v>884</v>
      </c>
      <c r="F85" s="21">
        <v>1722</v>
      </c>
      <c r="G85" s="21">
        <v>7689</v>
      </c>
    </row>
    <row r="86" spans="1:7">
      <c r="A86" s="32" t="s">
        <v>8</v>
      </c>
      <c r="B86" s="21">
        <v>1163</v>
      </c>
      <c r="C86" s="21">
        <v>1180</v>
      </c>
      <c r="D86" s="21">
        <v>1616</v>
      </c>
      <c r="E86" s="21">
        <v>1043</v>
      </c>
      <c r="F86" s="21">
        <v>1747</v>
      </c>
      <c r="G86" s="21">
        <v>6749</v>
      </c>
    </row>
    <row r="87" spans="1:7">
      <c r="A87" s="32" t="s">
        <v>16</v>
      </c>
      <c r="B87" s="21">
        <v>1438</v>
      </c>
      <c r="C87" s="21">
        <v>1616</v>
      </c>
      <c r="D87" s="21">
        <v>866</v>
      </c>
      <c r="E87" s="21">
        <v>829</v>
      </c>
      <c r="F87" s="21">
        <v>2070</v>
      </c>
      <c r="G87" s="21">
        <v>6819</v>
      </c>
    </row>
    <row r="88" spans="1:7">
      <c r="A88" s="27" t="s">
        <v>1001</v>
      </c>
    </row>
    <row r="89" spans="1:7">
      <c r="A89" s="32" t="s">
        <v>24</v>
      </c>
      <c r="B89" s="21">
        <v>1233</v>
      </c>
      <c r="C89" s="21">
        <v>223</v>
      </c>
      <c r="D89" s="21">
        <v>1680</v>
      </c>
      <c r="E89" s="21">
        <v>990</v>
      </c>
      <c r="F89" s="21">
        <v>1508</v>
      </c>
      <c r="G89" s="21">
        <v>5634</v>
      </c>
    </row>
    <row r="90" spans="1:7">
      <c r="A90" s="32" t="s">
        <v>15</v>
      </c>
      <c r="B90" s="21">
        <v>1598</v>
      </c>
      <c r="C90" s="21">
        <v>1907</v>
      </c>
      <c r="D90" s="21">
        <v>869</v>
      </c>
      <c r="E90" s="21">
        <v>1426</v>
      </c>
      <c r="F90" s="21">
        <v>1416</v>
      </c>
      <c r="G90" s="21">
        <v>7216</v>
      </c>
    </row>
    <row r="91" spans="1:7">
      <c r="A91" s="32" t="s">
        <v>5</v>
      </c>
      <c r="B91" s="21">
        <v>900</v>
      </c>
      <c r="C91" s="21">
        <v>1016</v>
      </c>
      <c r="D91" s="21">
        <v>960</v>
      </c>
      <c r="E91" s="21">
        <v>940</v>
      </c>
      <c r="F91" s="21">
        <v>1193</v>
      </c>
      <c r="G91" s="21">
        <v>5009</v>
      </c>
    </row>
    <row r="92" spans="1:7">
      <c r="A92" s="32" t="s">
        <v>18</v>
      </c>
      <c r="B92" s="21">
        <v>900</v>
      </c>
      <c r="C92" s="21">
        <v>1470</v>
      </c>
      <c r="D92" s="21">
        <v>1617</v>
      </c>
      <c r="E92" s="21">
        <v>1314</v>
      </c>
      <c r="F92" s="21">
        <v>941</v>
      </c>
      <c r="G92" s="21">
        <v>6242</v>
      </c>
    </row>
    <row r="93" spans="1:7">
      <c r="A93" s="32" t="s">
        <v>14</v>
      </c>
      <c r="B93" s="21">
        <v>1255</v>
      </c>
      <c r="C93" s="21">
        <v>516</v>
      </c>
      <c r="D93" s="21">
        <v>1874</v>
      </c>
      <c r="E93" s="21">
        <v>1863</v>
      </c>
      <c r="F93" s="21">
        <v>1722</v>
      </c>
      <c r="G93" s="21">
        <v>7230</v>
      </c>
    </row>
    <row r="94" spans="1:7">
      <c r="A94" s="32" t="s">
        <v>19</v>
      </c>
      <c r="B94" s="21">
        <v>1138</v>
      </c>
      <c r="C94" s="21">
        <v>1898</v>
      </c>
      <c r="D94" s="21">
        <v>1482</v>
      </c>
      <c r="E94" s="21">
        <v>846</v>
      </c>
      <c r="F94" s="21">
        <v>1154</v>
      </c>
      <c r="G94" s="21">
        <v>6518</v>
      </c>
    </row>
    <row r="95" spans="1:7">
      <c r="A95" s="27" t="s">
        <v>1000</v>
      </c>
    </row>
    <row r="96" spans="1:7">
      <c r="A96" s="32" t="s">
        <v>17</v>
      </c>
      <c r="B96" s="21">
        <v>1655</v>
      </c>
      <c r="C96" s="21">
        <v>805</v>
      </c>
      <c r="D96" s="21">
        <v>2263</v>
      </c>
      <c r="E96" s="21">
        <v>987</v>
      </c>
      <c r="F96" s="21">
        <v>1075</v>
      </c>
      <c r="G96" s="21">
        <v>6785</v>
      </c>
    </row>
    <row r="97" spans="1:7">
      <c r="A97" s="32" t="s">
        <v>23</v>
      </c>
      <c r="B97" s="21">
        <v>1104</v>
      </c>
      <c r="C97" s="21">
        <v>2280</v>
      </c>
      <c r="D97" s="21">
        <v>1445</v>
      </c>
      <c r="E97" s="21">
        <v>1722</v>
      </c>
      <c r="F97" s="21">
        <v>1196</v>
      </c>
      <c r="G97" s="21">
        <v>7747</v>
      </c>
    </row>
    <row r="98" spans="1:7">
      <c r="A98" s="32" t="s">
        <v>7</v>
      </c>
      <c r="B98" s="21">
        <v>372</v>
      </c>
      <c r="C98" s="21">
        <v>1818</v>
      </c>
      <c r="D98" s="21">
        <v>1346</v>
      </c>
      <c r="E98" s="21">
        <v>1156</v>
      </c>
      <c r="F98" s="21">
        <v>1484</v>
      </c>
      <c r="G98" s="21">
        <v>6176</v>
      </c>
    </row>
    <row r="99" spans="1:7">
      <c r="A99" s="32" t="s">
        <v>22</v>
      </c>
      <c r="B99" s="21">
        <v>1415</v>
      </c>
      <c r="C99" s="21">
        <v>1271</v>
      </c>
      <c r="D99" s="21">
        <v>1214</v>
      </c>
      <c r="E99" s="21">
        <v>1135</v>
      </c>
      <c r="F99" s="21">
        <v>1566</v>
      </c>
      <c r="G99" s="21">
        <v>6601</v>
      </c>
    </row>
    <row r="100" spans="1:7">
      <c r="A100" s="32" t="s">
        <v>21</v>
      </c>
      <c r="B100" s="21">
        <v>1362</v>
      </c>
      <c r="C100" s="21">
        <v>1363</v>
      </c>
      <c r="D100" s="21">
        <v>1152</v>
      </c>
      <c r="E100" s="21">
        <v>777</v>
      </c>
      <c r="F100" s="21">
        <v>750</v>
      </c>
      <c r="G100" s="21">
        <v>5404</v>
      </c>
    </row>
  </sheetData>
  <mergeCells count="2">
    <mergeCell ref="E39:G39"/>
    <mergeCell ref="M40:N40"/>
  </mergeCells>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1" zoomScale="70" zoomScaleNormal="70" workbookViewId="0">
      <selection activeCell="B1003" sqref="B1003"/>
    </sheetView>
  </sheetViews>
  <sheetFormatPr defaultRowHeight="16.8"/>
  <cols>
    <col min="1" max="1" width="3.19921875" customWidth="1"/>
    <col min="2" max="2" width="14.59765625" customWidth="1"/>
    <col min="3" max="3" width="12.8984375" customWidth="1"/>
    <col min="4" max="4" width="16.59765625" customWidth="1"/>
    <col min="5" max="5" width="15" customWidth="1"/>
    <col min="6" max="6" width="16.09765625" customWidth="1"/>
    <col min="7" max="7" width="17.296875" customWidth="1"/>
    <col min="8" max="8" width="18.3984375" customWidth="1"/>
    <col min="9" max="9" width="17.296875" customWidth="1"/>
    <col min="10" max="12" width="15.5" customWidth="1"/>
    <col min="13" max="16" width="7.5" customWidth="1"/>
    <col min="17" max="17" width="14.59765625" customWidth="1"/>
    <col min="20" max="20" width="10.59765625" customWidth="1"/>
  </cols>
  <sheetData>
    <row r="1" spans="2:20" s="4" customFormat="1" ht="48" customHeight="1">
      <c r="B1" s="5" t="s">
        <v>1003</v>
      </c>
    </row>
    <row r="2" spans="2:20">
      <c r="R2" s="1"/>
    </row>
    <row r="3" spans="2:20">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1:P7"/>
  <sheetViews>
    <sheetView showGridLines="0" topLeftCell="A7" zoomScaleNormal="100" workbookViewId="0">
      <selection activeCell="P4" sqref="P4"/>
    </sheetView>
  </sheetViews>
  <sheetFormatPr defaultRowHeight="16.8"/>
  <cols>
    <col min="6" max="6" width="15.69921875" customWidth="1"/>
    <col min="10" max="10" width="17.8984375" customWidth="1"/>
  </cols>
  <sheetData>
    <row r="1" spans="5:16">
      <c r="O1" t="s">
        <v>1085</v>
      </c>
      <c r="P1" t="str">
        <f>pivots!A51</f>
        <v>R04</v>
      </c>
    </row>
    <row r="2" spans="5:16" ht="22.2" customHeight="1">
      <c r="E2" s="14" t="s">
        <v>1040</v>
      </c>
      <c r="F2" s="14" t="s">
        <v>1041</v>
      </c>
    </row>
    <row r="3" spans="5:16" ht="70.8" customHeight="1">
      <c r="E3" s="49" t="s">
        <v>11</v>
      </c>
    </row>
    <row r="4" spans="5:16" ht="70.8" customHeight="1">
      <c r="E4" s="48" t="s">
        <v>9</v>
      </c>
      <c r="P4">
        <f>_xlfn.XLOOKUP($P$1,$E$3:$E$7,$F$3:$F$7,,0)</f>
        <v>0</v>
      </c>
    </row>
    <row r="5" spans="5:16" ht="70.8" customHeight="1">
      <c r="E5" s="47" t="s">
        <v>6</v>
      </c>
    </row>
    <row r="6" spans="5:16" ht="70.8" customHeight="1">
      <c r="E6" s="48" t="s">
        <v>13</v>
      </c>
    </row>
    <row r="7" spans="5:16" ht="70.8" customHeight="1">
      <c r="E7" s="47" t="s">
        <v>10</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11986-FA14-4D7E-B851-D234EA6C9FA9}">
  <dimension ref="A1:AC41"/>
  <sheetViews>
    <sheetView showGridLines="0" tabSelected="1" zoomScale="50" zoomScaleNormal="50" workbookViewId="0">
      <selection activeCell="AD15" sqref="AD15"/>
    </sheetView>
  </sheetViews>
  <sheetFormatPr defaultRowHeight="16.8"/>
  <cols>
    <col min="1" max="2" width="3.09765625" customWidth="1"/>
    <col min="5" max="5" width="9.69921875" customWidth="1"/>
    <col min="19" max="19" width="12.796875" customWidth="1"/>
    <col min="20" max="20" width="10.09765625" bestFit="1" customWidth="1"/>
    <col min="21" max="22" width="10.3984375" bestFit="1" customWidth="1"/>
    <col min="23" max="23" width="10.09765625" bestFit="1" customWidth="1"/>
    <col min="24" max="25" width="10.3984375" bestFit="1" customWidth="1"/>
    <col min="26" max="26" width="3.19921875" customWidth="1"/>
  </cols>
  <sheetData>
    <row r="1" spans="1:29" ht="13.2" customHeight="1">
      <c r="A1" s="25"/>
      <c r="B1" s="25"/>
      <c r="C1" s="54" t="s">
        <v>1042</v>
      </c>
      <c r="D1" s="55"/>
      <c r="E1" s="55"/>
      <c r="F1" s="55"/>
      <c r="G1" s="55"/>
      <c r="H1" s="25"/>
      <c r="I1" s="25"/>
      <c r="J1" s="25"/>
      <c r="K1" s="25"/>
      <c r="L1" s="25"/>
      <c r="M1" s="25"/>
      <c r="N1" s="25"/>
      <c r="O1" s="25"/>
      <c r="P1" s="25"/>
      <c r="Q1" s="25"/>
      <c r="R1" s="25"/>
      <c r="S1" s="25"/>
      <c r="T1" s="25"/>
      <c r="U1" s="25"/>
      <c r="V1" s="25"/>
      <c r="W1" s="25"/>
      <c r="X1" s="25"/>
      <c r="Y1" s="25"/>
      <c r="Z1" s="25"/>
      <c r="AA1" s="25"/>
      <c r="AB1" s="25"/>
      <c r="AC1" s="25"/>
    </row>
    <row r="2" spans="1:29" ht="20.399999999999999" customHeight="1">
      <c r="A2" s="25"/>
      <c r="B2" s="25"/>
      <c r="C2" s="55"/>
      <c r="D2" s="55"/>
      <c r="E2" s="55"/>
      <c r="F2" s="55"/>
      <c r="G2" s="55"/>
      <c r="H2" s="25"/>
      <c r="I2" s="25"/>
      <c r="J2" s="25"/>
      <c r="K2" s="25"/>
      <c r="L2" s="25"/>
      <c r="M2" s="25"/>
      <c r="N2" s="25"/>
      <c r="O2" s="25"/>
      <c r="P2" s="25"/>
      <c r="Q2" s="25"/>
      <c r="R2" s="25"/>
      <c r="S2" s="25"/>
      <c r="T2" s="25"/>
      <c r="U2" s="25"/>
      <c r="V2" s="25"/>
      <c r="W2" s="25"/>
      <c r="X2" s="25"/>
      <c r="Y2" s="25"/>
      <c r="Z2" s="25"/>
    </row>
    <row r="3" spans="1:29" ht="7.2" customHeight="1">
      <c r="A3" s="25"/>
      <c r="B3" s="25"/>
      <c r="C3" s="25"/>
      <c r="D3" s="25"/>
      <c r="E3" s="25"/>
      <c r="F3" s="25"/>
      <c r="G3" s="25"/>
      <c r="H3" s="25"/>
      <c r="I3" s="25"/>
      <c r="J3" s="25"/>
      <c r="K3" s="25"/>
      <c r="L3" s="25"/>
      <c r="M3" s="25"/>
      <c r="N3" s="25"/>
      <c r="O3" s="25"/>
      <c r="P3" s="25"/>
      <c r="Q3" s="25"/>
      <c r="R3" s="25"/>
      <c r="S3" s="25"/>
      <c r="T3" s="25"/>
      <c r="U3" s="25"/>
      <c r="V3" s="25"/>
      <c r="W3" s="25"/>
      <c r="X3" s="25"/>
      <c r="Y3" s="25"/>
      <c r="Z3" s="25"/>
    </row>
    <row r="4" spans="1:29">
      <c r="A4" s="25"/>
      <c r="B4" s="25"/>
      <c r="C4" s="26"/>
      <c r="D4" s="25"/>
      <c r="E4" s="25"/>
      <c r="F4" s="25"/>
      <c r="G4" s="25"/>
      <c r="H4" s="25"/>
      <c r="I4" s="25"/>
      <c r="J4" s="25"/>
      <c r="K4" s="25"/>
      <c r="L4" s="25"/>
      <c r="M4" s="25"/>
      <c r="N4" s="25"/>
      <c r="O4" s="25"/>
      <c r="P4" s="25"/>
      <c r="Q4" s="25"/>
      <c r="R4" s="25"/>
      <c r="S4" s="25"/>
      <c r="T4" s="25"/>
      <c r="U4" s="25"/>
      <c r="V4" s="25"/>
      <c r="W4" s="25"/>
      <c r="X4" s="25"/>
      <c r="Y4" s="25"/>
      <c r="Z4" s="25"/>
    </row>
    <row r="5" spans="1:29">
      <c r="A5" s="25"/>
      <c r="B5" s="25"/>
      <c r="C5" s="25"/>
      <c r="D5" s="25"/>
      <c r="E5" s="25"/>
      <c r="F5" s="25"/>
      <c r="G5" s="25"/>
      <c r="H5" s="25"/>
      <c r="I5" s="25"/>
      <c r="J5" s="25"/>
      <c r="K5" s="25"/>
      <c r="L5" s="25"/>
      <c r="M5" s="25"/>
      <c r="N5" s="25"/>
      <c r="O5" s="25"/>
      <c r="P5" s="25"/>
      <c r="Q5" s="25"/>
      <c r="R5" s="25"/>
      <c r="S5" s="25"/>
      <c r="T5" s="25"/>
      <c r="U5" s="25"/>
      <c r="V5" s="25"/>
      <c r="W5" s="25"/>
      <c r="X5" s="25"/>
      <c r="Y5" s="25"/>
      <c r="Z5" s="25"/>
    </row>
    <row r="6" spans="1:29">
      <c r="A6" s="25"/>
      <c r="B6" s="25"/>
      <c r="C6" s="25"/>
      <c r="D6" s="25"/>
      <c r="E6" s="25"/>
      <c r="F6" s="25"/>
      <c r="G6" s="25"/>
      <c r="H6" s="25"/>
      <c r="I6" s="25"/>
      <c r="J6" s="25"/>
      <c r="K6" s="25"/>
      <c r="L6" s="25"/>
      <c r="M6" s="25"/>
      <c r="N6" s="25"/>
      <c r="O6" s="25"/>
      <c r="P6" s="25"/>
      <c r="Q6" s="25"/>
      <c r="R6" s="25"/>
      <c r="S6" s="25"/>
      <c r="T6" s="25"/>
      <c r="U6" s="25"/>
      <c r="V6" s="25"/>
      <c r="W6" s="25"/>
      <c r="X6" s="25"/>
      <c r="Y6" s="25"/>
      <c r="Z6" s="25"/>
    </row>
    <row r="7" spans="1:29">
      <c r="A7" s="25"/>
      <c r="B7" s="25"/>
      <c r="C7" s="25"/>
      <c r="D7" s="25"/>
      <c r="E7" s="25"/>
      <c r="F7" s="25"/>
      <c r="G7" s="25"/>
      <c r="H7" s="25"/>
      <c r="I7" s="25"/>
      <c r="J7" s="25"/>
      <c r="K7" s="25"/>
      <c r="L7" s="25"/>
      <c r="M7" s="25"/>
      <c r="N7" s="25"/>
      <c r="O7" s="25"/>
      <c r="P7" s="25"/>
      <c r="Q7" s="25"/>
      <c r="R7" s="25"/>
      <c r="S7" s="25"/>
      <c r="T7" s="25"/>
      <c r="U7" s="25"/>
      <c r="V7" s="25"/>
      <c r="W7" s="25"/>
      <c r="X7" s="25"/>
      <c r="Y7" s="25"/>
      <c r="Z7" s="25"/>
    </row>
    <row r="8" spans="1:29">
      <c r="A8" s="25"/>
      <c r="B8" s="25"/>
      <c r="C8" s="25"/>
      <c r="D8" s="25"/>
      <c r="E8" s="25"/>
      <c r="F8" s="25"/>
      <c r="G8" s="25"/>
      <c r="H8" s="25"/>
      <c r="I8" s="25"/>
      <c r="J8" s="25"/>
      <c r="K8" s="25"/>
      <c r="L8" s="25"/>
      <c r="M8" s="25"/>
      <c r="N8" s="25"/>
      <c r="O8" s="25"/>
      <c r="P8" s="25"/>
      <c r="Q8" s="25"/>
      <c r="R8" s="25"/>
      <c r="S8" s="25"/>
      <c r="T8" s="25"/>
      <c r="U8" s="25"/>
      <c r="V8" s="25"/>
      <c r="W8" s="25"/>
      <c r="X8" s="25"/>
      <c r="Y8" s="25"/>
      <c r="Z8" s="25"/>
    </row>
    <row r="9" spans="1:29">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9">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9">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9">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9">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9">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9">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9">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9.2">
      <c r="A22" s="25"/>
      <c r="B22" s="25"/>
      <c r="C22" s="25"/>
      <c r="D22" s="25"/>
      <c r="E22" s="25"/>
      <c r="F22" s="25"/>
      <c r="G22" s="25"/>
      <c r="H22" s="25"/>
      <c r="I22" s="25"/>
      <c r="J22" s="25"/>
      <c r="K22" s="25"/>
      <c r="L22" s="25"/>
      <c r="M22" s="25"/>
      <c r="N22" s="25"/>
      <c r="O22" s="25"/>
      <c r="P22" s="25"/>
      <c r="Q22" s="25"/>
      <c r="R22" s="25"/>
      <c r="S22" s="33"/>
      <c r="T22" s="34" t="str" cm="1">
        <f t="array" ref="T22:X22">pivots!B82:F82</f>
        <v>R01</v>
      </c>
      <c r="U22" s="34" t="str">
        <v>R02</v>
      </c>
      <c r="V22" s="34" t="str">
        <v>R03</v>
      </c>
      <c r="W22" s="34" t="str">
        <v>R04</v>
      </c>
      <c r="X22" s="34" t="str">
        <v>R05</v>
      </c>
      <c r="Y22" s="35" t="s">
        <v>1077</v>
      </c>
      <c r="Z22" s="25"/>
    </row>
    <row r="23" spans="1:26" ht="20.399999999999999">
      <c r="A23" s="25"/>
      <c r="B23" s="25"/>
      <c r="C23" s="25"/>
      <c r="D23" s="25"/>
      <c r="E23" s="25"/>
      <c r="F23" s="25"/>
      <c r="G23" s="25"/>
      <c r="H23" s="25"/>
      <c r="I23" s="25"/>
      <c r="J23" s="25"/>
      <c r="K23" s="25"/>
      <c r="L23" s="25"/>
      <c r="M23" s="25"/>
      <c r="N23" s="25"/>
      <c r="O23" s="25"/>
      <c r="P23" s="25"/>
      <c r="Q23" s="25"/>
      <c r="R23" s="25"/>
      <c r="S23" s="44" t="str" cm="1">
        <f t="array" ref="S23:Y40">IF(pivots!A83:G100 = "","",pivots!A83:G100)</f>
        <v>Cincinnati</v>
      </c>
      <c r="T23" s="36" t="str">
        <v/>
      </c>
      <c r="U23" s="36" t="str">
        <v/>
      </c>
      <c r="V23" s="36" t="str">
        <v/>
      </c>
      <c r="W23" s="36" t="str">
        <v/>
      </c>
      <c r="X23" s="36" t="str">
        <v/>
      </c>
      <c r="Y23" s="37" t="str">
        <v/>
      </c>
      <c r="Z23" s="25"/>
    </row>
    <row r="24" spans="1:26" ht="19.2">
      <c r="A24" s="25"/>
      <c r="B24" s="25"/>
      <c r="C24" s="25"/>
      <c r="D24" s="25"/>
      <c r="E24" s="25"/>
      <c r="F24" s="25"/>
      <c r="G24" s="25"/>
      <c r="H24" s="25"/>
      <c r="I24" s="25"/>
      <c r="J24" s="25"/>
      <c r="K24" s="25"/>
      <c r="L24" s="25"/>
      <c r="M24" s="25"/>
      <c r="N24" s="25"/>
      <c r="O24" s="25"/>
      <c r="P24" s="25"/>
      <c r="Q24" s="25"/>
      <c r="R24" s="25"/>
      <c r="S24" s="38" t="str">
        <v>C0003</v>
      </c>
      <c r="T24" s="39">
        <v>891</v>
      </c>
      <c r="U24" s="39">
        <v>1332</v>
      </c>
      <c r="V24" s="39">
        <v>1282</v>
      </c>
      <c r="W24" s="39">
        <v>739</v>
      </c>
      <c r="X24" s="39">
        <v>560</v>
      </c>
      <c r="Y24" s="40">
        <v>4804</v>
      </c>
      <c r="Z24" s="25"/>
    </row>
    <row r="25" spans="1:26" ht="19.2">
      <c r="A25" s="25"/>
      <c r="B25" s="25"/>
      <c r="C25" s="25"/>
      <c r="D25" s="25"/>
      <c r="E25" s="25"/>
      <c r="F25" s="25"/>
      <c r="G25" s="25"/>
      <c r="H25" s="25"/>
      <c r="I25" s="25"/>
      <c r="J25" s="25"/>
      <c r="K25" s="25"/>
      <c r="L25" s="25"/>
      <c r="M25" s="25"/>
      <c r="N25" s="25"/>
      <c r="O25" s="25"/>
      <c r="P25" s="25"/>
      <c r="Q25" s="25"/>
      <c r="R25" s="25"/>
      <c r="S25" s="38" t="str">
        <v>C0004</v>
      </c>
      <c r="T25" s="39">
        <v>1991</v>
      </c>
      <c r="U25" s="39">
        <v>1886</v>
      </c>
      <c r="V25" s="39">
        <v>1206</v>
      </c>
      <c r="W25" s="39">
        <v>884</v>
      </c>
      <c r="X25" s="39">
        <v>1722</v>
      </c>
      <c r="Y25" s="40">
        <v>7689</v>
      </c>
      <c r="Z25" s="25"/>
    </row>
    <row r="26" spans="1:26" ht="19.2">
      <c r="A26" s="25"/>
      <c r="B26" s="25"/>
      <c r="C26" s="25"/>
      <c r="D26" s="25"/>
      <c r="E26" s="25"/>
      <c r="F26" s="25"/>
      <c r="G26" s="25"/>
      <c r="H26" s="25"/>
      <c r="I26" s="25"/>
      <c r="J26" s="25"/>
      <c r="K26" s="25"/>
      <c r="L26" s="25"/>
      <c r="M26" s="25"/>
      <c r="N26" s="25"/>
      <c r="O26" s="25"/>
      <c r="P26" s="25"/>
      <c r="Q26" s="25"/>
      <c r="R26" s="25"/>
      <c r="S26" s="38" t="str">
        <v>C0011</v>
      </c>
      <c r="T26" s="39">
        <v>1163</v>
      </c>
      <c r="U26" s="39">
        <v>1180</v>
      </c>
      <c r="V26" s="39">
        <v>1616</v>
      </c>
      <c r="W26" s="39">
        <v>1043</v>
      </c>
      <c r="X26" s="39">
        <v>1747</v>
      </c>
      <c r="Y26" s="40">
        <v>6749</v>
      </c>
      <c r="Z26" s="25"/>
    </row>
    <row r="27" spans="1:26" ht="19.2">
      <c r="A27" s="25"/>
      <c r="B27" s="25"/>
      <c r="C27" s="25"/>
      <c r="D27" s="25"/>
      <c r="E27" s="25"/>
      <c r="F27" s="25"/>
      <c r="G27" s="25"/>
      <c r="H27" s="25"/>
      <c r="I27" s="25"/>
      <c r="J27" s="25"/>
      <c r="K27" s="25"/>
      <c r="L27" s="25"/>
      <c r="M27" s="25"/>
      <c r="N27" s="25"/>
      <c r="O27" s="25"/>
      <c r="P27" s="25"/>
      <c r="Q27" s="25"/>
      <c r="R27" s="25"/>
      <c r="S27" s="38" t="str">
        <v>C0012</v>
      </c>
      <c r="T27" s="39">
        <v>1438</v>
      </c>
      <c r="U27" s="39">
        <v>1616</v>
      </c>
      <c r="V27" s="39">
        <v>866</v>
      </c>
      <c r="W27" s="39">
        <v>829</v>
      </c>
      <c r="X27" s="39">
        <v>2070</v>
      </c>
      <c r="Y27" s="40">
        <v>6819</v>
      </c>
      <c r="Z27" s="25"/>
    </row>
    <row r="28" spans="1:26" ht="20.399999999999999">
      <c r="A28" s="25"/>
      <c r="B28" s="25"/>
      <c r="C28" s="25"/>
      <c r="D28" s="25"/>
      <c r="E28" s="25"/>
      <c r="F28" s="25"/>
      <c r="G28" s="25"/>
      <c r="H28" s="25"/>
      <c r="I28" s="25"/>
      <c r="J28" s="25"/>
      <c r="K28" s="25"/>
      <c r="L28" s="25"/>
      <c r="M28" s="25"/>
      <c r="N28" s="25"/>
      <c r="O28" s="25"/>
      <c r="P28" s="25"/>
      <c r="Q28" s="25"/>
      <c r="R28" s="25"/>
      <c r="S28" s="44" t="str">
        <v>Cleveland</v>
      </c>
      <c r="T28" s="39" t="str">
        <v/>
      </c>
      <c r="U28" s="39" t="str">
        <v/>
      </c>
      <c r="V28" s="39" t="str">
        <v/>
      </c>
      <c r="W28" s="39" t="str">
        <v/>
      </c>
      <c r="X28" s="39" t="str">
        <v/>
      </c>
      <c r="Y28" s="40" t="str">
        <v/>
      </c>
      <c r="Z28" s="25"/>
    </row>
    <row r="29" spans="1:26" ht="19.2">
      <c r="A29" s="25"/>
      <c r="B29" s="25"/>
      <c r="C29" s="25"/>
      <c r="D29" s="25"/>
      <c r="E29" s="25"/>
      <c r="F29" s="25"/>
      <c r="G29" s="25"/>
      <c r="H29" s="25"/>
      <c r="I29" s="25"/>
      <c r="J29" s="25"/>
      <c r="K29" s="25"/>
      <c r="L29" s="25"/>
      <c r="M29" s="25"/>
      <c r="N29" s="25"/>
      <c r="O29" s="25"/>
      <c r="P29" s="25"/>
      <c r="Q29" s="25"/>
      <c r="R29" s="25"/>
      <c r="S29" s="38" t="str">
        <v>C0002</v>
      </c>
      <c r="T29" s="39">
        <v>1233</v>
      </c>
      <c r="U29" s="39">
        <v>223</v>
      </c>
      <c r="V29" s="39">
        <v>1680</v>
      </c>
      <c r="W29" s="39">
        <v>990</v>
      </c>
      <c r="X29" s="39">
        <v>1508</v>
      </c>
      <c r="Y29" s="40">
        <v>5634</v>
      </c>
      <c r="Z29" s="25"/>
    </row>
    <row r="30" spans="1:26" ht="19.2">
      <c r="A30" s="25"/>
      <c r="B30" s="25"/>
      <c r="C30" s="25"/>
      <c r="D30" s="25"/>
      <c r="E30" s="25"/>
      <c r="F30" s="25"/>
      <c r="G30" s="25"/>
      <c r="H30" s="25"/>
      <c r="I30" s="25"/>
      <c r="J30" s="25"/>
      <c r="K30" s="25"/>
      <c r="L30" s="25"/>
      <c r="M30" s="25"/>
      <c r="N30" s="25"/>
      <c r="O30" s="25"/>
      <c r="P30" s="56"/>
      <c r="Q30" s="56"/>
      <c r="R30" s="25"/>
      <c r="S30" s="38" t="str">
        <v>C0007</v>
      </c>
      <c r="T30" s="39">
        <v>1598</v>
      </c>
      <c r="U30" s="39">
        <v>1907</v>
      </c>
      <c r="V30" s="39">
        <v>869</v>
      </c>
      <c r="W30" s="39">
        <v>1426</v>
      </c>
      <c r="X30" s="39">
        <v>1416</v>
      </c>
      <c r="Y30" s="40">
        <v>7216</v>
      </c>
      <c r="Z30" s="25"/>
    </row>
    <row r="31" spans="1:26" ht="19.2">
      <c r="A31" s="25"/>
      <c r="B31" s="25"/>
      <c r="C31" s="25"/>
      <c r="D31" s="25"/>
      <c r="E31" s="25"/>
      <c r="F31" s="25"/>
      <c r="G31" s="25"/>
      <c r="H31" s="25"/>
      <c r="I31" s="25"/>
      <c r="J31" s="25"/>
      <c r="K31" s="25"/>
      <c r="L31" s="25"/>
      <c r="M31" s="25"/>
      <c r="N31" s="25"/>
      <c r="O31" s="25"/>
      <c r="P31" s="56"/>
      <c r="Q31" s="56"/>
      <c r="R31" s="25"/>
      <c r="S31" s="38" t="str">
        <v>C0008</v>
      </c>
      <c r="T31" s="39">
        <v>900</v>
      </c>
      <c r="U31" s="39">
        <v>1016</v>
      </c>
      <c r="V31" s="39">
        <v>960</v>
      </c>
      <c r="W31" s="39">
        <v>940</v>
      </c>
      <c r="X31" s="39">
        <v>1193</v>
      </c>
      <c r="Y31" s="40">
        <v>5009</v>
      </c>
      <c r="Z31" s="25"/>
    </row>
    <row r="32" spans="1:26" ht="19.2">
      <c r="A32" s="25"/>
      <c r="B32" s="25"/>
      <c r="C32" s="25"/>
      <c r="D32" s="25"/>
      <c r="E32" s="25"/>
      <c r="F32" s="25"/>
      <c r="G32" s="25"/>
      <c r="H32" s="25"/>
      <c r="I32" s="25"/>
      <c r="J32" s="25"/>
      <c r="K32" s="25"/>
      <c r="L32" s="25"/>
      <c r="M32" s="25"/>
      <c r="N32" s="25"/>
      <c r="O32" s="25"/>
      <c r="P32" s="56"/>
      <c r="Q32" s="56"/>
      <c r="R32" s="25"/>
      <c r="S32" s="38" t="str">
        <v>C0010</v>
      </c>
      <c r="T32" s="39">
        <v>900</v>
      </c>
      <c r="U32" s="39">
        <v>1470</v>
      </c>
      <c r="V32" s="39">
        <v>1617</v>
      </c>
      <c r="W32" s="39">
        <v>1314</v>
      </c>
      <c r="X32" s="39">
        <v>941</v>
      </c>
      <c r="Y32" s="40">
        <v>6242</v>
      </c>
      <c r="Z32" s="25"/>
    </row>
    <row r="33" spans="1:26" ht="19.2">
      <c r="A33" s="25"/>
      <c r="B33" s="25"/>
      <c r="C33" s="25"/>
      <c r="D33" s="25"/>
      <c r="E33" s="25"/>
      <c r="F33" s="25"/>
      <c r="G33" s="25"/>
      <c r="H33" s="25"/>
      <c r="I33" s="25"/>
      <c r="J33" s="25"/>
      <c r="K33" s="25"/>
      <c r="L33" s="25"/>
      <c r="M33" s="25"/>
      <c r="N33" s="25"/>
      <c r="O33" s="25"/>
      <c r="P33" s="56"/>
      <c r="Q33" s="56"/>
      <c r="R33" s="25"/>
      <c r="S33" s="38" t="str">
        <v>C0013</v>
      </c>
      <c r="T33" s="39">
        <v>1255</v>
      </c>
      <c r="U33" s="39">
        <v>516</v>
      </c>
      <c r="V33" s="39">
        <v>1874</v>
      </c>
      <c r="W33" s="39">
        <v>1863</v>
      </c>
      <c r="X33" s="39">
        <v>1722</v>
      </c>
      <c r="Y33" s="40">
        <v>7230</v>
      </c>
      <c r="Z33" s="25"/>
    </row>
    <row r="34" spans="1:26" ht="19.2">
      <c r="A34" s="25"/>
      <c r="B34" s="25"/>
      <c r="C34" s="25"/>
      <c r="D34" s="25"/>
      <c r="E34" s="25"/>
      <c r="F34" s="25"/>
      <c r="G34" s="25"/>
      <c r="H34" s="25"/>
      <c r="I34" s="25"/>
      <c r="J34" s="25"/>
      <c r="K34" s="25"/>
      <c r="L34" s="25"/>
      <c r="M34" s="25"/>
      <c r="N34" s="25"/>
      <c r="O34" s="25"/>
      <c r="P34" s="25"/>
      <c r="Q34" s="25"/>
      <c r="R34" s="25"/>
      <c r="S34" s="38" t="str">
        <v>C0015</v>
      </c>
      <c r="T34" s="39">
        <v>1138</v>
      </c>
      <c r="U34" s="39">
        <v>1898</v>
      </c>
      <c r="V34" s="39">
        <v>1482</v>
      </c>
      <c r="W34" s="39">
        <v>846</v>
      </c>
      <c r="X34" s="39">
        <v>1154</v>
      </c>
      <c r="Y34" s="40">
        <v>6518</v>
      </c>
      <c r="Z34" s="25"/>
    </row>
    <row r="35" spans="1:26" ht="20.399999999999999">
      <c r="A35" s="25"/>
      <c r="B35" s="25"/>
      <c r="C35" s="25"/>
      <c r="D35" s="25"/>
      <c r="E35" s="25"/>
      <c r="F35" s="25"/>
      <c r="G35" s="25"/>
      <c r="H35" s="25"/>
      <c r="I35" s="25"/>
      <c r="J35" s="25"/>
      <c r="K35" s="25"/>
      <c r="L35" s="25"/>
      <c r="M35" s="25"/>
      <c r="N35" s="25"/>
      <c r="O35" s="25"/>
      <c r="P35" s="57" t="str">
        <f>pivots!$A$51</f>
        <v>R04</v>
      </c>
      <c r="Q35" s="57"/>
      <c r="R35" s="25"/>
      <c r="S35" s="44" t="str">
        <v>Columbus</v>
      </c>
      <c r="T35" s="39" t="str">
        <v/>
      </c>
      <c r="U35" s="39" t="str">
        <v/>
      </c>
      <c r="V35" s="39" t="str">
        <v/>
      </c>
      <c r="W35" s="39" t="str">
        <v/>
      </c>
      <c r="X35" s="39" t="str">
        <v/>
      </c>
      <c r="Y35" s="40" t="str">
        <v/>
      </c>
      <c r="Z35" s="25"/>
    </row>
    <row r="36" spans="1:26" ht="19.2">
      <c r="A36" s="25"/>
      <c r="B36" s="25"/>
      <c r="C36" s="25"/>
      <c r="D36" s="25"/>
      <c r="E36" s="25"/>
      <c r="F36" s="25"/>
      <c r="G36" s="25"/>
      <c r="H36" s="25"/>
      <c r="I36" s="25"/>
      <c r="J36" s="25"/>
      <c r="K36" s="25"/>
      <c r="L36" s="25"/>
      <c r="M36" s="25"/>
      <c r="N36" s="25"/>
      <c r="O36" s="25"/>
      <c r="P36" s="50" t="str">
        <f>pivots!N53</f>
        <v>% of Calls: 18.6%</v>
      </c>
      <c r="Q36" s="50"/>
      <c r="R36" s="25"/>
      <c r="S36" s="38" t="str">
        <v>C0001</v>
      </c>
      <c r="T36" s="39">
        <v>1655</v>
      </c>
      <c r="U36" s="39">
        <v>805</v>
      </c>
      <c r="V36" s="39">
        <v>2263</v>
      </c>
      <c r="W36" s="39">
        <v>987</v>
      </c>
      <c r="X36" s="39">
        <v>1075</v>
      </c>
      <c r="Y36" s="40">
        <v>6785</v>
      </c>
      <c r="Z36" s="25"/>
    </row>
    <row r="37" spans="1:26" ht="19.2">
      <c r="A37" s="25"/>
      <c r="B37" s="25"/>
      <c r="C37" s="25"/>
      <c r="D37" s="25"/>
      <c r="E37" s="25"/>
      <c r="F37" s="25"/>
      <c r="G37" s="25"/>
      <c r="H37" s="25"/>
      <c r="I37" s="25"/>
      <c r="J37" s="25"/>
      <c r="K37" s="25"/>
      <c r="L37" s="25"/>
      <c r="M37" s="25"/>
      <c r="N37" s="25"/>
      <c r="O37" s="25"/>
      <c r="P37" s="53" t="str">
        <f>pivots!N54</f>
        <v>Call Rank: 5</v>
      </c>
      <c r="Q37" s="53"/>
      <c r="R37" s="25"/>
      <c r="S37" s="38" t="str">
        <v>C0005</v>
      </c>
      <c r="T37" s="39">
        <v>1104</v>
      </c>
      <c r="U37" s="39">
        <v>2280</v>
      </c>
      <c r="V37" s="39">
        <v>1445</v>
      </c>
      <c r="W37" s="39">
        <v>1722</v>
      </c>
      <c r="X37" s="39">
        <v>1196</v>
      </c>
      <c r="Y37" s="40">
        <v>7747</v>
      </c>
      <c r="Z37" s="25"/>
    </row>
    <row r="38" spans="1:26" ht="19.2">
      <c r="A38" s="25"/>
      <c r="B38" s="25"/>
      <c r="C38" s="25"/>
      <c r="D38" s="25"/>
      <c r="E38" s="25"/>
      <c r="F38" s="25"/>
      <c r="G38" s="25"/>
      <c r="H38" s="25"/>
      <c r="I38" s="25"/>
      <c r="J38" s="25"/>
      <c r="K38" s="25"/>
      <c r="L38" s="25"/>
      <c r="M38" s="25"/>
      <c r="N38" s="25"/>
      <c r="O38" s="25"/>
      <c r="P38" s="53" t="str">
        <f>pivots!N55</f>
        <v>Amount Rank: 5</v>
      </c>
      <c r="Q38" s="53"/>
      <c r="R38" s="25"/>
      <c r="S38" s="38" t="str">
        <v>C0006</v>
      </c>
      <c r="T38" s="39">
        <v>372</v>
      </c>
      <c r="U38" s="39">
        <v>1818</v>
      </c>
      <c r="V38" s="39">
        <v>1346</v>
      </c>
      <c r="W38" s="39">
        <v>1156</v>
      </c>
      <c r="X38" s="39">
        <v>1484</v>
      </c>
      <c r="Y38" s="40">
        <v>6176</v>
      </c>
      <c r="Z38" s="25"/>
    </row>
    <row r="39" spans="1:26" ht="19.2">
      <c r="A39" s="25"/>
      <c r="B39" s="25"/>
      <c r="C39" s="25"/>
      <c r="D39" s="25"/>
      <c r="E39" s="25"/>
      <c r="F39" s="25"/>
      <c r="G39" s="25"/>
      <c r="H39" s="25"/>
      <c r="I39" s="25"/>
      <c r="J39" s="25"/>
      <c r="K39" s="25"/>
      <c r="L39" s="25"/>
      <c r="M39" s="25"/>
      <c r="N39" s="25"/>
      <c r="O39" s="25"/>
      <c r="P39" s="25"/>
      <c r="Q39" s="25"/>
      <c r="R39" s="25"/>
      <c r="S39" s="38" t="str">
        <v>C0009</v>
      </c>
      <c r="T39" s="39">
        <v>1415</v>
      </c>
      <c r="U39" s="39">
        <v>1271</v>
      </c>
      <c r="V39" s="39">
        <v>1214</v>
      </c>
      <c r="W39" s="39">
        <v>1135</v>
      </c>
      <c r="X39" s="39">
        <v>1566</v>
      </c>
      <c r="Y39" s="40">
        <v>6601</v>
      </c>
      <c r="Z39" s="25"/>
    </row>
    <row r="40" spans="1:26" ht="19.2">
      <c r="A40" s="25"/>
      <c r="B40" s="25"/>
      <c r="C40" s="25"/>
      <c r="D40" s="25"/>
      <c r="E40" s="25"/>
      <c r="F40" s="25"/>
      <c r="G40" s="25"/>
      <c r="H40" s="25"/>
      <c r="I40" s="25"/>
      <c r="J40" s="25"/>
      <c r="K40" s="25"/>
      <c r="L40" s="25"/>
      <c r="M40" s="25"/>
      <c r="N40" s="25"/>
      <c r="O40" s="25"/>
      <c r="P40" s="25"/>
      <c r="Q40" s="25"/>
      <c r="R40" s="25"/>
      <c r="S40" s="41" t="str">
        <v>C0014</v>
      </c>
      <c r="T40" s="42">
        <v>1362</v>
      </c>
      <c r="U40" s="42">
        <v>1363</v>
      </c>
      <c r="V40" s="42">
        <v>1152</v>
      </c>
      <c r="W40" s="42">
        <v>777</v>
      </c>
      <c r="X40" s="42">
        <v>750</v>
      </c>
      <c r="Y40" s="43">
        <v>5404</v>
      </c>
      <c r="Z40" s="25"/>
    </row>
    <row r="41" spans="1:26">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sheetData>
  <mergeCells count="5">
    <mergeCell ref="P38:Q38"/>
    <mergeCell ref="C1:G2"/>
    <mergeCell ref="P30:Q33"/>
    <mergeCell ref="P35:Q35"/>
    <mergeCell ref="P37:Q37"/>
  </mergeCells>
  <conditionalFormatting sqref="T24:X40">
    <cfRule type="dataBar" priority="3">
      <dataBar>
        <cfvo type="num" val="0"/>
        <cfvo type="formula" val="MAX($T$24:$X$40)*2"/>
        <color theme="8"/>
      </dataBar>
      <extLst>
        <ext xmlns:x14="http://schemas.microsoft.com/office/spreadsheetml/2009/9/main" uri="{B025F937-C7B1-47D3-B67F-A62EFF666E3E}">
          <x14:id>{E9F48F89-45AB-4842-A130-CD602AD18CB0}</x14:id>
        </ext>
      </extLst>
    </cfRule>
  </conditionalFormatting>
  <pageMargins left="0.7" right="0.7" top="0.75" bottom="0.75" header="0.3" footer="0.3"/>
  <pageSetup paperSize="6" scale="33" orientation="landscape"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 id="{0A816780-1777-4214-BC77-3403CABF4CF9}">
            <xm:f xml:space="preserve"> T$22 = pivots!$A$51</xm:f>
            <x14:dxf>
              <fill>
                <patternFill>
                  <bgColor theme="6"/>
                </patternFill>
              </fill>
              <border>
                <left style="thin">
                  <color auto="1"/>
                </left>
                <right style="thin">
                  <color auto="1"/>
                </right>
                <vertical/>
                <horizontal/>
              </border>
            </x14:dxf>
          </x14:cfRule>
          <xm:sqref>T22:X40</xm:sqref>
        </x14:conditionalFormatting>
        <x14:conditionalFormatting xmlns:xm="http://schemas.microsoft.com/office/excel/2006/main">
          <x14:cfRule type="dataBar" id="{E9F48F89-45AB-4842-A130-CD602AD18CB0}">
            <x14:dataBar minLength="0" maxLength="100" gradient="0">
              <x14:cfvo type="num">
                <xm:f>0</xm:f>
              </x14:cfvo>
              <x14:cfvo type="formula">
                <xm:f>MAX($T$24:$X$40)*2</xm:f>
              </x14:cfvo>
              <x14:negativeFillColor rgb="FFFF0000"/>
              <x14:axisColor rgb="FF000000"/>
            </x14:dataBar>
          </x14:cfRule>
          <xm:sqref>T24:X40</xm:sqref>
        </x14:conditionalFormatting>
      </x14:conditionalFormattings>
    </ex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ECC06A2E-D36E-42D8-A138-B84926632161}">
  <ds:schemaRefs/>
</ds:datastoreItem>
</file>

<file path=customXml/itemProps2.xml><?xml version="1.0" encoding="utf-8"?>
<ds:datastoreItem xmlns:ds="http://schemas.openxmlformats.org/officeDocument/2006/customXml" ds:itemID="{94086FA7-1D5B-422C-8509-E33CCF6046CF}">
  <ds:schemaRefs/>
</ds:datastoreItem>
</file>

<file path=customXml/itemProps3.xml><?xml version="1.0" encoding="utf-8"?>
<ds:datastoreItem xmlns:ds="http://schemas.openxmlformats.org/officeDocument/2006/customXml" ds:itemID="{2869286D-A538-45A3-84C6-3F473590CDBB}">
  <ds:schemaRefs/>
</ds:datastoreItem>
</file>

<file path=customXml/itemProps4.xml><?xml version="1.0" encoding="utf-8"?>
<ds:datastoreItem xmlns:ds="http://schemas.openxmlformats.org/officeDocument/2006/customXml" ds:itemID="{E6B0110E-EF0F-4C31-BA29-A87E54BCAAA6}">
  <ds:schemaRefs/>
</ds:datastoreItem>
</file>

<file path=customXml/itemProps5.xml><?xml version="1.0" encoding="utf-8"?>
<ds:datastoreItem xmlns:ds="http://schemas.openxmlformats.org/officeDocument/2006/customXml" ds:itemID="{5AC9C3BB-329D-48B0-9143-3952FB2D1A3D}">
  <ds:schemaRefs/>
</ds:datastoreItem>
</file>

<file path=customXml/itemProps6.xml><?xml version="1.0" encoding="utf-8"?>
<ds:datastoreItem xmlns:ds="http://schemas.openxmlformats.org/officeDocument/2006/customXml" ds:itemID="{A8DF9DF5-319C-4CA6-949A-4E7F68F54C06}">
  <ds:schemaRefs/>
</ds:datastoreItem>
</file>

<file path=customXml/itemProps7.xml><?xml version="1.0" encoding="utf-8"?>
<ds:datastoreItem xmlns:ds="http://schemas.openxmlformats.org/officeDocument/2006/customXml" ds:itemID="{52DE0AB7-C441-4ACE-9640-DE86E4FD4BFA}">
  <ds:schemaRefs/>
</ds:datastoreItem>
</file>

<file path=customXml/itemProps8.xml><?xml version="1.0" encoding="utf-8"?>
<ds:datastoreItem xmlns:ds="http://schemas.openxmlformats.org/officeDocument/2006/customXml" ds:itemID="{1712CFD5-C55C-4FBD-A110-C8C410C4DC42}">
  <ds:schemaRefs/>
</ds:datastoreItem>
</file>

<file path=customXml/itemProps9.xml><?xml version="1.0" encoding="utf-8"?>
<ds:datastoreItem xmlns:ds="http://schemas.openxmlformats.org/officeDocument/2006/customXml" ds:itemID="{74F6E70B-CEBA-4555-9D4E-0F02E7099835}">
  <ds:schemaRefs/>
</ds:datastoreItem>
</file>

<file path=customXml/itemProps10.xml><?xml version="1.0" encoding="utf-8"?>
<ds:datastoreItem xmlns:ds="http://schemas.openxmlformats.org/officeDocument/2006/customXml" ds:itemID="{32988F5D-EC70-42D2-87A2-9C940F4FD012}">
  <ds:schemaRefs/>
</ds:datastoreItem>
</file>

<file path=customXml/itemProps11.xml><?xml version="1.0" encoding="utf-8"?>
<ds:datastoreItem xmlns:ds="http://schemas.openxmlformats.org/officeDocument/2006/customXml" ds:itemID="{CC1A589E-0661-4431-9817-A159BE153E04}">
  <ds:schemaRefs/>
</ds:datastoreItem>
</file>

<file path=customXml/itemProps12.xml><?xml version="1.0" encoding="utf-8"?>
<ds:datastoreItem xmlns:ds="http://schemas.openxmlformats.org/officeDocument/2006/customXml" ds:itemID="{5D834A53-C2E9-4176-99B1-E447FCF6E0EB}">
  <ds:schemaRefs/>
</ds:datastoreItem>
</file>

<file path=customXml/itemProps13.xml><?xml version="1.0" encoding="utf-8"?>
<ds:datastoreItem xmlns:ds="http://schemas.openxmlformats.org/officeDocument/2006/customXml" ds:itemID="{8EBC7333-E6DD-4242-94DC-49DF974938C8}">
  <ds:schemaRefs/>
</ds:datastoreItem>
</file>

<file path=customXml/itemProps14.xml><?xml version="1.0" encoding="utf-8"?>
<ds:datastoreItem xmlns:ds="http://schemas.openxmlformats.org/officeDocument/2006/customXml" ds:itemID="{852217E9-7C72-4FD1-88F2-ECCEA7EA4D76}">
  <ds:schemaRefs/>
</ds:datastoreItem>
</file>

<file path=customXml/itemProps15.xml><?xml version="1.0" encoding="utf-8"?>
<ds:datastoreItem xmlns:ds="http://schemas.openxmlformats.org/officeDocument/2006/customXml" ds:itemID="{3C880B98-CFAC-43B3-B529-26E2F092668C}">
  <ds:schemaRefs/>
</ds:datastoreItem>
</file>

<file path=customXml/itemProps16.xml><?xml version="1.0" encoding="utf-8"?>
<ds:datastoreItem xmlns:ds="http://schemas.openxmlformats.org/officeDocument/2006/customXml" ds:itemID="{7232E729-61E4-400E-A359-216CA88EB992}">
  <ds:schemaRefs/>
</ds:datastoreItem>
</file>

<file path=customXml/itemProps17.xml><?xml version="1.0" encoding="utf-8"?>
<ds:datastoreItem xmlns:ds="http://schemas.openxmlformats.org/officeDocument/2006/customXml" ds:itemID="{DB6C1D67-1343-43CC-9963-79CA30E73DF4}">
  <ds:schemaRefs/>
</ds:datastoreItem>
</file>

<file path=customXml/itemProps18.xml><?xml version="1.0" encoding="utf-8"?>
<ds:datastoreItem xmlns:ds="http://schemas.openxmlformats.org/officeDocument/2006/customXml" ds:itemID="{306E8E6C-275D-4EA2-9C83-57B251F2F834}">
  <ds:schemaRefs/>
</ds:datastoreItem>
</file>

<file path=customXml/itemProps19.xml><?xml version="1.0" encoding="utf-8"?>
<ds:datastoreItem xmlns:ds="http://schemas.openxmlformats.org/officeDocument/2006/customXml" ds:itemID="{85F52806-E268-4DDE-84A5-2E35F041A7E8}">
  <ds:schemaRefs/>
</ds:datastoreItem>
</file>

<file path=customXml/itemProps20.xml><?xml version="1.0" encoding="utf-8"?>
<ds:datastoreItem xmlns:ds="http://schemas.openxmlformats.org/officeDocument/2006/customXml" ds:itemID="{5CE1AE5C-8F44-4C12-BCA5-FD5E819FDA32}">
  <ds:schemaRefs/>
</ds:datastoreItem>
</file>

<file path=customXml/itemProps21.xml><?xml version="1.0" encoding="utf-8"?>
<ds:datastoreItem xmlns:ds="http://schemas.openxmlformats.org/officeDocument/2006/customXml" ds:itemID="{2D0933F2-15C7-48E2-9F92-BC797E1644D6}">
  <ds:schemaRefs/>
</ds:datastoreItem>
</file>

<file path=customXml/itemProps22.xml><?xml version="1.0" encoding="utf-8"?>
<ds:datastoreItem xmlns:ds="http://schemas.openxmlformats.org/officeDocument/2006/customXml" ds:itemID="{7F443201-C449-461A-A711-2F0B28557C6F}">
  <ds:schemaRefs/>
</ds:datastoreItem>
</file>

<file path=customXml/itemProps23.xml><?xml version="1.0" encoding="utf-8"?>
<ds:datastoreItem xmlns:ds="http://schemas.openxmlformats.org/officeDocument/2006/customXml" ds:itemID="{279120DC-4DC8-4238-BC76-27FDC52361AB}">
  <ds:schemaRefs/>
</ds:datastoreItem>
</file>

<file path=customXml/itemProps24.xml><?xml version="1.0" encoding="utf-8"?>
<ds:datastoreItem xmlns:ds="http://schemas.openxmlformats.org/officeDocument/2006/customXml" ds:itemID="{6461CE08-22DB-416C-BD70-8C09CD3DCED7}">
  <ds:schemaRefs/>
</ds:datastoreItem>
</file>

<file path=customXml/itemProps25.xml><?xml version="1.0" encoding="utf-8"?>
<ds:datastoreItem xmlns:ds="http://schemas.openxmlformats.org/officeDocument/2006/customXml" ds:itemID="{558DD2A3-AE34-4F37-9891-92E87833D6C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pivots</vt:lpstr>
      <vt:lpstr>Data</vt:lpstr>
      <vt:lpstr>Assets</vt:lpstr>
      <vt:lpstr>Call Centre Report</vt:lpstr>
      <vt:lpstr>'Call Centre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Dhyanesh Khakharodiya</cp:lastModifiedBy>
  <cp:lastPrinted>2025-07-06T15:40:00Z</cp:lastPrinted>
  <dcterms:created xsi:type="dcterms:W3CDTF">2021-03-14T20:21:32Z</dcterms:created>
  <dcterms:modified xsi:type="dcterms:W3CDTF">2025-08-30T10:58:28Z</dcterms:modified>
</cp:coreProperties>
</file>