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malovanyy/Learning/Univer/Sem_7/EcoProcessModeling/"/>
    </mc:Choice>
  </mc:AlternateContent>
  <xr:revisionPtr revIDLastSave="0" documentId="13_ncr:1_{F33A82FC-87F6-684F-8515-E949AA2B30A4}" xr6:coauthVersionLast="47" xr6:coauthVersionMax="47" xr10:uidLastSave="{00000000-0000-0000-0000-000000000000}"/>
  <bookViews>
    <workbookView xWindow="0" yWindow="740" windowWidth="30240" windowHeight="18900" activeTab="4" xr2:uid="{BA9AABB1-3DED-5F4C-82B2-E6AA1A805051}"/>
  </bookViews>
  <sheets>
    <sheet name="Answer Report 1" sheetId="2" r:id="rId1"/>
    <sheet name="Sensitivity Report 1" sheetId="3" r:id="rId2"/>
    <sheet name="Limits Report 1" sheetId="4" r:id="rId3"/>
    <sheet name="Linearity Report 1" sheetId="5" r:id="rId4"/>
    <sheet name="Sheet1" sheetId="1" r:id="rId5"/>
  </sheets>
  <definedNames>
    <definedName name="solver_adj" localSheetId="4" hidden="1">Sheet1!$C$57:$D$57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itr" localSheetId="4" hidden="1">2147483647</definedName>
    <definedName name="solver_lhs1" localSheetId="4" hidden="1">Sheet1!$C$57</definedName>
    <definedName name="solver_lhs2" localSheetId="4" hidden="1">Sheet1!$D$57</definedName>
    <definedName name="solver_lin" localSheetId="4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0</definedName>
    <definedName name="solver_opt" localSheetId="4" hidden="1">Sheet1!$E$55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hs1" localSheetId="4" hidden="1">Sheet1!$C$55</definedName>
    <definedName name="solver_rhs2" localSheetId="4" hidden="1">Sheet1!$D$55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9" i="1" l="1"/>
  <c r="D79" i="1"/>
  <c r="F79" i="1" s="1"/>
  <c r="B79" i="1"/>
  <c r="C79" i="1" s="1"/>
  <c r="G79" i="1" s="1"/>
  <c r="J55" i="1"/>
  <c r="D21" i="1" l="1"/>
  <c r="D22" i="1"/>
  <c r="D23" i="1"/>
  <c r="D24" i="1"/>
  <c r="D25" i="1"/>
  <c r="D26" i="1"/>
  <c r="D27" i="1"/>
  <c r="D28" i="1"/>
  <c r="D29" i="1"/>
  <c r="D20" i="1"/>
  <c r="C21" i="1"/>
  <c r="C22" i="1"/>
  <c r="C23" i="1"/>
  <c r="C24" i="1"/>
  <c r="C25" i="1"/>
  <c r="C26" i="1"/>
  <c r="C27" i="1"/>
  <c r="C28" i="1"/>
  <c r="C29" i="1"/>
  <c r="C20" i="1"/>
  <c r="B21" i="1"/>
  <c r="B22" i="1"/>
  <c r="B23" i="1"/>
  <c r="B24" i="1"/>
  <c r="B25" i="1"/>
  <c r="B26" i="1"/>
  <c r="B27" i="1"/>
  <c r="B28" i="1"/>
  <c r="B29" i="1"/>
  <c r="B20" i="1"/>
  <c r="G20" i="1" l="1" a="1"/>
  <c r="G20" i="1" s="1"/>
  <c r="I20" i="1" l="1"/>
  <c r="H20" i="1"/>
  <c r="E55" i="1" l="1"/>
  <c r="P36" i="1"/>
  <c r="P28" i="1"/>
  <c r="N30" i="1"/>
  <c r="O30" i="1" s="1"/>
  <c r="P35" i="1"/>
  <c r="P27" i="1"/>
  <c r="N29" i="1"/>
  <c r="O29" i="1" s="1"/>
  <c r="P34" i="1"/>
  <c r="N36" i="1"/>
  <c r="O36" i="1" s="1"/>
  <c r="N28" i="1"/>
  <c r="O28" i="1" s="1"/>
  <c r="P33" i="1"/>
  <c r="N35" i="1"/>
  <c r="O35" i="1" s="1"/>
  <c r="N27" i="1"/>
  <c r="O27" i="1" s="1"/>
  <c r="P32" i="1"/>
  <c r="N34" i="1"/>
  <c r="O34" i="1" s="1"/>
  <c r="P31" i="1"/>
  <c r="N33" i="1"/>
  <c r="O33" i="1" s="1"/>
  <c r="P30" i="1"/>
  <c r="N32" i="1"/>
  <c r="O32" i="1" s="1"/>
  <c r="P29" i="1"/>
  <c r="N31" i="1"/>
  <c r="O3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<sst xmlns="http://schemas.openxmlformats.org/spreadsheetml/2006/main" count="154" uniqueCount="89">
  <si>
    <t>Номер спостереження</t>
  </si>
  <si>
    <t>K</t>
  </si>
  <si>
    <t>L</t>
  </si>
  <si>
    <t>Мультиплікативна виробнича ф-ія встановлює технологічний звʼязок між максимально можливою випущеною кількістю продукту та відповідними витратами ресурсів.</t>
  </si>
  <si>
    <t xml:space="preserve"> </t>
  </si>
  <si>
    <t>ln K</t>
  </si>
  <si>
    <t>K (капітал)</t>
  </si>
  <si>
    <t>L (праця)</t>
  </si>
  <si>
    <t>F (значення к-ості випущеної продукції, тобто виробничої ф-ії</t>
  </si>
  <si>
    <t>ln L</t>
  </si>
  <si>
    <t>ln F</t>
  </si>
  <si>
    <t>𝛽</t>
  </si>
  <si>
    <t>𝛼</t>
  </si>
  <si>
    <t>ln A</t>
  </si>
  <si>
    <t>Так як за умовою задачі ф-ія має бути мультиплікативна - логарифмуємо нашу мультипл. ф-ію ==&gt; ln F (K,L) = ln A + 𝛼 * ln K + 𝛽 * ln L ==&gt; наша ф-ія лінійна відносно логарифму. Знаходимо необхідні дані:</t>
  </si>
  <si>
    <t>Мультиплікативна виробнича функція: F (K, L) = A * (K^𝛼)*(L^𝛽), 
where A - якийсь масшт. мн-ник; K, L - наші ресурси</t>
  </si>
  <si>
    <t>A</t>
  </si>
  <si>
    <t>Параметри нашої мультплікативної ф-ії відтворено, відповідно вона матиме такий вигляд:</t>
  </si>
  <si>
    <r>
      <t xml:space="preserve">1) </t>
    </r>
    <r>
      <rPr>
        <i/>
        <sz val="12"/>
        <color theme="1"/>
        <rFont val="Calibri"/>
        <family val="2"/>
        <scheme val="minor"/>
      </rPr>
      <t>За даними результатами спостережень щодо зміни обсягів виробництва та відповідних витрат праці та капіталу деякої фірми побудувати мультиплікативну виробничу функцію (використати функціональний підхід).</t>
    </r>
  </si>
  <si>
    <r>
      <t xml:space="preserve">3) </t>
    </r>
    <r>
      <rPr>
        <i/>
        <sz val="12"/>
        <color theme="1"/>
        <rFont val="Calibri"/>
        <family val="2"/>
        <scheme val="minor"/>
      </rPr>
      <t>Знайти оптимальні витрати виробничих факторів для фірми в умовах повної конкуренції у довгостроковому та короткостроковому періодах.</t>
    </r>
  </si>
  <si>
    <t>p</t>
  </si>
  <si>
    <t>Еластичність заміщення:</t>
  </si>
  <si>
    <t>F(K,L)</t>
  </si>
  <si>
    <t>k* F(K,L)</t>
  </si>
  <si>
    <t>k</t>
  </si>
  <si>
    <t>F(k*(K, L))</t>
  </si>
  <si>
    <t>Мальований Дмитро ТК-42 (Варіант 11)</t>
  </si>
  <si>
    <t>F (K, L) = 1.0465256 * K ^ 0.683064 * L ^ 0,2634647</t>
  </si>
  <si>
    <r>
      <t xml:space="preserve">2) </t>
    </r>
    <r>
      <rPr>
        <i/>
        <sz val="12"/>
        <color theme="1"/>
        <rFont val="Calibri"/>
        <family val="2"/>
        <scheme val="minor"/>
      </rPr>
      <t>Визначити ефект масштабу та еластичність заміщення для знайденої виробничої функції.</t>
    </r>
    <r>
      <rPr>
        <sz val="12"/>
        <color theme="1"/>
        <rFont val="Calibri"/>
        <family val="2"/>
        <scheme val="minor"/>
      </rPr>
      <t xml:space="preserve"> 
модель </t>
    </r>
    <r>
      <rPr>
        <i/>
        <sz val="12"/>
        <color theme="1"/>
        <rFont val="Calibri"/>
        <family val="2"/>
        <scheme val="minor"/>
      </rPr>
      <t>мультплікативна</t>
    </r>
    <r>
      <rPr>
        <sz val="12"/>
        <color theme="1"/>
        <rFont val="Calibri"/>
        <family val="2"/>
        <scheme val="minor"/>
      </rPr>
      <t>, тому й еластичність заміщення в неї завжди 1;</t>
    </r>
  </si>
  <si>
    <t>Дохід - спадний ( Так як  k *F(K,L) &gt; F(k* (K,L))</t>
  </si>
  <si>
    <t>ДовгоСтроковий період</t>
  </si>
  <si>
    <t>КороткоСтроковий період</t>
  </si>
  <si>
    <t>wk</t>
  </si>
  <si>
    <t>wl</t>
  </si>
  <si>
    <t>Прибуток</t>
  </si>
  <si>
    <t xml:space="preserve">4) Визначити оптимальні витрати виробничих факторів, ціни ресурсів, ціну та обсяг продукції для фірми в умовах монополії-монопсонії. </t>
  </si>
  <si>
    <t>Microsoft Excel 16.67 Answer Report</t>
  </si>
  <si>
    <t>Worksheet: [Lab2.xlsx]Sheet1</t>
  </si>
  <si>
    <t>Report Created: 04.12.2022 12:49:20</t>
  </si>
  <si>
    <t>Result: Solver found a solution.  All constraints and optimality conditions are satisfied.</t>
  </si>
  <si>
    <t>Solver Engine</t>
  </si>
  <si>
    <t>Engine: GRG Nonlinear</t>
  </si>
  <si>
    <t>Solution Time: 191,347 Seconds.</t>
  </si>
  <si>
    <t>Iterations: 0 Subproblems: 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</si>
  <si>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</si>
  <si>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</si>
  <si>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</si>
  <si>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</si>
  <si>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</si>
  <si>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</si>
  <si>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</si>
  <si>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</si>
  <si>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</si>
  <si>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</si>
  <si>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</si>
  <si>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</si>
  <si>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</si>
  <si>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$E$55</t>
  </si>
  <si>
    <t>$C$57</t>
  </si>
  <si>
    <t>Contin</t>
  </si>
  <si>
    <t>$D$57</t>
  </si>
  <si>
    <t>Microsoft Excel 16.67 Sensitivity Report</t>
  </si>
  <si>
    <t>Final</t>
  </si>
  <si>
    <t>Value</t>
  </si>
  <si>
    <t>Reduced</t>
  </si>
  <si>
    <t>Gradient</t>
  </si>
  <si>
    <t>Microsoft Excel 16.67 Limits Report</t>
  </si>
  <si>
    <t>Objective</t>
  </si>
  <si>
    <t>Variable</t>
  </si>
  <si>
    <t>Lower</t>
  </si>
  <si>
    <t>Limit</t>
  </si>
  <si>
    <t>Result</t>
  </si>
  <si>
    <t>Upper</t>
  </si>
  <si>
    <t>Microsoft Excel 16.67 Linearity Report</t>
  </si>
  <si>
    <t>Report Created: 04.12.2022 12:57:38</t>
  </si>
  <si>
    <t>Linear Function</t>
  </si>
  <si>
    <t>Occurs Linearly</t>
  </si>
  <si>
    <t>No</t>
  </si>
  <si>
    <t>Yes</t>
  </si>
  <si>
    <t xml:space="preserve">K &lt;= 2 </t>
  </si>
  <si>
    <t>L &lt;= 2</t>
  </si>
  <si>
    <t>F (K, L) = q</t>
  </si>
  <si>
    <t>p (q)</t>
  </si>
  <si>
    <t>wK</t>
  </si>
  <si>
    <t>wL</t>
  </si>
  <si>
    <t>(w,x)</t>
  </si>
  <si>
    <t>Функція ціни:p(q)=5 + 1/(q*6-3)</t>
  </si>
  <si>
    <t>Капітал: wk(K)=3*K-1</t>
  </si>
  <si>
    <t>Функція пропозиції:wl(L)=2*L+2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</si>
</sst>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0" fillId="3" borderId="0" xfId="0" applyFill="1"/>
    <xf numFmtId="0" fontId="0" fillId="3" borderId="0" xfId="0" quotePrefix="1" applyFill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5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2" xfId="0" applyBorder="1"/>
    <xf numFmtId="0" fontId="0" fillId="0" borderId="8" xfId="0" applyBorder="1"/>
    <xf numFmtId="0" fontId="0" fillId="0" borderId="5" xfId="0" applyFill="1" applyBorder="1"/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/>
    <xf numFmtId="0" fontId="1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3" fillId="3" borderId="3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3" borderId="1" xfId="0" applyFont="1" applyFill="1" applyBorder="1"/>
    <xf numFmtId="0" fontId="3" fillId="3" borderId="4" xfId="0" applyFont="1" applyFill="1" applyBorder="1"/>
    <xf numFmtId="0" fontId="0" fillId="3" borderId="0" xfId="0" applyFill="1" applyBorder="1" applyAlignment="1">
      <alignment wrapText="1"/>
    </xf>
    <xf numFmtId="0" fontId="0" fillId="3" borderId="0" xfId="0" applyFill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14" xfId="0" applyFill="1" applyBorder="1"/>
    <xf numFmtId="0" fontId="0" fillId="0" borderId="15" xfId="0" applyBorder="1"/>
    <xf numFmtId="0" fontId="0" fillId="0" borderId="3" xfId="0" applyFill="1" applyBorder="1"/>
    <xf numFmtId="0" fontId="0" fillId="0" borderId="2" xfId="0" applyFill="1" applyBorder="1"/>
    <xf numFmtId="0" fontId="0" fillId="0" borderId="15" xfId="0" applyFill="1" applyBorder="1"/>
    <xf numFmtId="0" fontId="0" fillId="0" borderId="16" xfId="0" applyBorder="1"/>
    <xf numFmtId="0" fontId="5" fillId="0" borderId="0" xfId="0" applyFont="1"/>
    <xf numFmtId="0" fontId="0" fillId="0" borderId="20" xfId="0" applyFill="1" applyBorder="1" applyAlignment="1"/>
    <xf numFmtId="0" fontId="6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0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6" fillId="0" borderId="19" xfId="0" applyFont="1" applyFill="1" applyBorder="1" applyAlignment="1">
      <alignment horizontal="centerContinuous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0" fillId="3" borderId="22" xfId="0" applyFill="1" applyBorder="1"/>
    <xf numFmtId="0" fontId="0" fillId="3" borderId="14" xfId="0" applyFill="1" applyBorder="1"/>
    <xf numFmtId="0" fontId="5" fillId="0" borderId="20" xfId="0" applyFont="1" applyFill="1" applyBorder="1" applyAlignment="1"/>
    <xf numFmtId="2" fontId="0" fillId="0" borderId="13" xfId="0" applyNumberFormat="1" applyFill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0" fillId="0" borderId="1" xfId="0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00FE"/>
      <color rgb="FFB30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4</xdr:col>
      <xdr:colOff>369085</xdr:colOff>
      <xdr:row>44</xdr:row>
      <xdr:rowOff>86361</xdr:rowOff>
    </xdr:to>
    <xdr:pic>
      <xdr:nvPicPr>
        <xdr:cNvPr id="2" name="Рисунок 5">
          <a:extLst>
            <a:ext uri="{FF2B5EF4-FFF2-40B4-BE49-F238E27FC236}">
              <a16:creationId xmlns:a16="http://schemas.microsoft.com/office/drawing/2014/main" id="{6322DB55-B486-AF4C-9EA8-F9DC3BD449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47"/>
        <a:stretch/>
      </xdr:blipFill>
      <xdr:spPr>
        <a:xfrm>
          <a:off x="0" y="8195733"/>
          <a:ext cx="4534685" cy="89916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9</xdr:col>
      <xdr:colOff>724524</xdr:colOff>
      <xdr:row>43</xdr:row>
      <xdr:rowOff>104140</xdr:rowOff>
    </xdr:to>
    <xdr:pic>
      <xdr:nvPicPr>
        <xdr:cNvPr id="3" name="Рисунок 7">
          <a:extLst>
            <a:ext uri="{FF2B5EF4-FFF2-40B4-BE49-F238E27FC236}">
              <a16:creationId xmlns:a16="http://schemas.microsoft.com/office/drawing/2014/main" id="{06169298-68DD-0F40-BD8B-4E5BCC9C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5067" y="8398933"/>
          <a:ext cx="3213724" cy="5105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101599</xdr:colOff>
      <xdr:row>48</xdr:row>
      <xdr:rowOff>14802</xdr:rowOff>
    </xdr:to>
    <xdr:pic>
      <xdr:nvPicPr>
        <xdr:cNvPr id="4" name="Рисунок 6">
          <a:extLst>
            <a:ext uri="{FF2B5EF4-FFF2-40B4-BE49-F238E27FC236}">
              <a16:creationId xmlns:a16="http://schemas.microsoft.com/office/drawing/2014/main" id="{9DFCD451-1E55-C04B-AC83-2C377518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9414933"/>
          <a:ext cx="2590799" cy="421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7</xdr:col>
      <xdr:colOff>216263</xdr:colOff>
      <xdr:row>68</xdr:row>
      <xdr:rowOff>22861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2822F3-5E5D-F149-9667-A048594DB8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361" t="42227" r="38981" b="51846"/>
        <a:stretch/>
      </xdr:blipFill>
      <xdr:spPr>
        <a:xfrm>
          <a:off x="1676400" y="13322300"/>
          <a:ext cx="5169263" cy="632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792480</xdr:colOff>
      <xdr:row>74</xdr:row>
      <xdr:rowOff>27696</xdr:rowOff>
    </xdr:to>
    <xdr:pic>
      <xdr:nvPicPr>
        <xdr:cNvPr id="6" name="Рисунок 9">
          <a:extLst>
            <a:ext uri="{FF2B5EF4-FFF2-40B4-BE49-F238E27FC236}">
              <a16:creationId xmlns:a16="http://schemas.microsoft.com/office/drawing/2014/main" id="{9E96E794-9632-5E49-8CAA-C4C9856E5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" y="14338300"/>
          <a:ext cx="5745480" cy="86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FDD3-AFA3-DD4B-8328-EE025E2B891F}">
  <dimension ref="A1:G26"/>
  <sheetViews>
    <sheetView showGridLines="0" workbookViewId="0"/>
  </sheetViews>
  <sheetFormatPr baseColWidth="10" defaultRowHeight="16" x14ac:dyDescent="0.2"/>
  <cols>
    <col min="1" max="1" width="2.33203125" customWidth="1"/>
    <col min="2" max="2" width="4.1640625" bestFit="1" customWidth="1"/>
    <col min="3" max="3" width="9.33203125" bestFit="1" customWidth="1"/>
    <col min="4" max="4" width="12.83203125" bestFit="1" customWidth="1"/>
    <col min="5" max="5" width="11.83203125" bestFit="1" customWidth="1"/>
    <col min="6" max="6" width="7" bestFit="1" customWidth="1"/>
  </cols>
  <sheetData>
    <row r="1" spans="1:5" x14ac:dyDescent="0.2">
      <c r="A1" s="44" t="s">
        <v>36</v>
      </c>
    </row>
    <row r="2" spans="1:5" x14ac:dyDescent="0.2">
      <c r="A2" s="44" t="s">
        <v>37</v>
      </c>
    </row>
    <row r="3" spans="1:5" x14ac:dyDescent="0.2">
      <c r="A3" s="44" t="s">
        <v>38</v>
      </c>
    </row>
    <row r="4" spans="1:5" x14ac:dyDescent="0.2">
      <c r="A4" s="44" t="s">
        <v>39</v>
      </c>
    </row>
    <row r="5" spans="1:5" x14ac:dyDescent="0.2">
      <c r="A5" s="44" t="s">
        <v>40</v>
      </c>
    </row>
    <row r="6" spans="1:5" x14ac:dyDescent="0.2">
      <c r="A6" s="44"/>
      <c r="B6" t="s">
        <v>41</v>
      </c>
    </row>
    <row r="7" spans="1:5" x14ac:dyDescent="0.2">
      <c r="A7" s="44"/>
      <c r="B7" t="s">
        <v>42</v>
      </c>
    </row>
    <row r="8" spans="1:5" x14ac:dyDescent="0.2">
      <c r="A8" s="44"/>
      <c r="B8" t="s">
        <v>43</v>
      </c>
    </row>
    <row r="9" spans="1:5" x14ac:dyDescent="0.2">
      <c r="A9" s="44" t="s">
        <v>44</v>
      </c>
    </row>
    <row r="10" spans="1:5" x14ac:dyDescent="0.2">
      <c r="B10" t="s">
        <v>45</v>
      </c>
    </row>
    <row r="11" spans="1:5" x14ac:dyDescent="0.2">
      <c r="B11" t="s">
        <v>46</v>
      </c>
    </row>
    <row r="12" spans="1:5" x14ac:dyDescent="0.2">
      <c r="B12" t="s">
        <v>47</v>
      </c>
    </row>
    <row r="14" spans="1:5" ht="17" thickBot="1" x14ac:dyDescent="0.25">
      <c r="A14" t="s">
        <v>48</v>
      </c>
    </row>
    <row r="15" spans="1:5" ht="17" thickBot="1" x14ac:dyDescent="0.25">
      <c r="B15" s="46" t="s">
        <v>49</v>
      </c>
      <c r="C15" s="46" t="s">
        <v>50</v>
      </c>
      <c r="D15" s="46" t="s">
        <v>51</v>
      </c>
      <c r="E15" s="46" t="s">
        <v>52</v>
      </c>
    </row>
    <row r="16" spans="1:5" ht="17" thickBot="1" x14ac:dyDescent="0.25">
      <c r="B16" s="45" t="s">
        <v>57</v>
      </c>
      <c r="C16" s="45" t="s">
        <v>34</v>
      </c>
      <c r="D16" s="48">
        <v>0</v>
      </c>
      <c r="E16" s="48">
        <v>0</v>
      </c>
    </row>
    <row r="19" spans="1:7" ht="17" thickBot="1" x14ac:dyDescent="0.25">
      <c r="A19" t="s">
        <v>53</v>
      </c>
    </row>
    <row r="20" spans="1:7" ht="17" thickBot="1" x14ac:dyDescent="0.25">
      <c r="B20" s="46" t="s">
        <v>49</v>
      </c>
      <c r="C20" s="46" t="s">
        <v>50</v>
      </c>
      <c r="D20" s="46" t="s">
        <v>51</v>
      </c>
      <c r="E20" s="46" t="s">
        <v>52</v>
      </c>
      <c r="F20" s="46" t="s">
        <v>54</v>
      </c>
    </row>
    <row r="21" spans="1:7" x14ac:dyDescent="0.2">
      <c r="B21" s="47" t="s">
        <v>58</v>
      </c>
      <c r="C21" s="47" t="s">
        <v>1</v>
      </c>
      <c r="D21" s="49">
        <v>-53687091.200000003</v>
      </c>
      <c r="E21" s="49">
        <v>-53687091.200000003</v>
      </c>
      <c r="F21" s="47" t="s">
        <v>59</v>
      </c>
    </row>
    <row r="22" spans="1:7" ht="17" thickBot="1" x14ac:dyDescent="0.25">
      <c r="B22" s="45" t="s">
        <v>60</v>
      </c>
      <c r="C22" s="45" t="s">
        <v>2</v>
      </c>
      <c r="D22" s="48">
        <v>-53687091.200000003</v>
      </c>
      <c r="E22" s="48">
        <v>-53687091.200000003</v>
      </c>
      <c r="F22" s="45" t="s">
        <v>59</v>
      </c>
    </row>
    <row r="25" spans="1:7" ht="17" thickBot="1" x14ac:dyDescent="0.25">
      <c r="A25" t="s">
        <v>55</v>
      </c>
    </row>
    <row r="26" spans="1:7" ht="17" thickBot="1" x14ac:dyDescent="0.25">
      <c r="B26" s="50" t="s">
        <v>56</v>
      </c>
      <c r="C26" s="50"/>
      <c r="D26" s="50"/>
      <c r="E26" s="50"/>
      <c r="F26" s="50"/>
      <c r="G26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D941-48BE-C84D-BAF0-FD4930CE0B02}">
  <dimension ref="A1:E1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6.1640625" bestFit="1" customWidth="1"/>
    <col min="4" max="4" width="11.83203125" bestFit="1" customWidth="1"/>
    <col min="5" max="5" width="8.33203125" bestFit="1" customWidth="1"/>
  </cols>
  <sheetData>
    <row r="1" spans="1:5" x14ac:dyDescent="0.2">
      <c r="A1" s="44" t="s">
        <v>61</v>
      </c>
    </row>
    <row r="2" spans="1:5" x14ac:dyDescent="0.2">
      <c r="A2" s="44" t="s">
        <v>37</v>
      </c>
    </row>
    <row r="3" spans="1:5" x14ac:dyDescent="0.2">
      <c r="A3" s="44" t="s">
        <v>38</v>
      </c>
    </row>
    <row r="6" spans="1:5" ht="17" thickBot="1" x14ac:dyDescent="0.25">
      <c r="A6" t="s">
        <v>53</v>
      </c>
    </row>
    <row r="7" spans="1:5" x14ac:dyDescent="0.2">
      <c r="B7" s="51"/>
      <c r="C7" s="51"/>
      <c r="D7" s="51" t="s">
        <v>62</v>
      </c>
      <c r="E7" s="51" t="s">
        <v>64</v>
      </c>
    </row>
    <row r="8" spans="1:5" ht="17" thickBot="1" x14ac:dyDescent="0.25">
      <c r="B8" s="52" t="s">
        <v>49</v>
      </c>
      <c r="C8" s="52" t="s">
        <v>50</v>
      </c>
      <c r="D8" s="52" t="s">
        <v>63</v>
      </c>
      <c r="E8" s="52" t="s">
        <v>65</v>
      </c>
    </row>
    <row r="9" spans="1:5" x14ac:dyDescent="0.2">
      <c r="B9" s="47" t="s">
        <v>58</v>
      </c>
      <c r="C9" s="47" t="s">
        <v>1</v>
      </c>
      <c r="D9" s="47">
        <v>-53687091.200000003</v>
      </c>
      <c r="E9" s="47">
        <v>0</v>
      </c>
    </row>
    <row r="10" spans="1:5" ht="17" thickBot="1" x14ac:dyDescent="0.25">
      <c r="B10" s="45" t="s">
        <v>60</v>
      </c>
      <c r="C10" s="45" t="s">
        <v>2</v>
      </c>
      <c r="D10" s="45">
        <v>-53687091.200000003</v>
      </c>
      <c r="E10" s="45">
        <v>0</v>
      </c>
    </row>
    <row r="12" spans="1:5" x14ac:dyDescent="0.2">
      <c r="A12" t="s">
        <v>55</v>
      </c>
    </row>
    <row r="13" spans="1:5" x14ac:dyDescent="0.2">
      <c r="B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0CC7-C4BD-0B4E-AB2C-125DC699707C}">
  <dimension ref="A1:J1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9.33203125" bestFit="1" customWidth="1"/>
    <col min="4" max="4" width="11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44" t="s">
        <v>66</v>
      </c>
    </row>
    <row r="2" spans="1:10" x14ac:dyDescent="0.2">
      <c r="A2" s="44" t="s">
        <v>37</v>
      </c>
    </row>
    <row r="3" spans="1:10" x14ac:dyDescent="0.2">
      <c r="A3" s="44" t="s">
        <v>38</v>
      </c>
    </row>
    <row r="5" spans="1:10" ht="17" thickBot="1" x14ac:dyDescent="0.25"/>
    <row r="6" spans="1:10" x14ac:dyDescent="0.2">
      <c r="B6" s="51"/>
      <c r="C6" s="51" t="s">
        <v>67</v>
      </c>
      <c r="D6" s="51"/>
    </row>
    <row r="7" spans="1:10" ht="17" thickBot="1" x14ac:dyDescent="0.25">
      <c r="B7" s="52" t="s">
        <v>49</v>
      </c>
      <c r="C7" s="52" t="s">
        <v>50</v>
      </c>
      <c r="D7" s="52" t="s">
        <v>63</v>
      </c>
    </row>
    <row r="8" spans="1:10" ht="17" thickBot="1" x14ac:dyDescent="0.25">
      <c r="B8" s="45" t="s">
        <v>57</v>
      </c>
      <c r="C8" s="45" t="s">
        <v>34</v>
      </c>
      <c r="D8" s="48">
        <v>0</v>
      </c>
    </row>
    <row r="10" spans="1:10" ht="17" thickBot="1" x14ac:dyDescent="0.25"/>
    <row r="11" spans="1:10" x14ac:dyDescent="0.2">
      <c r="B11" s="51"/>
      <c r="C11" s="51" t="s">
        <v>68</v>
      </c>
      <c r="D11" s="51"/>
      <c r="F11" s="51" t="s">
        <v>69</v>
      </c>
      <c r="G11" s="51" t="s">
        <v>67</v>
      </c>
      <c r="I11" s="51" t="s">
        <v>72</v>
      </c>
      <c r="J11" s="51" t="s">
        <v>67</v>
      </c>
    </row>
    <row r="12" spans="1:10" ht="17" thickBot="1" x14ac:dyDescent="0.25">
      <c r="B12" s="52" t="s">
        <v>49</v>
      </c>
      <c r="C12" s="52" t="s">
        <v>50</v>
      </c>
      <c r="D12" s="52" t="s">
        <v>63</v>
      </c>
      <c r="F12" s="52" t="s">
        <v>70</v>
      </c>
      <c r="G12" s="52" t="s">
        <v>71</v>
      </c>
      <c r="I12" s="52" t="s">
        <v>70</v>
      </c>
      <c r="J12" s="52" t="s">
        <v>71</v>
      </c>
    </row>
    <row r="13" spans="1:10" x14ac:dyDescent="0.2">
      <c r="B13" s="47" t="s">
        <v>58</v>
      </c>
      <c r="C13" s="47" t="s">
        <v>1</v>
      </c>
      <c r="D13" s="49">
        <v>-53687091.200000003</v>
      </c>
      <c r="F13" s="49">
        <v>0</v>
      </c>
      <c r="G13" s="49">
        <v>85</v>
      </c>
      <c r="I13" s="49">
        <v>250</v>
      </c>
      <c r="J13" s="49">
        <v>18835</v>
      </c>
    </row>
    <row r="14" spans="1:10" ht="17" thickBot="1" x14ac:dyDescent="0.25">
      <c r="B14" s="45" t="s">
        <v>60</v>
      </c>
      <c r="C14" s="45" t="s">
        <v>2</v>
      </c>
      <c r="D14" s="48">
        <v>-53687091.200000003</v>
      </c>
      <c r="F14" s="48">
        <v>0</v>
      </c>
      <c r="G14" s="48">
        <v>110</v>
      </c>
      <c r="I14" s="48">
        <v>398.5</v>
      </c>
      <c r="J14" s="48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C4EA-0A22-BE43-9C03-676E2354AE59}">
  <dimension ref="A1:F18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9.33203125" bestFit="1" customWidth="1"/>
    <col min="4" max="4" width="12.83203125" bestFit="1" customWidth="1"/>
    <col min="5" max="5" width="11.83203125" bestFit="1" customWidth="1"/>
    <col min="6" max="6" width="13.6640625" bestFit="1" customWidth="1"/>
  </cols>
  <sheetData>
    <row r="1" spans="1:6" x14ac:dyDescent="0.2">
      <c r="A1" s="44" t="s">
        <v>73</v>
      </c>
    </row>
    <row r="2" spans="1:6" x14ac:dyDescent="0.2">
      <c r="A2" s="44" t="s">
        <v>37</v>
      </c>
    </row>
    <row r="3" spans="1:6" x14ac:dyDescent="0.2">
      <c r="A3" s="44" t="s">
        <v>74</v>
      </c>
    </row>
    <row r="6" spans="1:6" ht="17" thickBot="1" x14ac:dyDescent="0.25">
      <c r="A6" t="s">
        <v>48</v>
      </c>
    </row>
    <row r="7" spans="1:6" ht="17" thickBot="1" x14ac:dyDescent="0.25">
      <c r="B7" s="46" t="s">
        <v>49</v>
      </c>
      <c r="C7" s="46" t="s">
        <v>50</v>
      </c>
      <c r="D7" s="46" t="s">
        <v>51</v>
      </c>
      <c r="E7" s="46" t="s">
        <v>52</v>
      </c>
      <c r="F7" s="46" t="s">
        <v>75</v>
      </c>
    </row>
    <row r="8" spans="1:6" ht="17" thickBot="1" x14ac:dyDescent="0.25">
      <c r="B8" s="45" t="s">
        <v>57</v>
      </c>
      <c r="C8" s="45" t="s">
        <v>34</v>
      </c>
      <c r="D8" s="48">
        <v>0</v>
      </c>
      <c r="E8" s="48">
        <v>0</v>
      </c>
      <c r="F8" s="55" t="s">
        <v>77</v>
      </c>
    </row>
    <row r="11" spans="1:6" ht="17" thickBot="1" x14ac:dyDescent="0.25">
      <c r="A11" t="s">
        <v>53</v>
      </c>
    </row>
    <row r="12" spans="1:6" ht="17" thickBot="1" x14ac:dyDescent="0.25">
      <c r="B12" s="46" t="s">
        <v>49</v>
      </c>
      <c r="C12" s="46" t="s">
        <v>50</v>
      </c>
      <c r="D12" s="46" t="s">
        <v>51</v>
      </c>
      <c r="E12" s="46" t="s">
        <v>52</v>
      </c>
      <c r="F12" s="46" t="s">
        <v>76</v>
      </c>
    </row>
    <row r="13" spans="1:6" x14ac:dyDescent="0.2">
      <c r="B13" s="47" t="s">
        <v>58</v>
      </c>
      <c r="C13" s="47" t="s">
        <v>1</v>
      </c>
      <c r="D13" s="49">
        <v>-53687091.200000003</v>
      </c>
      <c r="E13" s="49">
        <v>-53687091.200000003</v>
      </c>
      <c r="F13" s="47" t="s">
        <v>78</v>
      </c>
    </row>
    <row r="14" spans="1:6" ht="17" thickBot="1" x14ac:dyDescent="0.25">
      <c r="B14" s="45" t="s">
        <v>60</v>
      </c>
      <c r="C14" s="45" t="s">
        <v>2</v>
      </c>
      <c r="D14" s="48">
        <v>-53687091.200000003</v>
      </c>
      <c r="E14" s="48">
        <v>-53687091.200000003</v>
      </c>
      <c r="F14" s="55" t="s">
        <v>77</v>
      </c>
    </row>
    <row r="17" spans="1:2" x14ac:dyDescent="0.2">
      <c r="A17" t="s">
        <v>55</v>
      </c>
    </row>
    <row r="18" spans="1:2" x14ac:dyDescent="0.2">
      <c r="B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E499-042A-D540-ACFA-427095690506}">
  <dimension ref="A1:T81"/>
  <sheetViews>
    <sheetView tabSelected="1" topLeftCell="A41" zoomScaleNormal="123" workbookViewId="0">
      <selection activeCell="D82" sqref="D82"/>
    </sheetView>
  </sheetViews>
  <sheetFormatPr baseColWidth="10" defaultRowHeight="16" x14ac:dyDescent="0.2"/>
  <cols>
    <col min="1" max="1" width="22" customWidth="1"/>
  </cols>
  <sheetData>
    <row r="1" spans="1:13" ht="19" x14ac:dyDescent="0.2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3" ht="19" x14ac:dyDescent="0.25">
      <c r="A2" s="28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</row>
    <row r="3" spans="1:13" x14ac:dyDescent="0.2">
      <c r="A3" s="4" t="s">
        <v>0</v>
      </c>
      <c r="B3" s="4" t="s">
        <v>6</v>
      </c>
      <c r="C3" s="4" t="s">
        <v>7</v>
      </c>
      <c r="D3" s="32" t="s">
        <v>8</v>
      </c>
      <c r="E3" s="33"/>
      <c r="F3" s="32"/>
      <c r="G3" s="32"/>
      <c r="H3" s="32"/>
      <c r="I3" s="3"/>
      <c r="J3" s="3"/>
      <c r="K3" s="3"/>
      <c r="L3" s="3"/>
    </row>
    <row r="4" spans="1:13" x14ac:dyDescent="0.2">
      <c r="A4">
        <v>1</v>
      </c>
      <c r="B4">
        <v>1425</v>
      </c>
      <c r="C4">
        <v>1380</v>
      </c>
      <c r="D4">
        <v>955</v>
      </c>
      <c r="E4" s="7"/>
    </row>
    <row r="5" spans="1:13" x14ac:dyDescent="0.2">
      <c r="A5">
        <v>2</v>
      </c>
      <c r="B5">
        <v>1520</v>
      </c>
      <c r="C5">
        <v>1415</v>
      </c>
      <c r="D5">
        <v>1110</v>
      </c>
      <c r="E5" s="7"/>
    </row>
    <row r="6" spans="1:13" x14ac:dyDescent="0.2">
      <c r="A6">
        <v>3</v>
      </c>
      <c r="B6">
        <v>1470</v>
      </c>
      <c r="C6">
        <v>1240</v>
      </c>
      <c r="D6">
        <v>968</v>
      </c>
      <c r="E6" s="7"/>
      <c r="G6" t="s">
        <v>3</v>
      </c>
    </row>
    <row r="7" spans="1:13" x14ac:dyDescent="0.2">
      <c r="A7">
        <v>4</v>
      </c>
      <c r="B7">
        <v>1370</v>
      </c>
      <c r="C7">
        <v>1350</v>
      </c>
      <c r="D7">
        <v>958</v>
      </c>
      <c r="E7" s="7"/>
    </row>
    <row r="8" spans="1:13" x14ac:dyDescent="0.2">
      <c r="A8">
        <v>5</v>
      </c>
      <c r="B8">
        <v>1400</v>
      </c>
      <c r="C8">
        <v>1320</v>
      </c>
      <c r="D8">
        <v>1073</v>
      </c>
      <c r="E8" s="7"/>
      <c r="M8" s="10"/>
    </row>
    <row r="9" spans="1:13" x14ac:dyDescent="0.2">
      <c r="A9">
        <v>6</v>
      </c>
      <c r="B9">
        <v>1435</v>
      </c>
      <c r="C9">
        <v>1450</v>
      </c>
      <c r="D9">
        <v>1027</v>
      </c>
      <c r="E9" s="7"/>
    </row>
    <row r="10" spans="1:13" x14ac:dyDescent="0.2">
      <c r="A10">
        <v>7</v>
      </c>
      <c r="B10">
        <v>1450</v>
      </c>
      <c r="C10">
        <v>1370</v>
      </c>
      <c r="D10">
        <v>973</v>
      </c>
      <c r="E10" s="7"/>
      <c r="G10" s="31" t="s">
        <v>15</v>
      </c>
      <c r="H10" s="31"/>
      <c r="I10" s="31"/>
      <c r="J10" s="31"/>
      <c r="K10" s="31"/>
      <c r="L10" s="31"/>
    </row>
    <row r="11" spans="1:13" x14ac:dyDescent="0.2">
      <c r="A11">
        <v>8</v>
      </c>
      <c r="B11">
        <v>1335</v>
      </c>
      <c r="C11">
        <v>1410</v>
      </c>
      <c r="D11">
        <v>964</v>
      </c>
      <c r="E11" s="7"/>
      <c r="G11" s="31"/>
      <c r="H11" s="31"/>
      <c r="I11" s="31"/>
      <c r="J11" s="31"/>
      <c r="K11" s="31"/>
      <c r="L11" s="31"/>
    </row>
    <row r="12" spans="1:13" x14ac:dyDescent="0.2">
      <c r="A12">
        <v>9</v>
      </c>
      <c r="B12">
        <v>1450</v>
      </c>
      <c r="C12">
        <v>1455</v>
      </c>
      <c r="D12">
        <v>1006</v>
      </c>
      <c r="E12" s="7"/>
      <c r="G12" t="s">
        <v>4</v>
      </c>
    </row>
    <row r="13" spans="1:13" x14ac:dyDescent="0.2">
      <c r="A13">
        <v>10</v>
      </c>
      <c r="B13">
        <v>1360</v>
      </c>
      <c r="C13">
        <v>1400</v>
      </c>
      <c r="D13">
        <v>981</v>
      </c>
      <c r="E13" s="7"/>
    </row>
    <row r="14" spans="1:13" x14ac:dyDescent="0.2">
      <c r="A14" s="7"/>
      <c r="B14" s="7"/>
      <c r="C14" s="7"/>
      <c r="D14" s="7"/>
      <c r="E14" s="7"/>
    </row>
    <row r="15" spans="1:13" x14ac:dyDescent="0.2">
      <c r="A15" s="31" t="s">
        <v>18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3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20" x14ac:dyDescent="0.2">
      <c r="A17" s="31" t="s">
        <v>14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20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20" x14ac:dyDescent="0.2">
      <c r="A19" s="4" t="s">
        <v>0</v>
      </c>
      <c r="B19" s="4" t="s">
        <v>5</v>
      </c>
      <c r="C19" s="4" t="s">
        <v>9</v>
      </c>
      <c r="D19" s="8" t="s">
        <v>10</v>
      </c>
      <c r="E19" s="9"/>
      <c r="G19" s="4" t="s">
        <v>11</v>
      </c>
      <c r="H19" s="4" t="s">
        <v>12</v>
      </c>
      <c r="I19" s="4" t="s">
        <v>13</v>
      </c>
    </row>
    <row r="20" spans="1:20" x14ac:dyDescent="0.2">
      <c r="A20">
        <v>1</v>
      </c>
      <c r="B20">
        <f>LN(B4)</f>
        <v>7.2619270927027513</v>
      </c>
      <c r="C20">
        <f>LN(C4)</f>
        <v>7.2298387781512501</v>
      </c>
      <c r="D20">
        <f>LN(D4)</f>
        <v>6.8617113404807304</v>
      </c>
      <c r="E20" s="7"/>
      <c r="G20" s="1" cm="1">
        <f t="array" ref="G20:I20">LINEST(D20:D29,B20:C29,TRUE,FALSE)</f>
        <v>0.26346472382477648</v>
      </c>
      <c r="H20" s="1">
        <v>0.68306400654027244</v>
      </c>
      <c r="I20" s="1">
        <v>4.5475709589187341E-2</v>
      </c>
      <c r="R20" s="2"/>
    </row>
    <row r="21" spans="1:20" x14ac:dyDescent="0.2">
      <c r="A21">
        <v>2</v>
      </c>
      <c r="B21">
        <f t="shared" ref="B21:D29" si="0">LN(B5)</f>
        <v>7.3264656138403224</v>
      </c>
      <c r="C21">
        <f t="shared" si="0"/>
        <v>7.2548848100773382</v>
      </c>
      <c r="D21">
        <f t="shared" si="0"/>
        <v>7.0121152943063798</v>
      </c>
      <c r="E21" s="7"/>
      <c r="I21" s="1">
        <v>6.5423323356000003</v>
      </c>
      <c r="J21" s="4" t="s">
        <v>16</v>
      </c>
      <c r="S21" s="15"/>
      <c r="T21" s="15"/>
    </row>
    <row r="22" spans="1:20" x14ac:dyDescent="0.2">
      <c r="A22">
        <v>3</v>
      </c>
      <c r="B22">
        <f t="shared" si="0"/>
        <v>7.2930176797727819</v>
      </c>
      <c r="C22">
        <f t="shared" si="0"/>
        <v>7.122866658599083</v>
      </c>
      <c r="D22">
        <f t="shared" si="0"/>
        <v>6.8752320872765766</v>
      </c>
      <c r="E22" s="7"/>
      <c r="S22" s="15"/>
      <c r="T22" s="15"/>
    </row>
    <row r="23" spans="1:20" x14ac:dyDescent="0.2">
      <c r="A23">
        <v>4</v>
      </c>
      <c r="B23">
        <f t="shared" si="0"/>
        <v>7.222566018822171</v>
      </c>
      <c r="C23">
        <f t="shared" si="0"/>
        <v>7.2078598714324755</v>
      </c>
      <c r="D23">
        <f t="shared" si="0"/>
        <v>6.8648477779708603</v>
      </c>
      <c r="E23" s="7"/>
      <c r="F23" s="34" t="s">
        <v>17</v>
      </c>
      <c r="G23" s="31"/>
      <c r="H23" s="31"/>
      <c r="I23" s="31"/>
      <c r="J23" s="31"/>
      <c r="K23" s="31"/>
      <c r="L23" s="31"/>
      <c r="S23" s="15"/>
      <c r="T23" s="15"/>
    </row>
    <row r="24" spans="1:20" x14ac:dyDescent="0.2">
      <c r="A24">
        <v>5</v>
      </c>
      <c r="B24">
        <f t="shared" si="0"/>
        <v>7.2442275156033498</v>
      </c>
      <c r="C24">
        <f t="shared" si="0"/>
        <v>7.1853870155804165</v>
      </c>
      <c r="D24">
        <f t="shared" si="0"/>
        <v>6.9782137426306985</v>
      </c>
      <c r="E24" s="7"/>
      <c r="F24" s="34"/>
      <c r="G24" s="31"/>
      <c r="H24" s="31"/>
      <c r="I24" s="31"/>
      <c r="J24" s="31"/>
      <c r="K24" s="31"/>
      <c r="L24" s="31"/>
      <c r="S24" s="15"/>
      <c r="T24" s="15"/>
    </row>
    <row r="25" spans="1:20" x14ac:dyDescent="0.2">
      <c r="A25">
        <v>6</v>
      </c>
      <c r="B25">
        <f t="shared" si="0"/>
        <v>7.2689201281937219</v>
      </c>
      <c r="C25">
        <f t="shared" si="0"/>
        <v>7.2793188354146201</v>
      </c>
      <c r="D25">
        <f t="shared" si="0"/>
        <v>6.9343972099285578</v>
      </c>
      <c r="E25" s="7"/>
      <c r="F25" s="25" t="s">
        <v>27</v>
      </c>
      <c r="G25" s="26"/>
      <c r="H25" s="26"/>
      <c r="I25" s="26"/>
      <c r="J25" s="26"/>
      <c r="K25" s="26"/>
      <c r="L25" s="26"/>
      <c r="S25" s="17"/>
      <c r="T25" s="15"/>
    </row>
    <row r="26" spans="1:20" x14ac:dyDescent="0.2">
      <c r="A26">
        <v>7</v>
      </c>
      <c r="B26">
        <f t="shared" si="0"/>
        <v>7.2793188354146201</v>
      </c>
      <c r="C26">
        <f t="shared" si="0"/>
        <v>7.222566018822171</v>
      </c>
      <c r="D26">
        <f t="shared" si="0"/>
        <v>6.8803840821860049</v>
      </c>
      <c r="E26" s="7"/>
      <c r="M26" s="7"/>
      <c r="N26" s="14" t="s">
        <v>22</v>
      </c>
      <c r="O26" s="4" t="s">
        <v>23</v>
      </c>
      <c r="P26" s="8" t="s">
        <v>25</v>
      </c>
      <c r="Q26" s="7"/>
      <c r="R26" s="12" t="s">
        <v>24</v>
      </c>
      <c r="S26" s="17"/>
      <c r="T26" s="15"/>
    </row>
    <row r="27" spans="1:20" x14ac:dyDescent="0.2">
      <c r="A27">
        <v>8</v>
      </c>
      <c r="B27">
        <f t="shared" si="0"/>
        <v>7.1966865708343501</v>
      </c>
      <c r="C27">
        <f t="shared" si="0"/>
        <v>7.2513449833722143</v>
      </c>
      <c r="D27">
        <f t="shared" si="0"/>
        <v>6.8710912946105456</v>
      </c>
      <c r="E27" s="7"/>
      <c r="M27" s="7"/>
      <c r="N27">
        <f>I21*B4^(H20)*C4^(G20)</f>
        <v>6269.5647932925585</v>
      </c>
      <c r="O27">
        <f>$R$27*N27</f>
        <v>12539.129586585117</v>
      </c>
      <c r="P27">
        <f>I21*(B4*R27)^(H20)*(C4*R27)^(G20)</f>
        <v>12082.893138468864</v>
      </c>
      <c r="Q27" s="7"/>
      <c r="R27" s="13">
        <v>2</v>
      </c>
      <c r="S27" s="17"/>
      <c r="T27" s="15"/>
    </row>
    <row r="28" spans="1:20" x14ac:dyDescent="0.2">
      <c r="A28">
        <v>9</v>
      </c>
      <c r="B28">
        <f t="shared" si="0"/>
        <v>7.2793188354146201</v>
      </c>
      <c r="C28">
        <f t="shared" si="0"/>
        <v>7.2827611796055933</v>
      </c>
      <c r="D28">
        <f t="shared" si="0"/>
        <v>6.9137373506596846</v>
      </c>
      <c r="E28" s="7"/>
      <c r="M28" s="7"/>
      <c r="N28">
        <f>I21*B5^(H20)*C5^(G20)</f>
        <v>6595.5133867650002</v>
      </c>
      <c r="O28">
        <f t="shared" ref="O28:O36" si="1">$R$27*N28</f>
        <v>13191.02677353</v>
      </c>
      <c r="P28">
        <f>I21*(B5*R27)^(H20)*(C5*R27)^(G20)</f>
        <v>12711.071034927523</v>
      </c>
      <c r="Q28" s="7"/>
      <c r="R28" s="7"/>
      <c r="S28" s="17"/>
      <c r="T28" s="15"/>
    </row>
    <row r="29" spans="1:20" x14ac:dyDescent="0.2">
      <c r="A29">
        <v>10</v>
      </c>
      <c r="B29">
        <f t="shared" si="0"/>
        <v>7.2152399787300974</v>
      </c>
      <c r="C29">
        <f t="shared" si="0"/>
        <v>7.2442275156033498</v>
      </c>
      <c r="D29">
        <f t="shared" si="0"/>
        <v>6.8885724595653635</v>
      </c>
      <c r="E29" s="7"/>
      <c r="M29" s="7"/>
      <c r="N29">
        <f>I21*B6^(H20)*C6^(G20)</f>
        <v>6226.1640590870711</v>
      </c>
      <c r="O29">
        <f t="shared" si="1"/>
        <v>12452.328118174142</v>
      </c>
      <c r="P29">
        <f>I21*(B6*R27)^(H20)*(C6*R27)^(G20)</f>
        <v>11999.249942995866</v>
      </c>
      <c r="Q29" s="7"/>
      <c r="S29" s="17"/>
      <c r="T29" s="15"/>
    </row>
    <row r="30" spans="1:20" x14ac:dyDescent="0.2">
      <c r="A30" s="7"/>
      <c r="B30" s="7"/>
      <c r="C30" s="7"/>
      <c r="D30" s="7"/>
      <c r="E30" s="7"/>
      <c r="M30" s="7"/>
      <c r="N30">
        <f>I21*B7^(H20)*C7^(G20)</f>
        <v>6068.0065557259441</v>
      </c>
      <c r="O30">
        <f t="shared" si="1"/>
        <v>12136.013111451888</v>
      </c>
      <c r="P30">
        <f>I21*(B7*R27)^(H20)*(C7*R27)^(G20)</f>
        <v>11694.444063295256</v>
      </c>
      <c r="Q30" s="7"/>
      <c r="S30" s="15"/>
      <c r="T30" s="15"/>
    </row>
    <row r="31" spans="1:20" x14ac:dyDescent="0.2">
      <c r="A31" s="35" t="s">
        <v>28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7"/>
      <c r="N31">
        <f>I21*B8^(H20)*C8^(G20)</f>
        <v>6122.1021486113959</v>
      </c>
      <c r="O31">
        <f t="shared" si="1"/>
        <v>12244.204297222792</v>
      </c>
      <c r="P31">
        <f>I21*(B8*R27)^(H20)*(C8*R27)^(G20)</f>
        <v>11798.698710889998</v>
      </c>
      <c r="Q31" s="7"/>
      <c r="S31" s="15"/>
      <c r="T31" s="15"/>
    </row>
    <row r="32" spans="1:20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7"/>
      <c r="N32">
        <f>I21*B9^(H20)*C9^(G20)</f>
        <v>6382.2447791796603</v>
      </c>
      <c r="O32">
        <f t="shared" si="1"/>
        <v>12764.489558359321</v>
      </c>
      <c r="P32">
        <f>I21*(B9*R27)^(H20)*(C9*R27)^(G20)</f>
        <v>12300.053383750113</v>
      </c>
      <c r="Q32" s="7"/>
      <c r="S32" s="15"/>
      <c r="T32" s="15"/>
    </row>
    <row r="33" spans="1:20" x14ac:dyDescent="0.2">
      <c r="A33" s="4" t="s">
        <v>21</v>
      </c>
      <c r="C33" s="30" t="s">
        <v>29</v>
      </c>
      <c r="D33" s="26"/>
      <c r="E33" s="26"/>
      <c r="F33" s="26"/>
      <c r="M33" s="7"/>
      <c r="N33">
        <f>I21*B10^(H20)*C10^(G20)</f>
        <v>6332.3441990710371</v>
      </c>
      <c r="O33">
        <f t="shared" si="1"/>
        <v>12664.688398142074</v>
      </c>
      <c r="P33">
        <f>I21*(B10*R27)^(H20)*(C10*R27)^(G20)</f>
        <v>12203.883490483327</v>
      </c>
      <c r="Q33" s="7"/>
      <c r="S33" s="15"/>
      <c r="T33" s="15"/>
    </row>
    <row r="34" spans="1:20" x14ac:dyDescent="0.2">
      <c r="A34" s="6">
        <v>1</v>
      </c>
      <c r="M34" s="7"/>
      <c r="N34">
        <f>I21*B11^(H20)*C11^(G20)</f>
        <v>6030.3775181665878</v>
      </c>
      <c r="O34">
        <f t="shared" si="1"/>
        <v>12060.755036333176</v>
      </c>
      <c r="P34">
        <f>I21*(B11*R27)^(H20)*(C11*R27)^(G20)</f>
        <v>11621.924254548792</v>
      </c>
      <c r="Q34" s="7"/>
      <c r="S34" s="15"/>
      <c r="T34" s="15"/>
    </row>
    <row r="35" spans="1:20" x14ac:dyDescent="0.2">
      <c r="K35" s="11"/>
      <c r="M35" s="7"/>
      <c r="N35">
        <f>I21*B12^(H20)*C12^(G20)</f>
        <v>6433.5713284525709</v>
      </c>
      <c r="O35">
        <f t="shared" si="1"/>
        <v>12867.142656905142</v>
      </c>
      <c r="P35">
        <f>I21*(B12*R27)^(H20)*(C12*R27)^(G20)</f>
        <v>12398.971447519769</v>
      </c>
      <c r="Q35" s="7"/>
      <c r="S35" s="15"/>
      <c r="T35" s="15"/>
    </row>
    <row r="36" spans="1:20" x14ac:dyDescent="0.2">
      <c r="M36" s="7"/>
      <c r="N36">
        <f>I21*B13^(H20)*C13^(G20)</f>
        <v>6095.8461420005515</v>
      </c>
      <c r="O36">
        <f t="shared" si="1"/>
        <v>12191.692284001103</v>
      </c>
      <c r="P36">
        <f>I21*(B13*R27)^(H20)*(C13*R27)^(G20)</f>
        <v>11748.097348182775</v>
      </c>
      <c r="Q36" s="7"/>
      <c r="S36" s="15"/>
      <c r="T36" s="15"/>
    </row>
    <row r="37" spans="1:20" x14ac:dyDescent="0.2">
      <c r="M37" s="7"/>
      <c r="N37" s="7"/>
      <c r="O37" s="7"/>
      <c r="P37" s="7"/>
      <c r="Q37" s="7"/>
      <c r="S37" s="15"/>
      <c r="T37" s="15"/>
    </row>
    <row r="38" spans="1:20" x14ac:dyDescent="0.2">
      <c r="A38" s="35" t="s">
        <v>19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7"/>
      <c r="N38" s="7"/>
      <c r="O38" s="7"/>
      <c r="P38" s="7"/>
      <c r="Q38" s="7"/>
      <c r="S38" s="15"/>
      <c r="T38" s="15"/>
    </row>
    <row r="39" spans="1:20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S39" s="15"/>
      <c r="T39" s="15"/>
    </row>
    <row r="40" spans="1:20" x14ac:dyDescent="0.2">
      <c r="A40" s="36"/>
      <c r="B40" s="36"/>
      <c r="C40" s="36"/>
      <c r="D40" s="36"/>
      <c r="E40" s="36"/>
      <c r="F40" s="36"/>
      <c r="G40" s="36"/>
      <c r="H40" s="36"/>
      <c r="I40" s="36"/>
      <c r="J40" s="17"/>
      <c r="K40" s="17"/>
      <c r="L40" s="17"/>
      <c r="S40" s="15"/>
      <c r="T40" s="15"/>
    </row>
    <row r="41" spans="1:20" x14ac:dyDescent="0.2">
      <c r="A41" s="17"/>
      <c r="B41" s="18"/>
      <c r="C41" s="18"/>
      <c r="D41" s="18"/>
      <c r="E41" s="17"/>
      <c r="F41" s="7"/>
      <c r="G41" s="17"/>
      <c r="H41" s="17"/>
      <c r="I41" s="17"/>
      <c r="J41" s="17"/>
      <c r="K41" s="17"/>
      <c r="L41" s="17"/>
    </row>
    <row r="42" spans="1:20" x14ac:dyDescent="0.2">
      <c r="A42" s="17"/>
      <c r="B42" s="17"/>
      <c r="C42" s="17"/>
      <c r="D42" s="17"/>
      <c r="E42" s="17"/>
      <c r="F42" s="7"/>
      <c r="G42" s="17"/>
      <c r="H42" s="17"/>
      <c r="I42" s="17"/>
      <c r="J42" s="17"/>
      <c r="K42" s="17"/>
      <c r="L42" s="17"/>
    </row>
    <row r="43" spans="1:20" x14ac:dyDescent="0.2">
      <c r="A43" s="17"/>
      <c r="B43" s="17"/>
      <c r="C43" s="17"/>
      <c r="D43" s="17"/>
      <c r="E43" s="17"/>
      <c r="F43" s="7"/>
      <c r="G43" s="17"/>
      <c r="H43" s="17"/>
      <c r="I43" s="17"/>
      <c r="J43" s="17"/>
      <c r="K43" s="17"/>
      <c r="L43" s="17"/>
    </row>
    <row r="44" spans="1:20" x14ac:dyDescent="0.2">
      <c r="A44" s="17"/>
      <c r="B44" s="17"/>
      <c r="C44" s="17"/>
      <c r="D44" s="17"/>
      <c r="E44" s="37"/>
      <c r="F44" s="37"/>
      <c r="G44" s="37"/>
      <c r="H44" s="37"/>
      <c r="I44" s="37"/>
      <c r="J44" s="17"/>
      <c r="K44" s="17"/>
      <c r="L44" s="17"/>
    </row>
    <row r="45" spans="1:20" x14ac:dyDescent="0.2">
      <c r="A45" s="17"/>
      <c r="B45" s="17"/>
      <c r="C45" s="17"/>
      <c r="D45" s="17"/>
      <c r="E45" s="17"/>
      <c r="F45" s="7"/>
      <c r="G45" s="17"/>
      <c r="H45" s="17"/>
      <c r="I45" s="17"/>
      <c r="J45" s="17"/>
      <c r="K45" s="17"/>
      <c r="L45" s="17"/>
    </row>
    <row r="46" spans="1:20" x14ac:dyDescent="0.2">
      <c r="A46" s="17"/>
      <c r="B46" s="17"/>
      <c r="C46" s="17"/>
      <c r="D46" s="17"/>
      <c r="E46" s="17"/>
      <c r="F46" s="7"/>
      <c r="G46" s="17"/>
      <c r="H46" s="17"/>
      <c r="I46" s="17"/>
      <c r="J46" s="17"/>
      <c r="K46" s="17"/>
      <c r="L46" s="17"/>
    </row>
    <row r="47" spans="1:20" x14ac:dyDescent="0.2">
      <c r="A47" s="17"/>
      <c r="B47" s="17"/>
      <c r="C47" s="17"/>
      <c r="D47" s="17"/>
      <c r="E47" s="17"/>
      <c r="F47" s="7"/>
      <c r="G47" s="17"/>
      <c r="H47" s="17"/>
      <c r="I47" s="17"/>
      <c r="J47" s="17"/>
      <c r="K47" s="17"/>
      <c r="L47" s="17"/>
    </row>
    <row r="48" spans="1:20" x14ac:dyDescent="0.2">
      <c r="A48" s="17"/>
      <c r="B48" s="17"/>
      <c r="C48" s="17"/>
      <c r="D48" s="17"/>
      <c r="E48" s="17"/>
      <c r="F48" s="7"/>
      <c r="G48" s="17"/>
      <c r="H48" s="17"/>
      <c r="I48" s="17"/>
      <c r="J48" s="17"/>
      <c r="K48" s="17"/>
      <c r="L48" s="17"/>
    </row>
    <row r="49" spans="1:12" x14ac:dyDescent="0.2">
      <c r="A49" s="17"/>
      <c r="B49" s="17"/>
      <c r="C49" s="17"/>
      <c r="F49" s="10"/>
    </row>
    <row r="50" spans="1:12" x14ac:dyDescent="0.2">
      <c r="A50" s="17"/>
      <c r="B50" s="18"/>
      <c r="C50" s="18"/>
      <c r="D50" s="18"/>
      <c r="E50" s="17"/>
      <c r="F50" s="7"/>
      <c r="G50" s="17"/>
      <c r="H50" s="17"/>
      <c r="I50" s="17"/>
      <c r="J50" s="17"/>
      <c r="K50" s="17"/>
      <c r="L50" s="17"/>
    </row>
    <row r="51" spans="1:12" x14ac:dyDescent="0.2">
      <c r="A51" s="17"/>
      <c r="B51" s="17"/>
      <c r="C51" s="17"/>
      <c r="D51" s="17"/>
      <c r="E51" s="17"/>
      <c r="F51" s="7"/>
      <c r="G51" s="17"/>
      <c r="H51" s="17"/>
      <c r="I51" s="17"/>
      <c r="J51" s="17"/>
      <c r="K51" s="17"/>
      <c r="L51" s="17"/>
    </row>
    <row r="52" spans="1:12" x14ac:dyDescent="0.2">
      <c r="A52" s="17"/>
      <c r="B52" s="19" t="s">
        <v>30</v>
      </c>
      <c r="C52" s="17"/>
      <c r="D52" s="17"/>
      <c r="E52" s="17"/>
      <c r="F52" s="17"/>
      <c r="G52" s="19" t="s">
        <v>31</v>
      </c>
      <c r="H52" s="17"/>
      <c r="I52" s="17"/>
      <c r="J52" s="17"/>
      <c r="K52" s="17"/>
      <c r="L52" s="17"/>
    </row>
    <row r="53" spans="1:12" ht="17" thickBot="1" x14ac:dyDescent="0.25">
      <c r="A53" s="17"/>
      <c r="B53" s="17"/>
      <c r="C53" s="17"/>
      <c r="D53" s="17"/>
      <c r="E53" s="17"/>
      <c r="F53" s="9"/>
      <c r="G53" s="17"/>
    </row>
    <row r="54" spans="1:12" ht="17" thickBot="1" x14ac:dyDescent="0.25">
      <c r="A54" s="17"/>
      <c r="B54" s="57" t="s">
        <v>20</v>
      </c>
      <c r="C54" s="58" t="s">
        <v>32</v>
      </c>
      <c r="D54" s="58" t="s">
        <v>33</v>
      </c>
      <c r="E54" s="58" t="s">
        <v>34</v>
      </c>
      <c r="F54" s="9"/>
      <c r="G54" s="58" t="s">
        <v>20</v>
      </c>
      <c r="H54" s="58" t="s">
        <v>32</v>
      </c>
      <c r="I54" s="58" t="s">
        <v>33</v>
      </c>
      <c r="J54" s="59" t="s">
        <v>34</v>
      </c>
      <c r="K54" s="17"/>
      <c r="L54" s="17"/>
    </row>
    <row r="55" spans="1:12" x14ac:dyDescent="0.2">
      <c r="A55" s="17"/>
      <c r="B55" s="20">
        <v>10</v>
      </c>
      <c r="C55" s="17">
        <v>20</v>
      </c>
      <c r="D55" s="17">
        <v>30</v>
      </c>
      <c r="E55" s="56">
        <f>B55*I21*(C57^(H20)*D57^(G20))-C57*C55-D57*D55</f>
        <v>53.490731458931918</v>
      </c>
      <c r="F55" s="9"/>
      <c r="G55" s="40">
        <v>15</v>
      </c>
      <c r="H55" s="17">
        <v>20</v>
      </c>
      <c r="I55" s="17">
        <v>30</v>
      </c>
      <c r="J55" s="21">
        <f>G55*I21*(H57^(H20)*I57^(G20))-H57*H55-I57*I55</f>
        <v>89.621977211565763</v>
      </c>
      <c r="K55" s="17"/>
      <c r="L55" s="17"/>
    </row>
    <row r="56" spans="1:12" x14ac:dyDescent="0.2">
      <c r="A56" s="17"/>
      <c r="B56" s="53"/>
      <c r="C56" s="24" t="s">
        <v>1</v>
      </c>
      <c r="D56" s="16" t="s">
        <v>2</v>
      </c>
      <c r="E56" s="38"/>
      <c r="F56" s="9"/>
      <c r="G56" s="16"/>
      <c r="H56" s="16" t="s">
        <v>79</v>
      </c>
      <c r="I56" s="41" t="s">
        <v>80</v>
      </c>
      <c r="J56" s="43"/>
      <c r="K56" s="17"/>
      <c r="L56" s="17"/>
    </row>
    <row r="57" spans="1:12" ht="17" thickBot="1" x14ac:dyDescent="0.25">
      <c r="B57" s="54"/>
      <c r="C57" s="23">
        <v>3.37024601017366</v>
      </c>
      <c r="D57" s="23">
        <v>1.1084912587754601</v>
      </c>
      <c r="E57" s="39"/>
      <c r="F57" s="9"/>
      <c r="G57" s="22"/>
      <c r="H57" s="23">
        <v>2</v>
      </c>
      <c r="I57" s="23">
        <v>1.8921750378409301</v>
      </c>
      <c r="J57" s="42"/>
    </row>
    <row r="58" spans="1:12" x14ac:dyDescent="0.2">
      <c r="F58" s="9"/>
    </row>
    <row r="59" spans="1:12" x14ac:dyDescent="0.2">
      <c r="A59" s="17"/>
      <c r="B59" s="17"/>
      <c r="C59" s="17"/>
      <c r="D59" s="17"/>
      <c r="E59" s="17"/>
      <c r="F59" s="9"/>
      <c r="G59" s="17"/>
      <c r="H59" s="17"/>
      <c r="I59" s="17"/>
      <c r="J59" s="17"/>
      <c r="K59" s="17"/>
      <c r="L59" s="17"/>
    </row>
    <row r="60" spans="1:12" x14ac:dyDescent="0.2">
      <c r="A60" s="17"/>
      <c r="B60" s="17"/>
      <c r="C60" s="17"/>
      <c r="D60" s="17"/>
      <c r="E60" s="17"/>
      <c r="F60" s="9"/>
      <c r="G60" s="17"/>
      <c r="H60" s="17"/>
      <c r="I60" s="17"/>
      <c r="J60" s="17"/>
      <c r="K60" s="17"/>
      <c r="L60" s="17"/>
    </row>
    <row r="61" spans="1:12" x14ac:dyDescent="0.2">
      <c r="A61" s="17"/>
      <c r="B61" s="17"/>
      <c r="C61" s="17"/>
      <c r="D61" s="17"/>
      <c r="E61" s="17"/>
      <c r="F61" s="9"/>
      <c r="G61" s="17"/>
      <c r="H61" s="17"/>
      <c r="I61" s="17"/>
      <c r="J61" s="17"/>
      <c r="K61" s="17"/>
      <c r="L61" s="17"/>
    </row>
    <row r="62" spans="1:1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">
      <c r="A64" s="17" t="s">
        <v>35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3" x14ac:dyDescent="0.2">
      <c r="B65" s="2"/>
      <c r="F65" s="15"/>
      <c r="G65" s="15"/>
      <c r="H65" s="15"/>
      <c r="I65" s="15"/>
    </row>
    <row r="66" spans="2:13" x14ac:dyDescent="0.2">
      <c r="F66" s="15"/>
      <c r="G66" s="15"/>
      <c r="H66" s="15"/>
      <c r="I66" s="15"/>
    </row>
    <row r="67" spans="2:13" x14ac:dyDescent="0.2">
      <c r="F67" s="15"/>
      <c r="G67" s="15"/>
      <c r="H67" s="15"/>
      <c r="I67" s="15"/>
    </row>
    <row r="71" spans="2:13" ht="17" thickBot="1" x14ac:dyDescent="0.25"/>
    <row r="72" spans="2:13" x14ac:dyDescent="0.2">
      <c r="K72" s="61" t="s">
        <v>86</v>
      </c>
      <c r="L72" s="62"/>
      <c r="M72" s="63"/>
    </row>
    <row r="73" spans="2:13" x14ac:dyDescent="0.2">
      <c r="K73" s="64" t="s">
        <v>87</v>
      </c>
      <c r="L73" s="65"/>
      <c r="M73" s="66"/>
    </row>
    <row r="74" spans="2:13" ht="17" thickBot="1" x14ac:dyDescent="0.25">
      <c r="K74" s="67" t="s">
        <v>88</v>
      </c>
      <c r="L74" s="68"/>
      <c r="M74" s="69"/>
    </row>
    <row r="78" spans="2:13" x14ac:dyDescent="0.2">
      <c r="B78" s="5" t="s">
        <v>81</v>
      </c>
      <c r="C78" s="5" t="s">
        <v>82</v>
      </c>
      <c r="D78" s="5" t="s">
        <v>83</v>
      </c>
      <c r="E78" s="5" t="s">
        <v>84</v>
      </c>
      <c r="F78" s="5" t="s">
        <v>85</v>
      </c>
      <c r="G78" s="5" t="s">
        <v>34</v>
      </c>
    </row>
    <row r="79" spans="2:13" x14ac:dyDescent="0.2">
      <c r="B79">
        <f>I21*C81^(H20)*D81^(G20)</f>
        <v>6.4531615254945587</v>
      </c>
      <c r="C79">
        <f>4+1/(B79+3)</f>
        <v>4.10578471523025</v>
      </c>
      <c r="D79">
        <f>6*C81-2</f>
        <v>3.832247594082526</v>
      </c>
      <c r="E79">
        <f>4*D81+1</f>
        <v>5.0866459073127599</v>
      </c>
      <c r="F79">
        <f>C81*D79+D81+E79</f>
        <v>9.8334101858936762</v>
      </c>
      <c r="G79">
        <f>C79*B79-F79</f>
        <v>16.661881770393805</v>
      </c>
    </row>
    <row r="80" spans="2:13" x14ac:dyDescent="0.2">
      <c r="C80" s="60" t="s">
        <v>1</v>
      </c>
      <c r="D80" s="60" t="s">
        <v>2</v>
      </c>
    </row>
    <row r="81" spans="3:4" x14ac:dyDescent="0.2">
      <c r="C81">
        <v>0.97204126568042104</v>
      </c>
      <c r="D81">
        <v>1.02166147682819</v>
      </c>
    </row>
  </sheetData>
  <mergeCells count="16">
    <mergeCell ref="K74:M74"/>
    <mergeCell ref="A38:L39"/>
    <mergeCell ref="A40:I40"/>
    <mergeCell ref="E44:I44"/>
    <mergeCell ref="K72:M72"/>
    <mergeCell ref="K73:M73"/>
    <mergeCell ref="F25:L25"/>
    <mergeCell ref="A1:L1"/>
    <mergeCell ref="A2:L2"/>
    <mergeCell ref="C33:F33"/>
    <mergeCell ref="A15:L16"/>
    <mergeCell ref="G10:L11"/>
    <mergeCell ref="A17:L18"/>
    <mergeCell ref="D3:H3"/>
    <mergeCell ref="F23:L24"/>
    <mergeCell ref="A31:L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Linearity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 Malovanyy</cp:lastModifiedBy>
  <dcterms:created xsi:type="dcterms:W3CDTF">2022-10-03T09:47:45Z</dcterms:created>
  <dcterms:modified xsi:type="dcterms:W3CDTF">2022-12-04T12:23:40Z</dcterms:modified>
</cp:coreProperties>
</file>