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amalovanyy/Learning/Univer/Sem_7/EcoProcessModeling/"/>
    </mc:Choice>
  </mc:AlternateContent>
  <xr:revisionPtr revIDLastSave="0" documentId="13_ncr:1_{0345528D-FAEB-A041-9228-7C9B9F148430}" xr6:coauthVersionLast="47" xr6:coauthVersionMax="47" xr10:uidLastSave="{00000000-0000-0000-0000-000000000000}"/>
  <bookViews>
    <workbookView xWindow="0" yWindow="740" windowWidth="30240" windowHeight="18900" xr2:uid="{DEA1D141-30C9-0842-A40A-76D737F04256}"/>
  </bookViews>
  <sheets>
    <sheet name="Sheet1" sheetId="1" r:id="rId1"/>
  </sheets>
  <definedNames>
    <definedName name="solver_adj" localSheetId="0" hidden="1">Sheet1!$G$112:$I$112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Sheet1!$K$112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1.3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3" i="1" l="1" a="1"/>
  <c r="J123" i="1" s="1"/>
  <c r="C133" i="1" a="1"/>
  <c r="C133" i="1" s="1"/>
  <c r="K112" i="1"/>
  <c r="K108" i="1"/>
  <c r="K107" i="1"/>
  <c r="K106" i="1"/>
  <c r="D135" i="1" l="1"/>
  <c r="I123" i="1"/>
  <c r="C135" i="1"/>
  <c r="J125" i="1"/>
  <c r="H123" i="1"/>
  <c r="E134" i="1"/>
  <c r="H125" i="1"/>
  <c r="I125" i="1"/>
  <c r="D134" i="1"/>
  <c r="C134" i="1"/>
  <c r="J124" i="1"/>
  <c r="E133" i="1"/>
  <c r="I124" i="1"/>
  <c r="D133" i="1"/>
  <c r="C138" i="1" s="1" a="1"/>
  <c r="H124" i="1"/>
  <c r="E135" i="1"/>
  <c r="C106" i="1" a="1"/>
  <c r="C108" i="1" s="1"/>
  <c r="G68" i="1"/>
  <c r="C140" i="1" l="1"/>
  <c r="D140" i="1"/>
  <c r="C138" i="1"/>
  <c r="C147" i="1" s="1" a="1"/>
  <c r="E140" i="1"/>
  <c r="E138" i="1"/>
  <c r="C139" i="1"/>
  <c r="E139" i="1"/>
  <c r="D138" i="1"/>
  <c r="D139" i="1"/>
  <c r="H128" i="1" a="1"/>
  <c r="C107" i="1"/>
  <c r="E106" i="1"/>
  <c r="D106" i="1"/>
  <c r="E107" i="1"/>
  <c r="D107" i="1"/>
  <c r="E108" i="1"/>
  <c r="C106" i="1"/>
  <c r="D108" i="1"/>
  <c r="C147" i="1" l="1"/>
  <c r="E149" i="1"/>
  <c r="E147" i="1"/>
  <c r="E148" i="1"/>
  <c r="D147" i="1"/>
  <c r="C148" i="1"/>
  <c r="D148" i="1"/>
  <c r="C149" i="1"/>
  <c r="D149" i="1"/>
  <c r="I129" i="1"/>
  <c r="J129" i="1"/>
  <c r="H130" i="1"/>
  <c r="I130" i="1"/>
  <c r="H128" i="1"/>
  <c r="J130" i="1"/>
  <c r="I128" i="1"/>
  <c r="J128" i="1"/>
  <c r="H129" i="1"/>
  <c r="A41" i="1" l="1"/>
  <c r="B23" i="1"/>
  <c r="C23" i="1"/>
  <c r="D23" i="1"/>
  <c r="B24" i="1"/>
  <c r="C24" i="1"/>
  <c r="D24" i="1"/>
  <c r="H23" i="1" l="1"/>
  <c r="H24" i="1"/>
  <c r="C29" i="1" s="1"/>
  <c r="H29" i="1" s="1"/>
  <c r="C30" i="1" l="1"/>
  <c r="H30" i="1" s="1"/>
  <c r="B30" i="1"/>
  <c r="G30" i="1" s="1"/>
  <c r="B29" i="1"/>
  <c r="G29" i="1" s="1"/>
</calcChain>
</file>

<file path=xl/sharedStrings.xml><?xml version="1.0" encoding="utf-8"?>
<sst xmlns="http://schemas.openxmlformats.org/spreadsheetml/2006/main" count="80" uniqueCount="71">
  <si>
    <t>Промисловість</t>
  </si>
  <si>
    <t>Сільське господарство</t>
  </si>
  <si>
    <t>x1 =</t>
  </si>
  <si>
    <t>Знаходимо коефіцієнти матеріальних витрат:</t>
  </si>
  <si>
    <t>x2 = x12 + x21 + y2 - сільське господарство</t>
  </si>
  <si>
    <t>x1 = x11 + x12 + y1 - промисловість</t>
  </si>
  <si>
    <t>x12=</t>
  </si>
  <si>
    <t>y1=</t>
  </si>
  <si>
    <t>y2=</t>
  </si>
  <si>
    <t>x22=</t>
  </si>
  <si>
    <t xml:space="preserve">x2 = </t>
  </si>
  <si>
    <t>xij = aijxj; ==&gt; aij = xij/xj</t>
  </si>
  <si>
    <t>a11=</t>
  </si>
  <si>
    <t>a12=</t>
  </si>
  <si>
    <t>a21=</t>
  </si>
  <si>
    <t>a22=</t>
  </si>
  <si>
    <t>Відповідно технологічна м. А матиме такий вигляд</t>
  </si>
  <si>
    <t xml:space="preserve">A = </t>
  </si>
  <si>
    <t>Будуємо модуль Леонтьєва:</t>
  </si>
  <si>
    <t>Споживання</t>
  </si>
  <si>
    <t>x1</t>
  </si>
  <si>
    <t>x2</t>
  </si>
  <si>
    <t>Сума обох рівнянь приведена до нуля:</t>
  </si>
  <si>
    <t>млн. грн</t>
  </si>
  <si>
    <t>Власні числа:</t>
  </si>
  <si>
    <t>λ1 =</t>
  </si>
  <si>
    <t>λ2 =</t>
  </si>
  <si>
    <t>λ3 =</t>
  </si>
  <si>
    <t>Знайдемо правий та лівий вектори Фробеніуса ==&gt; правий - власний вектор, що відповідає числу Фробеніуса; лівий - той, що відповідає числу Фробеніуса, але при транспонованій матриці А: (A^T)</t>
  </si>
  <si>
    <t>p1</t>
  </si>
  <si>
    <t>p2</t>
  </si>
  <si>
    <t>p3</t>
  </si>
  <si>
    <t>вал. випуск</t>
  </si>
  <si>
    <t>Мальований Дмитро, ТК-42, варіант 11</t>
  </si>
  <si>
    <t>x11</t>
  </si>
  <si>
    <t>x12</t>
  </si>
  <si>
    <t>x1 = 0.27x1 + 0.33x2 + y1 ====&gt; 0,73x1 - 0,33x2 = y1</t>
  </si>
  <si>
    <t>x2 = 0.21x1 + 0.25x2 + y2 ====&gt; -0,21x1 + 0.75x2 = y2</t>
  </si>
  <si>
    <t xml:space="preserve">Знаходимо розвʼязок моделі при y1 = 2150, y2 = 1530 (за допомогою Solver-а): </t>
  </si>
  <si>
    <t>s =</t>
  </si>
  <si>
    <t>A - λE</t>
  </si>
  <si>
    <t>0.15 - λ</t>
  </si>
  <si>
    <t>0.35 - λ</t>
  </si>
  <si>
    <t>0.2 - λ</t>
  </si>
  <si>
    <t>det(A - λE)</t>
  </si>
  <si>
    <t>Число Фробеніуса ==&gt; найбільше-дійсне-додатне число, серед простих коренів</t>
  </si>
  <si>
    <t>&lt;1</t>
  </si>
  <si>
    <t>А продуктивна</t>
  </si>
  <si>
    <t>Правий вектор Фробеніуса</t>
  </si>
  <si>
    <t>Лівий вектор Фробеніуса</t>
  </si>
  <si>
    <t>Матриця повних витрат В=(E-A)^-1</t>
  </si>
  <si>
    <t>Е=</t>
  </si>
  <si>
    <t>A=</t>
  </si>
  <si>
    <t>B=</t>
  </si>
  <si>
    <t>E - A =</t>
  </si>
  <si>
    <t>Вектор цін</t>
  </si>
  <si>
    <t>0,15p1 + 0,55p2 + 0,1p3 + 0,25</t>
  </si>
  <si>
    <t>0,35p1 + 0,35p2 + 0,2p3 + 0,35</t>
  </si>
  <si>
    <t>0,15p1 + 0,15p2 + 0,2p3 + 0,3</t>
  </si>
  <si>
    <t>Total</t>
  </si>
  <si>
    <t>Дослідити на збіжність суму ряду</t>
  </si>
  <si>
    <t>Для того, щоб дослідити на збіжність суму ряду 𝐸+𝐴+𝐴2+...+𝐴𝑁</t>
  </si>
  <si>
    <t xml:space="preserve">до матриці повних витрат B, потрібно організувати цикл знаходження N, </t>
  </si>
  <si>
    <t>у якому поступово перевіряти, чи максимальний елемент матриць не менший 0.01.</t>
  </si>
  <si>
    <t>A^2 =</t>
  </si>
  <si>
    <t>A-E =</t>
  </si>
  <si>
    <t>A^2 - A =</t>
  </si>
  <si>
    <t>A^3=</t>
  </si>
  <si>
    <t>….</t>
  </si>
  <si>
    <t>Як ми бачимо маскимальний елемент &gt; 0.01 тобто матриця збіжна</t>
  </si>
  <si>
    <t>A^15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</si>
</sst>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6" xfId="0" applyBorder="1"/>
    <xf numFmtId="0" fontId="0" fillId="0" borderId="7" xfId="0" applyBorder="1"/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4" fillId="2" borderId="0" xfId="0" applyFont="1" applyFill="1"/>
    <xf numFmtId="0" fontId="0" fillId="2" borderId="0" xfId="0" applyFill="1" applyAlignment="1">
      <alignment vertical="top" wrapText="1"/>
    </xf>
    <xf numFmtId="0" fontId="0" fillId="0" borderId="10" xfId="0" applyBorder="1"/>
    <xf numFmtId="0" fontId="3" fillId="2" borderId="1" xfId="0" applyFont="1" applyFill="1" applyBorder="1"/>
    <xf numFmtId="0" fontId="5" fillId="2" borderId="1" xfId="0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/>
    <xf numFmtId="0" fontId="3" fillId="0" borderId="1" xfId="0" applyFont="1" applyFill="1" applyBorder="1"/>
    <xf numFmtId="0" fontId="3" fillId="0" borderId="4" xfId="0" applyFont="1" applyFill="1" applyBorder="1"/>
    <xf numFmtId="0" fontId="3" fillId="0" borderId="1" xfId="0" applyFont="1" applyFill="1" applyBorder="1"/>
    <xf numFmtId="0" fontId="3" fillId="0" borderId="5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0" fillId="0" borderId="0" xfId="0" applyFill="1" applyAlignment="1">
      <alignment wrapText="1"/>
    </xf>
    <xf numFmtId="0" fontId="3" fillId="0" borderId="6" xfId="0" applyFont="1" applyFill="1" applyBorder="1" applyAlignment="1">
      <alignment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quotePrefix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5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0" fillId="0" borderId="0" xfId="0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14" xfId="0" applyFill="1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0" fontId="0" fillId="0" borderId="16" xfId="0" applyFill="1" applyBorder="1" applyAlignment="1">
      <alignment vertical="top" wrapText="1"/>
    </xf>
    <xf numFmtId="0" fontId="0" fillId="0" borderId="17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18" xfId="0" applyFill="1" applyBorder="1" applyAlignment="1">
      <alignment vertical="top" wrapText="1"/>
    </xf>
    <xf numFmtId="0" fontId="0" fillId="0" borderId="19" xfId="0" applyFill="1" applyBorder="1" applyAlignment="1">
      <alignment vertical="top" wrapText="1"/>
    </xf>
    <xf numFmtId="0" fontId="0" fillId="0" borderId="20" xfId="0" applyFill="1" applyBorder="1" applyAlignment="1">
      <alignment vertical="top" wrapText="1"/>
    </xf>
    <xf numFmtId="0" fontId="0" fillId="0" borderId="21" xfId="0" applyFill="1" applyBorder="1" applyAlignment="1">
      <alignment vertical="top" wrapText="1"/>
    </xf>
    <xf numFmtId="0" fontId="0" fillId="0" borderId="22" xfId="0" applyFill="1" applyBorder="1" applyAlignment="1">
      <alignment vertical="top" wrapText="1"/>
    </xf>
    <xf numFmtId="0" fontId="0" fillId="0" borderId="23" xfId="0" applyFill="1" applyBorder="1" applyAlignment="1">
      <alignment vertical="top" wrapText="1"/>
    </xf>
    <xf numFmtId="0" fontId="0" fillId="0" borderId="24" xfId="0" applyFill="1" applyBorder="1" applyAlignment="1">
      <alignment vertical="top" wrapText="1"/>
    </xf>
    <xf numFmtId="0" fontId="0" fillId="0" borderId="1" xfId="0" quotePrefix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13" xfId="0" applyBorder="1"/>
    <xf numFmtId="0" fontId="0" fillId="0" borderId="16" xfId="0" applyFill="1" applyBorder="1" applyAlignment="1">
      <alignment wrapText="1"/>
    </xf>
    <xf numFmtId="0" fontId="0" fillId="0" borderId="17" xfId="0" applyFill="1" applyBorder="1"/>
    <xf numFmtId="0" fontId="0" fillId="0" borderId="18" xfId="0" applyFill="1" applyBorder="1"/>
    <xf numFmtId="0" fontId="0" fillId="0" borderId="17" xfId="0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0" fillId="0" borderId="20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0" xfId="0" applyFill="1" applyBorder="1"/>
    <xf numFmtId="0" fontId="0" fillId="0" borderId="21" xfId="0" applyFill="1" applyBorder="1"/>
    <xf numFmtId="0" fontId="3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0" fillId="0" borderId="14" xfId="0" applyFill="1" applyBorder="1"/>
    <xf numFmtId="0" fontId="0" fillId="0" borderId="19" xfId="0" applyFill="1" applyBorder="1"/>
    <xf numFmtId="0" fontId="0" fillId="0" borderId="0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8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3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107628</xdr:colOff>
      <xdr:row>45</xdr:row>
      <xdr:rowOff>53815</xdr:rowOff>
    </xdr:from>
    <xdr:to>
      <xdr:col>17</xdr:col>
      <xdr:colOff>473129</xdr:colOff>
      <xdr:row>58</xdr:row>
      <xdr:rowOff>182967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41BFCD-5601-6B81-178F-33AC3748F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28" y="9320510"/>
          <a:ext cx="14475416" cy="2787542"/>
        </a:xfrm>
        <a:prstGeom prst="rect">
          <a:avLst/>
        </a:prstGeom>
      </xdr:spPr>
    </xdr:pic>
    <xdr:clientData/>
  </xdr:twoCellAnchor>
  <xdr:twoCellAnchor editAs="oneCell">
    <xdr:from>
      <xdr:col>0</xdr:col>
      <xdr:colOff>129152</xdr:colOff>
      <xdr:row>3</xdr:row>
      <xdr:rowOff>21524</xdr:rowOff>
    </xdr:from>
    <xdr:to>
      <xdr:col>10</xdr:col>
      <xdr:colOff>264479</xdr:colOff>
      <xdr:row>15</xdr:row>
      <xdr:rowOff>172203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0B84C3-BFC2-765A-F462-654A4E35C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52" y="699575"/>
          <a:ext cx="8444141" cy="2604577"/>
        </a:xfrm>
        <a:prstGeom prst="rect">
          <a:avLst/>
        </a:prstGeom>
      </xdr:spPr>
    </xdr:pic>
    <xdr:clientData/>
  </xdr:twoCellAnchor>
  <xdr:twoCellAnchor editAs="oneCell">
    <xdr:from>
      <xdr:col>6</xdr:col>
      <xdr:colOff>10763</xdr:colOff>
      <xdr:row>63</xdr:row>
      <xdr:rowOff>53813</xdr:rowOff>
    </xdr:from>
    <xdr:to>
      <xdr:col>9</xdr:col>
      <xdr:colOff>9787</xdr:colOff>
      <xdr:row>65</xdr:row>
      <xdr:rowOff>64576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8B91BC-3962-8CAD-CCC5-0FA904C09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3136" y="13055169"/>
          <a:ext cx="2506736" cy="452034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74</xdr:row>
      <xdr:rowOff>25400</xdr:rowOff>
    </xdr:from>
    <xdr:to>
      <xdr:col>4</xdr:col>
      <xdr:colOff>529648</xdr:colOff>
      <xdr:row>78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17BBBB-FA4D-B4E9-98FF-8B481D441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15481300"/>
          <a:ext cx="2879148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80</xdr:row>
      <xdr:rowOff>0</xdr:rowOff>
    </xdr:from>
    <xdr:to>
      <xdr:col>4</xdr:col>
      <xdr:colOff>776187</xdr:colOff>
      <xdr:row>84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5A4060-5833-4ED3-19C0-49EA7BAE1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0900" y="16675100"/>
          <a:ext cx="3227287" cy="8509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79</xdr:row>
      <xdr:rowOff>190500</xdr:rowOff>
    </xdr:from>
    <xdr:to>
      <xdr:col>9</xdr:col>
      <xdr:colOff>1609</xdr:colOff>
      <xdr:row>84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9F67F9A-7CD4-14A7-5678-37F55D59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5600" y="16662400"/>
          <a:ext cx="3284764" cy="8636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75</xdr:row>
      <xdr:rowOff>12700</xdr:rowOff>
    </xdr:from>
    <xdr:to>
      <xdr:col>8</xdr:col>
      <xdr:colOff>774700</xdr:colOff>
      <xdr:row>77</xdr:row>
      <xdr:rowOff>160320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AD1CDA-AFEE-8769-2ED3-DAD49024A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40200" y="15671800"/>
          <a:ext cx="3263900" cy="554020"/>
        </a:xfrm>
        <a:prstGeom prst="rect">
          <a:avLst/>
        </a:prstGeom>
      </xdr:spPr>
    </xdr:pic>
    <xdr:clientData/>
  </xdr:twoCellAnchor>
  <xdr:twoCellAnchor editAs="oneCell">
    <xdr:from>
      <xdr:col>8</xdr:col>
      <xdr:colOff>16933</xdr:colOff>
      <xdr:row>112</xdr:row>
      <xdr:rowOff>186266</xdr:rowOff>
    </xdr:from>
    <xdr:to>
      <xdr:col>14</xdr:col>
      <xdr:colOff>220120</xdr:colOff>
      <xdr:row>119</xdr:row>
      <xdr:rowOff>186267</xdr:rowOff>
    </xdr:to>
    <xdr:pic>
      <xdr:nvPicPr>
        <xdr:cNvPr id="10" name="Рисунок 5">
          <a:extLst>
            <a:ext uri="{FF2B5EF4-FFF2-40B4-BE49-F238E27FC236}">
              <a16:creationId xmlns:a16="http://schemas.microsoft.com/office/drawing/2014/main" id="{977F8288-1F9F-6347-8A56-28ABA94F3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1733" y="23554266"/>
          <a:ext cx="5181587" cy="1422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DAA6-4755-FB40-AE4B-67A7C92C6832}">
  <dimension ref="A1:P149"/>
  <sheetViews>
    <sheetView tabSelected="1" zoomScale="75" workbookViewId="0">
      <selection activeCell="M147" sqref="M147"/>
    </sheetView>
  </sheetViews>
  <sheetFormatPr baseColWidth="10" defaultRowHeight="16" x14ac:dyDescent="0.2"/>
  <cols>
    <col min="7" max="7" width="11.1640625" bestFit="1" customWidth="1"/>
  </cols>
  <sheetData>
    <row r="1" spans="1:12" ht="19" x14ac:dyDescent="0.25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9" x14ac:dyDescent="0.25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</row>
    <row r="3" spans="1:12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2" x14ac:dyDescent="0.2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2" x14ac:dyDescent="0.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 x14ac:dyDescent="0.2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</row>
    <row r="13" spans="1:12" x14ac:dyDescent="0.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</row>
    <row r="14" spans="1:12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</row>
    <row r="16" spans="1:12" x14ac:dyDescent="0.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5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5" x14ac:dyDescent="0.2">
      <c r="A18" s="13"/>
      <c r="B18" s="13"/>
      <c r="C18" s="11" t="s">
        <v>0</v>
      </c>
      <c r="D18" s="11"/>
      <c r="E18" s="11" t="s">
        <v>1</v>
      </c>
      <c r="F18" s="11"/>
      <c r="G18" s="11" t="s">
        <v>19</v>
      </c>
      <c r="H18" s="11"/>
      <c r="K18" s="12" t="s">
        <v>5</v>
      </c>
      <c r="L18" s="12"/>
      <c r="M18" s="12"/>
      <c r="N18" s="12"/>
      <c r="O18" s="12"/>
    </row>
    <row r="19" spans="1:15" x14ac:dyDescent="0.2">
      <c r="A19" s="16"/>
      <c r="B19" s="16"/>
      <c r="C19" s="10">
        <v>1120</v>
      </c>
      <c r="D19" s="5"/>
      <c r="E19" s="4">
        <v>950</v>
      </c>
      <c r="F19" s="5"/>
      <c r="G19" s="4">
        <v>1970</v>
      </c>
      <c r="H19" s="5"/>
      <c r="K19" s="12" t="s">
        <v>4</v>
      </c>
      <c r="L19" s="12"/>
      <c r="M19" s="12"/>
      <c r="N19" s="12"/>
      <c r="O19" s="12"/>
    </row>
    <row r="20" spans="1:15" x14ac:dyDescent="0.2">
      <c r="A20" s="16"/>
      <c r="B20" s="16"/>
      <c r="C20" s="10">
        <v>850</v>
      </c>
      <c r="D20" s="5"/>
      <c r="E20" s="4">
        <v>720</v>
      </c>
      <c r="F20" s="5"/>
      <c r="G20" s="4">
        <v>1250</v>
      </c>
      <c r="H20" s="5"/>
    </row>
    <row r="22" spans="1:15" x14ac:dyDescent="0.2">
      <c r="A22" s="15"/>
      <c r="B22" s="21" t="s">
        <v>34</v>
      </c>
      <c r="C22" s="18" t="s">
        <v>6</v>
      </c>
      <c r="D22" s="18" t="s">
        <v>7</v>
      </c>
      <c r="H22" t="s">
        <v>32</v>
      </c>
    </row>
    <row r="23" spans="1:15" x14ac:dyDescent="0.2">
      <c r="A23" s="15"/>
      <c r="B23" s="15">
        <f>C19</f>
        <v>1120</v>
      </c>
      <c r="C23" s="15">
        <f>E19</f>
        <v>950</v>
      </c>
      <c r="D23" s="15">
        <f>G19</f>
        <v>1970</v>
      </c>
      <c r="F23" s="27"/>
      <c r="G23" s="17" t="s">
        <v>2</v>
      </c>
      <c r="H23" s="14">
        <f>SUM(B23:D23)</f>
        <v>4040</v>
      </c>
    </row>
    <row r="24" spans="1:15" x14ac:dyDescent="0.2">
      <c r="A24" s="15"/>
      <c r="B24" s="15">
        <f>C20</f>
        <v>850</v>
      </c>
      <c r="C24" s="15">
        <f>E20</f>
        <v>720</v>
      </c>
      <c r="D24" s="15">
        <f>G20</f>
        <v>1250</v>
      </c>
      <c r="F24" s="28"/>
      <c r="G24" s="17" t="s">
        <v>10</v>
      </c>
      <c r="H24" s="14">
        <f>SUM(B24:D24)</f>
        <v>2820</v>
      </c>
      <c r="K24" s="9" t="s">
        <v>11</v>
      </c>
      <c r="L24" s="9"/>
      <c r="M24" s="9"/>
      <c r="N24" s="9"/>
      <c r="O24" s="9"/>
    </row>
    <row r="25" spans="1:15" x14ac:dyDescent="0.2">
      <c r="B25" s="22" t="s">
        <v>35</v>
      </c>
      <c r="C25" s="22" t="s">
        <v>9</v>
      </c>
      <c r="D25" s="22" t="s">
        <v>8</v>
      </c>
      <c r="K25" s="9"/>
      <c r="L25" s="9"/>
      <c r="M25" s="9"/>
      <c r="N25" s="9"/>
      <c r="O25" s="9"/>
    </row>
    <row r="26" spans="1:15" x14ac:dyDescent="0.2">
      <c r="A26" s="19" t="s">
        <v>3</v>
      </c>
      <c r="B26" s="19"/>
      <c r="C26" s="19"/>
      <c r="D26" s="19"/>
      <c r="E26" s="19"/>
      <c r="F26" s="19"/>
      <c r="G26" s="19"/>
      <c r="H26" s="19"/>
      <c r="I26" s="19"/>
      <c r="K26" s="9"/>
      <c r="L26" s="9"/>
      <c r="M26" s="9"/>
      <c r="N26" s="9"/>
      <c r="O26" s="9"/>
    </row>
    <row r="27" spans="1:15" x14ac:dyDescent="0.2">
      <c r="K27" s="9"/>
      <c r="L27" s="9"/>
      <c r="M27" s="9"/>
      <c r="N27" s="9"/>
      <c r="O27" s="9"/>
    </row>
    <row r="28" spans="1:15" x14ac:dyDescent="0.2">
      <c r="B28" s="18" t="s">
        <v>12</v>
      </c>
      <c r="C28" s="18" t="s">
        <v>13</v>
      </c>
      <c r="E28" s="23" t="s">
        <v>16</v>
      </c>
      <c r="F28" s="23"/>
      <c r="G28" s="23"/>
      <c r="H28" s="23"/>
      <c r="I28" s="23"/>
    </row>
    <row r="29" spans="1:15" x14ac:dyDescent="0.2">
      <c r="A29" s="15"/>
      <c r="B29" s="15">
        <f>B23/H23</f>
        <v>0.27722772277227725</v>
      </c>
      <c r="C29" s="15">
        <f>C23/H24</f>
        <v>0.33687943262411346</v>
      </c>
      <c r="E29" s="25"/>
      <c r="F29" s="24" t="s">
        <v>17</v>
      </c>
      <c r="G29" s="15">
        <f>B29</f>
        <v>0.27722772277227725</v>
      </c>
      <c r="H29" s="15">
        <f>C29</f>
        <v>0.33687943262411346</v>
      </c>
    </row>
    <row r="30" spans="1:15" x14ac:dyDescent="0.2">
      <c r="A30" s="15"/>
      <c r="B30" s="15">
        <f>B24/H23</f>
        <v>0.21039603960396039</v>
      </c>
      <c r="C30" s="15">
        <f>C24/H24</f>
        <v>0.25531914893617019</v>
      </c>
      <c r="E30" s="26"/>
      <c r="F30" s="24"/>
      <c r="G30" s="15">
        <f>B30</f>
        <v>0.21039603960396039</v>
      </c>
      <c r="H30" s="15">
        <f>C30</f>
        <v>0.25531914893617019</v>
      </c>
    </row>
    <row r="31" spans="1:15" x14ac:dyDescent="0.2">
      <c r="B31" s="20" t="s">
        <v>14</v>
      </c>
      <c r="C31" s="20" t="s">
        <v>15</v>
      </c>
    </row>
    <row r="34" spans="1:12" x14ac:dyDescent="0.2">
      <c r="A34" s="19" t="s">
        <v>18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2" x14ac:dyDescent="0.2">
      <c r="A35" s="29" t="s">
        <v>36</v>
      </c>
      <c r="B35" s="29"/>
      <c r="C35" s="29"/>
      <c r="D35" s="29"/>
      <c r="E35" s="29"/>
      <c r="F35" s="29"/>
      <c r="G35" s="29"/>
    </row>
    <row r="36" spans="1:12" x14ac:dyDescent="0.2">
      <c r="A36" s="30" t="s">
        <v>37</v>
      </c>
      <c r="B36" s="30"/>
      <c r="C36" s="30"/>
      <c r="D36" s="30"/>
      <c r="E36" s="30"/>
      <c r="F36" s="30"/>
      <c r="G36" s="30"/>
    </row>
    <row r="37" spans="1:12" x14ac:dyDescent="0.2">
      <c r="A37" s="31" t="s">
        <v>38</v>
      </c>
      <c r="B37" s="31"/>
      <c r="C37" s="31"/>
      <c r="D37" s="31"/>
      <c r="E37" s="31"/>
      <c r="F37" s="31"/>
      <c r="G37" s="31"/>
      <c r="H37" s="31"/>
      <c r="I37" s="31"/>
    </row>
    <row r="38" spans="1:12" x14ac:dyDescent="0.2">
      <c r="F38" s="17" t="s">
        <v>20</v>
      </c>
      <c r="G38" s="17" t="s">
        <v>21</v>
      </c>
    </row>
    <row r="39" spans="1:12" x14ac:dyDescent="0.2">
      <c r="A39" s="32" t="s">
        <v>22</v>
      </c>
      <c r="B39" s="33"/>
      <c r="F39" s="14">
        <v>2420.68961094733</v>
      </c>
      <c r="G39" s="14">
        <v>2151.72418768426</v>
      </c>
    </row>
    <row r="40" spans="1:12" x14ac:dyDescent="0.2">
      <c r="A40" s="34"/>
      <c r="B40" s="31"/>
      <c r="F40" s="17" t="s">
        <v>23</v>
      </c>
      <c r="G40" s="17" t="s">
        <v>23</v>
      </c>
    </row>
    <row r="41" spans="1:12" x14ac:dyDescent="0.2">
      <c r="A41" s="3">
        <f>0.73*F39+(-0.21*F39)-0.33*G39+0.75*G39</f>
        <v>2162.4827565200007</v>
      </c>
      <c r="B41" s="3"/>
    </row>
    <row r="48" spans="1:12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</row>
    <row r="49" spans="1:13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</row>
    <row r="50" spans="1:13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</row>
    <row r="51" spans="1:13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</row>
    <row r="52" spans="1:13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</row>
    <row r="53" spans="1:13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</row>
    <row r="54" spans="1:13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</row>
    <row r="55" spans="1:13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</row>
    <row r="56" spans="1:13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</row>
    <row r="57" spans="1:13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3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3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3" ht="17" thickBo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3" ht="17" x14ac:dyDescent="0.2">
      <c r="A61" s="35"/>
      <c r="B61" s="40">
        <v>0.15</v>
      </c>
      <c r="C61" s="41">
        <v>0.55000000000000004</v>
      </c>
      <c r="D61" s="42">
        <v>0.1</v>
      </c>
      <c r="E61" s="35"/>
      <c r="F61" s="35"/>
      <c r="G61" s="40" t="s">
        <v>41</v>
      </c>
      <c r="H61" s="41">
        <v>0.55000000000000004</v>
      </c>
      <c r="I61" s="42">
        <v>0.1</v>
      </c>
      <c r="J61" s="35"/>
      <c r="K61" s="53" t="s">
        <v>24</v>
      </c>
      <c r="L61" s="53"/>
      <c r="M61" s="53"/>
    </row>
    <row r="62" spans="1:13" ht="17" x14ac:dyDescent="0.2">
      <c r="A62" s="35"/>
      <c r="B62" s="43">
        <v>0.35</v>
      </c>
      <c r="C62" s="44">
        <v>0.35</v>
      </c>
      <c r="D62" s="45">
        <v>0.2</v>
      </c>
      <c r="E62" s="35"/>
      <c r="F62" s="35"/>
      <c r="G62" s="43">
        <v>0.35</v>
      </c>
      <c r="H62" s="44" t="s">
        <v>42</v>
      </c>
      <c r="I62" s="45">
        <v>0.2</v>
      </c>
      <c r="J62" s="35"/>
      <c r="K62" s="14" t="s">
        <v>25</v>
      </c>
      <c r="L62" s="30">
        <v>-0.19</v>
      </c>
      <c r="M62" s="30"/>
    </row>
    <row r="63" spans="1:13" ht="18" thickBot="1" x14ac:dyDescent="0.25">
      <c r="A63" s="36" t="s">
        <v>17</v>
      </c>
      <c r="B63" s="46">
        <v>0.15</v>
      </c>
      <c r="C63" s="47">
        <v>0.15</v>
      </c>
      <c r="D63" s="48">
        <v>0.2</v>
      </c>
      <c r="E63" s="35"/>
      <c r="F63" s="35" t="s">
        <v>40</v>
      </c>
      <c r="G63" s="46">
        <v>0.15</v>
      </c>
      <c r="H63" s="47">
        <v>0.15</v>
      </c>
      <c r="I63" s="48" t="s">
        <v>43</v>
      </c>
      <c r="J63" s="35"/>
      <c r="K63" s="14" t="s">
        <v>26</v>
      </c>
      <c r="L63" s="52">
        <v>0.108</v>
      </c>
      <c r="M63" s="30"/>
    </row>
    <row r="64" spans="1:13" ht="17" thickBot="1" x14ac:dyDescent="0.25">
      <c r="A64" s="35"/>
      <c r="B64" s="35"/>
      <c r="C64" s="35"/>
      <c r="D64" s="35"/>
      <c r="E64" s="35"/>
      <c r="F64" s="35"/>
      <c r="J64" s="35"/>
      <c r="K64" s="14" t="s">
        <v>27</v>
      </c>
      <c r="L64" s="52">
        <v>0.78200000000000003</v>
      </c>
      <c r="M64" s="30"/>
    </row>
    <row r="65" spans="1:16" ht="18" thickBot="1" x14ac:dyDescent="0.25">
      <c r="A65" s="36" t="s">
        <v>39</v>
      </c>
      <c r="B65" s="49">
        <v>0.25</v>
      </c>
      <c r="C65" s="50">
        <v>0.35</v>
      </c>
      <c r="D65" s="51">
        <v>0.3</v>
      </c>
      <c r="E65" s="35"/>
      <c r="F65" s="35" t="s">
        <v>44</v>
      </c>
      <c r="G65" s="35"/>
      <c r="H65" s="35"/>
      <c r="I65" s="35"/>
      <c r="J65" s="35"/>
      <c r="K65" s="35"/>
      <c r="L65" s="35"/>
    </row>
    <row r="66" spans="1:16" x14ac:dyDescent="0.2">
      <c r="G66" s="35"/>
      <c r="H66" s="35"/>
      <c r="I66" s="35"/>
    </row>
    <row r="67" spans="1:16" ht="17" thickBot="1" x14ac:dyDescent="0.25">
      <c r="A67" s="15"/>
      <c r="B67" s="15"/>
      <c r="C67" s="15"/>
      <c r="D67" s="15"/>
      <c r="E67" s="54" t="s">
        <v>45</v>
      </c>
      <c r="F67" s="15"/>
      <c r="J67" s="15"/>
      <c r="K67" s="38"/>
      <c r="L67" s="38"/>
      <c r="M67" s="38"/>
      <c r="N67" s="15"/>
      <c r="O67" s="15"/>
      <c r="P67" s="15"/>
    </row>
    <row r="68" spans="1:16" ht="17" thickBot="1" x14ac:dyDescent="0.25">
      <c r="A68" s="15"/>
      <c r="B68" s="15"/>
      <c r="C68" s="15"/>
      <c r="D68" s="15"/>
      <c r="E68" s="15"/>
      <c r="F68" s="15"/>
      <c r="G68" s="55">
        <f>MAX(L62:M64)</f>
        <v>0.78200000000000003</v>
      </c>
      <c r="H68" s="2" t="s">
        <v>46</v>
      </c>
      <c r="I68" s="2" t="s">
        <v>47</v>
      </c>
      <c r="J68" s="2"/>
      <c r="K68" s="15"/>
      <c r="L68" s="38"/>
      <c r="M68" s="38"/>
      <c r="N68" s="15"/>
      <c r="O68" s="15"/>
      <c r="P68" s="15"/>
    </row>
    <row r="69" spans="1:16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39"/>
      <c r="M69" s="38"/>
      <c r="N69" s="15"/>
      <c r="O69" s="15"/>
      <c r="P69" s="15"/>
    </row>
    <row r="70" spans="1:16" ht="32" customHeight="1" x14ac:dyDescent="0.2">
      <c r="A70" s="31" t="s">
        <v>28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15"/>
    </row>
    <row r="71" spans="1:16" x14ac:dyDescent="0.2">
      <c r="A71" s="15"/>
      <c r="B71" s="15"/>
      <c r="C71" s="15"/>
      <c r="D71" s="15"/>
      <c r="E71" s="15"/>
      <c r="F71" s="15"/>
      <c r="G71" s="38"/>
      <c r="H71" s="38"/>
      <c r="I71" s="38"/>
      <c r="J71" s="38"/>
      <c r="K71" s="15"/>
      <c r="L71" s="15"/>
      <c r="M71" s="15"/>
      <c r="N71" s="15"/>
      <c r="O71" s="15"/>
      <c r="P71" s="15"/>
    </row>
    <row r="72" spans="1:16" x14ac:dyDescent="0.2">
      <c r="A72" s="15"/>
      <c r="B72" s="15"/>
      <c r="C72" s="15"/>
      <c r="D72" s="15"/>
      <c r="E72" s="15"/>
      <c r="F72" s="15"/>
      <c r="G72" s="39"/>
      <c r="H72" s="38"/>
      <c r="I72" s="38"/>
      <c r="J72" s="15"/>
      <c r="K72" s="15"/>
      <c r="L72" s="15"/>
      <c r="M72" s="15"/>
      <c r="N72" s="15"/>
      <c r="O72" s="15"/>
      <c r="P72" s="15"/>
    </row>
    <row r="73" spans="1:16" ht="17" thickBot="1" x14ac:dyDescent="0.25">
      <c r="A73" s="38"/>
      <c r="B73" s="66" t="s">
        <v>48</v>
      </c>
      <c r="C73" s="66"/>
      <c r="D73" s="66"/>
      <c r="E73" s="66"/>
      <c r="F73" s="66" t="s">
        <v>49</v>
      </c>
      <c r="G73" s="66"/>
      <c r="H73" s="66"/>
      <c r="I73" s="2"/>
      <c r="J73" s="38"/>
      <c r="K73" s="15"/>
      <c r="L73" s="15"/>
      <c r="M73" s="15"/>
      <c r="N73" s="15"/>
      <c r="O73" s="15"/>
      <c r="P73" s="15"/>
    </row>
    <row r="74" spans="1:16" x14ac:dyDescent="0.2">
      <c r="A74" s="38"/>
      <c r="B74" s="14" t="s">
        <v>27</v>
      </c>
      <c r="C74" s="52">
        <v>0.78200000000000003</v>
      </c>
      <c r="D74" s="30"/>
      <c r="E74" s="56"/>
      <c r="F74" s="14" t="s">
        <v>27</v>
      </c>
      <c r="G74" s="52">
        <v>0.78200000000000003</v>
      </c>
      <c r="H74" s="30"/>
      <c r="I74" s="56"/>
      <c r="J74" s="15"/>
      <c r="K74" s="15"/>
      <c r="L74" s="15"/>
      <c r="M74" s="15"/>
      <c r="N74" s="15"/>
      <c r="O74" s="15"/>
      <c r="P74" s="15"/>
    </row>
    <row r="75" spans="1:16" x14ac:dyDescent="0.2">
      <c r="A75" s="15"/>
      <c r="B75" s="57"/>
      <c r="C75" s="15"/>
      <c r="D75" s="15"/>
      <c r="E75" s="58"/>
      <c r="F75" s="57"/>
      <c r="G75" s="15"/>
      <c r="H75" s="15"/>
      <c r="I75" s="58"/>
      <c r="J75" s="38"/>
      <c r="K75" s="38"/>
      <c r="L75" s="38"/>
      <c r="M75" s="38"/>
      <c r="N75" s="38"/>
      <c r="O75" s="38"/>
      <c r="P75" s="15"/>
    </row>
    <row r="76" spans="1:16" x14ac:dyDescent="0.2">
      <c r="A76" s="15"/>
      <c r="B76" s="57"/>
      <c r="C76" s="15"/>
      <c r="D76" s="15"/>
      <c r="E76" s="58"/>
      <c r="F76" s="57"/>
      <c r="G76" s="38"/>
      <c r="H76" s="38"/>
      <c r="I76" s="60"/>
      <c r="J76" s="38"/>
      <c r="K76" s="38"/>
      <c r="L76" s="38"/>
      <c r="M76" s="38"/>
      <c r="N76" s="38"/>
      <c r="O76" s="38"/>
      <c r="P76" s="15"/>
    </row>
    <row r="77" spans="1:16" ht="16" customHeight="1" x14ac:dyDescent="0.2">
      <c r="A77" s="15"/>
      <c r="B77" s="59"/>
      <c r="C77" s="38"/>
      <c r="D77" s="38"/>
      <c r="E77" s="60"/>
      <c r="F77" s="57"/>
      <c r="G77" s="38"/>
      <c r="H77" s="38"/>
      <c r="I77" s="60"/>
      <c r="J77" s="38"/>
      <c r="K77" s="38"/>
      <c r="L77" s="38"/>
      <c r="M77" s="38"/>
      <c r="N77" s="38"/>
      <c r="O77" s="38"/>
      <c r="P77" s="38"/>
    </row>
    <row r="78" spans="1:16" ht="16" customHeight="1" x14ac:dyDescent="0.2">
      <c r="A78" s="38"/>
      <c r="B78" s="59"/>
      <c r="C78" s="38"/>
      <c r="D78" s="38"/>
      <c r="E78" s="60"/>
      <c r="F78" s="57"/>
      <c r="G78" s="38"/>
      <c r="H78" s="38"/>
      <c r="I78" s="60"/>
      <c r="J78" s="38"/>
      <c r="K78" s="38"/>
      <c r="L78" s="38"/>
      <c r="M78" s="38"/>
      <c r="N78" s="38"/>
      <c r="O78" s="38"/>
      <c r="P78" s="15"/>
    </row>
    <row r="79" spans="1:16" x14ac:dyDescent="0.2">
      <c r="A79" s="15"/>
      <c r="B79" s="57"/>
      <c r="C79" s="15"/>
      <c r="D79" s="15"/>
      <c r="E79" s="58"/>
      <c r="F79" s="57"/>
      <c r="G79" s="38"/>
      <c r="H79" s="38"/>
      <c r="I79" s="60"/>
      <c r="J79" s="15"/>
      <c r="K79" s="15"/>
      <c r="L79" s="15"/>
      <c r="M79" s="15"/>
      <c r="N79" s="15"/>
      <c r="O79" s="15"/>
      <c r="P79" s="15"/>
    </row>
    <row r="80" spans="1:16" ht="16" customHeight="1" x14ac:dyDescent="0.2">
      <c r="A80" s="38"/>
      <c r="B80" s="59"/>
      <c r="C80" s="38"/>
      <c r="D80" s="38"/>
      <c r="E80" s="60"/>
      <c r="F80" s="59"/>
      <c r="G80" s="15"/>
      <c r="H80" s="15"/>
      <c r="I80" s="58"/>
      <c r="J80" s="38"/>
      <c r="K80" s="38"/>
      <c r="L80" s="38"/>
      <c r="M80" s="38"/>
      <c r="N80" s="38"/>
      <c r="O80" s="38"/>
      <c r="P80" s="15"/>
    </row>
    <row r="81" spans="1:16" x14ac:dyDescent="0.2">
      <c r="A81" s="38"/>
      <c r="B81" s="59"/>
      <c r="C81" s="38"/>
      <c r="D81" s="38"/>
      <c r="E81" s="60"/>
      <c r="F81" s="59"/>
      <c r="G81" s="38"/>
      <c r="H81" s="38"/>
      <c r="I81" s="60"/>
      <c r="J81" s="15"/>
      <c r="K81" s="15"/>
      <c r="L81" s="15"/>
      <c r="M81" s="15"/>
      <c r="N81" s="15"/>
      <c r="O81" s="15"/>
      <c r="P81" s="15"/>
    </row>
    <row r="82" spans="1:16" x14ac:dyDescent="0.2">
      <c r="A82" s="15"/>
      <c r="B82" s="57"/>
      <c r="C82" s="15"/>
      <c r="D82" s="15"/>
      <c r="E82" s="58"/>
      <c r="F82" s="57"/>
      <c r="G82" s="38"/>
      <c r="H82" s="38"/>
      <c r="I82" s="60"/>
      <c r="J82" s="15"/>
      <c r="K82" s="15"/>
      <c r="L82" s="15"/>
      <c r="M82" s="15"/>
      <c r="N82" s="15"/>
      <c r="O82" s="15"/>
      <c r="P82" s="15"/>
    </row>
    <row r="83" spans="1:16" x14ac:dyDescent="0.2">
      <c r="A83" s="15"/>
      <c r="B83" s="57"/>
      <c r="C83" s="15"/>
      <c r="D83" s="15"/>
      <c r="E83" s="58"/>
      <c r="F83" s="57"/>
      <c r="G83" s="15"/>
      <c r="H83" s="15"/>
      <c r="I83" s="58"/>
      <c r="J83" s="15"/>
      <c r="K83" s="15"/>
      <c r="L83" s="15"/>
      <c r="M83" s="15"/>
      <c r="N83" s="15"/>
      <c r="O83" s="15"/>
      <c r="P83" s="15"/>
    </row>
    <row r="84" spans="1:16" x14ac:dyDescent="0.2">
      <c r="A84" s="15"/>
      <c r="B84" s="57"/>
      <c r="C84" s="15"/>
      <c r="D84" s="15"/>
      <c r="E84" s="58"/>
      <c r="F84" s="57"/>
      <c r="G84" s="15"/>
      <c r="H84" s="15"/>
      <c r="I84" s="58"/>
      <c r="J84" s="15"/>
      <c r="K84" s="15"/>
      <c r="L84" s="15"/>
      <c r="M84" s="15"/>
      <c r="N84" s="15"/>
      <c r="O84" s="15"/>
      <c r="P84" s="15"/>
    </row>
    <row r="85" spans="1:16" x14ac:dyDescent="0.2">
      <c r="A85" s="38"/>
      <c r="B85" s="59"/>
      <c r="C85" s="38"/>
      <c r="D85" s="38"/>
      <c r="E85" s="60"/>
      <c r="F85" s="59"/>
      <c r="G85" s="15"/>
      <c r="H85" s="15"/>
      <c r="I85" s="58"/>
      <c r="J85" s="15"/>
      <c r="K85" s="15"/>
      <c r="L85" s="15"/>
      <c r="M85" s="15"/>
      <c r="N85" s="15"/>
      <c r="O85" s="15"/>
      <c r="P85" s="15"/>
    </row>
    <row r="86" spans="1:16" x14ac:dyDescent="0.2">
      <c r="A86" s="15"/>
      <c r="B86" s="57"/>
      <c r="C86" s="15"/>
      <c r="D86" s="15"/>
      <c r="E86" s="58"/>
      <c r="F86" s="57"/>
      <c r="G86" s="15"/>
      <c r="H86" s="15"/>
      <c r="I86" s="58"/>
      <c r="J86" s="15"/>
      <c r="K86" s="15"/>
      <c r="L86" s="15"/>
      <c r="M86" s="15"/>
      <c r="N86" s="15"/>
      <c r="O86" s="15"/>
      <c r="P86" s="15"/>
    </row>
    <row r="87" spans="1:16" x14ac:dyDescent="0.2">
      <c r="A87" s="38"/>
      <c r="B87" s="59"/>
      <c r="C87" s="15"/>
      <c r="D87" s="15"/>
      <c r="E87" s="58"/>
      <c r="F87" s="57"/>
      <c r="G87" s="15"/>
      <c r="H87" s="15"/>
      <c r="I87" s="58"/>
      <c r="J87" s="15"/>
      <c r="K87" s="15"/>
      <c r="L87" s="15"/>
      <c r="M87" s="15"/>
      <c r="N87" s="15"/>
      <c r="O87" s="15"/>
      <c r="P87" s="15"/>
    </row>
    <row r="88" spans="1:16" x14ac:dyDescent="0.2">
      <c r="A88" s="15"/>
      <c r="B88" s="57"/>
      <c r="C88" s="15"/>
      <c r="D88" s="15"/>
      <c r="E88" s="58"/>
      <c r="F88" s="57"/>
      <c r="G88" s="15"/>
      <c r="H88" s="15"/>
      <c r="I88" s="58"/>
      <c r="J88" s="15"/>
      <c r="K88" s="15"/>
      <c r="L88" s="15"/>
      <c r="M88" s="15"/>
      <c r="N88" s="15"/>
      <c r="O88" s="15"/>
      <c r="P88" s="15"/>
    </row>
    <row r="89" spans="1:16" ht="17" thickBot="1" x14ac:dyDescent="0.25">
      <c r="A89" s="38"/>
      <c r="B89" s="61"/>
      <c r="C89" s="62"/>
      <c r="D89" s="62"/>
      <c r="E89" s="63"/>
      <c r="F89" s="61"/>
      <c r="G89" s="64"/>
      <c r="H89" s="64"/>
      <c r="I89" s="65"/>
      <c r="J89" s="15"/>
      <c r="K89" s="15"/>
      <c r="L89" s="15"/>
      <c r="M89" s="15"/>
      <c r="N89" s="15"/>
      <c r="O89" s="15"/>
      <c r="P89" s="15"/>
    </row>
    <row r="90" spans="1:16" x14ac:dyDescent="0.2">
      <c r="A90" s="15"/>
      <c r="B90" s="15"/>
      <c r="C90" s="15"/>
      <c r="D90" s="15"/>
      <c r="E90" s="15"/>
      <c r="F90" s="15"/>
      <c r="G90" s="38"/>
      <c r="H90" s="38"/>
      <c r="I90" s="15"/>
      <c r="J90" s="15"/>
      <c r="K90" s="15"/>
      <c r="L90" s="15"/>
      <c r="M90" s="15"/>
      <c r="N90" s="15"/>
      <c r="O90" s="15"/>
      <c r="P90" s="15"/>
    </row>
    <row r="91" spans="1:16" x14ac:dyDescent="0.2">
      <c r="A91" s="15"/>
      <c r="B91" s="66"/>
      <c r="C91" s="66"/>
      <c r="D91" s="66"/>
      <c r="E91" s="66"/>
      <c r="F91" s="66"/>
      <c r="G91" s="66"/>
      <c r="H91" s="66"/>
      <c r="I91" s="66"/>
      <c r="J91" s="54"/>
      <c r="K91" s="15"/>
      <c r="L91" s="15"/>
      <c r="M91" s="15"/>
      <c r="N91" s="15"/>
      <c r="O91" s="15"/>
      <c r="P91" s="15"/>
    </row>
    <row r="92" spans="1:16" ht="17" thickBo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2">
      <c r="A93" s="15"/>
      <c r="B93" s="67"/>
      <c r="C93" s="68">
        <v>1</v>
      </c>
      <c r="D93" s="68">
        <v>0</v>
      </c>
      <c r="E93" s="69">
        <v>0</v>
      </c>
      <c r="F93" s="15"/>
      <c r="G93" s="15"/>
      <c r="H93" s="15">
        <v>0.85</v>
      </c>
      <c r="I93" s="15">
        <v>-0.45</v>
      </c>
      <c r="J93" s="15">
        <v>-0.9</v>
      </c>
      <c r="K93" s="15"/>
      <c r="L93" s="15"/>
      <c r="M93" s="15"/>
      <c r="N93" s="15"/>
      <c r="O93" s="15"/>
      <c r="P93" s="15"/>
    </row>
    <row r="94" spans="1:16" x14ac:dyDescent="0.2">
      <c r="A94" s="15"/>
      <c r="B94" s="70" t="s">
        <v>51</v>
      </c>
      <c r="C94" s="2">
        <v>0</v>
      </c>
      <c r="D94" s="2">
        <v>1</v>
      </c>
      <c r="E94" s="71">
        <v>0</v>
      </c>
      <c r="F94" s="15"/>
      <c r="G94" s="15" t="s">
        <v>54</v>
      </c>
      <c r="H94" s="15">
        <v>-0.65</v>
      </c>
      <c r="I94" s="15">
        <v>0.65</v>
      </c>
      <c r="J94" s="15">
        <v>-0.8</v>
      </c>
      <c r="K94" s="15"/>
      <c r="L94" s="15"/>
      <c r="M94" s="15"/>
      <c r="N94" s="15"/>
      <c r="O94" s="15"/>
      <c r="P94" s="15"/>
    </row>
    <row r="95" spans="1:16" ht="17" thickBot="1" x14ac:dyDescent="0.25">
      <c r="A95" s="15"/>
      <c r="B95" s="72"/>
      <c r="C95" s="73">
        <v>0</v>
      </c>
      <c r="D95" s="73">
        <v>0</v>
      </c>
      <c r="E95" s="74">
        <v>1</v>
      </c>
      <c r="F95" s="15"/>
      <c r="G95" s="15"/>
      <c r="H95" s="15">
        <v>-0.85</v>
      </c>
      <c r="I95" s="15">
        <v>-0.85</v>
      </c>
      <c r="J95" s="15">
        <v>0.8</v>
      </c>
      <c r="K95" s="15"/>
      <c r="L95" s="15"/>
      <c r="M95" s="15"/>
      <c r="N95" s="15"/>
      <c r="O95" s="15"/>
      <c r="P95" s="15"/>
    </row>
    <row r="96" spans="1:16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1:16" ht="17" thickBo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1:16" x14ac:dyDescent="0.2">
      <c r="A98" s="15"/>
      <c r="B98" s="81"/>
      <c r="C98" s="75">
        <v>0.15</v>
      </c>
      <c r="D98" s="75">
        <v>0.55000000000000004</v>
      </c>
      <c r="E98" s="76">
        <v>0.1</v>
      </c>
      <c r="F98" s="38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1:16" x14ac:dyDescent="0.2">
      <c r="A99" s="15"/>
      <c r="B99" s="57" t="s">
        <v>52</v>
      </c>
      <c r="C99" s="80">
        <v>0.35</v>
      </c>
      <c r="D99" s="80">
        <v>0.35</v>
      </c>
      <c r="E99" s="77">
        <v>0.2</v>
      </c>
      <c r="F99" s="15"/>
      <c r="G99" s="38"/>
      <c r="H99" s="38"/>
      <c r="I99" s="38"/>
      <c r="J99" s="15"/>
      <c r="K99" s="15"/>
      <c r="L99" s="15"/>
      <c r="M99" s="15"/>
      <c r="N99" s="15"/>
      <c r="O99" s="15"/>
      <c r="P99" s="15"/>
    </row>
    <row r="100" spans="1:16" ht="17" thickBot="1" x14ac:dyDescent="0.25">
      <c r="A100" s="15"/>
      <c r="B100" s="82"/>
      <c r="C100" s="78">
        <v>0.15</v>
      </c>
      <c r="D100" s="78">
        <v>0.15</v>
      </c>
      <c r="E100" s="79">
        <v>0.2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1:16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1:16" x14ac:dyDescent="0.2">
      <c r="A102" s="38"/>
      <c r="B102" s="37"/>
      <c r="C102" s="37"/>
      <c r="D102" s="37"/>
      <c r="E102" s="37"/>
      <c r="F102" s="38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1:16" x14ac:dyDescent="0.2">
      <c r="A103" s="15"/>
      <c r="B103" s="66" t="s">
        <v>50</v>
      </c>
      <c r="C103" s="66"/>
      <c r="D103" s="66"/>
      <c r="E103" s="66"/>
      <c r="F103" s="66"/>
      <c r="G103" s="66" t="s">
        <v>55</v>
      </c>
      <c r="H103" s="66"/>
      <c r="I103" s="66"/>
      <c r="J103" s="15"/>
      <c r="K103" s="15"/>
      <c r="L103" s="15"/>
      <c r="M103" s="15"/>
      <c r="N103" s="15"/>
      <c r="O103" s="15"/>
      <c r="P103" s="15"/>
    </row>
    <row r="104" spans="1:16" x14ac:dyDescent="0.2">
      <c r="A104" s="15"/>
      <c r="B104" s="37"/>
      <c r="C104" s="37"/>
      <c r="D104" s="37"/>
      <c r="E104" s="37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 ht="17" thickBot="1" x14ac:dyDescent="0.25">
      <c r="A105" s="38"/>
      <c r="B105" s="38"/>
      <c r="C105" s="38"/>
      <c r="D105" s="38"/>
      <c r="E105" s="38"/>
      <c r="F105" s="38"/>
      <c r="G105" s="15"/>
      <c r="H105" s="15"/>
      <c r="I105" s="15"/>
      <c r="J105" s="38"/>
      <c r="K105" s="38"/>
      <c r="L105" s="38"/>
      <c r="M105" s="15"/>
      <c r="N105" s="15"/>
      <c r="O105" s="15"/>
      <c r="P105" s="15"/>
    </row>
    <row r="106" spans="1:16" ht="17" x14ac:dyDescent="0.2">
      <c r="A106" s="15"/>
      <c r="B106" s="81"/>
      <c r="C106" s="84">
        <f t="array" ref="C106:E108">MINVERSE(H93:J95)</f>
        <v>9.5779706674648357E-2</v>
      </c>
      <c r="D106" s="84">
        <v>-0.67345106255612086</v>
      </c>
      <c r="E106" s="85">
        <v>-0.56569889254714156</v>
      </c>
      <c r="F106" s="15"/>
      <c r="G106" s="89" t="s">
        <v>29</v>
      </c>
      <c r="H106" s="3" t="s">
        <v>56</v>
      </c>
      <c r="I106" s="3"/>
      <c r="J106" s="3"/>
      <c r="K106" s="15">
        <f>0.15*G112+0.55*H112+0.1*I112 + 0.25</f>
        <v>1.5365595302715812E+22</v>
      </c>
      <c r="L106" s="15"/>
      <c r="M106" s="15"/>
      <c r="N106" s="15"/>
      <c r="O106" s="15"/>
      <c r="P106" s="15"/>
    </row>
    <row r="107" spans="1:16" ht="17" x14ac:dyDescent="0.2">
      <c r="A107" s="15"/>
      <c r="B107" s="59" t="s">
        <v>53</v>
      </c>
      <c r="C107" s="83">
        <v>-0.71834780005986232</v>
      </c>
      <c r="D107" s="83">
        <v>5.08829691709069E-2</v>
      </c>
      <c r="E107" s="86">
        <v>-0.75725830589643817</v>
      </c>
      <c r="F107" s="15"/>
      <c r="G107" s="54" t="s">
        <v>30</v>
      </c>
      <c r="H107" s="3" t="s">
        <v>57</v>
      </c>
      <c r="I107" s="3"/>
      <c r="J107" s="3"/>
      <c r="K107" s="15">
        <f>0.35*G112+0.35*H112+0.2*I113+0.35</f>
        <v>1.716200105726402E+22</v>
      </c>
      <c r="L107" s="15"/>
      <c r="M107" s="15"/>
      <c r="N107" s="15"/>
      <c r="O107" s="15"/>
      <c r="P107" s="15"/>
    </row>
    <row r="108" spans="1:16" ht="17" thickBot="1" x14ac:dyDescent="0.25">
      <c r="A108" s="15"/>
      <c r="B108" s="61"/>
      <c r="C108" s="87">
        <v>-0.66147859922178986</v>
      </c>
      <c r="D108" s="87">
        <v>-0.66147859922178986</v>
      </c>
      <c r="E108" s="88">
        <v>-0.15564202334630348</v>
      </c>
      <c r="F108" s="15"/>
      <c r="G108" s="54" t="s">
        <v>31</v>
      </c>
      <c r="H108" s="3" t="s">
        <v>58</v>
      </c>
      <c r="I108" s="3"/>
      <c r="J108" s="3"/>
      <c r="K108" s="15">
        <f>0.15*G112+0.15*H112+0.2*I112+0.3</f>
        <v>7.3918386769601946E+21</v>
      </c>
      <c r="L108" s="15"/>
      <c r="M108" s="15"/>
      <c r="N108" s="15"/>
      <c r="O108" s="15"/>
      <c r="P108" s="15"/>
    </row>
    <row r="109" spans="1:16" x14ac:dyDescent="0.2">
      <c r="A109" s="15"/>
      <c r="B109" s="38"/>
      <c r="C109" s="38"/>
      <c r="D109" s="38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1:16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1:16" x14ac:dyDescent="0.2">
      <c r="A111" s="15"/>
      <c r="B111" s="15"/>
      <c r="C111" s="15"/>
      <c r="D111" s="15"/>
      <c r="E111" s="15"/>
      <c r="F111" s="15"/>
      <c r="G111" s="54" t="s">
        <v>29</v>
      </c>
      <c r="H111" s="54" t="s">
        <v>30</v>
      </c>
      <c r="I111" s="54" t="s">
        <v>31</v>
      </c>
      <c r="J111" s="54"/>
      <c r="K111" s="54" t="s">
        <v>59</v>
      </c>
      <c r="L111" s="15"/>
      <c r="M111" s="15"/>
      <c r="N111" s="15"/>
      <c r="O111" s="15"/>
      <c r="P111" s="15"/>
    </row>
    <row r="112" spans="1:16" x14ac:dyDescent="0.2">
      <c r="A112" s="15"/>
      <c r="B112" s="15"/>
      <c r="C112" s="15"/>
      <c r="D112" s="15"/>
      <c r="E112" s="15"/>
      <c r="F112" s="15"/>
      <c r="G112" s="15">
        <v>2.905402796227079E+22</v>
      </c>
      <c r="H112" s="15">
        <v>1.9980260772769272E+22</v>
      </c>
      <c r="I112" s="15">
        <v>1.8347683352092996E+20</v>
      </c>
      <c r="J112" s="15"/>
      <c r="K112" s="15">
        <f>0.15*G112+0.55*H112+0.1*I112+0.25+0.35*G112+0.35*H112+0.2*I113+0.35+0.15*G112+0.15*H112+0.2*I112+0.3</f>
        <v>3.9919435036940021E+22</v>
      </c>
      <c r="L112" s="15"/>
      <c r="M112" s="15"/>
      <c r="N112" s="15"/>
      <c r="O112" s="15"/>
      <c r="P112" s="15"/>
    </row>
    <row r="113" spans="1:16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1:16" x14ac:dyDescent="0.2">
      <c r="G114" s="15"/>
      <c r="H114" s="15"/>
      <c r="I114" s="15"/>
    </row>
    <row r="116" spans="1:16" x14ac:dyDescent="0.2">
      <c r="B116" s="66" t="s">
        <v>60</v>
      </c>
      <c r="C116" s="66"/>
      <c r="D116" s="66"/>
      <c r="E116" s="66"/>
      <c r="F116" s="66"/>
      <c r="G116" s="66"/>
      <c r="H116" s="66"/>
    </row>
    <row r="117" spans="1:16" x14ac:dyDescent="0.2">
      <c r="B117" s="66"/>
      <c r="C117" s="66"/>
      <c r="D117" s="66"/>
      <c r="E117" s="66"/>
      <c r="F117" s="66"/>
      <c r="G117" s="66"/>
      <c r="H117" s="66"/>
    </row>
    <row r="118" spans="1:16" x14ac:dyDescent="0.2">
      <c r="B118" s="66" t="s">
        <v>61</v>
      </c>
      <c r="C118" s="66"/>
      <c r="D118" s="66"/>
      <c r="E118" s="66"/>
      <c r="F118" s="66"/>
      <c r="G118" s="66"/>
      <c r="H118" s="66"/>
    </row>
    <row r="119" spans="1:16" x14ac:dyDescent="0.2">
      <c r="B119" s="66" t="s">
        <v>62</v>
      </c>
      <c r="C119" s="66"/>
      <c r="D119" s="66"/>
      <c r="E119" s="66"/>
      <c r="F119" s="66"/>
      <c r="G119" s="66"/>
      <c r="H119" s="66"/>
    </row>
    <row r="120" spans="1:16" x14ac:dyDescent="0.2">
      <c r="B120" s="66" t="s">
        <v>63</v>
      </c>
      <c r="C120" s="66"/>
      <c r="D120" s="66"/>
      <c r="E120" s="66"/>
      <c r="F120" s="66"/>
      <c r="G120" s="66"/>
      <c r="H120" s="66"/>
    </row>
    <row r="122" spans="1:16" ht="17" thickBot="1" x14ac:dyDescent="0.25"/>
    <row r="123" spans="1:16" x14ac:dyDescent="0.2">
      <c r="B123" s="67"/>
      <c r="C123" s="68">
        <v>1</v>
      </c>
      <c r="D123" s="68">
        <v>0</v>
      </c>
      <c r="E123" s="69">
        <v>0</v>
      </c>
      <c r="G123" s="67"/>
      <c r="H123" s="68">
        <f t="array" ref="H123:J125">C128:E130-C123:E125</f>
        <v>-0.85</v>
      </c>
      <c r="I123" s="68">
        <v>0.55000000000000004</v>
      </c>
      <c r="J123" s="69">
        <v>0.1</v>
      </c>
    </row>
    <row r="124" spans="1:16" x14ac:dyDescent="0.2">
      <c r="B124" s="70" t="s">
        <v>51</v>
      </c>
      <c r="C124" s="2">
        <v>0</v>
      </c>
      <c r="D124" s="2">
        <v>1</v>
      </c>
      <c r="E124" s="71">
        <v>0</v>
      </c>
      <c r="G124" s="70" t="s">
        <v>65</v>
      </c>
      <c r="H124" s="37">
        <v>0.35</v>
      </c>
      <c r="I124" s="37">
        <v>-0.65</v>
      </c>
      <c r="J124" s="71">
        <v>0.2</v>
      </c>
    </row>
    <row r="125" spans="1:16" ht="17" thickBot="1" x14ac:dyDescent="0.25">
      <c r="B125" s="72"/>
      <c r="C125" s="73">
        <v>0</v>
      </c>
      <c r="D125" s="73">
        <v>0</v>
      </c>
      <c r="E125" s="74">
        <v>1</v>
      </c>
      <c r="G125" s="72"/>
      <c r="H125" s="73">
        <v>0.15</v>
      </c>
      <c r="I125" s="73">
        <v>0.15</v>
      </c>
      <c r="J125" s="74">
        <v>-0.8</v>
      </c>
    </row>
    <row r="126" spans="1:16" x14ac:dyDescent="0.2">
      <c r="B126" s="15"/>
      <c r="C126" s="15"/>
      <c r="D126" s="15"/>
      <c r="E126" s="15"/>
      <c r="F126" s="1"/>
    </row>
    <row r="127" spans="1:16" ht="17" thickBot="1" x14ac:dyDescent="0.25">
      <c r="B127" s="15"/>
      <c r="C127" s="15"/>
      <c r="D127" s="15"/>
      <c r="E127" s="15"/>
      <c r="G127" s="1"/>
      <c r="H127" s="1"/>
      <c r="I127" s="1"/>
    </row>
    <row r="128" spans="1:16" x14ac:dyDescent="0.2">
      <c r="B128" s="81"/>
      <c r="C128" s="75">
        <v>0.15</v>
      </c>
      <c r="D128" s="75">
        <v>0.55000000000000004</v>
      </c>
      <c r="E128" s="76">
        <v>0.1</v>
      </c>
      <c r="G128" s="67"/>
      <c r="H128" s="68">
        <f t="array" ref="H128:J130">C133:E135-C128:E130</f>
        <v>7.9999999999999988E-2</v>
      </c>
      <c r="I128" s="68">
        <v>-0.26</v>
      </c>
      <c r="J128" s="69">
        <v>4.5000000000000012E-2</v>
      </c>
    </row>
    <row r="129" spans="2:10" x14ac:dyDescent="0.2">
      <c r="B129" s="57" t="s">
        <v>52</v>
      </c>
      <c r="C129" s="80">
        <v>0.35</v>
      </c>
      <c r="D129" s="80">
        <v>0.35</v>
      </c>
      <c r="E129" s="77">
        <v>0.2</v>
      </c>
      <c r="G129" s="70" t="s">
        <v>66</v>
      </c>
      <c r="H129" s="37">
        <v>-0.14499999999999999</v>
      </c>
      <c r="I129" s="37">
        <v>-5.0000000000000044E-3</v>
      </c>
      <c r="J129" s="71">
        <v>-5.5000000000000021E-2</v>
      </c>
    </row>
    <row r="130" spans="2:10" ht="17" thickBot="1" x14ac:dyDescent="0.25">
      <c r="B130" s="82"/>
      <c r="C130" s="78">
        <v>0.15</v>
      </c>
      <c r="D130" s="78">
        <v>0.15</v>
      </c>
      <c r="E130" s="79">
        <v>0.2</v>
      </c>
      <c r="G130" s="72"/>
      <c r="H130" s="73">
        <v>-4.4999999999999998E-2</v>
      </c>
      <c r="I130" s="73">
        <v>1.5000000000000013E-2</v>
      </c>
      <c r="J130" s="74">
        <v>-0.115</v>
      </c>
    </row>
    <row r="132" spans="2:10" ht="17" thickBot="1" x14ac:dyDescent="0.25"/>
    <row r="133" spans="2:10" x14ac:dyDescent="0.2">
      <c r="B133" s="67"/>
      <c r="C133" s="68">
        <f t="array" ref="C133:E135">MMULT(C128:E130,C128:E130)</f>
        <v>0.22999999999999998</v>
      </c>
      <c r="D133" s="68">
        <v>0.29000000000000004</v>
      </c>
      <c r="E133" s="69">
        <v>0.14500000000000002</v>
      </c>
    </row>
    <row r="134" spans="2:10" x14ac:dyDescent="0.2">
      <c r="B134" s="70" t="s">
        <v>64</v>
      </c>
      <c r="C134" s="37">
        <v>0.20499999999999999</v>
      </c>
      <c r="D134" s="37">
        <v>0.34499999999999997</v>
      </c>
      <c r="E134" s="71">
        <v>0.14499999999999999</v>
      </c>
    </row>
    <row r="135" spans="2:10" ht="17" thickBot="1" x14ac:dyDescent="0.25">
      <c r="B135" s="72"/>
      <c r="C135" s="73">
        <v>0.105</v>
      </c>
      <c r="D135" s="73">
        <v>0.16500000000000001</v>
      </c>
      <c r="E135" s="74">
        <v>8.5000000000000006E-2</v>
      </c>
    </row>
    <row r="137" spans="2:10" ht="17" thickBot="1" x14ac:dyDescent="0.25"/>
    <row r="138" spans="2:10" x14ac:dyDescent="0.2">
      <c r="B138" s="67"/>
      <c r="C138" s="68">
        <f t="array" ref="C138:E140">MMULT(C133:E135,C128:E130)</f>
        <v>0.15775</v>
      </c>
      <c r="D138" s="68">
        <v>0.24975</v>
      </c>
      <c r="E138" s="69">
        <v>0.11000000000000001</v>
      </c>
    </row>
    <row r="139" spans="2:10" x14ac:dyDescent="0.2">
      <c r="B139" s="70" t="s">
        <v>67</v>
      </c>
      <c r="C139" s="37">
        <v>0.17324999999999996</v>
      </c>
      <c r="D139" s="37">
        <v>0.25524999999999998</v>
      </c>
      <c r="E139" s="71">
        <v>0.11849999999999999</v>
      </c>
    </row>
    <row r="140" spans="2:10" ht="17" thickBot="1" x14ac:dyDescent="0.25">
      <c r="B140" s="72"/>
      <c r="C140" s="73">
        <v>8.6249999999999993E-2</v>
      </c>
      <c r="D140" s="73">
        <v>0.12825</v>
      </c>
      <c r="E140" s="74">
        <v>6.0500000000000005E-2</v>
      </c>
    </row>
    <row r="143" spans="2:10" x14ac:dyDescent="0.2">
      <c r="C143" t="s">
        <v>68</v>
      </c>
    </row>
    <row r="146" spans="2:7" ht="17" thickBot="1" x14ac:dyDescent="0.25"/>
    <row r="147" spans="2:7" x14ac:dyDescent="0.2">
      <c r="B147" s="67"/>
      <c r="C147" s="68">
        <f t="array" ref="C147:E149">MMULT(C138:E140,MMULT(C138:E140,MMULT(C138:E140,MMULT(C138:E140,C138:E140))))</f>
        <v>8.5362753366068911E-3</v>
      </c>
      <c r="D147" s="68">
        <v>1.289989008310208E-2</v>
      </c>
      <c r="E147" s="69">
        <v>5.8946444343351868E-3</v>
      </c>
    </row>
    <row r="148" spans="2:7" x14ac:dyDescent="0.2">
      <c r="B148" s="70" t="s">
        <v>70</v>
      </c>
      <c r="C148" s="37">
        <v>8.9957916236474613E-3</v>
      </c>
      <c r="D148" s="37">
        <v>1.3594304099849177E-2</v>
      </c>
      <c r="E148" s="71">
        <v>6.2119590670299592E-3</v>
      </c>
      <c r="G148" s="66" t="s">
        <v>69</v>
      </c>
    </row>
    <row r="149" spans="2:7" ht="17" thickBot="1" x14ac:dyDescent="0.25">
      <c r="B149" s="72"/>
      <c r="C149" s="73">
        <v>4.5147280122990099E-3</v>
      </c>
      <c r="D149" s="73">
        <v>6.8225886198743542E-3</v>
      </c>
      <c r="E149" s="74">
        <v>3.1176028513138668E-3</v>
      </c>
    </row>
  </sheetData>
  <mergeCells count="35">
    <mergeCell ref="H106:J106"/>
    <mergeCell ref="H107:J107"/>
    <mergeCell ref="H108:J108"/>
    <mergeCell ref="L63:M63"/>
    <mergeCell ref="L64:M64"/>
    <mergeCell ref="A70:O70"/>
    <mergeCell ref="C74:D74"/>
    <mergeCell ref="G74:H74"/>
    <mergeCell ref="A26:I26"/>
    <mergeCell ref="K24:O27"/>
    <mergeCell ref="K61:M61"/>
    <mergeCell ref="L62:M62"/>
    <mergeCell ref="A19:B19"/>
    <mergeCell ref="A20:B20"/>
    <mergeCell ref="C19:D19"/>
    <mergeCell ref="C20:D20"/>
    <mergeCell ref="E19:F19"/>
    <mergeCell ref="E28:I28"/>
    <mergeCell ref="F29:F30"/>
    <mergeCell ref="A35:G35"/>
    <mergeCell ref="A36:G36"/>
    <mergeCell ref="G20:H20"/>
    <mergeCell ref="A37:I37"/>
    <mergeCell ref="A39:B40"/>
    <mergeCell ref="A41:B41"/>
    <mergeCell ref="A34:L34"/>
    <mergeCell ref="A1:L1"/>
    <mergeCell ref="A2:L2"/>
    <mergeCell ref="E20:F20"/>
    <mergeCell ref="G18:H18"/>
    <mergeCell ref="G19:H19"/>
    <mergeCell ref="K18:O18"/>
    <mergeCell ref="K19:O19"/>
    <mergeCell ref="C18:D18"/>
    <mergeCell ref="E18:F1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Dima Malovanyy</cp:lastModifiedBy>
  <dcterms:created xsi:type="dcterms:W3CDTF">2022-10-17T12:52:07Z</dcterms:created>
  <dcterms:modified xsi:type="dcterms:W3CDTF">2022-12-04T21:21:08Z</dcterms:modified>
</cp:coreProperties>
</file>