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nzoorg-my.sharepoint.com/personal/david_plummer_tanzo_org/Documents/Documents/Dorset Projects/B.InsightMaker/"/>
    </mc:Choice>
  </mc:AlternateContent>
  <xr:revisionPtr revIDLastSave="1" documentId="8_{32B5B921-DEDD-4F51-9E96-6CFB405BFFA6}" xr6:coauthVersionLast="45" xr6:coauthVersionMax="45" xr10:uidLastSave="{0B035481-7C6E-4CFE-8E94-6EDF4FEAD342}"/>
  <bookViews>
    <workbookView xWindow="195" yWindow="1245" windowWidth="27585" windowHeight="15615" xr2:uid="{2166C94E-8F38-4C51-9C5E-0938F485182D}"/>
  </bookViews>
  <sheets>
    <sheet name="zero" sheetId="8" r:id="rId1"/>
    <sheet name="ones" sheetId="23" r:id="rId2"/>
    <sheet name="70P" sheetId="26" r:id="rId3"/>
    <sheet name="Population" sheetId="6" r:id="rId4"/>
    <sheet name="Mortality Rate" sheetId="10" r:id="rId5"/>
    <sheet name="Birth Rate" sheetId="11" r:id="rId6"/>
    <sheet name="SEIR Assumptions" sheetId="24" r:id="rId7"/>
    <sheet name="SEIR Scenarios" sheetId="27" r:id="rId8"/>
    <sheet name="HCD Disease Progression" sheetId="25" r:id="rId9"/>
    <sheet name="HCD Input Data" sheetId="7" r:id="rId10"/>
    <sheet name="SRHR" sheetId="12" r:id="rId11"/>
    <sheet name="CCR" sheetId="13" r:id="rId12"/>
    <sheet name="IFR" sheetId="16" r:id="rId13"/>
    <sheet name="2D Cross Exposure (I)" sheetId="15" r:id="rId14"/>
    <sheet name="2D Cross Exposure (U)" sheetId="21" r:id="rId15"/>
    <sheet name="GB Contact Matrix" sheetId="19" r:id="rId16"/>
    <sheet name="2D Cross Exposure (CM)" sheetId="20" r:id="rId17"/>
    <sheet name="Shift Population" sheetId="3" r:id="rId18"/>
  </sheets>
  <definedNames>
    <definedName name="PICHrate">#REF!</definedName>
    <definedName name="scaleFactor">'2D Cross Exposure (CM)'!$T$41</definedName>
    <definedName name="timeToAdmission">#REF!</definedName>
    <definedName name="yearBands" localSheetId="16">'2D Cross Exposure (CM)'!$C$10</definedName>
    <definedName name="yearBands" localSheetId="13">'2D Cross Exposure (I)'!$C$10</definedName>
    <definedName name="yearBands" localSheetId="14">'2D Cross Exposure (U)'!$C$10</definedName>
    <definedName name="yearBands" localSheetId="2">'70P'!$C$5</definedName>
    <definedName name="yearBands" localSheetId="5">'Birth Rate'!$C$3</definedName>
    <definedName name="yearBands" localSheetId="11">CCR!$C$3</definedName>
    <definedName name="yearBands" localSheetId="12">IFR!$C$3</definedName>
    <definedName name="yearBands" localSheetId="4">'Mortality Rate'!$C$3</definedName>
    <definedName name="yearBands" localSheetId="1">ones!$C$3</definedName>
    <definedName name="yearBands" localSheetId="10">SRHR!$C$3</definedName>
    <definedName name="yearBands" localSheetId="0">zero!$C$3</definedName>
    <definedName name="yearBands">Population!$C$3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26" l="1"/>
  <c r="G26" i="26"/>
  <c r="B11" i="26"/>
  <c r="B12" i="26" s="1"/>
  <c r="C10" i="26"/>
  <c r="H10" i="26" s="1"/>
  <c r="J17" i="25"/>
  <c r="D11" i="25"/>
  <c r="D10" i="25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16" i="7"/>
  <c r="B13" i="26" l="1"/>
  <c r="C12" i="26"/>
  <c r="C11" i="26"/>
  <c r="G10" i="26"/>
  <c r="H24" i="23"/>
  <c r="G24" i="23"/>
  <c r="B9" i="23"/>
  <c r="B10" i="23" s="1"/>
  <c r="C8" i="23"/>
  <c r="H8" i="23" s="1"/>
  <c r="H11" i="26" l="1"/>
  <c r="G11" i="26"/>
  <c r="B14" i="26"/>
  <c r="C13" i="26"/>
  <c r="H12" i="26"/>
  <c r="G12" i="26"/>
  <c r="B11" i="23"/>
  <c r="C10" i="23"/>
  <c r="G8" i="23"/>
  <c r="C9" i="23"/>
  <c r="H13" i="26" l="1"/>
  <c r="G13" i="26"/>
  <c r="B15" i="26"/>
  <c r="C14" i="26"/>
  <c r="H9" i="23"/>
  <c r="G9" i="23"/>
  <c r="B12" i="23"/>
  <c r="C11" i="23"/>
  <c r="H10" i="23"/>
  <c r="G10" i="23"/>
  <c r="H14" i="26" l="1"/>
  <c r="G14" i="26"/>
  <c r="C15" i="26"/>
  <c r="B16" i="26"/>
  <c r="H11" i="23"/>
  <c r="G11" i="23"/>
  <c r="C12" i="23"/>
  <c r="B13" i="23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D17" i="20"/>
  <c r="T41" i="20"/>
  <c r="V41" i="20"/>
  <c r="V40" i="20"/>
  <c r="V44" i="20"/>
  <c r="V45" i="20"/>
  <c r="V46" i="20"/>
  <c r="V47" i="20"/>
  <c r="V48" i="20"/>
  <c r="V49" i="20"/>
  <c r="V50" i="20"/>
  <c r="V51" i="20"/>
  <c r="V52" i="20"/>
  <c r="V53" i="20"/>
  <c r="V54" i="20"/>
  <c r="V55" i="20"/>
  <c r="V56" i="20"/>
  <c r="V57" i="20"/>
  <c r="V58" i="20"/>
  <c r="V59" i="20"/>
  <c r="V43" i="2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8" i="10"/>
  <c r="B17" i="26" l="1"/>
  <c r="C16" i="26"/>
  <c r="G15" i="26"/>
  <c r="H15" i="26"/>
  <c r="B14" i="23"/>
  <c r="C13" i="23"/>
  <c r="G12" i="23"/>
  <c r="H12" i="23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8" i="16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8" i="13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8" i="12"/>
  <c r="P32" i="7"/>
  <c r="Q32" i="7"/>
  <c r="O32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16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5" i="7"/>
  <c r="J17" i="7"/>
  <c r="J16" i="7"/>
  <c r="H17" i="7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B17" i="7"/>
  <c r="B18" i="7" s="1"/>
  <c r="B19" i="7" s="1"/>
  <c r="B20" i="7" s="1"/>
  <c r="B21" i="7" s="1"/>
  <c r="B22" i="7" s="1"/>
  <c r="B23" i="7" s="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E33" i="21"/>
  <c r="Y33" i="21" s="1"/>
  <c r="F33" i="21"/>
  <c r="Z33" i="21" s="1"/>
  <c r="G33" i="21"/>
  <c r="AA33" i="21" s="1"/>
  <c r="H33" i="21"/>
  <c r="AB33" i="21" s="1"/>
  <c r="I33" i="21"/>
  <c r="AC33" i="21" s="1"/>
  <c r="J33" i="21"/>
  <c r="AD33" i="21" s="1"/>
  <c r="K33" i="21"/>
  <c r="AE33" i="21" s="1"/>
  <c r="L33" i="21"/>
  <c r="AF33" i="21" s="1"/>
  <c r="M33" i="21"/>
  <c r="N33" i="21"/>
  <c r="AH33" i="21" s="1"/>
  <c r="O33" i="21"/>
  <c r="P33" i="21"/>
  <c r="AJ33" i="21" s="1"/>
  <c r="Q33" i="21"/>
  <c r="R33" i="21"/>
  <c r="AL33" i="21" s="1"/>
  <c r="S33" i="21"/>
  <c r="T33" i="21"/>
  <c r="AN33" i="21" s="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X33" i="21" s="1"/>
  <c r="D17" i="21"/>
  <c r="AI33" i="21"/>
  <c r="AG33" i="21"/>
  <c r="AM33" i="21"/>
  <c r="AK33" i="21"/>
  <c r="B18" i="21"/>
  <c r="B19" i="21" s="1"/>
  <c r="C17" i="21"/>
  <c r="AJ17" i="21" s="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AM33" i="20"/>
  <c r="AL33" i="20"/>
  <c r="AK33" i="20"/>
  <c r="AJ33" i="20"/>
  <c r="AI33" i="20"/>
  <c r="AH33" i="20"/>
  <c r="AG33" i="20"/>
  <c r="Z33" i="20"/>
  <c r="Y33" i="20"/>
  <c r="X33" i="20"/>
  <c r="AN33" i="20"/>
  <c r="AF33" i="20"/>
  <c r="AE33" i="20"/>
  <c r="AD33" i="20"/>
  <c r="AC33" i="20"/>
  <c r="AB33" i="20"/>
  <c r="AA33" i="20"/>
  <c r="B18" i="20"/>
  <c r="B19" i="20" s="1"/>
  <c r="C17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R28" i="19" s="1"/>
  <c r="S25" i="19"/>
  <c r="S24" i="19"/>
  <c r="S23" i="19"/>
  <c r="S22" i="19"/>
  <c r="S21" i="19"/>
  <c r="S20" i="19"/>
  <c r="S19" i="19"/>
  <c r="T26" i="19" s="1"/>
  <c r="S18" i="19"/>
  <c r="S17" i="19"/>
  <c r="S16" i="19"/>
  <c r="S15" i="19"/>
  <c r="S14" i="19"/>
  <c r="S13" i="19"/>
  <c r="S12" i="19"/>
  <c r="S11" i="19"/>
  <c r="C18" i="21" l="1"/>
  <c r="AL18" i="21" s="1"/>
  <c r="H16" i="26"/>
  <c r="G16" i="26"/>
  <c r="B18" i="26"/>
  <c r="C17" i="26"/>
  <c r="H13" i="23"/>
  <c r="G13" i="23"/>
  <c r="B15" i="23"/>
  <c r="C14" i="23"/>
  <c r="AK17" i="21"/>
  <c r="B20" i="21"/>
  <c r="C19" i="21"/>
  <c r="AN17" i="21"/>
  <c r="Y17" i="21"/>
  <c r="AD18" i="21"/>
  <c r="AH18" i="21"/>
  <c r="V33" i="21"/>
  <c r="AI18" i="21"/>
  <c r="AA17" i="21"/>
  <c r="AF18" i="21"/>
  <c r="AE17" i="20"/>
  <c r="AB17" i="21"/>
  <c r="AF17" i="21"/>
  <c r="AC17" i="21"/>
  <c r="AG17" i="21"/>
  <c r="Z17" i="21"/>
  <c r="AH17" i="21"/>
  <c r="AE17" i="21"/>
  <c r="AD17" i="21"/>
  <c r="C19" i="20"/>
  <c r="B20" i="20"/>
  <c r="AF17" i="20"/>
  <c r="V33" i="20"/>
  <c r="C18" i="20"/>
  <c r="AG17" i="20"/>
  <c r="AA17" i="20"/>
  <c r="AH17" i="20"/>
  <c r="AI17" i="20"/>
  <c r="AD17" i="20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D33" i="15"/>
  <c r="X33" i="15" s="1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B9" i="8"/>
  <c r="B10" i="8" s="1"/>
  <c r="C10" i="8" s="1"/>
  <c r="B9" i="6"/>
  <c r="B10" i="6" s="1"/>
  <c r="B11" i="6" s="1"/>
  <c r="AC18" i="21" l="1"/>
  <c r="AB18" i="21"/>
  <c r="Z18" i="21"/>
  <c r="AM18" i="21"/>
  <c r="AA18" i="21"/>
  <c r="AN18" i="21"/>
  <c r="Y18" i="21"/>
  <c r="AK18" i="21"/>
  <c r="X18" i="21"/>
  <c r="AE18" i="21"/>
  <c r="H17" i="26"/>
  <c r="G17" i="26"/>
  <c r="B19" i="26"/>
  <c r="C18" i="26"/>
  <c r="G14" i="23"/>
  <c r="H14" i="23"/>
  <c r="B16" i="23"/>
  <c r="C15" i="23"/>
  <c r="AJ18" i="21"/>
  <c r="AG18" i="21"/>
  <c r="AB19" i="21"/>
  <c r="AC19" i="21"/>
  <c r="AJ19" i="21"/>
  <c r="AG19" i="21"/>
  <c r="AA19" i="21"/>
  <c r="AD19" i="21"/>
  <c r="AE19" i="21"/>
  <c r="Z19" i="21"/>
  <c r="Y19" i="21"/>
  <c r="AI19" i="21"/>
  <c r="AN19" i="21"/>
  <c r="AM19" i="21"/>
  <c r="AL19" i="21"/>
  <c r="AF19" i="21"/>
  <c r="AK19" i="21"/>
  <c r="AM17" i="21"/>
  <c r="B21" i="21"/>
  <c r="C20" i="21"/>
  <c r="AI17" i="21"/>
  <c r="V18" i="21"/>
  <c r="AL17" i="21"/>
  <c r="AK17" i="20"/>
  <c r="AM17" i="20"/>
  <c r="AJ17" i="20"/>
  <c r="AH19" i="20"/>
  <c r="AB19" i="20"/>
  <c r="AA19" i="20"/>
  <c r="X19" i="20"/>
  <c r="AN19" i="20"/>
  <c r="Z19" i="20"/>
  <c r="Y19" i="20"/>
  <c r="AM19" i="20"/>
  <c r="AL19" i="20"/>
  <c r="AF19" i="20"/>
  <c r="AK19" i="20"/>
  <c r="AG19" i="20"/>
  <c r="AE19" i="20"/>
  <c r="AJ19" i="20"/>
  <c r="AD19" i="20"/>
  <c r="AI19" i="20"/>
  <c r="AC19" i="20"/>
  <c r="AL17" i="20"/>
  <c r="Z17" i="20"/>
  <c r="AC17" i="20"/>
  <c r="AB17" i="20"/>
  <c r="X17" i="20"/>
  <c r="V17" i="20"/>
  <c r="Y17" i="20"/>
  <c r="AD18" i="20"/>
  <c r="AN18" i="20"/>
  <c r="AM18" i="20"/>
  <c r="AH18" i="20"/>
  <c r="AK18" i="20"/>
  <c r="AA18" i="20"/>
  <c r="AJ18" i="20"/>
  <c r="AC18" i="20"/>
  <c r="AL18" i="20"/>
  <c r="AF18" i="20"/>
  <c r="AE18" i="20"/>
  <c r="AB18" i="20"/>
  <c r="Y18" i="20"/>
  <c r="X18" i="20"/>
  <c r="B21" i="20"/>
  <c r="C20" i="20"/>
  <c r="AN17" i="20"/>
  <c r="G10" i="8"/>
  <c r="H10" i="8"/>
  <c r="B11" i="8"/>
  <c r="C9" i="6"/>
  <c r="G9" i="6" s="1"/>
  <c r="B12" i="6"/>
  <c r="C11" i="6"/>
  <c r="G11" i="6" s="1"/>
  <c r="C10" i="6"/>
  <c r="G10" i="6" s="1"/>
  <c r="H18" i="26" l="1"/>
  <c r="G18" i="26"/>
  <c r="B20" i="26"/>
  <c r="C19" i="26"/>
  <c r="G15" i="23"/>
  <c r="H15" i="23"/>
  <c r="B17" i="23"/>
  <c r="C16" i="23"/>
  <c r="AH19" i="21"/>
  <c r="V19" i="21"/>
  <c r="AM20" i="21"/>
  <c r="AA20" i="21"/>
  <c r="AN20" i="21"/>
  <c r="AG20" i="21"/>
  <c r="AK20" i="21"/>
  <c r="AJ20" i="21"/>
  <c r="AI20" i="21"/>
  <c r="AF20" i="21"/>
  <c r="AB20" i="21"/>
  <c r="AD20" i="21"/>
  <c r="X20" i="21"/>
  <c r="C21" i="21"/>
  <c r="B22" i="21"/>
  <c r="X19" i="21"/>
  <c r="AM20" i="20"/>
  <c r="AL20" i="20"/>
  <c r="AK20" i="20"/>
  <c r="X20" i="20"/>
  <c r="AJ20" i="20"/>
  <c r="AI20" i="20"/>
  <c r="AN20" i="20"/>
  <c r="AG20" i="20"/>
  <c r="AA20" i="20"/>
  <c r="AD20" i="20"/>
  <c r="AC20" i="20"/>
  <c r="AB20" i="20"/>
  <c r="Y20" i="20"/>
  <c r="Z20" i="20"/>
  <c r="V19" i="20"/>
  <c r="Z18" i="20"/>
  <c r="V18" i="20"/>
  <c r="C21" i="20"/>
  <c r="B22" i="20"/>
  <c r="AG18" i="20"/>
  <c r="AI18" i="20"/>
  <c r="C11" i="8"/>
  <c r="B12" i="8"/>
  <c r="H9" i="6"/>
  <c r="H11" i="6"/>
  <c r="H10" i="6"/>
  <c r="B13" i="6"/>
  <c r="C12" i="6"/>
  <c r="H19" i="26" l="1"/>
  <c r="G19" i="26"/>
  <c r="B21" i="26"/>
  <c r="C20" i="26"/>
  <c r="H16" i="23"/>
  <c r="G16" i="23"/>
  <c r="B18" i="23"/>
  <c r="C17" i="23"/>
  <c r="AH20" i="21"/>
  <c r="AL20" i="21"/>
  <c r="Y21" i="21"/>
  <c r="AC21" i="21"/>
  <c r="AA21" i="21"/>
  <c r="AL21" i="21"/>
  <c r="AB21" i="21"/>
  <c r="AJ21" i="21"/>
  <c r="Z21" i="21"/>
  <c r="AM21" i="21"/>
  <c r="AG21" i="21"/>
  <c r="AN21" i="21"/>
  <c r="AF21" i="21"/>
  <c r="AK21" i="21"/>
  <c r="AE21" i="21"/>
  <c r="AH21" i="21"/>
  <c r="AD21" i="21"/>
  <c r="AI21" i="21"/>
  <c r="Y20" i="21"/>
  <c r="Z20" i="21"/>
  <c r="B23" i="21"/>
  <c r="C22" i="21"/>
  <c r="AC20" i="21"/>
  <c r="AE20" i="21"/>
  <c r="V20" i="21"/>
  <c r="AH20" i="20"/>
  <c r="V20" i="20"/>
  <c r="AF21" i="20"/>
  <c r="Z21" i="20"/>
  <c r="Y21" i="20"/>
  <c r="X21" i="20"/>
  <c r="AA21" i="20"/>
  <c r="AN21" i="20"/>
  <c r="AM21" i="20"/>
  <c r="AC21" i="20"/>
  <c r="AK21" i="20"/>
  <c r="AL21" i="20"/>
  <c r="AD21" i="20"/>
  <c r="AJ21" i="20"/>
  <c r="AI21" i="20"/>
  <c r="AH21" i="20"/>
  <c r="AE21" i="20"/>
  <c r="AG21" i="20"/>
  <c r="AB21" i="20"/>
  <c r="AE20" i="20"/>
  <c r="AF20" i="20"/>
  <c r="B23" i="20"/>
  <c r="C22" i="20"/>
  <c r="C12" i="8"/>
  <c r="B13" i="8"/>
  <c r="G11" i="8"/>
  <c r="H11" i="8"/>
  <c r="G12" i="6"/>
  <c r="H12" i="6"/>
  <c r="B14" i="6"/>
  <c r="C13" i="6"/>
  <c r="H20" i="26" l="1"/>
  <c r="G20" i="26"/>
  <c r="C21" i="26"/>
  <c r="B22" i="26"/>
  <c r="H17" i="23"/>
  <c r="G17" i="23"/>
  <c r="B19" i="23"/>
  <c r="C18" i="23"/>
  <c r="V21" i="21"/>
  <c r="AJ22" i="21"/>
  <c r="AI22" i="21"/>
  <c r="AH22" i="21"/>
  <c r="AF22" i="21"/>
  <c r="AM22" i="21"/>
  <c r="AG22" i="21"/>
  <c r="AE22" i="21"/>
  <c r="AK22" i="21"/>
  <c r="AC22" i="21"/>
  <c r="AD22" i="21"/>
  <c r="AB22" i="21"/>
  <c r="Z22" i="21"/>
  <c r="AL22" i="21"/>
  <c r="AA22" i="21"/>
  <c r="Y22" i="21"/>
  <c r="X22" i="21"/>
  <c r="AN22" i="21"/>
  <c r="X21" i="21"/>
  <c r="C23" i="21"/>
  <c r="B24" i="21"/>
  <c r="AC22" i="20"/>
  <c r="AD22" i="20"/>
  <c r="AK22" i="20"/>
  <c r="Z22" i="20"/>
  <c r="AJ22" i="20"/>
  <c r="AL22" i="20"/>
  <c r="AF22" i="20"/>
  <c r="AE22" i="20"/>
  <c r="AI22" i="20"/>
  <c r="AH22" i="20"/>
  <c r="AG22" i="20"/>
  <c r="X22" i="20"/>
  <c r="Y22" i="20"/>
  <c r="AA22" i="20"/>
  <c r="AM22" i="20"/>
  <c r="C23" i="20"/>
  <c r="B24" i="20"/>
  <c r="V21" i="20"/>
  <c r="C13" i="8"/>
  <c r="B14" i="8"/>
  <c r="G12" i="8"/>
  <c r="H12" i="8"/>
  <c r="H13" i="6"/>
  <c r="G13" i="6"/>
  <c r="B15" i="6"/>
  <c r="C14" i="6"/>
  <c r="H24" i="8"/>
  <c r="G24" i="8"/>
  <c r="H24" i="6"/>
  <c r="G24" i="6"/>
  <c r="H24" i="10"/>
  <c r="G24" i="10"/>
  <c r="H24" i="11"/>
  <c r="G24" i="11"/>
  <c r="C22" i="26" l="1"/>
  <c r="B23" i="26"/>
  <c r="H21" i="26"/>
  <c r="G21" i="26"/>
  <c r="H18" i="23"/>
  <c r="G18" i="23"/>
  <c r="C19" i="23"/>
  <c r="B20" i="23"/>
  <c r="V22" i="21"/>
  <c r="AL23" i="21"/>
  <c r="Z23" i="21"/>
  <c r="AH23" i="21"/>
  <c r="AF23" i="21"/>
  <c r="X23" i="21"/>
  <c r="AE23" i="21"/>
  <c r="AJ23" i="21"/>
  <c r="Y23" i="21"/>
  <c r="AK23" i="21"/>
  <c r="AI23" i="21"/>
  <c r="AN23" i="21"/>
  <c r="AM23" i="21"/>
  <c r="AD23" i="21"/>
  <c r="AC23" i="21"/>
  <c r="AG23" i="21"/>
  <c r="AB23" i="21"/>
  <c r="AA23" i="21"/>
  <c r="B25" i="21"/>
  <c r="C24" i="21"/>
  <c r="B25" i="20"/>
  <c r="C24" i="20"/>
  <c r="AN23" i="20"/>
  <c r="AM23" i="20"/>
  <c r="AB23" i="20"/>
  <c r="X23" i="20"/>
  <c r="AK23" i="20"/>
  <c r="AA23" i="20"/>
  <c r="AL23" i="20"/>
  <c r="AJ23" i="20"/>
  <c r="AI23" i="20"/>
  <c r="AH23" i="20"/>
  <c r="AC23" i="20"/>
  <c r="AG23" i="20"/>
  <c r="AD23" i="20"/>
  <c r="AF23" i="20"/>
  <c r="Z23" i="20"/>
  <c r="AE23" i="20"/>
  <c r="Y23" i="20"/>
  <c r="V22" i="20"/>
  <c r="AN22" i="20"/>
  <c r="AB22" i="20"/>
  <c r="C14" i="8"/>
  <c r="B15" i="8"/>
  <c r="H13" i="8"/>
  <c r="G13" i="8"/>
  <c r="B16" i="6"/>
  <c r="B17" i="6" s="1"/>
  <c r="B18" i="6" s="1"/>
  <c r="B19" i="6" s="1"/>
  <c r="B20" i="6" s="1"/>
  <c r="B21" i="6" s="1"/>
  <c r="B22" i="6" s="1"/>
  <c r="B23" i="6" s="1"/>
  <c r="C15" i="6"/>
  <c r="G14" i="6"/>
  <c r="H14" i="6"/>
  <c r="H24" i="16"/>
  <c r="G24" i="16"/>
  <c r="B9" i="16"/>
  <c r="C8" i="16"/>
  <c r="G8" i="16" s="1"/>
  <c r="X16" i="15"/>
  <c r="B18" i="15"/>
  <c r="B19" i="15" s="1"/>
  <c r="C17" i="15"/>
  <c r="B24" i="26" l="1"/>
  <c r="C23" i="26"/>
  <c r="G22" i="26"/>
  <c r="H22" i="26"/>
  <c r="C20" i="23"/>
  <c r="B21" i="23"/>
  <c r="H19" i="23"/>
  <c r="G19" i="23"/>
  <c r="AJ24" i="21"/>
  <c r="AK24" i="21"/>
  <c r="AE24" i="21"/>
  <c r="Y24" i="21"/>
  <c r="AI24" i="21"/>
  <c r="AC24" i="21"/>
  <c r="AH24" i="21"/>
  <c r="AB24" i="21"/>
  <c r="AG24" i="21"/>
  <c r="AA24" i="21"/>
  <c r="AF24" i="21"/>
  <c r="Z24" i="21"/>
  <c r="AD24" i="21"/>
  <c r="X24" i="21"/>
  <c r="AN24" i="21"/>
  <c r="AM24" i="21"/>
  <c r="AL24" i="21"/>
  <c r="C25" i="21"/>
  <c r="B26" i="21"/>
  <c r="V23" i="21"/>
  <c r="V23" i="20"/>
  <c r="AI24" i="20"/>
  <c r="AA24" i="20"/>
  <c r="AM24" i="20"/>
  <c r="AG24" i="20"/>
  <c r="AH24" i="20"/>
  <c r="AF24" i="20"/>
  <c r="AE24" i="20"/>
  <c r="AB24" i="20"/>
  <c r="Z24" i="20"/>
  <c r="AD24" i="20"/>
  <c r="AC24" i="20"/>
  <c r="Y24" i="20"/>
  <c r="AN24" i="20"/>
  <c r="AL24" i="20"/>
  <c r="AK24" i="20"/>
  <c r="AJ24" i="20"/>
  <c r="B26" i="20"/>
  <c r="C25" i="20"/>
  <c r="C23" i="6"/>
  <c r="B24" i="6"/>
  <c r="R17" i="15"/>
  <c r="AL17" i="15" s="1"/>
  <c r="T17" i="15"/>
  <c r="AN17" i="15" s="1"/>
  <c r="J17" i="15"/>
  <c r="AD17" i="15" s="1"/>
  <c r="Q17" i="15"/>
  <c r="AK17" i="15" s="1"/>
  <c r="S17" i="15"/>
  <c r="AM17" i="15" s="1"/>
  <c r="K17" i="15"/>
  <c r="AE17" i="15" s="1"/>
  <c r="M17" i="15"/>
  <c r="AG17" i="15" s="1"/>
  <c r="G17" i="15"/>
  <c r="AA17" i="15" s="1"/>
  <c r="N17" i="15"/>
  <c r="AH17" i="15" s="1"/>
  <c r="P17" i="15"/>
  <c r="AJ17" i="15" s="1"/>
  <c r="O17" i="15"/>
  <c r="AI17" i="15" s="1"/>
  <c r="F17" i="15"/>
  <c r="Z17" i="15" s="1"/>
  <c r="H17" i="15"/>
  <c r="AB17" i="15" s="1"/>
  <c r="L17" i="15"/>
  <c r="AF17" i="15" s="1"/>
  <c r="E17" i="15"/>
  <c r="Y17" i="15" s="1"/>
  <c r="I17" i="15"/>
  <c r="AC17" i="15" s="1"/>
  <c r="C19" i="15"/>
  <c r="B20" i="15"/>
  <c r="C9" i="16"/>
  <c r="G9" i="16" s="1"/>
  <c r="B10" i="16"/>
  <c r="B16" i="8"/>
  <c r="C15" i="8"/>
  <c r="H14" i="8"/>
  <c r="G14" i="8"/>
  <c r="H15" i="6"/>
  <c r="G15" i="6"/>
  <c r="H8" i="16"/>
  <c r="D17" i="15"/>
  <c r="V33" i="15"/>
  <c r="C18" i="15"/>
  <c r="H24" i="13"/>
  <c r="G24" i="13"/>
  <c r="H24" i="12"/>
  <c r="G24" i="12"/>
  <c r="B9" i="13"/>
  <c r="C8" i="13"/>
  <c r="B9" i="12"/>
  <c r="C8" i="12"/>
  <c r="D8" i="11"/>
  <c r="E8" i="11"/>
  <c r="B9" i="11"/>
  <c r="C8" i="11"/>
  <c r="B9" i="10"/>
  <c r="C8" i="10"/>
  <c r="H23" i="26" l="1"/>
  <c r="G23" i="26"/>
  <c r="B25" i="26"/>
  <c r="C24" i="26"/>
  <c r="B22" i="23"/>
  <c r="C21" i="23"/>
  <c r="H20" i="23"/>
  <c r="G20" i="23"/>
  <c r="V24" i="20"/>
  <c r="C26" i="21"/>
  <c r="B27" i="21"/>
  <c r="AH25" i="21"/>
  <c r="AJ25" i="21"/>
  <c r="AN25" i="21"/>
  <c r="AG25" i="21"/>
  <c r="AF25" i="21"/>
  <c r="AL25" i="21"/>
  <c r="AM25" i="21"/>
  <c r="AK25" i="21"/>
  <c r="AE25" i="21"/>
  <c r="AI25" i="21"/>
  <c r="AB25" i="21"/>
  <c r="AA25" i="21"/>
  <c r="Y25" i="21"/>
  <c r="Z25" i="21"/>
  <c r="AD25" i="21"/>
  <c r="AC25" i="21"/>
  <c r="V24" i="21"/>
  <c r="AM25" i="20"/>
  <c r="AA25" i="20"/>
  <c r="AL25" i="20"/>
  <c r="AN25" i="20"/>
  <c r="AK25" i="20"/>
  <c r="Z25" i="20"/>
  <c r="AJ25" i="20"/>
  <c r="AI25" i="20"/>
  <c r="Y25" i="20"/>
  <c r="AG25" i="20"/>
  <c r="AF25" i="20"/>
  <c r="AH25" i="20"/>
  <c r="AE25" i="20"/>
  <c r="AB25" i="20"/>
  <c r="AC25" i="20"/>
  <c r="AD25" i="20"/>
  <c r="C26" i="20"/>
  <c r="B27" i="20"/>
  <c r="X24" i="20"/>
  <c r="H23" i="6"/>
  <c r="G23" i="6"/>
  <c r="E18" i="15"/>
  <c r="Y18" i="15" s="1"/>
  <c r="G18" i="15"/>
  <c r="AA18" i="15" s="1"/>
  <c r="H18" i="15"/>
  <c r="AB18" i="15" s="1"/>
  <c r="J18" i="15"/>
  <c r="AD18" i="15" s="1"/>
  <c r="M18" i="15"/>
  <c r="AG18" i="15" s="1"/>
  <c r="D18" i="15"/>
  <c r="F18" i="15"/>
  <c r="Z18" i="15" s="1"/>
  <c r="K18" i="15"/>
  <c r="AE18" i="15" s="1"/>
  <c r="O18" i="15"/>
  <c r="AI18" i="15" s="1"/>
  <c r="L18" i="15"/>
  <c r="AF18" i="15" s="1"/>
  <c r="N18" i="15"/>
  <c r="AH18" i="15" s="1"/>
  <c r="P18" i="15"/>
  <c r="AJ18" i="15" s="1"/>
  <c r="T18" i="15"/>
  <c r="AN18" i="15" s="1"/>
  <c r="Q18" i="15"/>
  <c r="AK18" i="15" s="1"/>
  <c r="S18" i="15"/>
  <c r="AM18" i="15" s="1"/>
  <c r="I18" i="15"/>
  <c r="AC18" i="15" s="1"/>
  <c r="R18" i="15"/>
  <c r="AL18" i="15" s="1"/>
  <c r="H19" i="15"/>
  <c r="AB19" i="15" s="1"/>
  <c r="K19" i="15"/>
  <c r="AE19" i="15" s="1"/>
  <c r="R19" i="15"/>
  <c r="AL19" i="15" s="1"/>
  <c r="I19" i="15"/>
  <c r="AC19" i="15" s="1"/>
  <c r="J19" i="15"/>
  <c r="AD19" i="15" s="1"/>
  <c r="L19" i="15"/>
  <c r="AF19" i="15" s="1"/>
  <c r="M19" i="15"/>
  <c r="AG19" i="15" s="1"/>
  <c r="O19" i="15"/>
  <c r="AI19" i="15" s="1"/>
  <c r="T19" i="15"/>
  <c r="AN19" i="15" s="1"/>
  <c r="N19" i="15"/>
  <c r="AH19" i="15" s="1"/>
  <c r="P19" i="15"/>
  <c r="AJ19" i="15" s="1"/>
  <c r="Q19" i="15"/>
  <c r="AK19" i="15" s="1"/>
  <c r="F19" i="15"/>
  <c r="Z19" i="15" s="1"/>
  <c r="D19" i="15"/>
  <c r="X19" i="15" s="1"/>
  <c r="S19" i="15"/>
  <c r="AM19" i="15" s="1"/>
  <c r="E19" i="15"/>
  <c r="Y19" i="15" s="1"/>
  <c r="G19" i="15"/>
  <c r="AA19" i="15" s="1"/>
  <c r="X17" i="15"/>
  <c r="C20" i="15"/>
  <c r="B21" i="15"/>
  <c r="H9" i="16"/>
  <c r="C10" i="16"/>
  <c r="B11" i="16"/>
  <c r="C9" i="13"/>
  <c r="G9" i="13" s="1"/>
  <c r="B10" i="13"/>
  <c r="C9" i="12"/>
  <c r="H9" i="12" s="1"/>
  <c r="B10" i="12"/>
  <c r="C9" i="11"/>
  <c r="G9" i="11" s="1"/>
  <c r="B10" i="11"/>
  <c r="C9" i="10"/>
  <c r="H9" i="10" s="1"/>
  <c r="B10" i="10"/>
  <c r="G15" i="8"/>
  <c r="H15" i="8"/>
  <c r="C16" i="8"/>
  <c r="B17" i="8"/>
  <c r="H8" i="13"/>
  <c r="G8" i="13"/>
  <c r="V17" i="15"/>
  <c r="G8" i="12"/>
  <c r="H8" i="12"/>
  <c r="H8" i="10"/>
  <c r="G8" i="10"/>
  <c r="H8" i="11"/>
  <c r="G8" i="11"/>
  <c r="H24" i="26" l="1"/>
  <c r="G24" i="26"/>
  <c r="B26" i="26"/>
  <c r="C25" i="26"/>
  <c r="H21" i="23"/>
  <c r="G21" i="23"/>
  <c r="B23" i="23"/>
  <c r="C22" i="23"/>
  <c r="V25" i="21"/>
  <c r="X25" i="21"/>
  <c r="B28" i="21"/>
  <c r="C27" i="21"/>
  <c r="AE26" i="21"/>
  <c r="AJ26" i="21"/>
  <c r="AD26" i="21"/>
  <c r="AB26" i="21"/>
  <c r="AC26" i="21"/>
  <c r="AH26" i="21"/>
  <c r="AI26" i="21"/>
  <c r="AG26" i="21"/>
  <c r="AA26" i="21"/>
  <c r="AF26" i="21"/>
  <c r="Z26" i="21"/>
  <c r="Y26" i="21"/>
  <c r="X26" i="21"/>
  <c r="AN26" i="21"/>
  <c r="AM26" i="21"/>
  <c r="AL26" i="21"/>
  <c r="AK26" i="21"/>
  <c r="B28" i="20"/>
  <c r="C27" i="20"/>
  <c r="AG26" i="20"/>
  <c r="AF26" i="20"/>
  <c r="Z26" i="20"/>
  <c r="AK26" i="20"/>
  <c r="AE26" i="20"/>
  <c r="AC26" i="20"/>
  <c r="AD26" i="20"/>
  <c r="AB26" i="20"/>
  <c r="AA26" i="20"/>
  <c r="Y26" i="20"/>
  <c r="AM26" i="20"/>
  <c r="AL26" i="20"/>
  <c r="AJ26" i="20"/>
  <c r="AI26" i="20"/>
  <c r="AN26" i="20"/>
  <c r="AH26" i="20"/>
  <c r="V25" i="20"/>
  <c r="X25" i="20"/>
  <c r="O20" i="15"/>
  <c r="AI20" i="15" s="1"/>
  <c r="R20" i="15"/>
  <c r="AL20" i="15" s="1"/>
  <c r="E20" i="15"/>
  <c r="Y20" i="15" s="1"/>
  <c r="P20" i="15"/>
  <c r="AJ20" i="15" s="1"/>
  <c r="Q20" i="15"/>
  <c r="AK20" i="15" s="1"/>
  <c r="S20" i="15"/>
  <c r="AM20" i="15" s="1"/>
  <c r="T20" i="15"/>
  <c r="AN20" i="15" s="1"/>
  <c r="G20" i="15"/>
  <c r="AA20" i="15" s="1"/>
  <c r="K20" i="15"/>
  <c r="AE20" i="15" s="1"/>
  <c r="M20" i="15"/>
  <c r="AG20" i="15" s="1"/>
  <c r="D20" i="15"/>
  <c r="F20" i="15"/>
  <c r="Z20" i="15" s="1"/>
  <c r="H20" i="15"/>
  <c r="AB20" i="15" s="1"/>
  <c r="N20" i="15"/>
  <c r="AH20" i="15" s="1"/>
  <c r="J20" i="15"/>
  <c r="AD20" i="15" s="1"/>
  <c r="I20" i="15"/>
  <c r="AC20" i="15" s="1"/>
  <c r="L20" i="15"/>
  <c r="AF20" i="15" s="1"/>
  <c r="C21" i="15"/>
  <c r="B22" i="15"/>
  <c r="V18" i="15"/>
  <c r="C11" i="16"/>
  <c r="B12" i="16"/>
  <c r="G10" i="16"/>
  <c r="H10" i="16"/>
  <c r="H9" i="13"/>
  <c r="B11" i="13"/>
  <c r="C10" i="13"/>
  <c r="G9" i="12"/>
  <c r="C10" i="12"/>
  <c r="B11" i="12"/>
  <c r="H9" i="11"/>
  <c r="C10" i="11"/>
  <c r="B11" i="11"/>
  <c r="G9" i="10"/>
  <c r="C10" i="10"/>
  <c r="B11" i="10"/>
  <c r="C17" i="8"/>
  <c r="B18" i="8"/>
  <c r="G16" i="8"/>
  <c r="H16" i="8"/>
  <c r="X18" i="15"/>
  <c r="V19" i="15"/>
  <c r="H25" i="26" l="1"/>
  <c r="H28" i="26" s="1"/>
  <c r="G25" i="26"/>
  <c r="G28" i="26" s="1"/>
  <c r="B24" i="23"/>
  <c r="C23" i="23"/>
  <c r="H22" i="23"/>
  <c r="G22" i="23"/>
  <c r="V26" i="20"/>
  <c r="V26" i="21"/>
  <c r="AF27" i="21"/>
  <c r="AL27" i="21"/>
  <c r="AH27" i="21"/>
  <c r="AN27" i="21"/>
  <c r="AD27" i="21"/>
  <c r="AK27" i="21"/>
  <c r="AM27" i="21"/>
  <c r="AG27" i="21"/>
  <c r="AJ27" i="21"/>
  <c r="AE27" i="21"/>
  <c r="AA27" i="21"/>
  <c r="AI27" i="21"/>
  <c r="AC27" i="21"/>
  <c r="Z27" i="21"/>
  <c r="Y27" i="21"/>
  <c r="AB27" i="21"/>
  <c r="C28" i="21"/>
  <c r="B29" i="21"/>
  <c r="X26" i="20"/>
  <c r="AJ27" i="20"/>
  <c r="AK27" i="20"/>
  <c r="AM27" i="20"/>
  <c r="AL27" i="20"/>
  <c r="AI27" i="20"/>
  <c r="AN27" i="20"/>
  <c r="AH27" i="20"/>
  <c r="AG27" i="20"/>
  <c r="AF27" i="20"/>
  <c r="AE27" i="20"/>
  <c r="Z27" i="20"/>
  <c r="AD27" i="20"/>
  <c r="AC27" i="20"/>
  <c r="Y27" i="20"/>
  <c r="AB27" i="20"/>
  <c r="AA27" i="20"/>
  <c r="B29" i="20"/>
  <c r="C28" i="20"/>
  <c r="N21" i="15"/>
  <c r="AH21" i="15" s="1"/>
  <c r="R21" i="15"/>
  <c r="AL21" i="15" s="1"/>
  <c r="T21" i="15"/>
  <c r="AN21" i="15" s="1"/>
  <c r="D21" i="15"/>
  <c r="F21" i="15"/>
  <c r="Z21" i="15" s="1"/>
  <c r="G21" i="15"/>
  <c r="AA21" i="15" s="1"/>
  <c r="K21" i="15"/>
  <c r="AE21" i="15" s="1"/>
  <c r="E21" i="15"/>
  <c r="Y21" i="15" s="1"/>
  <c r="L21" i="15"/>
  <c r="AF21" i="15" s="1"/>
  <c r="H21" i="15"/>
  <c r="AB21" i="15" s="1"/>
  <c r="I21" i="15"/>
  <c r="AC21" i="15" s="1"/>
  <c r="J21" i="15"/>
  <c r="AD21" i="15" s="1"/>
  <c r="Q21" i="15"/>
  <c r="AK21" i="15" s="1"/>
  <c r="M21" i="15"/>
  <c r="AG21" i="15" s="1"/>
  <c r="P21" i="15"/>
  <c r="AJ21" i="15" s="1"/>
  <c r="O21" i="15"/>
  <c r="AI21" i="15" s="1"/>
  <c r="S21" i="15"/>
  <c r="AM21" i="15" s="1"/>
  <c r="B23" i="15"/>
  <c r="C22" i="15"/>
  <c r="C12" i="16"/>
  <c r="B13" i="16"/>
  <c r="H11" i="16"/>
  <c r="G11" i="16"/>
  <c r="G10" i="13"/>
  <c r="H10" i="13"/>
  <c r="B12" i="13"/>
  <c r="C11" i="13"/>
  <c r="C11" i="12"/>
  <c r="B12" i="12"/>
  <c r="H10" i="12"/>
  <c r="G10" i="12"/>
  <c r="C11" i="11"/>
  <c r="B12" i="11"/>
  <c r="H10" i="11"/>
  <c r="G10" i="11"/>
  <c r="C11" i="10"/>
  <c r="B12" i="10"/>
  <c r="G10" i="10"/>
  <c r="H10" i="10"/>
  <c r="B19" i="8"/>
  <c r="C18" i="8"/>
  <c r="H17" i="8"/>
  <c r="G17" i="8"/>
  <c r="V20" i="15"/>
  <c r="X20" i="15"/>
  <c r="G30" i="26" l="1"/>
  <c r="H23" i="23"/>
  <c r="H26" i="23" s="1"/>
  <c r="G23" i="23"/>
  <c r="G26" i="23" s="1"/>
  <c r="B30" i="21"/>
  <c r="C29" i="21"/>
  <c r="Z28" i="21"/>
  <c r="AH28" i="21"/>
  <c r="AF28" i="21"/>
  <c r="AG28" i="21"/>
  <c r="AA28" i="21"/>
  <c r="AE28" i="21"/>
  <c r="Y28" i="21"/>
  <c r="AD28" i="21"/>
  <c r="V28" i="21"/>
  <c r="AC28" i="21"/>
  <c r="AB28" i="21"/>
  <c r="AL28" i="21"/>
  <c r="AM28" i="21"/>
  <c r="AK28" i="21"/>
  <c r="AJ28" i="21"/>
  <c r="AI28" i="21"/>
  <c r="AN28" i="21"/>
  <c r="V27" i="21"/>
  <c r="X27" i="21"/>
  <c r="V27" i="20"/>
  <c r="B30" i="20"/>
  <c r="C29" i="20"/>
  <c r="AE28" i="20"/>
  <c r="AC28" i="20"/>
  <c r="AA28" i="20"/>
  <c r="AD28" i="20"/>
  <c r="AH28" i="20"/>
  <c r="AB28" i="20"/>
  <c r="Y28" i="20"/>
  <c r="AI28" i="20"/>
  <c r="Z28" i="20"/>
  <c r="AK28" i="20"/>
  <c r="AN28" i="20"/>
  <c r="AJ28" i="20"/>
  <c r="AM28" i="20"/>
  <c r="AG28" i="20"/>
  <c r="AL28" i="20"/>
  <c r="AF28" i="20"/>
  <c r="X27" i="20"/>
  <c r="X21" i="15"/>
  <c r="E22" i="15"/>
  <c r="Y22" i="15" s="1"/>
  <c r="I22" i="15"/>
  <c r="AC22" i="15" s="1"/>
  <c r="M22" i="15"/>
  <c r="AG22" i="15" s="1"/>
  <c r="T22" i="15"/>
  <c r="AN22" i="15" s="1"/>
  <c r="F22" i="15"/>
  <c r="Z22" i="15" s="1"/>
  <c r="G22" i="15"/>
  <c r="AA22" i="15" s="1"/>
  <c r="H22" i="15"/>
  <c r="AB22" i="15" s="1"/>
  <c r="J22" i="15"/>
  <c r="AD22" i="15" s="1"/>
  <c r="K22" i="15"/>
  <c r="AE22" i="15" s="1"/>
  <c r="L22" i="15"/>
  <c r="AF22" i="15" s="1"/>
  <c r="N22" i="15"/>
  <c r="AH22" i="15" s="1"/>
  <c r="O22" i="15"/>
  <c r="AI22" i="15" s="1"/>
  <c r="P22" i="15"/>
  <c r="AJ22" i="15" s="1"/>
  <c r="Q22" i="15"/>
  <c r="AK22" i="15" s="1"/>
  <c r="R22" i="15"/>
  <c r="AL22" i="15" s="1"/>
  <c r="S22" i="15"/>
  <c r="AM22" i="15" s="1"/>
  <c r="D22" i="15"/>
  <c r="B24" i="15"/>
  <c r="C23" i="15"/>
  <c r="B14" i="16"/>
  <c r="C13" i="16"/>
  <c r="H12" i="16"/>
  <c r="G12" i="16"/>
  <c r="G11" i="13"/>
  <c r="H11" i="13"/>
  <c r="C12" i="13"/>
  <c r="B13" i="13"/>
  <c r="C12" i="12"/>
  <c r="B13" i="12"/>
  <c r="G11" i="12"/>
  <c r="H11" i="12"/>
  <c r="B13" i="11"/>
  <c r="C12" i="11"/>
  <c r="G11" i="11"/>
  <c r="H11" i="11"/>
  <c r="B13" i="10"/>
  <c r="C12" i="10"/>
  <c r="G11" i="10"/>
  <c r="H11" i="10"/>
  <c r="H18" i="8"/>
  <c r="G18" i="8"/>
  <c r="C19" i="8"/>
  <c r="B20" i="8"/>
  <c r="V21" i="15"/>
  <c r="G28" i="23" l="1"/>
  <c r="X28" i="21"/>
  <c r="Y29" i="21"/>
  <c r="AL29" i="21"/>
  <c r="AF29" i="21"/>
  <c r="AC29" i="21"/>
  <c r="AD29" i="21"/>
  <c r="AJ29" i="21"/>
  <c r="AI29" i="21"/>
  <c r="AN29" i="21"/>
  <c r="AH29" i="21"/>
  <c r="AM29" i="21"/>
  <c r="AG29" i="21"/>
  <c r="Z29" i="21"/>
  <c r="AK29" i="21"/>
  <c r="AE29" i="21"/>
  <c r="AB29" i="21"/>
  <c r="AA29" i="21"/>
  <c r="C30" i="21"/>
  <c r="B31" i="21"/>
  <c r="V28" i="20"/>
  <c r="X28" i="20"/>
  <c r="AN29" i="20"/>
  <c r="AI29" i="20"/>
  <c r="AL29" i="20"/>
  <c r="AH29" i="20"/>
  <c r="AK29" i="20"/>
  <c r="AJ29" i="20"/>
  <c r="AM29" i="20"/>
  <c r="AG29" i="20"/>
  <c r="AF29" i="20"/>
  <c r="AE29" i="20"/>
  <c r="AD29" i="20"/>
  <c r="AC29" i="20"/>
  <c r="AB29" i="20"/>
  <c r="AA29" i="20"/>
  <c r="Z29" i="20"/>
  <c r="Y29" i="20"/>
  <c r="C30" i="20"/>
  <c r="B31" i="20"/>
  <c r="L23" i="15"/>
  <c r="AF23" i="15" s="1"/>
  <c r="O23" i="15"/>
  <c r="AI23" i="15" s="1"/>
  <c r="R23" i="15"/>
  <c r="AL23" i="15" s="1"/>
  <c r="S23" i="15"/>
  <c r="AM23" i="15" s="1"/>
  <c r="M23" i="15"/>
  <c r="AG23" i="15" s="1"/>
  <c r="N23" i="15"/>
  <c r="AH23" i="15" s="1"/>
  <c r="P23" i="15"/>
  <c r="AJ23" i="15" s="1"/>
  <c r="Q23" i="15"/>
  <c r="AK23" i="15" s="1"/>
  <c r="T23" i="15"/>
  <c r="AN23" i="15" s="1"/>
  <c r="E23" i="15"/>
  <c r="Y23" i="15" s="1"/>
  <c r="I23" i="15"/>
  <c r="AC23" i="15" s="1"/>
  <c r="K23" i="15"/>
  <c r="AE23" i="15" s="1"/>
  <c r="D23" i="15"/>
  <c r="X23" i="15" s="1"/>
  <c r="F23" i="15"/>
  <c r="Z23" i="15" s="1"/>
  <c r="H23" i="15"/>
  <c r="AB23" i="15" s="1"/>
  <c r="J23" i="15"/>
  <c r="AD23" i="15" s="1"/>
  <c r="G23" i="15"/>
  <c r="AA23" i="15" s="1"/>
  <c r="C24" i="15"/>
  <c r="B25" i="15"/>
  <c r="H13" i="16"/>
  <c r="G13" i="16"/>
  <c r="B15" i="16"/>
  <c r="C14" i="16"/>
  <c r="B14" i="13"/>
  <c r="C13" i="13"/>
  <c r="G12" i="13"/>
  <c r="H12" i="13"/>
  <c r="B14" i="12"/>
  <c r="C13" i="12"/>
  <c r="H12" i="12"/>
  <c r="G12" i="12"/>
  <c r="H12" i="11"/>
  <c r="G12" i="11"/>
  <c r="C13" i="11"/>
  <c r="B14" i="11"/>
  <c r="H12" i="10"/>
  <c r="G12" i="10"/>
  <c r="B14" i="10"/>
  <c r="C13" i="10"/>
  <c r="G19" i="8"/>
  <c r="H19" i="8"/>
  <c r="B21" i="8"/>
  <c r="C20" i="8"/>
  <c r="V22" i="15"/>
  <c r="X22" i="15"/>
  <c r="Y30" i="21" l="1"/>
  <c r="AJ30" i="21"/>
  <c r="AN30" i="21"/>
  <c r="AC30" i="21"/>
  <c r="AB30" i="21"/>
  <c r="AK30" i="21"/>
  <c r="AD30" i="21"/>
  <c r="AA30" i="21"/>
  <c r="Z30" i="21"/>
  <c r="AM30" i="21"/>
  <c r="X30" i="21"/>
  <c r="AE30" i="21"/>
  <c r="AI30" i="21"/>
  <c r="AH30" i="21"/>
  <c r="AG30" i="21"/>
  <c r="AL30" i="21"/>
  <c r="AF30" i="21"/>
  <c r="V29" i="20"/>
  <c r="V29" i="21"/>
  <c r="B32" i="21"/>
  <c r="C31" i="21"/>
  <c r="X29" i="21"/>
  <c r="AC30" i="20"/>
  <c r="AH30" i="20"/>
  <c r="AG30" i="20"/>
  <c r="AA30" i="20"/>
  <c r="Z30" i="20"/>
  <c r="AB30" i="20"/>
  <c r="AF30" i="20"/>
  <c r="Y30" i="20"/>
  <c r="X30" i="20"/>
  <c r="AN30" i="20"/>
  <c r="AM30" i="20"/>
  <c r="AL30" i="20"/>
  <c r="AK30" i="20"/>
  <c r="AI30" i="20"/>
  <c r="AE30" i="20"/>
  <c r="AJ30" i="20"/>
  <c r="AD30" i="20"/>
  <c r="B32" i="20"/>
  <c r="C31" i="20"/>
  <c r="X29" i="20"/>
  <c r="S24" i="15"/>
  <c r="AM24" i="15" s="1"/>
  <c r="T24" i="15"/>
  <c r="AN24" i="15" s="1"/>
  <c r="D24" i="15"/>
  <c r="X24" i="15" s="1"/>
  <c r="M24" i="15"/>
  <c r="AG24" i="15" s="1"/>
  <c r="I24" i="15"/>
  <c r="AC24" i="15" s="1"/>
  <c r="L24" i="15"/>
  <c r="AF24" i="15" s="1"/>
  <c r="E24" i="15"/>
  <c r="Y24" i="15" s="1"/>
  <c r="G24" i="15"/>
  <c r="AA24" i="15" s="1"/>
  <c r="Q24" i="15"/>
  <c r="AK24" i="15" s="1"/>
  <c r="H24" i="15"/>
  <c r="AB24" i="15" s="1"/>
  <c r="F24" i="15"/>
  <c r="Z24" i="15" s="1"/>
  <c r="J24" i="15"/>
  <c r="AD24" i="15" s="1"/>
  <c r="K24" i="15"/>
  <c r="AE24" i="15" s="1"/>
  <c r="P24" i="15"/>
  <c r="AJ24" i="15" s="1"/>
  <c r="O24" i="15"/>
  <c r="AI24" i="15" s="1"/>
  <c r="R24" i="15"/>
  <c r="AL24" i="15" s="1"/>
  <c r="N24" i="15"/>
  <c r="AH24" i="15" s="1"/>
  <c r="V23" i="15"/>
  <c r="C25" i="15"/>
  <c r="B26" i="15"/>
  <c r="G14" i="16"/>
  <c r="H14" i="16"/>
  <c r="C15" i="16"/>
  <c r="B16" i="16"/>
  <c r="B24" i="16"/>
  <c r="G13" i="13"/>
  <c r="H13" i="13"/>
  <c r="C14" i="13"/>
  <c r="B15" i="13"/>
  <c r="H13" i="12"/>
  <c r="G13" i="12"/>
  <c r="C14" i="12"/>
  <c r="B15" i="12"/>
  <c r="C14" i="11"/>
  <c r="B15" i="11"/>
  <c r="G13" i="11"/>
  <c r="H13" i="11"/>
  <c r="H13" i="10"/>
  <c r="G13" i="10"/>
  <c r="B15" i="10"/>
  <c r="C14" i="10"/>
  <c r="G20" i="8"/>
  <c r="H20" i="8"/>
  <c r="B22" i="8"/>
  <c r="C21" i="8"/>
  <c r="X31" i="21" l="1"/>
  <c r="AN31" i="21"/>
  <c r="AM31" i="21"/>
  <c r="AB31" i="21"/>
  <c r="AL31" i="21"/>
  <c r="AK31" i="21"/>
  <c r="AE31" i="21"/>
  <c r="AJ31" i="21"/>
  <c r="AH31" i="21"/>
  <c r="AI31" i="21"/>
  <c r="AC31" i="21"/>
  <c r="AG31" i="21"/>
  <c r="AF31" i="21"/>
  <c r="AD31" i="21"/>
  <c r="AA31" i="21"/>
  <c r="Z31" i="21"/>
  <c r="Y31" i="21"/>
  <c r="V30" i="21"/>
  <c r="C32" i="21"/>
  <c r="B33" i="21"/>
  <c r="C32" i="20"/>
  <c r="B33" i="20"/>
  <c r="V30" i="20"/>
  <c r="AN31" i="20"/>
  <c r="AM31" i="20"/>
  <c r="AL31" i="20"/>
  <c r="AJ31" i="20"/>
  <c r="AG31" i="20"/>
  <c r="AF31" i="20"/>
  <c r="AK31" i="20"/>
  <c r="AE31" i="20"/>
  <c r="AD31" i="20"/>
  <c r="AI31" i="20"/>
  <c r="AC31" i="20"/>
  <c r="AH31" i="20"/>
  <c r="AB31" i="20"/>
  <c r="AA31" i="20"/>
  <c r="Y31" i="20"/>
  <c r="Z31" i="20"/>
  <c r="X31" i="20"/>
  <c r="D25" i="15"/>
  <c r="X25" i="15" s="1"/>
  <c r="E25" i="15"/>
  <c r="Y25" i="15" s="1"/>
  <c r="F25" i="15"/>
  <c r="Z25" i="15" s="1"/>
  <c r="G25" i="15"/>
  <c r="AA25" i="15" s="1"/>
  <c r="H25" i="15"/>
  <c r="AB25" i="15" s="1"/>
  <c r="J25" i="15"/>
  <c r="AD25" i="15" s="1"/>
  <c r="T25" i="15"/>
  <c r="AN25" i="15" s="1"/>
  <c r="S25" i="15"/>
  <c r="AM25" i="15" s="1"/>
  <c r="I25" i="15"/>
  <c r="AC25" i="15" s="1"/>
  <c r="M25" i="15"/>
  <c r="AG25" i="15" s="1"/>
  <c r="O25" i="15"/>
  <c r="AI25" i="15" s="1"/>
  <c r="L25" i="15"/>
  <c r="AF25" i="15" s="1"/>
  <c r="N25" i="15"/>
  <c r="AH25" i="15" s="1"/>
  <c r="P25" i="15"/>
  <c r="AJ25" i="15" s="1"/>
  <c r="K25" i="15"/>
  <c r="AE25" i="15" s="1"/>
  <c r="Q25" i="15"/>
  <c r="AK25" i="15" s="1"/>
  <c r="R25" i="15"/>
  <c r="AL25" i="15" s="1"/>
  <c r="V24" i="15"/>
  <c r="B27" i="15"/>
  <c r="C26" i="15"/>
  <c r="C16" i="16"/>
  <c r="B17" i="16"/>
  <c r="H15" i="16"/>
  <c r="G15" i="16"/>
  <c r="C15" i="13"/>
  <c r="B16" i="13"/>
  <c r="H14" i="13"/>
  <c r="G14" i="13"/>
  <c r="B16" i="12"/>
  <c r="C15" i="12"/>
  <c r="H14" i="12"/>
  <c r="G14" i="12"/>
  <c r="B16" i="11"/>
  <c r="C15" i="11"/>
  <c r="H14" i="11"/>
  <c r="G14" i="11"/>
  <c r="G14" i="10"/>
  <c r="H14" i="10"/>
  <c r="B16" i="10"/>
  <c r="C15" i="10"/>
  <c r="H21" i="8"/>
  <c r="G21" i="8"/>
  <c r="C22" i="8"/>
  <c r="B23" i="8"/>
  <c r="C23" i="8" s="1"/>
  <c r="G35" i="21" l="1"/>
  <c r="F35" i="21"/>
  <c r="E35" i="21"/>
  <c r="AD32" i="21"/>
  <c r="AD35" i="21" s="1"/>
  <c r="S35" i="21"/>
  <c r="AA32" i="21"/>
  <c r="AA35" i="21" s="1"/>
  <c r="Z32" i="21"/>
  <c r="Z35" i="21" s="1"/>
  <c r="Y32" i="21"/>
  <c r="Y35" i="21" s="1"/>
  <c r="X32" i="21"/>
  <c r="R35" i="21"/>
  <c r="T35" i="21"/>
  <c r="Q35" i="21"/>
  <c r="I35" i="21"/>
  <c r="P35" i="21"/>
  <c r="N35" i="21"/>
  <c r="O35" i="21"/>
  <c r="M35" i="21"/>
  <c r="L35" i="21"/>
  <c r="J35" i="21"/>
  <c r="K35" i="21"/>
  <c r="H35" i="21"/>
  <c r="V31" i="21"/>
  <c r="V31" i="20"/>
  <c r="G35" i="20"/>
  <c r="F35" i="20"/>
  <c r="E35" i="20"/>
  <c r="Y32" i="20"/>
  <c r="Y35" i="20" s="1"/>
  <c r="AC32" i="20"/>
  <c r="AC35" i="20" s="1"/>
  <c r="AA32" i="20"/>
  <c r="AA35" i="20" s="1"/>
  <c r="Z32" i="20"/>
  <c r="Z35" i="20" s="1"/>
  <c r="X32" i="20"/>
  <c r="X35" i="20" s="1"/>
  <c r="J35" i="20"/>
  <c r="T35" i="20"/>
  <c r="S35" i="20"/>
  <c r="R35" i="20"/>
  <c r="M35" i="20"/>
  <c r="Q35" i="20"/>
  <c r="P35" i="20"/>
  <c r="O35" i="20"/>
  <c r="N35" i="20"/>
  <c r="L35" i="20"/>
  <c r="K35" i="20"/>
  <c r="I35" i="20"/>
  <c r="AH32" i="20"/>
  <c r="AH35" i="20" s="1"/>
  <c r="H35" i="20"/>
  <c r="I26" i="15"/>
  <c r="AC26" i="15" s="1"/>
  <c r="J26" i="15"/>
  <c r="AD26" i="15" s="1"/>
  <c r="K26" i="15"/>
  <c r="AE26" i="15" s="1"/>
  <c r="L26" i="15"/>
  <c r="AF26" i="15" s="1"/>
  <c r="M26" i="15"/>
  <c r="AG26" i="15" s="1"/>
  <c r="N26" i="15"/>
  <c r="AH26" i="15" s="1"/>
  <c r="O26" i="15"/>
  <c r="AI26" i="15" s="1"/>
  <c r="Q26" i="15"/>
  <c r="AK26" i="15" s="1"/>
  <c r="T26" i="15"/>
  <c r="AN26" i="15" s="1"/>
  <c r="P26" i="15"/>
  <c r="AJ26" i="15" s="1"/>
  <c r="F26" i="15"/>
  <c r="Z26" i="15" s="1"/>
  <c r="S26" i="15"/>
  <c r="AM26" i="15" s="1"/>
  <c r="R26" i="15"/>
  <c r="AL26" i="15" s="1"/>
  <c r="D26" i="15"/>
  <c r="X26" i="15" s="1"/>
  <c r="E26" i="15"/>
  <c r="Y26" i="15" s="1"/>
  <c r="H26" i="15"/>
  <c r="AB26" i="15" s="1"/>
  <c r="G26" i="15"/>
  <c r="AA26" i="15" s="1"/>
  <c r="V25" i="15"/>
  <c r="C27" i="15"/>
  <c r="B28" i="15"/>
  <c r="B18" i="16"/>
  <c r="C17" i="16"/>
  <c r="H16" i="16"/>
  <c r="G16" i="16"/>
  <c r="G15" i="13"/>
  <c r="H15" i="13"/>
  <c r="B17" i="13"/>
  <c r="C16" i="13"/>
  <c r="G15" i="12"/>
  <c r="H15" i="12"/>
  <c r="C16" i="12"/>
  <c r="B17" i="12"/>
  <c r="H15" i="11"/>
  <c r="G15" i="11"/>
  <c r="C16" i="11"/>
  <c r="B17" i="11"/>
  <c r="G15" i="10"/>
  <c r="H15" i="10"/>
  <c r="C16" i="10"/>
  <c r="B17" i="10"/>
  <c r="G23" i="8"/>
  <c r="H23" i="8"/>
  <c r="G22" i="8"/>
  <c r="H22" i="8"/>
  <c r="C8" i="8"/>
  <c r="AH32" i="21" l="1"/>
  <c r="AH35" i="21" s="1"/>
  <c r="AC32" i="21"/>
  <c r="AC35" i="21" s="1"/>
  <c r="AJ32" i="21"/>
  <c r="AJ35" i="21" s="1"/>
  <c r="V32" i="21"/>
  <c r="AI32" i="21"/>
  <c r="AI35" i="21" s="1"/>
  <c r="AK32" i="21"/>
  <c r="AK35" i="21" s="1"/>
  <c r="AE32" i="21"/>
  <c r="AE35" i="21" s="1"/>
  <c r="AB32" i="21"/>
  <c r="AB35" i="21" s="1"/>
  <c r="AL32" i="21"/>
  <c r="AL35" i="21" s="1"/>
  <c r="AF32" i="21"/>
  <c r="AF35" i="21" s="1"/>
  <c r="AM32" i="21"/>
  <c r="AM35" i="21" s="1"/>
  <c r="AN32" i="21"/>
  <c r="AN35" i="21" s="1"/>
  <c r="AG32" i="21"/>
  <c r="AG35" i="21" s="1"/>
  <c r="AJ32" i="20"/>
  <c r="AJ35" i="20" s="1"/>
  <c r="AB32" i="20"/>
  <c r="AB35" i="20" s="1"/>
  <c r="AI32" i="20"/>
  <c r="AI35" i="20" s="1"/>
  <c r="AD32" i="20"/>
  <c r="AD35" i="20" s="1"/>
  <c r="AE32" i="20"/>
  <c r="AE35" i="20" s="1"/>
  <c r="AL32" i="20"/>
  <c r="AL35" i="20" s="1"/>
  <c r="V32" i="20"/>
  <c r="V34" i="20" s="1"/>
  <c r="D35" i="20"/>
  <c r="T37" i="20" s="1"/>
  <c r="AM32" i="20"/>
  <c r="AM35" i="20" s="1"/>
  <c r="AF32" i="20"/>
  <c r="AF35" i="20" s="1"/>
  <c r="AK32" i="20"/>
  <c r="AK35" i="20" s="1"/>
  <c r="AG32" i="20"/>
  <c r="AG35" i="20" s="1"/>
  <c r="AN32" i="20"/>
  <c r="AN35" i="20" s="1"/>
  <c r="V26" i="15"/>
  <c r="P27" i="15"/>
  <c r="AJ27" i="15" s="1"/>
  <c r="S27" i="15"/>
  <c r="AM27" i="15" s="1"/>
  <c r="T27" i="15"/>
  <c r="AN27" i="15" s="1"/>
  <c r="Q27" i="15"/>
  <c r="AK27" i="15" s="1"/>
  <c r="R27" i="15"/>
  <c r="AL27" i="15" s="1"/>
  <c r="J27" i="15"/>
  <c r="AD27" i="15" s="1"/>
  <c r="D27" i="15"/>
  <c r="X27" i="15" s="1"/>
  <c r="G27" i="15"/>
  <c r="AA27" i="15" s="1"/>
  <c r="H27" i="15"/>
  <c r="AB27" i="15" s="1"/>
  <c r="K27" i="15"/>
  <c r="AE27" i="15" s="1"/>
  <c r="O27" i="15"/>
  <c r="AI27" i="15" s="1"/>
  <c r="F27" i="15"/>
  <c r="Z27" i="15" s="1"/>
  <c r="E27" i="15"/>
  <c r="Y27" i="15" s="1"/>
  <c r="I27" i="15"/>
  <c r="AC27" i="15" s="1"/>
  <c r="N27" i="15"/>
  <c r="AH27" i="15" s="1"/>
  <c r="L27" i="15"/>
  <c r="AF27" i="15" s="1"/>
  <c r="M27" i="15"/>
  <c r="AG27" i="15" s="1"/>
  <c r="B29" i="15"/>
  <c r="C28" i="15"/>
  <c r="H17" i="16"/>
  <c r="G17" i="16"/>
  <c r="C18" i="16"/>
  <c r="B19" i="16"/>
  <c r="B18" i="13"/>
  <c r="C17" i="13"/>
  <c r="G16" i="13"/>
  <c r="H16" i="13"/>
  <c r="B18" i="12"/>
  <c r="C17" i="12"/>
  <c r="G16" i="12"/>
  <c r="H16" i="12"/>
  <c r="C17" i="11"/>
  <c r="B18" i="11"/>
  <c r="G16" i="11"/>
  <c r="H16" i="11"/>
  <c r="B18" i="10"/>
  <c r="C17" i="10"/>
  <c r="G16" i="10"/>
  <c r="H16" i="10"/>
  <c r="G8" i="8"/>
  <c r="H8" i="8"/>
  <c r="C9" i="8"/>
  <c r="C8" i="6"/>
  <c r="C16" i="6"/>
  <c r="X37" i="20" l="1"/>
  <c r="D28" i="15"/>
  <c r="X28" i="15" s="1"/>
  <c r="E28" i="15"/>
  <c r="Y28" i="15" s="1"/>
  <c r="J28" i="15"/>
  <c r="AD28" i="15" s="1"/>
  <c r="M28" i="15"/>
  <c r="AG28" i="15" s="1"/>
  <c r="F28" i="15"/>
  <c r="Z28" i="15" s="1"/>
  <c r="L28" i="15"/>
  <c r="AF28" i="15" s="1"/>
  <c r="N28" i="15"/>
  <c r="AH28" i="15" s="1"/>
  <c r="G28" i="15"/>
  <c r="AA28" i="15" s="1"/>
  <c r="K28" i="15"/>
  <c r="AE28" i="15" s="1"/>
  <c r="R28" i="15"/>
  <c r="AL28" i="15" s="1"/>
  <c r="P28" i="15"/>
  <c r="AJ28" i="15" s="1"/>
  <c r="Q28" i="15"/>
  <c r="AK28" i="15" s="1"/>
  <c r="S28" i="15"/>
  <c r="AM28" i="15" s="1"/>
  <c r="H28" i="15"/>
  <c r="AB28" i="15" s="1"/>
  <c r="I28" i="15"/>
  <c r="AC28" i="15" s="1"/>
  <c r="O28" i="15"/>
  <c r="AI28" i="15" s="1"/>
  <c r="T28" i="15"/>
  <c r="AN28" i="15" s="1"/>
  <c r="V27" i="15"/>
  <c r="C29" i="15"/>
  <c r="B30" i="15"/>
  <c r="C19" i="16"/>
  <c r="B20" i="16"/>
  <c r="H18" i="16"/>
  <c r="G18" i="16"/>
  <c r="G17" i="13"/>
  <c r="H17" i="13"/>
  <c r="C18" i="13"/>
  <c r="B19" i="13"/>
  <c r="G17" i="12"/>
  <c r="H17" i="12"/>
  <c r="B19" i="12"/>
  <c r="C18" i="12"/>
  <c r="C18" i="11"/>
  <c r="B19" i="11"/>
  <c r="G17" i="11"/>
  <c r="H17" i="11"/>
  <c r="G17" i="10"/>
  <c r="H17" i="10"/>
  <c r="C18" i="10"/>
  <c r="B19" i="10"/>
  <c r="G16" i="6"/>
  <c r="H16" i="6"/>
  <c r="H8" i="6"/>
  <c r="G8" i="6"/>
  <c r="H9" i="8"/>
  <c r="G9" i="8"/>
  <c r="E27" i="3"/>
  <c r="D27" i="3"/>
  <c r="F29" i="15" l="1"/>
  <c r="Z29" i="15" s="1"/>
  <c r="I29" i="15"/>
  <c r="AC29" i="15" s="1"/>
  <c r="K29" i="15"/>
  <c r="AE29" i="15" s="1"/>
  <c r="M29" i="15"/>
  <c r="AG29" i="15" s="1"/>
  <c r="O29" i="15"/>
  <c r="AI29" i="15" s="1"/>
  <c r="G29" i="15"/>
  <c r="AA29" i="15" s="1"/>
  <c r="H29" i="15"/>
  <c r="AB29" i="15" s="1"/>
  <c r="J29" i="15"/>
  <c r="AD29" i="15" s="1"/>
  <c r="L29" i="15"/>
  <c r="AF29" i="15" s="1"/>
  <c r="T29" i="15"/>
  <c r="AN29" i="15" s="1"/>
  <c r="P29" i="15"/>
  <c r="AJ29" i="15" s="1"/>
  <c r="D29" i="15"/>
  <c r="X29" i="15" s="1"/>
  <c r="N29" i="15"/>
  <c r="AH29" i="15" s="1"/>
  <c r="R29" i="15"/>
  <c r="AL29" i="15" s="1"/>
  <c r="E29" i="15"/>
  <c r="Y29" i="15" s="1"/>
  <c r="Q29" i="15"/>
  <c r="AK29" i="15" s="1"/>
  <c r="S29" i="15"/>
  <c r="AM29" i="15" s="1"/>
  <c r="V28" i="15"/>
  <c r="B31" i="15"/>
  <c r="C30" i="15"/>
  <c r="B21" i="16"/>
  <c r="C20" i="16"/>
  <c r="G19" i="16"/>
  <c r="H19" i="16"/>
  <c r="B20" i="13"/>
  <c r="C19" i="13"/>
  <c r="H18" i="13"/>
  <c r="G18" i="13"/>
  <c r="C19" i="12"/>
  <c r="B20" i="12"/>
  <c r="H18" i="12"/>
  <c r="G18" i="12"/>
  <c r="C19" i="11"/>
  <c r="B20" i="11"/>
  <c r="G18" i="11"/>
  <c r="H18" i="11"/>
  <c r="C19" i="10"/>
  <c r="B20" i="10"/>
  <c r="H18" i="10"/>
  <c r="G18" i="10"/>
  <c r="C17" i="6"/>
  <c r="M30" i="15" l="1"/>
  <c r="AG30" i="15" s="1"/>
  <c r="O30" i="15"/>
  <c r="AI30" i="15" s="1"/>
  <c r="Q30" i="15"/>
  <c r="AK30" i="15" s="1"/>
  <c r="S30" i="15"/>
  <c r="AM30" i="15" s="1"/>
  <c r="D30" i="15"/>
  <c r="X30" i="15" s="1"/>
  <c r="H30" i="15"/>
  <c r="AB30" i="15" s="1"/>
  <c r="N30" i="15"/>
  <c r="AH30" i="15" s="1"/>
  <c r="P30" i="15"/>
  <c r="AJ30" i="15" s="1"/>
  <c r="R30" i="15"/>
  <c r="AL30" i="15" s="1"/>
  <c r="T30" i="15"/>
  <c r="AN30" i="15" s="1"/>
  <c r="E30" i="15"/>
  <c r="Y30" i="15" s="1"/>
  <c r="J30" i="15"/>
  <c r="AD30" i="15" s="1"/>
  <c r="F30" i="15"/>
  <c r="Z30" i="15" s="1"/>
  <c r="I30" i="15"/>
  <c r="AC30" i="15" s="1"/>
  <c r="G30" i="15"/>
  <c r="AA30" i="15" s="1"/>
  <c r="K30" i="15"/>
  <c r="AE30" i="15" s="1"/>
  <c r="L30" i="15"/>
  <c r="AF30" i="15" s="1"/>
  <c r="V29" i="15"/>
  <c r="C31" i="15"/>
  <c r="B32" i="15"/>
  <c r="B22" i="16"/>
  <c r="C21" i="16"/>
  <c r="H19" i="13"/>
  <c r="G19" i="13"/>
  <c r="C20" i="13"/>
  <c r="B21" i="13"/>
  <c r="C20" i="12"/>
  <c r="B21" i="12"/>
  <c r="G19" i="12"/>
  <c r="H19" i="12"/>
  <c r="C20" i="11"/>
  <c r="B21" i="11"/>
  <c r="H19" i="11"/>
  <c r="G19" i="11"/>
  <c r="B21" i="10"/>
  <c r="C20" i="10"/>
  <c r="H19" i="10"/>
  <c r="G19" i="10"/>
  <c r="H17" i="6"/>
  <c r="G17" i="6"/>
  <c r="C18" i="6"/>
  <c r="E35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9" i="3"/>
  <c r="B9" i="3"/>
  <c r="B10" i="3" s="1"/>
  <c r="C8" i="3"/>
  <c r="T31" i="15" l="1"/>
  <c r="AN31" i="15" s="1"/>
  <c r="D31" i="15"/>
  <c r="X31" i="15" s="1"/>
  <c r="J31" i="15"/>
  <c r="AD31" i="15" s="1"/>
  <c r="S31" i="15"/>
  <c r="AM31" i="15" s="1"/>
  <c r="E31" i="15"/>
  <c r="Y31" i="15" s="1"/>
  <c r="F31" i="15"/>
  <c r="Z31" i="15" s="1"/>
  <c r="H31" i="15"/>
  <c r="AB31" i="15" s="1"/>
  <c r="G31" i="15"/>
  <c r="AA31" i="15" s="1"/>
  <c r="K31" i="15"/>
  <c r="AE31" i="15" s="1"/>
  <c r="L31" i="15"/>
  <c r="AF31" i="15" s="1"/>
  <c r="R31" i="15"/>
  <c r="AL31" i="15" s="1"/>
  <c r="Q31" i="15"/>
  <c r="AK31" i="15" s="1"/>
  <c r="I31" i="15"/>
  <c r="AC31" i="15" s="1"/>
  <c r="M31" i="15"/>
  <c r="AG31" i="15" s="1"/>
  <c r="P31" i="15"/>
  <c r="AJ31" i="15" s="1"/>
  <c r="N31" i="15"/>
  <c r="AH31" i="15" s="1"/>
  <c r="O31" i="15"/>
  <c r="AI31" i="15" s="1"/>
  <c r="V30" i="15"/>
  <c r="B33" i="15"/>
  <c r="C32" i="15"/>
  <c r="C22" i="16"/>
  <c r="B23" i="16"/>
  <c r="C23" i="16" s="1"/>
  <c r="B22" i="13"/>
  <c r="C21" i="13"/>
  <c r="B22" i="12"/>
  <c r="C21" i="12"/>
  <c r="B22" i="11"/>
  <c r="C21" i="11"/>
  <c r="H20" i="11"/>
  <c r="G20" i="11"/>
  <c r="H20" i="10"/>
  <c r="G20" i="10"/>
  <c r="B22" i="10"/>
  <c r="C21" i="10"/>
  <c r="G18" i="6"/>
  <c r="H18" i="6"/>
  <c r="C19" i="6"/>
  <c r="C10" i="3"/>
  <c r="B11" i="3"/>
  <c r="C9" i="3"/>
  <c r="G8" i="3"/>
  <c r="H8" i="3"/>
  <c r="K32" i="15" l="1"/>
  <c r="K35" i="15" s="1"/>
  <c r="P32" i="15"/>
  <c r="P35" i="15" s="1"/>
  <c r="T32" i="15"/>
  <c r="T35" i="15" s="1"/>
  <c r="D32" i="15"/>
  <c r="D35" i="15" s="1"/>
  <c r="E32" i="15"/>
  <c r="E35" i="15" s="1"/>
  <c r="G32" i="15"/>
  <c r="G35" i="15" s="1"/>
  <c r="H32" i="15"/>
  <c r="H35" i="15" s="1"/>
  <c r="I32" i="15"/>
  <c r="I35" i="15" s="1"/>
  <c r="S32" i="15"/>
  <c r="S35" i="15" s="1"/>
  <c r="L32" i="15"/>
  <c r="L35" i="15" s="1"/>
  <c r="F32" i="15"/>
  <c r="F35" i="15" s="1"/>
  <c r="J32" i="15"/>
  <c r="J35" i="15" s="1"/>
  <c r="O32" i="15"/>
  <c r="O35" i="15" s="1"/>
  <c r="R32" i="15"/>
  <c r="R35" i="15" s="1"/>
  <c r="N32" i="15"/>
  <c r="N35" i="15" s="1"/>
  <c r="M32" i="15"/>
  <c r="M35" i="15" s="1"/>
  <c r="Q32" i="15"/>
  <c r="Q35" i="15" s="1"/>
  <c r="V31" i="15"/>
  <c r="H23" i="16"/>
  <c r="G23" i="16"/>
  <c r="H22" i="16"/>
  <c r="G22" i="16"/>
  <c r="B23" i="13"/>
  <c r="C22" i="13"/>
  <c r="C22" i="12"/>
  <c r="B23" i="12"/>
  <c r="H21" i="11"/>
  <c r="G21" i="11"/>
  <c r="C22" i="11"/>
  <c r="B23" i="11"/>
  <c r="H21" i="10"/>
  <c r="G21" i="10"/>
  <c r="C22" i="10"/>
  <c r="B23" i="10"/>
  <c r="H19" i="6"/>
  <c r="G19" i="6"/>
  <c r="B24" i="8"/>
  <c r="C20" i="6"/>
  <c r="H9" i="3"/>
  <c r="G9" i="3"/>
  <c r="B12" i="3"/>
  <c r="C11" i="3"/>
  <c r="H10" i="3"/>
  <c r="G10" i="3"/>
  <c r="C23" i="10" l="1"/>
  <c r="G23" i="10" s="1"/>
  <c r="B24" i="10"/>
  <c r="AM32" i="15"/>
  <c r="AM35" i="15" s="1"/>
  <c r="AD32" i="15"/>
  <c r="AD35" i="15" s="1"/>
  <c r="AC32" i="15"/>
  <c r="AC35" i="15" s="1"/>
  <c r="AL32" i="15"/>
  <c r="AL35" i="15" s="1"/>
  <c r="AI32" i="15"/>
  <c r="AI35" i="15" s="1"/>
  <c r="AF32" i="15"/>
  <c r="AF35" i="15" s="1"/>
  <c r="X32" i="15"/>
  <c r="X35" i="15" s="1"/>
  <c r="AE32" i="15"/>
  <c r="AE35" i="15" s="1"/>
  <c r="AJ32" i="15"/>
  <c r="AJ35" i="15" s="1"/>
  <c r="AA32" i="15"/>
  <c r="AA35" i="15" s="1"/>
  <c r="AN32" i="15"/>
  <c r="AN35" i="15" s="1"/>
  <c r="AK32" i="15"/>
  <c r="AK35" i="15" s="1"/>
  <c r="Z32" i="15"/>
  <c r="Z35" i="15" s="1"/>
  <c r="AH32" i="15"/>
  <c r="AH35" i="15" s="1"/>
  <c r="AB32" i="15"/>
  <c r="AB35" i="15" s="1"/>
  <c r="AG32" i="15"/>
  <c r="AG35" i="15" s="1"/>
  <c r="Y32" i="15"/>
  <c r="Y35" i="15" s="1"/>
  <c r="T37" i="15"/>
  <c r="V32" i="15"/>
  <c r="V34" i="15" s="1"/>
  <c r="C23" i="13"/>
  <c r="B24" i="13"/>
  <c r="G22" i="13"/>
  <c r="H22" i="13"/>
  <c r="C23" i="12"/>
  <c r="B24" i="12"/>
  <c r="H22" i="12"/>
  <c r="G22" i="12"/>
  <c r="C23" i="11"/>
  <c r="B24" i="11"/>
  <c r="G22" i="11"/>
  <c r="H22" i="11"/>
  <c r="H22" i="10"/>
  <c r="G22" i="10"/>
  <c r="G20" i="6"/>
  <c r="H20" i="6"/>
  <c r="G26" i="8"/>
  <c r="H26" i="8"/>
  <c r="C21" i="6"/>
  <c r="C12" i="3"/>
  <c r="B13" i="3"/>
  <c r="H11" i="3"/>
  <c r="G11" i="3"/>
  <c r="X37" i="15" l="1"/>
  <c r="G28" i="8"/>
  <c r="G26" i="10"/>
  <c r="H23" i="10"/>
  <c r="H26" i="10" s="1"/>
  <c r="G23" i="13"/>
  <c r="H23" i="13"/>
  <c r="H23" i="12"/>
  <c r="G23" i="12"/>
  <c r="G23" i="11"/>
  <c r="G26" i="11" s="1"/>
  <c r="H23" i="11"/>
  <c r="H26" i="11" s="1"/>
  <c r="H21" i="6"/>
  <c r="G21" i="6"/>
  <c r="C22" i="6"/>
  <c r="G12" i="3"/>
  <c r="H12" i="3"/>
  <c r="B14" i="3"/>
  <c r="C13" i="3"/>
  <c r="G28" i="11" l="1"/>
  <c r="G28" i="10"/>
  <c r="H22" i="6"/>
  <c r="H26" i="6" s="1"/>
  <c r="G22" i="6"/>
  <c r="G26" i="6" s="1"/>
  <c r="G13" i="3"/>
  <c r="H13" i="3"/>
  <c r="B15" i="3"/>
  <c r="C14" i="3"/>
  <c r="G28" i="6" l="1"/>
  <c r="G14" i="3"/>
  <c r="H14" i="3"/>
  <c r="B16" i="3"/>
  <c r="C15" i="3"/>
  <c r="C16" i="3" l="1"/>
  <c r="B17" i="3"/>
  <c r="H15" i="3"/>
  <c r="G15" i="3"/>
  <c r="C17" i="3" l="1"/>
  <c r="B18" i="3"/>
  <c r="G16" i="3"/>
  <c r="H16" i="3"/>
  <c r="C18" i="3" l="1"/>
  <c r="B19" i="3"/>
  <c r="H17" i="3"/>
  <c r="G17" i="3"/>
  <c r="B20" i="3" l="1"/>
  <c r="C19" i="3"/>
  <c r="G18" i="3"/>
  <c r="H18" i="3"/>
  <c r="H19" i="3" l="1"/>
  <c r="G19" i="3"/>
  <c r="C20" i="3"/>
  <c r="B21" i="3"/>
  <c r="G20" i="3" l="1"/>
  <c r="H20" i="3"/>
  <c r="B22" i="3"/>
  <c r="C21" i="3"/>
  <c r="G21" i="3" l="1"/>
  <c r="H21" i="3"/>
  <c r="B23" i="3"/>
  <c r="C22" i="3"/>
  <c r="H22" i="3" l="1"/>
  <c r="G22" i="3"/>
  <c r="B24" i="3"/>
  <c r="C23" i="3"/>
  <c r="C24" i="3" l="1"/>
  <c r="B25" i="3"/>
  <c r="H23" i="3"/>
  <c r="G23" i="3"/>
  <c r="B26" i="3" l="1"/>
  <c r="C25" i="3"/>
  <c r="G24" i="3"/>
  <c r="H24" i="3"/>
  <c r="H25" i="3" l="1"/>
  <c r="G25" i="3"/>
  <c r="B27" i="3"/>
  <c r="C27" i="3" s="1"/>
  <c r="C26" i="3"/>
  <c r="H27" i="3" l="1"/>
  <c r="H26" i="3"/>
  <c r="G27" i="3"/>
  <c r="G29" i="3" s="1"/>
  <c r="G26" i="3"/>
  <c r="H29" i="3" l="1"/>
  <c r="G31" i="3" s="1"/>
  <c r="X17" i="21" l="1"/>
  <c r="X35" i="21" s="1"/>
  <c r="X37" i="21" s="1"/>
  <c r="D35" i="21"/>
  <c r="T37" i="21" s="1"/>
  <c r="V17" i="21"/>
  <c r="V34" i="21" s="1"/>
  <c r="G21" i="13" l="1"/>
  <c r="G20" i="13"/>
  <c r="G21" i="16"/>
  <c r="H21" i="16"/>
  <c r="H21" i="13"/>
  <c r="G20" i="16"/>
  <c r="G26" i="16" s="1"/>
  <c r="H20" i="13"/>
  <c r="H26" i="13" s="1"/>
  <c r="H20" i="16"/>
  <c r="H26" i="16" s="1"/>
  <c r="G28" i="16" l="1"/>
  <c r="G26" i="13"/>
  <c r="G28" i="13" s="1"/>
  <c r="H21" i="12"/>
  <c r="G21" i="12"/>
  <c r="H20" i="12"/>
  <c r="H26" i="12" s="1"/>
  <c r="G20" i="12"/>
  <c r="G26" i="12" l="1"/>
  <c r="G28" i="12" s="1"/>
</calcChain>
</file>

<file path=xl/sharedStrings.xml><?xml version="1.0" encoding="utf-8"?>
<sst xmlns="http://schemas.openxmlformats.org/spreadsheetml/2006/main" count="455" uniqueCount="148">
  <si>
    <t>Insight Maker Vectorisation</t>
  </si>
  <si>
    <t>male</t>
  </si>
  <si>
    <t>female</t>
  </si>
  <si>
    <t>1 st Dimension</t>
  </si>
  <si>
    <t>2nd Dimension</t>
  </si>
  <si>
    <t>&lt;= No comma on last entry</t>
  </si>
  <si>
    <t>Measure Name</t>
  </si>
  <si>
    <t>Population</t>
  </si>
  <si>
    <t>0#</t>
  </si>
  <si>
    <t>Format String</t>
  </si>
  <si>
    <t>Years</t>
  </si>
  <si>
    <t>Year Bands</t>
  </si>
  <si>
    <t>A00T09</t>
  </si>
  <si>
    <t>A10T19</t>
  </si>
  <si>
    <t>A20T29</t>
  </si>
  <si>
    <t>A30T39</t>
  </si>
  <si>
    <t>A40T49</t>
  </si>
  <si>
    <t>A50T59</t>
  </si>
  <si>
    <t>A60T69</t>
  </si>
  <si>
    <t>A70T79</t>
  </si>
  <si>
    <t>A80P</t>
  </si>
  <si>
    <t>Year</t>
  </si>
  <si>
    <t>Source: ONS</t>
  </si>
  <si>
    <t>% Symptomatic requiring hospitalisatin</t>
  </si>
  <si>
    <t>% hospitalised cases requiring critical care</t>
  </si>
  <si>
    <t>Infection Fatality Ratio</t>
  </si>
  <si>
    <t>0#.00000</t>
  </si>
  <si>
    <t>0#.000</t>
  </si>
  <si>
    <t>Source: Sheffield Model</t>
  </si>
  <si>
    <t>Total</t>
  </si>
  <si>
    <t>0#.0000</t>
  </si>
  <si>
    <t>Originating</t>
  </si>
  <si>
    <t>Output</t>
  </si>
  <si>
    <t>Infected</t>
  </si>
  <si>
    <t>Cross_Infected</t>
  </si>
  <si>
    <t>A00T04</t>
  </si>
  <si>
    <t>A05T09</t>
  </si>
  <si>
    <t>A10T14</t>
  </si>
  <si>
    <t>A15T19</t>
  </si>
  <si>
    <t>A20T24</t>
  </si>
  <si>
    <t>A25T29</t>
  </si>
  <si>
    <t>A30T34</t>
  </si>
  <si>
    <t>A35T39</t>
  </si>
  <si>
    <t>A40T44</t>
  </si>
  <si>
    <t>A45T49</t>
  </si>
  <si>
    <t>A50T54</t>
  </si>
  <si>
    <t>A55T59</t>
  </si>
  <si>
    <t>A60T64</t>
  </si>
  <si>
    <t>A65T69</t>
  </si>
  <si>
    <t>A70T74</t>
  </si>
  <si>
    <t>A75T79</t>
  </si>
  <si>
    <t>String to InsightMarker-&gt;</t>
  </si>
  <si>
    <t>Contact Matrix</t>
  </si>
  <si>
    <t>Source: doi:10.1371/journal.pmed.0050074</t>
  </si>
  <si>
    <t>Social Contacts and Mixing Patterns Relevant tothe Spread of Infectious Diseases</t>
  </si>
  <si>
    <t xml:space="preserve">Supporting information Table S8.4. Contact matrix of all reported contacts in Great Britain consisting of the average number of contact persons recorded per day per survey participant </t>
  </si>
  <si>
    <t>b) physical contacts only</t>
  </si>
  <si>
    <t>age group of participant</t>
  </si>
  <si>
    <t>age of contact</t>
  </si>
  <si>
    <t>00-04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</si>
  <si>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</si>
  <si>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</si>
  <si>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</si>
  <si>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</si>
  <si>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</si>
  <si>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</si>
  <si>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</si>
  <si>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</si>
  <si>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</si>
  <si>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</si>
  <si>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</si>
  <si>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</si>
  <si>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</si>
  <si>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</si>
  <si>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x</t>
  </si>
  <si>
    <t>Source: ONS (NHS GP Registered Population for Dorset CCG 2020 using 2016 Estimates)</t>
  </si>
  <si>
    <t>Female</t>
  </si>
  <si>
    <t>Male</t>
  </si>
  <si>
    <t>Annual Mortality Rate</t>
  </si>
  <si>
    <t>https://www.ons.gov.uk/peoplepopulationandcommunity/birthsdeathsandmarriages/deaths/adhocs/009299numberofdeathsandpopulationsindeprivationdecileareasbysexandsingleyearofageenglandandwalesregisteredyears2001to2017</t>
  </si>
  <si>
    <t>Source: Dorset Public Health Website</t>
  </si>
  <si>
    <t>Source: Standard Identity Matrix</t>
  </si>
  <si>
    <t>Source: Uniform distribution</t>
  </si>
  <si>
    <t>Scale Factor</t>
  </si>
  <si>
    <t>Infectee (outer)</t>
  </si>
  <si>
    <t>Infector (inner)</t>
  </si>
  <si>
    <t>% Symptomatic requiring hospitalisation</t>
  </si>
  <si>
    <t>Incubation Period</t>
  </si>
  <si>
    <t>Mean</t>
  </si>
  <si>
    <t>SD</t>
  </si>
  <si>
    <t>Infectious Period</t>
  </si>
  <si>
    <t>Source:</t>
  </si>
  <si>
    <t>SEIR Model Assumptions</t>
  </si>
  <si>
    <t>Measure</t>
  </si>
  <si>
    <t>Health and care demand assumptions</t>
  </si>
  <si>
    <t>Age Range</t>
  </si>
  <si>
    <t>10-year values</t>
  </si>
  <si>
    <t>Source: Sheffield model</t>
  </si>
  <si>
    <t>Interpolate To 5-year values</t>
  </si>
  <si>
    <t>5-year values (Average over three age bands)</t>
  </si>
  <si>
    <t>Health and Care Demand - Disease Progression</t>
  </si>
  <si>
    <t>Time from infection to admission</t>
  </si>
  <si>
    <t>TTA</t>
  </si>
  <si>
    <t>https://www.cdc.gov/coronavirus/2019-ncov/hcp/clinical-guidance-management-patients.html</t>
  </si>
  <si>
    <t>Lower</t>
  </si>
  <si>
    <t>Upper</t>
  </si>
  <si>
    <t>Basic Reproduction number (R0)</t>
  </si>
  <si>
    <t>Time from end of incubation period (in SEIR model time from transition from exposed to infected)</t>
  </si>
  <si>
    <t>TTI</t>
  </si>
  <si>
    <t>Time to isolation</t>
  </si>
  <si>
    <t>TTCC</t>
  </si>
  <si>
    <t>Time to ICU admission (from entry to hospital)</t>
  </si>
  <si>
    <t>Time from infection is 10-12 days, so take away TTA</t>
  </si>
  <si>
    <t>ALOS.I</t>
  </si>
  <si>
    <t>ALOS.H</t>
  </si>
  <si>
    <t>ALOS.CC</t>
  </si>
  <si>
    <t>Length of stay (isolation)</t>
  </si>
  <si>
    <t>Length of stay (hospital)</t>
  </si>
  <si>
    <t>Length of stay (critical care)</t>
  </si>
  <si>
    <t>References:</t>
  </si>
  <si>
    <t>Clinical course and outcomes of critically ill patients with SARS-CoV-2 pneumonia in Wuhan</t>
  </si>
  <si>
    <t>doi:10.1016/S0140-6736(20)30566-3</t>
  </si>
  <si>
    <t>doi:10.1016/S2213-2600(20)30079-5</t>
  </si>
  <si>
    <t>Clinical course and risk factors for mortality of adult inpatients with COVID-19 in Wuhan, China: a retrospective cohort study</t>
  </si>
  <si>
    <t>70P Matrix used to reduce  R0 for over 70s only</t>
  </si>
  <si>
    <t>Scenarios for the SEIR Model</t>
  </si>
  <si>
    <t>Full lockdown</t>
  </si>
  <si>
    <t>Pre-Lockdown</t>
  </si>
  <si>
    <t>Attack</t>
  </si>
  <si>
    <t>Sustain</t>
  </si>
  <si>
    <t>Delay</t>
  </si>
  <si>
    <t>Release</t>
  </si>
  <si>
    <t>Partial lockdown</t>
  </si>
  <si>
    <t>Post-lockdown</t>
  </si>
  <si>
    <t>R0 Matrix</t>
  </si>
  <si>
    <t>R0 Reduction</t>
  </si>
  <si>
    <t>Protect</t>
  </si>
  <si>
    <t>Prepare</t>
  </si>
  <si>
    <t>Prevent</t>
  </si>
  <si>
    <t>A</t>
  </si>
  <si>
    <t>B</t>
  </si>
  <si>
    <t>R0 matrix masks reduction in R0</t>
  </si>
  <si>
    <t>Unitary  (A=0)</t>
  </si>
  <si>
    <t>70P (A=1)</t>
  </si>
  <si>
    <t>None (B=0)</t>
  </si>
  <si>
    <t>Reduction (B=1)</t>
  </si>
  <si>
    <t>Source: doi:10.25561/77482</t>
  </si>
  <si>
    <t>Imperial College Covid-19 Response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</si>
</sst>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_-* #,##0.0000_-;\-* #,##0.0000_-;_-* &quot;-&quot;??_-;_-@_-"/>
    <numFmt numFmtId="167" formatCode="_-* #,##0.00000_-;\-* #,##0.00000_-;_-* &quot;-&quot;??_-;_-@_-"/>
    <numFmt numFmtId="168" formatCode="_-* #,##0.0000000_-;\-* #,##0.0000000_-;_-* &quot;-&quot;??_-;_-@_-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left" vertical="center" indent="4"/>
    </xf>
    <xf numFmtId="165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9" fontId="0" fillId="0" borderId="0" xfId="2" applyNumberFormat="1" applyFont="1"/>
    <xf numFmtId="43" fontId="0" fillId="0" borderId="0" xfId="0" applyNumberFormat="1"/>
    <xf numFmtId="167" fontId="0" fillId="0" borderId="0" xfId="0" applyNumberFormat="1" applyAlignment="1">
      <alignment horizontal="right"/>
    </xf>
    <xf numFmtId="0" fontId="4" fillId="3" borderId="0" xfId="0" applyFont="1" applyFill="1"/>
    <xf numFmtId="0" fontId="3" fillId="3" borderId="0" xfId="0" applyFont="1" applyFill="1" applyAlignment="1">
      <alignment horizontal="right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16" fontId="6" fillId="0" borderId="5" xfId="0" quotePrefix="1" applyNumberFormat="1" applyFont="1" applyBorder="1" applyAlignment="1">
      <alignment horizontal="right" vertical="center"/>
    </xf>
    <xf numFmtId="17" fontId="6" fillId="0" borderId="5" xfId="0" quotePrefix="1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43" fontId="6" fillId="0" borderId="6" xfId="1" applyFont="1" applyBorder="1" applyAlignment="1">
      <alignment vertical="center"/>
    </xf>
    <xf numFmtId="43" fontId="6" fillId="0" borderId="7" xfId="1" applyFont="1" applyBorder="1" applyAlignment="1">
      <alignment vertical="center"/>
    </xf>
    <xf numFmtId="43" fontId="0" fillId="0" borderId="8" xfId="0" applyNumberFormat="1" applyBorder="1"/>
    <xf numFmtId="16" fontId="6" fillId="0" borderId="1" xfId="0" quotePrefix="1" applyNumberFormat="1" applyFont="1" applyBorder="1" applyAlignment="1">
      <alignment vertical="center"/>
    </xf>
    <xf numFmtId="43" fontId="6" fillId="0" borderId="9" xfId="1" applyFont="1" applyBorder="1" applyAlignment="1">
      <alignment vertical="center"/>
    </xf>
    <xf numFmtId="43" fontId="6" fillId="0" borderId="0" xfId="1" applyFont="1" applyAlignment="1">
      <alignment vertical="center"/>
    </xf>
    <xf numFmtId="17" fontId="6" fillId="0" borderId="1" xfId="0" quotePrefix="1" applyNumberFormat="1" applyFont="1" applyBorder="1" applyAlignment="1">
      <alignment vertical="center"/>
    </xf>
    <xf numFmtId="43" fontId="0" fillId="0" borderId="10" xfId="0" applyNumberFormat="1" applyBorder="1"/>
    <xf numFmtId="10" fontId="0" fillId="0" borderId="0" xfId="2" applyNumberFormat="1" applyFont="1"/>
    <xf numFmtId="165" fontId="0" fillId="0" borderId="0" xfId="2" applyNumberFormat="1" applyFont="1"/>
    <xf numFmtId="169" fontId="0" fillId="0" borderId="0" xfId="0" applyNumberFormat="1"/>
    <xf numFmtId="0" fontId="3" fillId="3" borderId="0" xfId="0" applyFont="1" applyFill="1"/>
    <xf numFmtId="0" fontId="8" fillId="3" borderId="0" xfId="0" applyFont="1" applyFill="1" applyAlignment="1">
      <alignment horizontal="right" vertical="top" wrapText="1"/>
    </xf>
    <xf numFmtId="0" fontId="8" fillId="3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0" fontId="9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9847-AC3C-4603-BA4B-C4375008C607}">
  <sheetPr>
    <tabColor theme="6" tint="0.79998168889431442"/>
  </sheetPr>
  <dimension ref="B2:H28"/>
  <sheetViews>
    <sheetView tabSelected="1" workbookViewId="0">
      <selection activeCell="C30" sqref="C30"/>
    </sheetView>
  </sheetViews>
  <sheetFormatPr defaultRowHeight="15" x14ac:dyDescent="0.25"/>
  <cols>
    <col min="3" max="5" width="17.5703125" customWidth="1"/>
    <col min="7" max="7" width="15.5703125" customWidth="1"/>
    <col min="8" max="8" width="18" customWidth="1"/>
  </cols>
  <sheetData>
    <row r="2" spans="2:8" x14ac:dyDescent="0.25">
      <c r="C2" t="s">
        <v>0</v>
      </c>
    </row>
    <row r="3" spans="2:8" x14ac:dyDescent="0.25">
      <c r="B3" t="s">
        <v>11</v>
      </c>
      <c r="C3" s="2">
        <v>5</v>
      </c>
      <c r="D3" t="s">
        <v>10</v>
      </c>
    </row>
    <row r="4" spans="2:8" x14ac:dyDescent="0.25">
      <c r="B4" t="s">
        <v>21</v>
      </c>
      <c r="C4" s="2">
        <v>2020</v>
      </c>
    </row>
    <row r="5" spans="2:8" x14ac:dyDescent="0.25">
      <c r="E5" s="1" t="s">
        <v>9</v>
      </c>
      <c r="G5" s="2" t="s">
        <v>8</v>
      </c>
    </row>
    <row r="6" spans="2:8" x14ac:dyDescent="0.25">
      <c r="G6" t="s">
        <v>3</v>
      </c>
    </row>
    <row r="7" spans="2:8" x14ac:dyDescent="0.25">
      <c r="D7" s="3" t="s">
        <v>1</v>
      </c>
      <c r="E7" s="3" t="s">
        <v>2</v>
      </c>
      <c r="G7" s="1" t="s">
        <v>1</v>
      </c>
      <c r="H7" s="1" t="s">
        <v>2</v>
      </c>
    </row>
    <row r="8" spans="2:8" x14ac:dyDescent="0.25">
      <c r="B8">
        <v>0</v>
      </c>
      <c r="C8" t="str">
        <f t="shared" ref="C8:C9" si="0">"A" &amp; TEXT(B8,"00") &amp; "T" &amp; TEXT(B8+yearBands-1,"00")</f>
        <v>A00T04</v>
      </c>
      <c r="D8" s="4">
        <v>0</v>
      </c>
      <c r="E8" s="4">
        <v>0</v>
      </c>
      <c r="G8" t="str">
        <f t="shared" ref="G8:H9" si="1">$C8&amp;":"&amp;TEXT(D8,$G$5)</f>
        <v>A00T04:0</v>
      </c>
      <c r="H8" t="str">
        <f t="shared" si="1"/>
        <v>A00T04:0</v>
      </c>
    </row>
    <row r="9" spans="2:8" x14ac:dyDescent="0.25">
      <c r="B9">
        <f t="shared" ref="B9:B23" si="2">B8+yearBands</f>
        <v>5</v>
      </c>
      <c r="C9" t="str">
        <f t="shared" si="0"/>
        <v>A05T09</v>
      </c>
      <c r="D9" s="4">
        <v>0</v>
      </c>
      <c r="E9" s="4">
        <v>0</v>
      </c>
      <c r="G9" t="str">
        <f t="shared" si="1"/>
        <v>A05T09:0</v>
      </c>
      <c r="H9" t="str">
        <f t="shared" si="1"/>
        <v>A05T09:0</v>
      </c>
    </row>
    <row r="10" spans="2:8" x14ac:dyDescent="0.25">
      <c r="B10">
        <f t="shared" si="2"/>
        <v>10</v>
      </c>
      <c r="C10" t="str">
        <f t="shared" ref="C10:C23" si="3">"A" &amp; TEXT(B10,"00") &amp; "T" &amp; TEXT(B10+yearBands-1,"00")</f>
        <v>A10T14</v>
      </c>
      <c r="D10" s="4">
        <v>0</v>
      </c>
      <c r="E10" s="4">
        <v>0</v>
      </c>
      <c r="G10" t="str">
        <f t="shared" ref="G10:G23" si="4">$C10&amp;":"&amp;TEXT(D10,$G$5)</f>
        <v>A10T14:0</v>
      </c>
      <c r="H10" t="str">
        <f t="shared" ref="H10:H23" si="5">$C10&amp;":"&amp;TEXT(E10,$G$5)</f>
        <v>A10T14:0</v>
      </c>
    </row>
    <row r="11" spans="2:8" x14ac:dyDescent="0.25">
      <c r="B11">
        <f t="shared" si="2"/>
        <v>15</v>
      </c>
      <c r="C11" t="str">
        <f t="shared" si="3"/>
        <v>A15T19</v>
      </c>
      <c r="D11" s="4">
        <v>0</v>
      </c>
      <c r="E11" s="4">
        <v>0</v>
      </c>
      <c r="G11" t="str">
        <f t="shared" si="4"/>
        <v>A15T19:0</v>
      </c>
      <c r="H11" t="str">
        <f t="shared" si="5"/>
        <v>A15T19:0</v>
      </c>
    </row>
    <row r="12" spans="2:8" x14ac:dyDescent="0.25">
      <c r="B12">
        <f t="shared" si="2"/>
        <v>20</v>
      </c>
      <c r="C12" t="str">
        <f t="shared" si="3"/>
        <v>A20T24</v>
      </c>
      <c r="D12" s="4">
        <v>0</v>
      </c>
      <c r="E12" s="4">
        <v>0</v>
      </c>
      <c r="G12" t="str">
        <f t="shared" si="4"/>
        <v>A20T24:0</v>
      </c>
      <c r="H12" t="str">
        <f t="shared" si="5"/>
        <v>A20T24:0</v>
      </c>
    </row>
    <row r="13" spans="2:8" x14ac:dyDescent="0.25">
      <c r="B13">
        <f t="shared" si="2"/>
        <v>25</v>
      </c>
      <c r="C13" t="str">
        <f t="shared" si="3"/>
        <v>A25T29</v>
      </c>
      <c r="D13" s="4">
        <v>0</v>
      </c>
      <c r="E13" s="4">
        <v>0</v>
      </c>
      <c r="G13" t="str">
        <f t="shared" si="4"/>
        <v>A25T29:0</v>
      </c>
      <c r="H13" t="str">
        <f t="shared" si="5"/>
        <v>A25T29:0</v>
      </c>
    </row>
    <row r="14" spans="2:8" x14ac:dyDescent="0.25">
      <c r="B14">
        <f t="shared" si="2"/>
        <v>30</v>
      </c>
      <c r="C14" t="str">
        <f t="shared" si="3"/>
        <v>A30T34</v>
      </c>
      <c r="D14" s="4">
        <v>0</v>
      </c>
      <c r="E14" s="4">
        <v>0</v>
      </c>
      <c r="G14" t="str">
        <f t="shared" si="4"/>
        <v>A30T34:0</v>
      </c>
      <c r="H14" t="str">
        <f t="shared" si="5"/>
        <v>A30T34:0</v>
      </c>
    </row>
    <row r="15" spans="2:8" x14ac:dyDescent="0.25">
      <c r="B15">
        <f t="shared" si="2"/>
        <v>35</v>
      </c>
      <c r="C15" t="str">
        <f t="shared" si="3"/>
        <v>A35T39</v>
      </c>
      <c r="D15" s="4">
        <v>0</v>
      </c>
      <c r="E15" s="4">
        <v>0</v>
      </c>
      <c r="G15" t="str">
        <f t="shared" si="4"/>
        <v>A35T39:0</v>
      </c>
      <c r="H15" t="str">
        <f t="shared" si="5"/>
        <v>A35T39:0</v>
      </c>
    </row>
    <row r="16" spans="2:8" x14ac:dyDescent="0.25">
      <c r="B16">
        <f t="shared" si="2"/>
        <v>40</v>
      </c>
      <c r="C16" t="str">
        <f t="shared" si="3"/>
        <v>A40T44</v>
      </c>
      <c r="D16" s="4">
        <v>0</v>
      </c>
      <c r="E16" s="4">
        <v>0</v>
      </c>
      <c r="G16" t="str">
        <f t="shared" si="4"/>
        <v>A40T44:0</v>
      </c>
      <c r="H16" t="str">
        <f t="shared" si="5"/>
        <v>A40T44:0</v>
      </c>
    </row>
    <row r="17" spans="2:8" x14ac:dyDescent="0.25">
      <c r="B17">
        <f t="shared" si="2"/>
        <v>45</v>
      </c>
      <c r="C17" t="str">
        <f t="shared" si="3"/>
        <v>A45T49</v>
      </c>
      <c r="D17" s="4">
        <v>0</v>
      </c>
      <c r="E17" s="4">
        <v>0</v>
      </c>
      <c r="G17" t="str">
        <f t="shared" si="4"/>
        <v>A45T49:0</v>
      </c>
      <c r="H17" t="str">
        <f t="shared" si="5"/>
        <v>A45T49:0</v>
      </c>
    </row>
    <row r="18" spans="2:8" x14ac:dyDescent="0.25">
      <c r="B18">
        <f t="shared" si="2"/>
        <v>50</v>
      </c>
      <c r="C18" t="str">
        <f t="shared" si="3"/>
        <v>A50T54</v>
      </c>
      <c r="D18" s="4">
        <v>0</v>
      </c>
      <c r="E18" s="4">
        <v>0</v>
      </c>
      <c r="G18" t="str">
        <f t="shared" si="4"/>
        <v>A50T54:0</v>
      </c>
      <c r="H18" t="str">
        <f t="shared" si="5"/>
        <v>A50T54:0</v>
      </c>
    </row>
    <row r="19" spans="2:8" x14ac:dyDescent="0.25">
      <c r="B19">
        <f t="shared" si="2"/>
        <v>55</v>
      </c>
      <c r="C19" t="str">
        <f t="shared" si="3"/>
        <v>A55T59</v>
      </c>
      <c r="D19" s="4">
        <v>0</v>
      </c>
      <c r="E19" s="4">
        <v>0</v>
      </c>
      <c r="G19" t="str">
        <f t="shared" si="4"/>
        <v>A55T59:0</v>
      </c>
      <c r="H19" t="str">
        <f t="shared" si="5"/>
        <v>A55T59:0</v>
      </c>
    </row>
    <row r="20" spans="2:8" x14ac:dyDescent="0.25">
      <c r="B20">
        <f t="shared" si="2"/>
        <v>60</v>
      </c>
      <c r="C20" t="str">
        <f t="shared" si="3"/>
        <v>A60T64</v>
      </c>
      <c r="D20" s="4">
        <v>0</v>
      </c>
      <c r="E20" s="4">
        <v>0</v>
      </c>
      <c r="G20" t="str">
        <f t="shared" si="4"/>
        <v>A60T64:0</v>
      </c>
      <c r="H20" t="str">
        <f t="shared" si="5"/>
        <v>A60T64:0</v>
      </c>
    </row>
    <row r="21" spans="2:8" x14ac:dyDescent="0.25">
      <c r="B21">
        <f t="shared" si="2"/>
        <v>65</v>
      </c>
      <c r="C21" t="str">
        <f t="shared" si="3"/>
        <v>A65T69</v>
      </c>
      <c r="D21" s="4">
        <v>0</v>
      </c>
      <c r="E21" s="4">
        <v>0</v>
      </c>
      <c r="G21" t="str">
        <f t="shared" si="4"/>
        <v>A65T69:0</v>
      </c>
      <c r="H21" t="str">
        <f t="shared" si="5"/>
        <v>A65T69:0</v>
      </c>
    </row>
    <row r="22" spans="2:8" x14ac:dyDescent="0.25">
      <c r="B22">
        <f t="shared" si="2"/>
        <v>70</v>
      </c>
      <c r="C22" t="str">
        <f t="shared" si="3"/>
        <v>A70T74</v>
      </c>
      <c r="D22" s="4">
        <v>0</v>
      </c>
      <c r="E22" s="4">
        <v>0</v>
      </c>
      <c r="G22" t="str">
        <f t="shared" si="4"/>
        <v>A70T74:0</v>
      </c>
      <c r="H22" t="str">
        <f t="shared" si="5"/>
        <v>A70T74:0</v>
      </c>
    </row>
    <row r="23" spans="2:8" x14ac:dyDescent="0.25">
      <c r="B23">
        <f t="shared" si="2"/>
        <v>75</v>
      </c>
      <c r="C23" t="str">
        <f t="shared" si="3"/>
        <v>A75T79</v>
      </c>
      <c r="D23" s="4">
        <v>0</v>
      </c>
      <c r="E23" s="4">
        <v>0</v>
      </c>
      <c r="G23" t="str">
        <f t="shared" si="4"/>
        <v>A75T79:0</v>
      </c>
      <c r="H23" t="str">
        <f t="shared" si="5"/>
        <v>A75T79:0</v>
      </c>
    </row>
    <row r="24" spans="2:8" x14ac:dyDescent="0.25">
      <c r="B24">
        <f t="shared" ref="B24" si="6">B23+yearBands</f>
        <v>80</v>
      </c>
      <c r="C24" t="s">
        <v>20</v>
      </c>
      <c r="D24" s="4">
        <v>0</v>
      </c>
      <c r="E24" s="4">
        <v>0</v>
      </c>
      <c r="G24" t="str">
        <f>$C24&amp;":"&amp;TEXT(D24,$G$5)</f>
        <v>A80P:0</v>
      </c>
      <c r="H24" t="str">
        <f>$C24&amp;":"&amp;TEXT(E24,$G$5)</f>
        <v>A80P:0</v>
      </c>
    </row>
    <row r="26" spans="2:8" x14ac:dyDescent="0.25">
      <c r="D26" s="5"/>
      <c r="G26" t="str">
        <f>G7&amp;":{"&amp;_xlfn.TEXTJOIN(",",TRUE,G8:G24)&amp;"}"</f>
        <v>male:{A00T04:0,A05T09:0,A10T14:0,A15T19:0,A20T24:0,A25T29:0,A30T34:0,A35T39:0,A40T44:0,A45T49:0,A50T54:0,A55T59:0,A60T64:0,A65T69:0,A70T74:0,A75T79:0,A80P:0}</v>
      </c>
      <c r="H26" t="str">
        <f>H7&amp;":{"&amp;_xlfn.TEXTJOIN(",",TRUE,H8:H24)&amp;"}"</f>
        <v>female:{A00T04:0,A05T09:0,A10T14:0,A15T19:0,A20T24:0,A25T29:0,A30T34:0,A35T39:0,A40T44:0,A45T49:0,A50T54:0,A55T59:0,A60T64:0,A65T69:0,A70T74:0,A75T79:0,A80P:0}</v>
      </c>
    </row>
    <row r="28" spans="2:8" x14ac:dyDescent="0.25">
      <c r="D28" s="15"/>
      <c r="E28" s="16" t="s">
        <v>51</v>
      </c>
      <c r="G28" t="str">
        <f>"{"&amp;_xlfn.TEXTJOIN(",",TRUE,G26:O26)&amp;"}"</f>
        <v>{male:{A00T04:0,A05T09:0,A10T14:0,A15T19:0,A20T24:0,A25T29:0,A30T34:0,A35T39:0,A40T44:0,A45T49:0,A50T54:0,A55T59:0,A60T64:0,A65T69:0,A70T74:0,A75T79:0,A80P:0},female:{A00T04:0,A05T09:0,A10T14:0,A15T19:0,A20T24:0,A25T29:0,A30T34:0,A35T39:0,A40T44:0,A45T49:0,A50T54:0,A55T59:0,A60T64:0,A65T69:0,A70T74:0,A75T79:0,A80P:0}}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534C-75D1-48C3-B707-2B8201AA5A0A}">
  <dimension ref="B3:Q57"/>
  <sheetViews>
    <sheetView topLeftCell="A4" zoomScaleNormal="100" workbookViewId="0">
      <selection activeCell="C39" sqref="C39"/>
    </sheetView>
  </sheetViews>
  <sheetFormatPr defaultRowHeight="15" x14ac:dyDescent="0.25"/>
  <cols>
    <col min="3" max="3" width="22.7109375" customWidth="1"/>
    <col min="4" max="6" width="20.5703125" customWidth="1"/>
    <col min="7" max="7" width="12.5703125" customWidth="1"/>
    <col min="8" max="8" width="12" bestFit="1" customWidth="1"/>
    <col min="9" max="9" width="13.85546875" customWidth="1"/>
    <col min="10" max="12" width="16.28515625" customWidth="1"/>
    <col min="14" max="14" width="14" customWidth="1"/>
    <col min="15" max="17" width="16.5703125" customWidth="1"/>
  </cols>
  <sheetData>
    <row r="3" spans="2:17" ht="18.75" x14ac:dyDescent="0.3">
      <c r="C3" s="17" t="s">
        <v>94</v>
      </c>
    </row>
    <row r="7" spans="2:17" x14ac:dyDescent="0.25">
      <c r="B7" s="6"/>
    </row>
    <row r="8" spans="2:17" x14ac:dyDescent="0.25">
      <c r="B8" s="6"/>
    </row>
    <row r="9" spans="2:17" x14ac:dyDescent="0.25">
      <c r="B9" s="6"/>
    </row>
    <row r="11" spans="2:17" ht="18.75" x14ac:dyDescent="0.3">
      <c r="C11" s="17" t="s">
        <v>96</v>
      </c>
      <c r="H11" s="17" t="s">
        <v>98</v>
      </c>
      <c r="O11" s="17" t="s">
        <v>99</v>
      </c>
    </row>
    <row r="12" spans="2:17" x14ac:dyDescent="0.25">
      <c r="C12" t="s">
        <v>97</v>
      </c>
    </row>
    <row r="13" spans="2:17" x14ac:dyDescent="0.25">
      <c r="B13">
        <v>10</v>
      </c>
      <c r="H13">
        <v>5</v>
      </c>
    </row>
    <row r="14" spans="2:17" ht="45" x14ac:dyDescent="0.25">
      <c r="B14" s="37" t="s">
        <v>74</v>
      </c>
      <c r="C14" s="38" t="s">
        <v>95</v>
      </c>
      <c r="D14" s="37" t="s">
        <v>86</v>
      </c>
      <c r="E14" s="37" t="s">
        <v>24</v>
      </c>
      <c r="F14" s="37" t="s">
        <v>25</v>
      </c>
      <c r="H14" s="37" t="s">
        <v>74</v>
      </c>
      <c r="I14" s="38" t="s">
        <v>95</v>
      </c>
      <c r="J14" s="37" t="s">
        <v>23</v>
      </c>
      <c r="K14" s="37" t="s">
        <v>24</v>
      </c>
      <c r="L14" s="37" t="s">
        <v>25</v>
      </c>
      <c r="N14" s="38" t="s">
        <v>95</v>
      </c>
      <c r="O14" s="37" t="s">
        <v>23</v>
      </c>
      <c r="P14" s="37" t="s">
        <v>24</v>
      </c>
      <c r="Q14" s="37" t="s">
        <v>25</v>
      </c>
    </row>
    <row r="15" spans="2:17" x14ac:dyDescent="0.25">
      <c r="B15">
        <v>1</v>
      </c>
      <c r="C15" s="39" t="s">
        <v>12</v>
      </c>
      <c r="D15" s="12">
        <v>1E-3</v>
      </c>
      <c r="E15" s="12">
        <v>0.05</v>
      </c>
      <c r="F15" s="7">
        <v>2.0000000000000002E-5</v>
      </c>
      <c r="I15" s="39"/>
      <c r="J15" s="35">
        <f>D15</f>
        <v>1E-3</v>
      </c>
      <c r="K15" s="35">
        <f t="shared" ref="K15:L15" si="0">E15</f>
        <v>0.05</v>
      </c>
      <c r="L15" s="7">
        <f t="shared" si="0"/>
        <v>2.0000000000000002E-5</v>
      </c>
      <c r="N15" s="39"/>
    </row>
    <row r="16" spans="2:17" x14ac:dyDescent="0.25">
      <c r="B16">
        <v>15</v>
      </c>
      <c r="C16" s="39" t="s">
        <v>13</v>
      </c>
      <c r="D16" s="12">
        <v>3.0000000000000001E-3</v>
      </c>
      <c r="E16" s="12">
        <v>0.05</v>
      </c>
      <c r="F16" s="7">
        <v>6.0000000000000002E-5</v>
      </c>
      <c r="H16">
        <v>2.5</v>
      </c>
      <c r="I16" s="39" t="s">
        <v>35</v>
      </c>
      <c r="J16" s="12">
        <f>D15</f>
        <v>1E-3</v>
      </c>
      <c r="K16" s="12">
        <f t="shared" ref="K16:L16" si="1">E15</f>
        <v>0.05</v>
      </c>
      <c r="L16" s="34">
        <f t="shared" si="1"/>
        <v>2.0000000000000002E-5</v>
      </c>
      <c r="N16" s="39" t="str">
        <f>I16</f>
        <v>A00T04</v>
      </c>
      <c r="O16" s="12">
        <f>SUM(J15:J17)/3</f>
        <v>1E-3</v>
      </c>
      <c r="P16" s="12">
        <f t="shared" ref="P16:Q31" si="2">SUM(K15:K17)/3</f>
        <v>5.000000000000001E-2</v>
      </c>
      <c r="Q16" s="12">
        <f t="shared" si="2"/>
        <v>2.0000000000000002E-5</v>
      </c>
    </row>
    <row r="17" spans="2:17" x14ac:dyDescent="0.25">
      <c r="B17">
        <f t="shared" ref="B17:B23" si="3">B16+$B$13</f>
        <v>25</v>
      </c>
      <c r="C17" s="39" t="s">
        <v>14</v>
      </c>
      <c r="D17" s="12">
        <v>1.2E-2</v>
      </c>
      <c r="E17" s="12">
        <v>0.05</v>
      </c>
      <c r="F17" s="7">
        <v>2.9999999999999997E-4</v>
      </c>
      <c r="H17">
        <f>H16+$H$13</f>
        <v>7.5</v>
      </c>
      <c r="I17" s="39" t="s">
        <v>36</v>
      </c>
      <c r="J17" s="12">
        <f>D15</f>
        <v>1E-3</v>
      </c>
      <c r="K17" s="12">
        <f t="shared" ref="K17:L17" si="4">E15</f>
        <v>0.05</v>
      </c>
      <c r="L17" s="34">
        <f t="shared" si="4"/>
        <v>2.0000000000000002E-5</v>
      </c>
      <c r="N17" s="39" t="str">
        <f t="shared" ref="N17:N32" si="5">I17</f>
        <v>A05T09</v>
      </c>
      <c r="O17" s="12">
        <f t="shared" ref="O17:O31" si="6">SUM(J16:J18)/3</f>
        <v>1.6666666666666668E-3</v>
      </c>
      <c r="P17" s="12">
        <f t="shared" si="2"/>
        <v>5.000000000000001E-2</v>
      </c>
      <c r="Q17" s="12">
        <f t="shared" si="2"/>
        <v>3.3333333333333335E-5</v>
      </c>
    </row>
    <row r="18" spans="2:17" x14ac:dyDescent="0.25">
      <c r="B18">
        <f t="shared" si="3"/>
        <v>35</v>
      </c>
      <c r="C18" s="39" t="s">
        <v>15</v>
      </c>
      <c r="D18" s="12">
        <v>3.2000000000000001E-2</v>
      </c>
      <c r="E18" s="12">
        <v>0.05</v>
      </c>
      <c r="F18" s="7">
        <v>8.0000000000000004E-4</v>
      </c>
      <c r="H18">
        <f t="shared" ref="H18:H32" si="7">H17+$H$13</f>
        <v>12.5</v>
      </c>
      <c r="I18" s="39" t="s">
        <v>37</v>
      </c>
      <c r="J18" s="12">
        <f>D16</f>
        <v>3.0000000000000001E-3</v>
      </c>
      <c r="K18" s="12">
        <f t="shared" ref="K18:L18" si="8">E16</f>
        <v>0.05</v>
      </c>
      <c r="L18" s="34">
        <f t="shared" si="8"/>
        <v>6.0000000000000002E-5</v>
      </c>
      <c r="N18" s="39" t="str">
        <f t="shared" si="5"/>
        <v>A10T14</v>
      </c>
      <c r="O18" s="12">
        <f t="shared" si="6"/>
        <v>2.3333333333333335E-3</v>
      </c>
      <c r="P18" s="12">
        <f t="shared" si="2"/>
        <v>5.000000000000001E-2</v>
      </c>
      <c r="Q18" s="12">
        <f t="shared" si="2"/>
        <v>4.6666666666666672E-5</v>
      </c>
    </row>
    <row r="19" spans="2:17" x14ac:dyDescent="0.25">
      <c r="B19">
        <f t="shared" si="3"/>
        <v>45</v>
      </c>
      <c r="C19" s="39" t="s">
        <v>16</v>
      </c>
      <c r="D19" s="12">
        <v>4.9000000000000002E-2</v>
      </c>
      <c r="E19" s="12">
        <v>6.3E-2</v>
      </c>
      <c r="F19" s="7">
        <v>1.5E-3</v>
      </c>
      <c r="H19">
        <f t="shared" si="7"/>
        <v>17.5</v>
      </c>
      <c r="I19" s="39" t="s">
        <v>38</v>
      </c>
      <c r="J19" s="12">
        <f>D16</f>
        <v>3.0000000000000001E-3</v>
      </c>
      <c r="K19" s="12">
        <f t="shared" ref="K19:L19" si="9">E16</f>
        <v>0.05</v>
      </c>
      <c r="L19" s="34">
        <f t="shared" si="9"/>
        <v>6.0000000000000002E-5</v>
      </c>
      <c r="N19" s="39" t="str">
        <f t="shared" si="5"/>
        <v>A15T19</v>
      </c>
      <c r="O19" s="12">
        <f t="shared" si="6"/>
        <v>6.000000000000001E-3</v>
      </c>
      <c r="P19" s="12">
        <f t="shared" si="2"/>
        <v>5.000000000000001E-2</v>
      </c>
      <c r="Q19" s="12">
        <f t="shared" si="2"/>
        <v>1.3999999999999999E-4</v>
      </c>
    </row>
    <row r="20" spans="2:17" x14ac:dyDescent="0.25">
      <c r="B20">
        <f t="shared" si="3"/>
        <v>55</v>
      </c>
      <c r="C20" s="39" t="s">
        <v>17</v>
      </c>
      <c r="D20" s="12">
        <v>0.10199999999999999</v>
      </c>
      <c r="E20" s="12">
        <v>0.122</v>
      </c>
      <c r="F20" s="7">
        <v>6.0000000000000001E-3</v>
      </c>
      <c r="H20">
        <f t="shared" si="7"/>
        <v>22.5</v>
      </c>
      <c r="I20" s="39" t="s">
        <v>39</v>
      </c>
      <c r="J20" s="12">
        <f>D17</f>
        <v>1.2E-2</v>
      </c>
      <c r="K20" s="12">
        <f t="shared" ref="K20:L20" si="10">E17</f>
        <v>0.05</v>
      </c>
      <c r="L20" s="34">
        <f t="shared" si="10"/>
        <v>2.9999999999999997E-4</v>
      </c>
      <c r="N20" s="39" t="str">
        <f t="shared" si="5"/>
        <v>A20T24</v>
      </c>
      <c r="O20" s="12">
        <f t="shared" si="6"/>
        <v>8.9999999999999993E-3</v>
      </c>
      <c r="P20" s="12">
        <f t="shared" si="2"/>
        <v>5.000000000000001E-2</v>
      </c>
      <c r="Q20" s="12">
        <f t="shared" si="2"/>
        <v>2.2000000000000001E-4</v>
      </c>
    </row>
    <row r="21" spans="2:17" x14ac:dyDescent="0.25">
      <c r="B21">
        <f t="shared" si="3"/>
        <v>65</v>
      </c>
      <c r="C21" s="39" t="s">
        <v>18</v>
      </c>
      <c r="D21" s="12">
        <v>0.16600000000000001</v>
      </c>
      <c r="E21" s="12">
        <v>0.27400000000000002</v>
      </c>
      <c r="F21" s="7">
        <v>2.1999999999999999E-2</v>
      </c>
      <c r="H21">
        <f t="shared" si="7"/>
        <v>27.5</v>
      </c>
      <c r="I21" s="39" t="s">
        <v>40</v>
      </c>
      <c r="J21" s="12">
        <f>D17</f>
        <v>1.2E-2</v>
      </c>
      <c r="K21" s="12">
        <f t="shared" ref="K21:L21" si="11">E17</f>
        <v>0.05</v>
      </c>
      <c r="L21" s="34">
        <f t="shared" si="11"/>
        <v>2.9999999999999997E-4</v>
      </c>
      <c r="N21" s="39" t="str">
        <f t="shared" si="5"/>
        <v>A25T29</v>
      </c>
      <c r="O21" s="12">
        <f t="shared" si="6"/>
        <v>1.8666666666666668E-2</v>
      </c>
      <c r="P21" s="12">
        <f t="shared" si="2"/>
        <v>5.000000000000001E-2</v>
      </c>
      <c r="Q21" s="12">
        <f t="shared" si="2"/>
        <v>4.6666666666666666E-4</v>
      </c>
    </row>
    <row r="22" spans="2:17" x14ac:dyDescent="0.25">
      <c r="B22">
        <f t="shared" si="3"/>
        <v>75</v>
      </c>
      <c r="C22" s="39" t="s">
        <v>19</v>
      </c>
      <c r="D22" s="12">
        <v>0.24299999999999999</v>
      </c>
      <c r="E22" s="12">
        <v>0.432</v>
      </c>
      <c r="F22" s="7">
        <v>5.0999999999999997E-2</v>
      </c>
      <c r="H22">
        <f t="shared" si="7"/>
        <v>32.5</v>
      </c>
      <c r="I22" s="39" t="s">
        <v>41</v>
      </c>
      <c r="J22" s="12">
        <f>D18</f>
        <v>3.2000000000000001E-2</v>
      </c>
      <c r="K22" s="12">
        <f t="shared" ref="K22:L22" si="12">E18</f>
        <v>0.05</v>
      </c>
      <c r="L22" s="34">
        <f t="shared" si="12"/>
        <v>8.0000000000000004E-4</v>
      </c>
      <c r="N22" s="39" t="str">
        <f t="shared" si="5"/>
        <v>A30T34</v>
      </c>
      <c r="O22" s="12">
        <f t="shared" si="6"/>
        <v>2.5333333333333333E-2</v>
      </c>
      <c r="P22" s="12">
        <f t="shared" si="2"/>
        <v>5.000000000000001E-2</v>
      </c>
      <c r="Q22" s="12">
        <f t="shared" si="2"/>
        <v>6.333333333333334E-4</v>
      </c>
    </row>
    <row r="23" spans="2:17" x14ac:dyDescent="0.25">
      <c r="B23">
        <f t="shared" si="3"/>
        <v>85</v>
      </c>
      <c r="C23" s="39" t="s">
        <v>20</v>
      </c>
      <c r="D23" s="12">
        <v>0.27300000000000002</v>
      </c>
      <c r="E23" s="12">
        <v>0.70899999999999996</v>
      </c>
      <c r="F23" s="7">
        <v>9.2999999999999999E-2</v>
      </c>
      <c r="H23">
        <f t="shared" si="7"/>
        <v>37.5</v>
      </c>
      <c r="I23" s="39" t="s">
        <v>42</v>
      </c>
      <c r="J23" s="12">
        <f>D18</f>
        <v>3.2000000000000001E-2</v>
      </c>
      <c r="K23" s="12">
        <f t="shared" ref="K23:L23" si="13">E18</f>
        <v>0.05</v>
      </c>
      <c r="L23" s="34">
        <f t="shared" si="13"/>
        <v>8.0000000000000004E-4</v>
      </c>
      <c r="N23" s="39" t="str">
        <f t="shared" si="5"/>
        <v>A35T39</v>
      </c>
      <c r="O23" s="12">
        <f t="shared" si="6"/>
        <v>3.7666666666666668E-2</v>
      </c>
      <c r="P23" s="12">
        <f t="shared" si="2"/>
        <v>5.4333333333333338E-2</v>
      </c>
      <c r="Q23" s="12">
        <f t="shared" si="2"/>
        <v>1.0333333333333334E-3</v>
      </c>
    </row>
    <row r="24" spans="2:17" x14ac:dyDescent="0.25">
      <c r="D24" s="12"/>
      <c r="E24" s="12"/>
      <c r="F24" s="7"/>
      <c r="H24">
        <f t="shared" si="7"/>
        <v>42.5</v>
      </c>
      <c r="I24" s="39" t="s">
        <v>43</v>
      </c>
      <c r="J24" s="12">
        <f>D19</f>
        <v>4.9000000000000002E-2</v>
      </c>
      <c r="K24" s="12">
        <f t="shared" ref="K24:L24" si="14">E19</f>
        <v>6.3E-2</v>
      </c>
      <c r="L24" s="34">
        <f t="shared" si="14"/>
        <v>1.5E-3</v>
      </c>
      <c r="N24" s="39" t="str">
        <f t="shared" si="5"/>
        <v>A40T44</v>
      </c>
      <c r="O24" s="12">
        <f t="shared" si="6"/>
        <v>4.3333333333333335E-2</v>
      </c>
      <c r="P24" s="12">
        <f t="shared" si="2"/>
        <v>5.8666666666666666E-2</v>
      </c>
      <c r="Q24" s="12">
        <f t="shared" si="2"/>
        <v>1.2666666666666666E-3</v>
      </c>
    </row>
    <row r="25" spans="2:17" x14ac:dyDescent="0.25">
      <c r="F25" s="1"/>
      <c r="G25" s="1"/>
      <c r="H25">
        <f t="shared" si="7"/>
        <v>47.5</v>
      </c>
      <c r="I25" s="39" t="s">
        <v>44</v>
      </c>
      <c r="J25" s="12">
        <f>D19</f>
        <v>4.9000000000000002E-2</v>
      </c>
      <c r="K25" s="12">
        <f t="shared" ref="K25:L25" si="15">E19</f>
        <v>6.3E-2</v>
      </c>
      <c r="L25" s="34">
        <f t="shared" si="15"/>
        <v>1.5E-3</v>
      </c>
      <c r="N25" s="39" t="str">
        <f t="shared" si="5"/>
        <v>A45T49</v>
      </c>
      <c r="O25" s="12">
        <f t="shared" si="6"/>
        <v>6.6666666666666666E-2</v>
      </c>
      <c r="P25" s="12">
        <f t="shared" si="2"/>
        <v>8.2666666666666666E-2</v>
      </c>
      <c r="Q25" s="12">
        <f t="shared" si="2"/>
        <v>3.0000000000000005E-3</v>
      </c>
    </row>
    <row r="26" spans="2:17" x14ac:dyDescent="0.25">
      <c r="C26" s="1"/>
      <c r="H26">
        <f t="shared" si="7"/>
        <v>52.5</v>
      </c>
      <c r="I26" s="39" t="s">
        <v>45</v>
      </c>
      <c r="J26" s="12">
        <f>D20</f>
        <v>0.10199999999999999</v>
      </c>
      <c r="K26" s="12">
        <f t="shared" ref="K26:L26" si="16">E20</f>
        <v>0.122</v>
      </c>
      <c r="L26" s="34">
        <f t="shared" si="16"/>
        <v>6.0000000000000001E-3</v>
      </c>
      <c r="N26" s="39" t="str">
        <f t="shared" si="5"/>
        <v>A50T54</v>
      </c>
      <c r="O26" s="12">
        <f t="shared" si="6"/>
        <v>8.433333333333333E-2</v>
      </c>
      <c r="P26" s="12">
        <f t="shared" si="2"/>
        <v>0.10233333333333333</v>
      </c>
      <c r="Q26" s="12">
        <f t="shared" si="2"/>
        <v>4.4999999999999997E-3</v>
      </c>
    </row>
    <row r="27" spans="2:17" x14ac:dyDescent="0.25">
      <c r="C27" s="1"/>
      <c r="H27">
        <f t="shared" si="7"/>
        <v>57.5</v>
      </c>
      <c r="I27" s="39" t="s">
        <v>46</v>
      </c>
      <c r="J27" s="12">
        <f>D20</f>
        <v>0.10199999999999999</v>
      </c>
      <c r="K27" s="12">
        <f t="shared" ref="K27:L27" si="17">E20</f>
        <v>0.122</v>
      </c>
      <c r="L27" s="34">
        <f t="shared" si="17"/>
        <v>6.0000000000000001E-3</v>
      </c>
      <c r="N27" s="39" t="str">
        <f t="shared" si="5"/>
        <v>A55T59</v>
      </c>
      <c r="O27" s="12">
        <f t="shared" si="6"/>
        <v>0.12333333333333334</v>
      </c>
      <c r="P27" s="12">
        <f t="shared" si="2"/>
        <v>0.17266666666666666</v>
      </c>
      <c r="Q27" s="12">
        <f t="shared" si="2"/>
        <v>1.1333333333333334E-2</v>
      </c>
    </row>
    <row r="28" spans="2:17" x14ac:dyDescent="0.25">
      <c r="C28" s="1"/>
      <c r="H28">
        <f t="shared" si="7"/>
        <v>62.5</v>
      </c>
      <c r="I28" s="39" t="s">
        <v>47</v>
      </c>
      <c r="J28" s="12">
        <f>D21</f>
        <v>0.16600000000000001</v>
      </c>
      <c r="K28" s="12">
        <f t="shared" ref="K28:L28" si="18">E21</f>
        <v>0.27400000000000002</v>
      </c>
      <c r="L28" s="34">
        <f t="shared" si="18"/>
        <v>2.1999999999999999E-2</v>
      </c>
      <c r="N28" s="39" t="str">
        <f t="shared" si="5"/>
        <v>A60T64</v>
      </c>
      <c r="O28" s="12">
        <f t="shared" si="6"/>
        <v>0.14466666666666669</v>
      </c>
      <c r="P28" s="12">
        <f t="shared" si="2"/>
        <v>0.22333333333333336</v>
      </c>
      <c r="Q28" s="12">
        <f t="shared" si="2"/>
        <v>1.6666666666666666E-2</v>
      </c>
    </row>
    <row r="29" spans="2:17" x14ac:dyDescent="0.25">
      <c r="H29">
        <f t="shared" si="7"/>
        <v>67.5</v>
      </c>
      <c r="I29" s="39" t="s">
        <v>48</v>
      </c>
      <c r="J29" s="12">
        <f>D21</f>
        <v>0.16600000000000001</v>
      </c>
      <c r="K29" s="12">
        <f t="shared" ref="K29:L29" si="19">E21</f>
        <v>0.27400000000000002</v>
      </c>
      <c r="L29" s="34">
        <f t="shared" si="19"/>
        <v>2.1999999999999999E-2</v>
      </c>
      <c r="N29" s="39" t="str">
        <f t="shared" si="5"/>
        <v>A65T69</v>
      </c>
      <c r="O29" s="12">
        <f t="shared" si="6"/>
        <v>0.19166666666666665</v>
      </c>
      <c r="P29" s="12">
        <f t="shared" si="2"/>
        <v>0.32666666666666666</v>
      </c>
      <c r="Q29" s="12">
        <f t="shared" si="2"/>
        <v>3.1666666666666669E-2</v>
      </c>
    </row>
    <row r="30" spans="2:17" x14ac:dyDescent="0.25">
      <c r="H30">
        <f t="shared" si="7"/>
        <v>72.5</v>
      </c>
      <c r="I30" s="39" t="s">
        <v>49</v>
      </c>
      <c r="J30" s="12">
        <f>D22</f>
        <v>0.24299999999999999</v>
      </c>
      <c r="K30" s="12">
        <f t="shared" ref="K30:L30" si="20">E22</f>
        <v>0.432</v>
      </c>
      <c r="L30" s="34">
        <f t="shared" si="20"/>
        <v>5.0999999999999997E-2</v>
      </c>
      <c r="N30" s="39" t="str">
        <f t="shared" si="5"/>
        <v>A70T74</v>
      </c>
      <c r="O30" s="12">
        <f t="shared" si="6"/>
        <v>0.21733333333333335</v>
      </c>
      <c r="P30" s="12">
        <f t="shared" si="2"/>
        <v>0.3793333333333333</v>
      </c>
      <c r="Q30" s="12">
        <f t="shared" si="2"/>
        <v>4.1333333333333333E-2</v>
      </c>
    </row>
    <row r="31" spans="2:17" x14ac:dyDescent="0.25">
      <c r="H31">
        <f t="shared" si="7"/>
        <v>77.5</v>
      </c>
      <c r="I31" s="39" t="s">
        <v>50</v>
      </c>
      <c r="J31" s="12">
        <f>D22</f>
        <v>0.24299999999999999</v>
      </c>
      <c r="K31" s="12">
        <f t="shared" ref="K31:L31" si="21">E22</f>
        <v>0.432</v>
      </c>
      <c r="L31" s="34">
        <f t="shared" si="21"/>
        <v>5.0999999999999997E-2</v>
      </c>
      <c r="N31" s="39" t="str">
        <f t="shared" si="5"/>
        <v>A75T79</v>
      </c>
      <c r="O31" s="12">
        <f t="shared" si="6"/>
        <v>0.253</v>
      </c>
      <c r="P31" s="12">
        <f t="shared" si="2"/>
        <v>0.52433333333333332</v>
      </c>
      <c r="Q31" s="12">
        <f t="shared" si="2"/>
        <v>6.5000000000000002E-2</v>
      </c>
    </row>
    <row r="32" spans="2:17" x14ac:dyDescent="0.25">
      <c r="H32">
        <f t="shared" si="7"/>
        <v>82.5</v>
      </c>
      <c r="I32" s="39" t="s">
        <v>20</v>
      </c>
      <c r="J32" s="12">
        <f>D23</f>
        <v>0.27300000000000002</v>
      </c>
      <c r="K32" s="12">
        <f t="shared" ref="K32:L32" si="22">E23</f>
        <v>0.70899999999999996</v>
      </c>
      <c r="L32" s="34">
        <f t="shared" si="22"/>
        <v>9.2999999999999999E-2</v>
      </c>
      <c r="N32" s="39" t="str">
        <f t="shared" si="5"/>
        <v>A80P</v>
      </c>
      <c r="O32" s="12">
        <f>J32</f>
        <v>0.27300000000000002</v>
      </c>
      <c r="P32" s="12">
        <f t="shared" ref="P32:Q32" si="23">K32</f>
        <v>0.70899999999999996</v>
      </c>
      <c r="Q32" s="12">
        <f t="shared" si="23"/>
        <v>9.2999999999999999E-2</v>
      </c>
    </row>
    <row r="33" spans="3:17" x14ac:dyDescent="0.25">
      <c r="J33" s="35">
        <f>D23</f>
        <v>0.27300000000000002</v>
      </c>
      <c r="K33" s="35">
        <f t="shared" ref="K33:L33" si="24">E23</f>
        <v>0.70899999999999996</v>
      </c>
      <c r="L33" s="7">
        <f t="shared" si="24"/>
        <v>9.2999999999999999E-2</v>
      </c>
      <c r="O33" s="12"/>
      <c r="P33" s="12"/>
      <c r="Q33" s="12"/>
    </row>
    <row r="37" spans="3:17" x14ac:dyDescent="0.25">
      <c r="C37" t="s">
        <v>146</v>
      </c>
    </row>
    <row r="38" spans="3:17" x14ac:dyDescent="0.25">
      <c r="C38" t="s">
        <v>147</v>
      </c>
    </row>
    <row r="57" spans="10:12" x14ac:dyDescent="0.25">
      <c r="J57" s="12"/>
      <c r="K57" s="12"/>
      <c r="L57" s="12"/>
    </row>
  </sheetData>
  <conditionalFormatting sqref="D15:F2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{775E6286-5E82-4830-9779-62634D055100}</x14:id>
        </ext>
      </extLst>
    </cfRule>
  </conditionalFormatting>
  <conditionalFormatting sqref="O16:Q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{4718903F-0C84-4E28-B1A1-7D25527BE854}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6286-5E82-4830-9779-62634D055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D15:F24</xm:sqref>
        </x14:conditionalFormatting>
        <x14:conditionalFormatting xmlns:xm="http://schemas.microsoft.com/office/excel/2006/main">
          <x14:cfRule type="dataBar" id="{4718903F-0C84-4E28-B1A1-7D25527BE8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O16:Q32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FFA2-A916-44E5-A60B-A346614D3C33}">
  <sheetPr>
    <tabColor theme="4" tint="0.79998168889431442"/>
  </sheetPr>
  <dimension ref="B2:H32"/>
  <sheetViews>
    <sheetView workbookViewId="0">
      <selection activeCell="G28" sqref="G28"/>
    </sheetView>
  </sheetViews>
  <sheetFormatPr defaultRowHeight="15" x14ac:dyDescent="0.25"/>
  <cols>
    <col min="3" max="5" width="17.5703125" customWidth="1"/>
    <col min="6" max="6" width="11" bestFit="1" customWidth="1"/>
    <col min="7" max="7" width="15.5703125" customWidth="1"/>
    <col min="8" max="8" width="18" customWidth="1"/>
  </cols>
  <sheetData>
    <row r="2" spans="2:8" x14ac:dyDescent="0.25">
      <c r="C2" t="s">
        <v>0</v>
      </c>
    </row>
    <row r="3" spans="2:8" x14ac:dyDescent="0.25">
      <c r="B3" t="s">
        <v>11</v>
      </c>
      <c r="C3" s="2">
        <v>5</v>
      </c>
      <c r="D3" t="s">
        <v>10</v>
      </c>
    </row>
    <row r="4" spans="2:8" x14ac:dyDescent="0.25">
      <c r="B4" t="s">
        <v>21</v>
      </c>
      <c r="C4" s="2">
        <v>2020</v>
      </c>
    </row>
    <row r="5" spans="2:8" x14ac:dyDescent="0.25">
      <c r="E5" s="1" t="s">
        <v>9</v>
      </c>
      <c r="G5" s="2" t="s">
        <v>27</v>
      </c>
    </row>
    <row r="6" spans="2:8" x14ac:dyDescent="0.25">
      <c r="G6" t="s">
        <v>3</v>
      </c>
    </row>
    <row r="7" spans="2:8" x14ac:dyDescent="0.25">
      <c r="D7" s="3" t="s">
        <v>1</v>
      </c>
      <c r="E7" s="3" t="s">
        <v>2</v>
      </c>
      <c r="G7" s="1" t="s">
        <v>1</v>
      </c>
      <c r="H7" s="1" t="s">
        <v>2</v>
      </c>
    </row>
    <row r="8" spans="2:8" x14ac:dyDescent="0.25">
      <c r="B8">
        <v>0</v>
      </c>
      <c r="C8" t="str">
        <f t="shared" ref="C8:C9" si="0">"A" &amp; TEXT(B8,"00") &amp; "T" &amp; TEXT(B8+yearBands-1,"00")</f>
        <v>A00T04</v>
      </c>
      <c r="D8" s="8">
        <f>'HCD Input Data'!$O16</f>
        <v>1E-3</v>
      </c>
      <c r="E8" s="8">
        <f>'HCD Input Data'!$O16</f>
        <v>1E-3</v>
      </c>
      <c r="G8" t="str">
        <f t="shared" ref="G8:H9" si="1">$C8&amp;":"&amp;TEXT(D8,$G$5)</f>
        <v>A00T04:0.001</v>
      </c>
      <c r="H8" t="str">
        <f t="shared" si="1"/>
        <v>A00T04:0.001</v>
      </c>
    </row>
    <row r="9" spans="2:8" x14ac:dyDescent="0.25">
      <c r="B9">
        <f t="shared" ref="B9:B24" si="2">B8+yearBands</f>
        <v>5</v>
      </c>
      <c r="C9" t="str">
        <f t="shared" si="0"/>
        <v>A05T09</v>
      </c>
      <c r="D9" s="8">
        <f>'HCD Input Data'!$O17</f>
        <v>1.6666666666666668E-3</v>
      </c>
      <c r="E9" s="8">
        <f>'HCD Input Data'!$O17</f>
        <v>1.6666666666666668E-3</v>
      </c>
      <c r="G9" t="str">
        <f t="shared" si="1"/>
        <v>A05T09:0.002</v>
      </c>
      <c r="H9" t="str">
        <f t="shared" si="1"/>
        <v>A05T09:0.002</v>
      </c>
    </row>
    <row r="10" spans="2:8" x14ac:dyDescent="0.25">
      <c r="B10">
        <f t="shared" si="2"/>
        <v>10</v>
      </c>
      <c r="C10" t="str">
        <f t="shared" ref="C10:C23" si="3">"A" &amp; TEXT(B10,"00") &amp; "T" &amp; TEXT(B10+yearBands-1,"00")</f>
        <v>A10T14</v>
      </c>
      <c r="D10" s="8">
        <f>'HCD Input Data'!$O18</f>
        <v>2.3333333333333335E-3</v>
      </c>
      <c r="E10" s="8">
        <f>'HCD Input Data'!$O18</f>
        <v>2.3333333333333335E-3</v>
      </c>
      <c r="G10" t="str">
        <f t="shared" ref="G10:G23" si="4">$C10&amp;":"&amp;TEXT(D10,$G$5)</f>
        <v>A10T14:0.002</v>
      </c>
      <c r="H10" t="str">
        <f t="shared" ref="H10:H23" si="5">$C10&amp;":"&amp;TEXT(E10,$G$5)</f>
        <v>A10T14:0.002</v>
      </c>
    </row>
    <row r="11" spans="2:8" x14ac:dyDescent="0.25">
      <c r="B11">
        <f t="shared" si="2"/>
        <v>15</v>
      </c>
      <c r="C11" t="str">
        <f t="shared" si="3"/>
        <v>A15T19</v>
      </c>
      <c r="D11" s="8">
        <f>'HCD Input Data'!$O19</f>
        <v>6.000000000000001E-3</v>
      </c>
      <c r="E11" s="8">
        <f>'HCD Input Data'!$O19</f>
        <v>6.000000000000001E-3</v>
      </c>
      <c r="G11" t="str">
        <f t="shared" si="4"/>
        <v>A15T19:0.006</v>
      </c>
      <c r="H11" t="str">
        <f t="shared" si="5"/>
        <v>A15T19:0.006</v>
      </c>
    </row>
    <row r="12" spans="2:8" x14ac:dyDescent="0.25">
      <c r="B12">
        <f t="shared" si="2"/>
        <v>20</v>
      </c>
      <c r="C12" t="str">
        <f t="shared" si="3"/>
        <v>A20T24</v>
      </c>
      <c r="D12" s="8">
        <f>'HCD Input Data'!$O20</f>
        <v>8.9999999999999993E-3</v>
      </c>
      <c r="E12" s="8">
        <f>'HCD Input Data'!$O20</f>
        <v>8.9999999999999993E-3</v>
      </c>
      <c r="G12" t="str">
        <f t="shared" si="4"/>
        <v>A20T24:0.009</v>
      </c>
      <c r="H12" t="str">
        <f t="shared" si="5"/>
        <v>A20T24:0.009</v>
      </c>
    </row>
    <row r="13" spans="2:8" x14ac:dyDescent="0.25">
      <c r="B13">
        <f t="shared" si="2"/>
        <v>25</v>
      </c>
      <c r="C13" t="str">
        <f t="shared" si="3"/>
        <v>A25T29</v>
      </c>
      <c r="D13" s="8">
        <f>'HCD Input Data'!$O21</f>
        <v>1.8666666666666668E-2</v>
      </c>
      <c r="E13" s="8">
        <f>'HCD Input Data'!$O21</f>
        <v>1.8666666666666668E-2</v>
      </c>
      <c r="G13" t="str">
        <f t="shared" si="4"/>
        <v>A25T29:0.019</v>
      </c>
      <c r="H13" t="str">
        <f t="shared" si="5"/>
        <v>A25T29:0.019</v>
      </c>
    </row>
    <row r="14" spans="2:8" x14ac:dyDescent="0.25">
      <c r="B14">
        <f t="shared" si="2"/>
        <v>30</v>
      </c>
      <c r="C14" t="str">
        <f t="shared" si="3"/>
        <v>A30T34</v>
      </c>
      <c r="D14" s="8">
        <f>'HCD Input Data'!$O22</f>
        <v>2.5333333333333333E-2</v>
      </c>
      <c r="E14" s="8">
        <f>'HCD Input Data'!$O22</f>
        <v>2.5333333333333333E-2</v>
      </c>
      <c r="G14" t="str">
        <f t="shared" si="4"/>
        <v>A30T34:0.025</v>
      </c>
      <c r="H14" t="str">
        <f t="shared" si="5"/>
        <v>A30T34:0.025</v>
      </c>
    </row>
    <row r="15" spans="2:8" x14ac:dyDescent="0.25">
      <c r="B15">
        <f t="shared" si="2"/>
        <v>35</v>
      </c>
      <c r="C15" t="str">
        <f t="shared" si="3"/>
        <v>A35T39</v>
      </c>
      <c r="D15" s="8">
        <f>'HCD Input Data'!$O23</f>
        <v>3.7666666666666668E-2</v>
      </c>
      <c r="E15" s="8">
        <f>'HCD Input Data'!$O23</f>
        <v>3.7666666666666668E-2</v>
      </c>
      <c r="G15" t="str">
        <f t="shared" si="4"/>
        <v>A35T39:0.038</v>
      </c>
      <c r="H15" t="str">
        <f t="shared" si="5"/>
        <v>A35T39:0.038</v>
      </c>
    </row>
    <row r="16" spans="2:8" x14ac:dyDescent="0.25">
      <c r="B16">
        <f t="shared" si="2"/>
        <v>40</v>
      </c>
      <c r="C16" t="str">
        <f t="shared" si="3"/>
        <v>A40T44</v>
      </c>
      <c r="D16" s="8">
        <f>'HCD Input Data'!$O24</f>
        <v>4.3333333333333335E-2</v>
      </c>
      <c r="E16" s="8">
        <f>'HCD Input Data'!$O24</f>
        <v>4.3333333333333335E-2</v>
      </c>
      <c r="G16" t="str">
        <f t="shared" si="4"/>
        <v>A40T44:0.043</v>
      </c>
      <c r="H16" t="str">
        <f t="shared" si="5"/>
        <v>A40T44:0.043</v>
      </c>
    </row>
    <row r="17" spans="2:8" x14ac:dyDescent="0.25">
      <c r="B17">
        <f t="shared" si="2"/>
        <v>45</v>
      </c>
      <c r="C17" t="str">
        <f t="shared" si="3"/>
        <v>A45T49</v>
      </c>
      <c r="D17" s="8">
        <f>'HCD Input Data'!$O25</f>
        <v>6.6666666666666666E-2</v>
      </c>
      <c r="E17" s="8">
        <f>'HCD Input Data'!$O25</f>
        <v>6.6666666666666666E-2</v>
      </c>
      <c r="G17" t="str">
        <f t="shared" si="4"/>
        <v>A45T49:0.067</v>
      </c>
      <c r="H17" t="str">
        <f t="shared" si="5"/>
        <v>A45T49:0.067</v>
      </c>
    </row>
    <row r="18" spans="2:8" x14ac:dyDescent="0.25">
      <c r="B18">
        <f t="shared" si="2"/>
        <v>50</v>
      </c>
      <c r="C18" t="str">
        <f t="shared" si="3"/>
        <v>A50T54</v>
      </c>
      <c r="D18" s="8">
        <f>'HCD Input Data'!$O26</f>
        <v>8.433333333333333E-2</v>
      </c>
      <c r="E18" s="8">
        <f>'HCD Input Data'!$O26</f>
        <v>8.433333333333333E-2</v>
      </c>
      <c r="G18" t="str">
        <f t="shared" si="4"/>
        <v>A50T54:0.084</v>
      </c>
      <c r="H18" t="str">
        <f t="shared" si="5"/>
        <v>A50T54:0.084</v>
      </c>
    </row>
    <row r="19" spans="2:8" x14ac:dyDescent="0.25">
      <c r="B19">
        <f t="shared" si="2"/>
        <v>55</v>
      </c>
      <c r="C19" t="str">
        <f t="shared" si="3"/>
        <v>A55T59</v>
      </c>
      <c r="D19" s="8">
        <f>'HCD Input Data'!$O27</f>
        <v>0.12333333333333334</v>
      </c>
      <c r="E19" s="8">
        <f>'HCD Input Data'!$O27</f>
        <v>0.12333333333333334</v>
      </c>
      <c r="G19" t="str">
        <f t="shared" si="4"/>
        <v>A55T59:0.123</v>
      </c>
      <c r="H19" t="str">
        <f t="shared" si="5"/>
        <v>A55T59:0.123</v>
      </c>
    </row>
    <row r="20" spans="2:8" x14ac:dyDescent="0.25">
      <c r="B20">
        <f t="shared" si="2"/>
        <v>60</v>
      </c>
      <c r="C20" t="str">
        <f t="shared" si="3"/>
        <v>A60T64</v>
      </c>
      <c r="D20" s="8">
        <f>'HCD Input Data'!$O28</f>
        <v>0.14466666666666669</v>
      </c>
      <c r="E20" s="8">
        <f>'HCD Input Data'!$O28</f>
        <v>0.14466666666666669</v>
      </c>
      <c r="G20" t="str">
        <f t="shared" si="4"/>
        <v>A60T64:0.145</v>
      </c>
      <c r="H20" t="str">
        <f t="shared" si="5"/>
        <v>A60T64:0.145</v>
      </c>
    </row>
    <row r="21" spans="2:8" x14ac:dyDescent="0.25">
      <c r="B21">
        <f t="shared" si="2"/>
        <v>65</v>
      </c>
      <c r="C21" t="str">
        <f t="shared" si="3"/>
        <v>A65T69</v>
      </c>
      <c r="D21" s="8">
        <f>'HCD Input Data'!$O29</f>
        <v>0.19166666666666665</v>
      </c>
      <c r="E21" s="8">
        <f>'HCD Input Data'!$O29</f>
        <v>0.19166666666666665</v>
      </c>
      <c r="G21" t="str">
        <f t="shared" si="4"/>
        <v>A65T69:0.192</v>
      </c>
      <c r="H21" t="str">
        <f t="shared" si="5"/>
        <v>A65T69:0.192</v>
      </c>
    </row>
    <row r="22" spans="2:8" x14ac:dyDescent="0.25">
      <c r="B22">
        <f t="shared" si="2"/>
        <v>70</v>
      </c>
      <c r="C22" t="str">
        <f t="shared" si="3"/>
        <v>A70T74</v>
      </c>
      <c r="D22" s="8">
        <f>'HCD Input Data'!$O30</f>
        <v>0.21733333333333335</v>
      </c>
      <c r="E22" s="8">
        <f>'HCD Input Data'!$O30</f>
        <v>0.21733333333333335</v>
      </c>
      <c r="G22" t="str">
        <f t="shared" si="4"/>
        <v>A70T74:0.217</v>
      </c>
      <c r="H22" t="str">
        <f t="shared" si="5"/>
        <v>A70T74:0.217</v>
      </c>
    </row>
    <row r="23" spans="2:8" x14ac:dyDescent="0.25">
      <c r="B23">
        <f t="shared" si="2"/>
        <v>75</v>
      </c>
      <c r="C23" t="str">
        <f t="shared" si="3"/>
        <v>A75T79</v>
      </c>
      <c r="D23" s="8">
        <f>'HCD Input Data'!$O31</f>
        <v>0.253</v>
      </c>
      <c r="E23" s="8">
        <f>'HCD Input Data'!$O31</f>
        <v>0.253</v>
      </c>
      <c r="G23" t="str">
        <f t="shared" si="4"/>
        <v>A75T79:0.253</v>
      </c>
      <c r="H23" t="str">
        <f t="shared" si="5"/>
        <v>A75T79:0.253</v>
      </c>
    </row>
    <row r="24" spans="2:8" x14ac:dyDescent="0.25">
      <c r="B24">
        <f t="shared" si="2"/>
        <v>80</v>
      </c>
      <c r="C24" t="s">
        <v>20</v>
      </c>
      <c r="D24" s="8">
        <f>'HCD Input Data'!$O32</f>
        <v>0.27300000000000002</v>
      </c>
      <c r="E24" s="8">
        <f>'HCD Input Data'!$O32</f>
        <v>0.27300000000000002</v>
      </c>
      <c r="G24" t="str">
        <f>$C24&amp;":"&amp;TEXT(D24,$G$5)</f>
        <v>A80P:0.273</v>
      </c>
      <c r="H24" t="str">
        <f>$C24&amp;":"&amp;TEXT(E24,$G$5)</f>
        <v>A80P:0.273</v>
      </c>
    </row>
    <row r="26" spans="2:8" x14ac:dyDescent="0.25">
      <c r="D26" s="5"/>
      <c r="G26" t="str">
        <f>G7&amp;":{"&amp;_xlfn.TEXTJOIN(",",TRUE,G8:G24)&amp;"}"</f>
        <v>male:{A00T04:0.001,A05T09:0.002,A10T14:0.002,A15T19:0.006,A20T24:0.009,A25T29:0.019,A30T34:0.025,A35T39:0.038,A40T44:0.043,A45T49:0.067,A50T54:0.084,A55T59:0.123,A60T64:0.145,A65T69:0.192,A70T74:0.217,A75T79:0.253,A80P:0.273}</v>
      </c>
      <c r="H26" t="str">
        <f>H7&amp;":{"&amp;_xlfn.TEXTJOIN(",",TRUE,H8:H24)&amp;"}"</f>
        <v>female:{A00T04:0.001,A05T09:0.002,A10T14:0.002,A15T19:0.006,A20T24:0.009,A25T29:0.019,A30T34:0.025,A35T39:0.038,A40T44:0.043,A45T49:0.067,A50T54:0.084,A55T59:0.123,A60T64:0.145,A65T69:0.192,A70T74:0.217,A75T79:0.253,A80P:0.273}</v>
      </c>
    </row>
    <row r="28" spans="2:8" x14ac:dyDescent="0.25">
      <c r="D28" s="15"/>
      <c r="E28" s="16" t="s">
        <v>51</v>
      </c>
      <c r="G28" t="str">
        <f>"{"&amp;_xlfn.TEXTJOIN(",",TRUE,G26:O26)&amp;"}"</f>
        <v>{male:{A00T04:0.001,A05T09:0.002,A10T14:0.002,A15T19:0.006,A20T24:0.009,A25T29:0.019,A30T34:0.025,A35T39:0.038,A40T44:0.043,A45T49:0.067,A50T54:0.084,A55T59:0.123,A60T64:0.145,A65T69:0.192,A70T74:0.217,A75T79:0.253,A80P:0.273},female:{A00T04:0.001,A05T09:0.002,A10T14:0.002,A15T19:0.006,A20T24:0.009,A25T29:0.019,A30T34:0.025,A35T39:0.038,A40T44:0.043,A45T49:0.067,A50T54:0.084,A55T59:0.123,A60T64:0.145,A65T69:0.192,A70T74:0.217,A75T79:0.253,A80P:0.273}}</v>
      </c>
    </row>
    <row r="32" spans="2:8" x14ac:dyDescent="0.25">
      <c r="B32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091C-33A1-4765-B2AB-E40854FBE400}">
  <sheetPr>
    <tabColor theme="4" tint="0.79998168889431442"/>
  </sheetPr>
  <dimension ref="B2:H32"/>
  <sheetViews>
    <sheetView workbookViewId="0">
      <selection activeCell="D32" sqref="D32"/>
    </sheetView>
  </sheetViews>
  <sheetFormatPr defaultRowHeight="15" x14ac:dyDescent="0.25"/>
  <cols>
    <col min="3" max="5" width="17.5703125" customWidth="1"/>
    <col min="6" max="6" width="11" bestFit="1" customWidth="1"/>
    <col min="7" max="7" width="15.5703125" customWidth="1"/>
    <col min="8" max="8" width="18" customWidth="1"/>
  </cols>
  <sheetData>
    <row r="2" spans="2:8" x14ac:dyDescent="0.25">
      <c r="C2" t="s">
        <v>0</v>
      </c>
    </row>
    <row r="3" spans="2:8" x14ac:dyDescent="0.25">
      <c r="B3" t="s">
        <v>11</v>
      </c>
      <c r="C3" s="2">
        <v>5</v>
      </c>
      <c r="D3" t="s">
        <v>10</v>
      </c>
    </row>
    <row r="4" spans="2:8" x14ac:dyDescent="0.25">
      <c r="B4" t="s">
        <v>21</v>
      </c>
      <c r="C4" s="2">
        <v>2020</v>
      </c>
    </row>
    <row r="5" spans="2:8" x14ac:dyDescent="0.25">
      <c r="E5" s="1" t="s">
        <v>9</v>
      </c>
      <c r="G5" s="2" t="s">
        <v>27</v>
      </c>
    </row>
    <row r="6" spans="2:8" x14ac:dyDescent="0.25">
      <c r="G6" t="s">
        <v>3</v>
      </c>
    </row>
    <row r="7" spans="2:8" x14ac:dyDescent="0.25">
      <c r="D7" s="3" t="s">
        <v>1</v>
      </c>
      <c r="E7" s="3" t="s">
        <v>2</v>
      </c>
      <c r="G7" s="1" t="s">
        <v>1</v>
      </c>
      <c r="H7" s="1" t="s">
        <v>2</v>
      </c>
    </row>
    <row r="8" spans="2:8" x14ac:dyDescent="0.25">
      <c r="B8">
        <v>0</v>
      </c>
      <c r="C8" t="str">
        <f t="shared" ref="C8:C9" si="0">"A" &amp; TEXT(B8,"00") &amp; "T" &amp; TEXT(B8+yearBands-1,"00")</f>
        <v>A00T04</v>
      </c>
      <c r="D8" s="8">
        <f>'HCD Input Data'!$K15</f>
        <v>0.05</v>
      </c>
      <c r="E8" s="8">
        <f>'HCD Input Data'!$K15</f>
        <v>0.05</v>
      </c>
      <c r="G8" t="str">
        <f t="shared" ref="G8:G9" si="1">$C8&amp;":"&amp;TEXT(D8,$G$5)</f>
        <v>A00T04:0.050</v>
      </c>
      <c r="H8" t="str">
        <f t="shared" ref="H8:H9" si="2">$C8&amp;":"&amp;TEXT(E8,$G$5)</f>
        <v>A00T04:0.050</v>
      </c>
    </row>
    <row r="9" spans="2:8" x14ac:dyDescent="0.25">
      <c r="B9">
        <f t="shared" ref="B9:B24" si="3">B8+yearBands</f>
        <v>5</v>
      </c>
      <c r="C9" t="str">
        <f t="shared" si="0"/>
        <v>A05T09</v>
      </c>
      <c r="D9" s="8">
        <f>'HCD Input Data'!$K16</f>
        <v>0.05</v>
      </c>
      <c r="E9" s="8">
        <f>'HCD Input Data'!$K16</f>
        <v>0.05</v>
      </c>
      <c r="G9" t="str">
        <f t="shared" si="1"/>
        <v>A05T09:0.050</v>
      </c>
      <c r="H9" t="str">
        <f t="shared" si="2"/>
        <v>A05T09:0.050</v>
      </c>
    </row>
    <row r="10" spans="2:8" x14ac:dyDescent="0.25">
      <c r="B10">
        <f t="shared" si="3"/>
        <v>10</v>
      </c>
      <c r="C10" t="str">
        <f t="shared" ref="C10:C23" si="4">"A" &amp; TEXT(B10,"00") &amp; "T" &amp; TEXT(B10+yearBands-1,"00")</f>
        <v>A10T14</v>
      </c>
      <c r="D10" s="8">
        <f>'HCD Input Data'!$K17</f>
        <v>0.05</v>
      </c>
      <c r="E10" s="8">
        <f>'HCD Input Data'!$K17</f>
        <v>0.05</v>
      </c>
      <c r="G10" t="str">
        <f t="shared" ref="G10:G23" si="5">$C10&amp;":"&amp;TEXT(D10,$G$5)</f>
        <v>A10T14:0.050</v>
      </c>
      <c r="H10" t="str">
        <f t="shared" ref="H10:H23" si="6">$C10&amp;":"&amp;TEXT(E10,$G$5)</f>
        <v>A10T14:0.050</v>
      </c>
    </row>
    <row r="11" spans="2:8" x14ac:dyDescent="0.25">
      <c r="B11">
        <f t="shared" si="3"/>
        <v>15</v>
      </c>
      <c r="C11" t="str">
        <f t="shared" si="4"/>
        <v>A15T19</v>
      </c>
      <c r="D11" s="8">
        <f>'HCD Input Data'!$K18</f>
        <v>0.05</v>
      </c>
      <c r="E11" s="8">
        <f>'HCD Input Data'!$K18</f>
        <v>0.05</v>
      </c>
      <c r="G11" t="str">
        <f t="shared" si="5"/>
        <v>A15T19:0.050</v>
      </c>
      <c r="H11" t="str">
        <f t="shared" si="6"/>
        <v>A15T19:0.050</v>
      </c>
    </row>
    <row r="12" spans="2:8" x14ac:dyDescent="0.25">
      <c r="B12">
        <f t="shared" si="3"/>
        <v>20</v>
      </c>
      <c r="C12" t="str">
        <f t="shared" si="4"/>
        <v>A20T24</v>
      </c>
      <c r="D12" s="8">
        <f>'HCD Input Data'!$K19</f>
        <v>0.05</v>
      </c>
      <c r="E12" s="8">
        <f>'HCD Input Data'!$K19</f>
        <v>0.05</v>
      </c>
      <c r="G12" t="str">
        <f t="shared" si="5"/>
        <v>A20T24:0.050</v>
      </c>
      <c r="H12" t="str">
        <f t="shared" si="6"/>
        <v>A20T24:0.050</v>
      </c>
    </row>
    <row r="13" spans="2:8" x14ac:dyDescent="0.25">
      <c r="B13">
        <f t="shared" si="3"/>
        <v>25</v>
      </c>
      <c r="C13" t="str">
        <f t="shared" si="4"/>
        <v>A25T29</v>
      </c>
      <c r="D13" s="8">
        <f>'HCD Input Data'!$K20</f>
        <v>0.05</v>
      </c>
      <c r="E13" s="8">
        <f>'HCD Input Data'!$K20</f>
        <v>0.05</v>
      </c>
      <c r="G13" t="str">
        <f t="shared" si="5"/>
        <v>A25T29:0.050</v>
      </c>
      <c r="H13" t="str">
        <f t="shared" si="6"/>
        <v>A25T29:0.050</v>
      </c>
    </row>
    <row r="14" spans="2:8" x14ac:dyDescent="0.25">
      <c r="B14">
        <f t="shared" si="3"/>
        <v>30</v>
      </c>
      <c r="C14" t="str">
        <f t="shared" si="4"/>
        <v>A30T34</v>
      </c>
      <c r="D14" s="8">
        <f>'HCD Input Data'!$K21</f>
        <v>0.05</v>
      </c>
      <c r="E14" s="8">
        <f>'HCD Input Data'!$K21</f>
        <v>0.05</v>
      </c>
      <c r="G14" t="str">
        <f t="shared" si="5"/>
        <v>A30T34:0.050</v>
      </c>
      <c r="H14" t="str">
        <f t="shared" si="6"/>
        <v>A30T34:0.050</v>
      </c>
    </row>
    <row r="15" spans="2:8" x14ac:dyDescent="0.25">
      <c r="B15">
        <f t="shared" si="3"/>
        <v>35</v>
      </c>
      <c r="C15" t="str">
        <f t="shared" si="4"/>
        <v>A35T39</v>
      </c>
      <c r="D15" s="8">
        <f>'HCD Input Data'!$K22</f>
        <v>0.05</v>
      </c>
      <c r="E15" s="8">
        <f>'HCD Input Data'!$K22</f>
        <v>0.05</v>
      </c>
      <c r="G15" t="str">
        <f t="shared" si="5"/>
        <v>A35T39:0.050</v>
      </c>
      <c r="H15" t="str">
        <f t="shared" si="6"/>
        <v>A35T39:0.050</v>
      </c>
    </row>
    <row r="16" spans="2:8" x14ac:dyDescent="0.25">
      <c r="B16">
        <f t="shared" si="3"/>
        <v>40</v>
      </c>
      <c r="C16" t="str">
        <f t="shared" si="4"/>
        <v>A40T44</v>
      </c>
      <c r="D16" s="8">
        <f>'HCD Input Data'!$K23</f>
        <v>0.05</v>
      </c>
      <c r="E16" s="8">
        <f>'HCD Input Data'!$K23</f>
        <v>0.05</v>
      </c>
      <c r="G16" t="str">
        <f t="shared" si="5"/>
        <v>A40T44:0.050</v>
      </c>
      <c r="H16" t="str">
        <f t="shared" si="6"/>
        <v>A40T44:0.050</v>
      </c>
    </row>
    <row r="17" spans="2:8" x14ac:dyDescent="0.25">
      <c r="B17">
        <f t="shared" si="3"/>
        <v>45</v>
      </c>
      <c r="C17" t="str">
        <f t="shared" si="4"/>
        <v>A45T49</v>
      </c>
      <c r="D17" s="8">
        <f>'HCD Input Data'!$K24</f>
        <v>6.3E-2</v>
      </c>
      <c r="E17" s="8">
        <f>'HCD Input Data'!$K24</f>
        <v>6.3E-2</v>
      </c>
      <c r="G17" t="str">
        <f t="shared" si="5"/>
        <v>A45T49:0.063</v>
      </c>
      <c r="H17" t="str">
        <f t="shared" si="6"/>
        <v>A45T49:0.063</v>
      </c>
    </row>
    <row r="18" spans="2:8" x14ac:dyDescent="0.25">
      <c r="B18">
        <f t="shared" si="3"/>
        <v>50</v>
      </c>
      <c r="C18" t="str">
        <f t="shared" si="4"/>
        <v>A50T54</v>
      </c>
      <c r="D18" s="8">
        <f>'HCD Input Data'!$K25</f>
        <v>6.3E-2</v>
      </c>
      <c r="E18" s="8">
        <f>'HCD Input Data'!$K25</f>
        <v>6.3E-2</v>
      </c>
      <c r="G18" t="str">
        <f t="shared" si="5"/>
        <v>A50T54:0.063</v>
      </c>
      <c r="H18" t="str">
        <f t="shared" si="6"/>
        <v>A50T54:0.063</v>
      </c>
    </row>
    <row r="19" spans="2:8" x14ac:dyDescent="0.25">
      <c r="B19">
        <f t="shared" si="3"/>
        <v>55</v>
      </c>
      <c r="C19" t="str">
        <f t="shared" si="4"/>
        <v>A55T59</v>
      </c>
      <c r="D19" s="8">
        <f>'HCD Input Data'!$K26</f>
        <v>0.122</v>
      </c>
      <c r="E19" s="8">
        <f>'HCD Input Data'!$K26</f>
        <v>0.122</v>
      </c>
      <c r="G19" t="str">
        <f t="shared" si="5"/>
        <v>A55T59:0.122</v>
      </c>
      <c r="H19" t="str">
        <f t="shared" si="6"/>
        <v>A55T59:0.122</v>
      </c>
    </row>
    <row r="20" spans="2:8" x14ac:dyDescent="0.25">
      <c r="B20">
        <f t="shared" si="3"/>
        <v>60</v>
      </c>
      <c r="C20" t="str">
        <f t="shared" si="4"/>
        <v>A60T64</v>
      </c>
      <c r="D20" s="8">
        <f>'HCD Input Data'!$K27</f>
        <v>0.122</v>
      </c>
      <c r="E20" s="8">
        <f>'HCD Input Data'!$K27</f>
        <v>0.122</v>
      </c>
      <c r="G20" t="str">
        <f t="shared" si="5"/>
        <v>A60T64:0.122</v>
      </c>
      <c r="H20" t="str">
        <f t="shared" si="6"/>
        <v>A60T64:0.122</v>
      </c>
    </row>
    <row r="21" spans="2:8" x14ac:dyDescent="0.25">
      <c r="B21">
        <f t="shared" si="3"/>
        <v>65</v>
      </c>
      <c r="C21" t="str">
        <f t="shared" si="4"/>
        <v>A65T69</v>
      </c>
      <c r="D21" s="8">
        <f>'HCD Input Data'!$K28</f>
        <v>0.27400000000000002</v>
      </c>
      <c r="E21" s="8">
        <f>'HCD Input Data'!$K28</f>
        <v>0.27400000000000002</v>
      </c>
      <c r="G21" t="str">
        <f t="shared" si="5"/>
        <v>A65T69:0.274</v>
      </c>
      <c r="H21" t="str">
        <f t="shared" si="6"/>
        <v>A65T69:0.274</v>
      </c>
    </row>
    <row r="22" spans="2:8" x14ac:dyDescent="0.25">
      <c r="B22">
        <f t="shared" si="3"/>
        <v>70</v>
      </c>
      <c r="C22" t="str">
        <f t="shared" si="4"/>
        <v>A70T74</v>
      </c>
      <c r="D22" s="8">
        <f>'HCD Input Data'!$K29</f>
        <v>0.27400000000000002</v>
      </c>
      <c r="E22" s="8">
        <f>'HCD Input Data'!$K29</f>
        <v>0.27400000000000002</v>
      </c>
      <c r="G22" t="str">
        <f t="shared" si="5"/>
        <v>A70T74:0.274</v>
      </c>
      <c r="H22" t="str">
        <f t="shared" si="6"/>
        <v>A70T74:0.274</v>
      </c>
    </row>
    <row r="23" spans="2:8" x14ac:dyDescent="0.25">
      <c r="B23">
        <f t="shared" si="3"/>
        <v>75</v>
      </c>
      <c r="C23" t="str">
        <f t="shared" si="4"/>
        <v>A75T79</v>
      </c>
      <c r="D23" s="8">
        <f>'HCD Input Data'!$K30</f>
        <v>0.432</v>
      </c>
      <c r="E23" s="8">
        <f>'HCD Input Data'!$K30</f>
        <v>0.432</v>
      </c>
      <c r="G23" t="str">
        <f t="shared" si="5"/>
        <v>A75T79:0.432</v>
      </c>
      <c r="H23" t="str">
        <f t="shared" si="6"/>
        <v>A75T79:0.432</v>
      </c>
    </row>
    <row r="24" spans="2:8" x14ac:dyDescent="0.25">
      <c r="B24">
        <f t="shared" si="3"/>
        <v>80</v>
      </c>
      <c r="C24" t="s">
        <v>20</v>
      </c>
      <c r="D24" s="8">
        <f>'HCD Input Data'!$K31</f>
        <v>0.432</v>
      </c>
      <c r="E24" s="8">
        <f>'HCD Input Data'!$K31</f>
        <v>0.432</v>
      </c>
      <c r="G24" t="str">
        <f>$C24&amp;":"&amp;TEXT(D24,$G$5)</f>
        <v>A80P:0.432</v>
      </c>
      <c r="H24" t="str">
        <f>$C24&amp;":"&amp;TEXT(E24,$G$5)</f>
        <v>A80P:0.432</v>
      </c>
    </row>
    <row r="26" spans="2:8" x14ac:dyDescent="0.25">
      <c r="D26" s="5"/>
      <c r="G26" t="str">
        <f>G7&amp;":{"&amp;_xlfn.TEXTJOIN(",",TRUE,G8:G24)&amp;"}"</f>
        <v>male:{A00T04:0.050,A05T09:0.050,A10T14:0.050,A15T19:0.050,A20T24:0.050,A25T29:0.050,A30T34:0.050,A35T39:0.050,A40T44:0.050,A45T49:0.063,A50T54:0.063,A55T59:0.122,A60T64:0.122,A65T69:0.274,A70T74:0.274,A75T79:0.432,A80P:0.432}</v>
      </c>
      <c r="H26" t="str">
        <f>H7&amp;":{"&amp;_xlfn.TEXTJOIN(",",TRUE,H8:H24)&amp;"}"</f>
        <v>female:{A00T04:0.050,A05T09:0.050,A10T14:0.050,A15T19:0.050,A20T24:0.050,A25T29:0.050,A30T34:0.050,A35T39:0.050,A40T44:0.050,A45T49:0.063,A50T54:0.063,A55T59:0.122,A60T64:0.122,A65T69:0.274,A70T74:0.274,A75T79:0.432,A80P:0.432}</v>
      </c>
    </row>
    <row r="28" spans="2:8" x14ac:dyDescent="0.25">
      <c r="D28" s="15"/>
      <c r="E28" s="16" t="s">
        <v>51</v>
      </c>
      <c r="G28" t="str">
        <f>"{"&amp;_xlfn.TEXTJOIN(",",TRUE,G26:O26)&amp;"}"</f>
        <v>{male:{A00T04:0.050,A05T09:0.050,A10T14:0.050,A15T19:0.050,A20T24:0.050,A25T29:0.050,A30T34:0.050,A35T39:0.050,A40T44:0.050,A45T49:0.063,A50T54:0.063,A55T59:0.122,A60T64:0.122,A65T69:0.274,A70T74:0.274,A75T79:0.432,A80P:0.432},female:{A00T04:0.050,A05T09:0.050,A10T14:0.050,A15T19:0.050,A20T24:0.050,A25T29:0.050,A30T34:0.050,A35T39:0.050,A40T44:0.050,A45T49:0.063,A50T54:0.063,A55T59:0.122,A60T64:0.122,A65T69:0.274,A70T74:0.274,A75T79:0.432,A80P:0.432}}</v>
      </c>
    </row>
    <row r="32" spans="2:8" x14ac:dyDescent="0.25">
      <c r="B32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9F30-DF9E-49E6-8671-C0F2C77E47C8}">
  <sheetPr>
    <tabColor theme="4" tint="0.79998168889431442"/>
  </sheetPr>
  <dimension ref="B2:H32"/>
  <sheetViews>
    <sheetView workbookViewId="0">
      <selection activeCell="G28" sqref="G28"/>
    </sheetView>
  </sheetViews>
  <sheetFormatPr defaultRowHeight="15" x14ac:dyDescent="0.25"/>
  <cols>
    <col min="3" max="5" width="17.5703125" customWidth="1"/>
    <col min="6" max="6" width="11" bestFit="1" customWidth="1"/>
    <col min="7" max="7" width="15.5703125" customWidth="1"/>
    <col min="8" max="8" width="18" customWidth="1"/>
  </cols>
  <sheetData>
    <row r="2" spans="2:8" x14ac:dyDescent="0.25">
      <c r="C2" t="s">
        <v>0</v>
      </c>
    </row>
    <row r="3" spans="2:8" x14ac:dyDescent="0.25">
      <c r="B3" t="s">
        <v>11</v>
      </c>
      <c r="C3" s="2">
        <v>5</v>
      </c>
      <c r="D3" t="s">
        <v>10</v>
      </c>
    </row>
    <row r="4" spans="2:8" x14ac:dyDescent="0.25">
      <c r="B4" t="s">
        <v>21</v>
      </c>
      <c r="C4" s="2">
        <v>2020</v>
      </c>
    </row>
    <row r="5" spans="2:8" x14ac:dyDescent="0.25">
      <c r="E5" s="1" t="s">
        <v>9</v>
      </c>
      <c r="G5" s="2" t="s">
        <v>26</v>
      </c>
    </row>
    <row r="6" spans="2:8" x14ac:dyDescent="0.25">
      <c r="G6" t="s">
        <v>3</v>
      </c>
    </row>
    <row r="7" spans="2:8" x14ac:dyDescent="0.25">
      <c r="D7" s="3" t="s">
        <v>1</v>
      </c>
      <c r="E7" s="3" t="s">
        <v>2</v>
      </c>
      <c r="G7" s="1" t="s">
        <v>1</v>
      </c>
      <c r="H7" s="1" t="s">
        <v>2</v>
      </c>
    </row>
    <row r="8" spans="2:8" x14ac:dyDescent="0.25">
      <c r="B8">
        <v>0</v>
      </c>
      <c r="C8" t="str">
        <f t="shared" ref="C8:C9" si="0">"A" &amp; TEXT(B8,"00") &amp; "T" &amp; TEXT(B8+yearBands-1,"00")</f>
        <v>A00T04</v>
      </c>
      <c r="D8" s="8">
        <f>'HCD Input Data'!$Q16</f>
        <v>2.0000000000000002E-5</v>
      </c>
      <c r="E8" s="8">
        <f>'HCD Input Data'!$Q16</f>
        <v>2.0000000000000002E-5</v>
      </c>
      <c r="G8" t="str">
        <f t="shared" ref="G8:G9" si="1">$C8&amp;":"&amp;TEXT(D8,$G$5)</f>
        <v>A00T04:0.00002</v>
      </c>
      <c r="H8" t="str">
        <f t="shared" ref="H8:H9" si="2">$C8&amp;":"&amp;TEXT(E8,$G$5)</f>
        <v>A00T04:0.00002</v>
      </c>
    </row>
    <row r="9" spans="2:8" x14ac:dyDescent="0.25">
      <c r="B9">
        <f t="shared" ref="B9:B23" si="3">B8+yearBands</f>
        <v>5</v>
      </c>
      <c r="C9" t="str">
        <f t="shared" si="0"/>
        <v>A05T09</v>
      </c>
      <c r="D9" s="8">
        <f>'HCD Input Data'!$Q17</f>
        <v>3.3333333333333335E-5</v>
      </c>
      <c r="E9" s="8">
        <f>'HCD Input Data'!$Q17</f>
        <v>3.3333333333333335E-5</v>
      </c>
      <c r="G9" t="str">
        <f t="shared" si="1"/>
        <v>A05T09:0.00003</v>
      </c>
      <c r="H9" t="str">
        <f t="shared" si="2"/>
        <v>A05T09:0.00003</v>
      </c>
    </row>
    <row r="10" spans="2:8" x14ac:dyDescent="0.25">
      <c r="B10">
        <f t="shared" si="3"/>
        <v>10</v>
      </c>
      <c r="C10" t="str">
        <f t="shared" ref="C10:C23" si="4">"A" &amp; TEXT(B10,"00") &amp; "T" &amp; TEXT(B10+yearBands-1,"00")</f>
        <v>A10T14</v>
      </c>
      <c r="D10" s="8">
        <f>'HCD Input Data'!$Q18</f>
        <v>4.6666666666666672E-5</v>
      </c>
      <c r="E10" s="8">
        <f>'HCD Input Data'!$Q18</f>
        <v>4.6666666666666672E-5</v>
      </c>
      <c r="G10" t="str">
        <f t="shared" ref="G10:G23" si="5">$C10&amp;":"&amp;TEXT(D10,$G$5)</f>
        <v>A10T14:0.00005</v>
      </c>
      <c r="H10" t="str">
        <f t="shared" ref="H10:H23" si="6">$C10&amp;":"&amp;TEXT(E10,$G$5)</f>
        <v>A10T14:0.00005</v>
      </c>
    </row>
    <row r="11" spans="2:8" x14ac:dyDescent="0.25">
      <c r="B11">
        <f t="shared" si="3"/>
        <v>15</v>
      </c>
      <c r="C11" t="str">
        <f t="shared" si="4"/>
        <v>A15T19</v>
      </c>
      <c r="D11" s="8">
        <f>'HCD Input Data'!$Q19</f>
        <v>1.3999999999999999E-4</v>
      </c>
      <c r="E11" s="8">
        <f>'HCD Input Data'!$Q19</f>
        <v>1.3999999999999999E-4</v>
      </c>
      <c r="G11" t="str">
        <f t="shared" si="5"/>
        <v>A15T19:0.00014</v>
      </c>
      <c r="H11" t="str">
        <f t="shared" si="6"/>
        <v>A15T19:0.00014</v>
      </c>
    </row>
    <row r="12" spans="2:8" x14ac:dyDescent="0.25">
      <c r="B12">
        <f t="shared" si="3"/>
        <v>20</v>
      </c>
      <c r="C12" t="str">
        <f t="shared" si="4"/>
        <v>A20T24</v>
      </c>
      <c r="D12" s="8">
        <f>'HCD Input Data'!$Q20</f>
        <v>2.2000000000000001E-4</v>
      </c>
      <c r="E12" s="8">
        <f>'HCD Input Data'!$Q20</f>
        <v>2.2000000000000001E-4</v>
      </c>
      <c r="G12" t="str">
        <f t="shared" si="5"/>
        <v>A20T24:0.00022</v>
      </c>
      <c r="H12" t="str">
        <f t="shared" si="6"/>
        <v>A20T24:0.00022</v>
      </c>
    </row>
    <row r="13" spans="2:8" x14ac:dyDescent="0.25">
      <c r="B13">
        <f t="shared" si="3"/>
        <v>25</v>
      </c>
      <c r="C13" t="str">
        <f t="shared" si="4"/>
        <v>A25T29</v>
      </c>
      <c r="D13" s="8">
        <f>'HCD Input Data'!$Q21</f>
        <v>4.6666666666666666E-4</v>
      </c>
      <c r="E13" s="8">
        <f>'HCD Input Data'!$Q21</f>
        <v>4.6666666666666666E-4</v>
      </c>
      <c r="G13" t="str">
        <f t="shared" si="5"/>
        <v>A25T29:0.00047</v>
      </c>
      <c r="H13" t="str">
        <f t="shared" si="6"/>
        <v>A25T29:0.00047</v>
      </c>
    </row>
    <row r="14" spans="2:8" x14ac:dyDescent="0.25">
      <c r="B14">
        <f t="shared" si="3"/>
        <v>30</v>
      </c>
      <c r="C14" t="str">
        <f t="shared" si="4"/>
        <v>A30T34</v>
      </c>
      <c r="D14" s="8">
        <f>'HCD Input Data'!$Q22</f>
        <v>6.333333333333334E-4</v>
      </c>
      <c r="E14" s="8">
        <f>'HCD Input Data'!$Q22</f>
        <v>6.333333333333334E-4</v>
      </c>
      <c r="G14" t="str">
        <f t="shared" si="5"/>
        <v>A30T34:0.00063</v>
      </c>
      <c r="H14" t="str">
        <f t="shared" si="6"/>
        <v>A30T34:0.00063</v>
      </c>
    </row>
    <row r="15" spans="2:8" x14ac:dyDescent="0.25">
      <c r="B15">
        <f t="shared" si="3"/>
        <v>35</v>
      </c>
      <c r="C15" t="str">
        <f t="shared" si="4"/>
        <v>A35T39</v>
      </c>
      <c r="D15" s="8">
        <f>'HCD Input Data'!$Q23</f>
        <v>1.0333333333333334E-3</v>
      </c>
      <c r="E15" s="8">
        <f>'HCD Input Data'!$Q23</f>
        <v>1.0333333333333334E-3</v>
      </c>
      <c r="G15" t="str">
        <f t="shared" si="5"/>
        <v>A35T39:0.00103</v>
      </c>
      <c r="H15" t="str">
        <f t="shared" si="6"/>
        <v>A35T39:0.00103</v>
      </c>
    </row>
    <row r="16" spans="2:8" x14ac:dyDescent="0.25">
      <c r="B16">
        <f t="shared" si="3"/>
        <v>40</v>
      </c>
      <c r="C16" t="str">
        <f t="shared" si="4"/>
        <v>A40T44</v>
      </c>
      <c r="D16" s="8">
        <f>'HCD Input Data'!$Q24</f>
        <v>1.2666666666666666E-3</v>
      </c>
      <c r="E16" s="8">
        <f>'HCD Input Data'!$Q24</f>
        <v>1.2666666666666666E-3</v>
      </c>
      <c r="G16" t="str">
        <f t="shared" si="5"/>
        <v>A40T44:0.00127</v>
      </c>
      <c r="H16" t="str">
        <f t="shared" si="6"/>
        <v>A40T44:0.00127</v>
      </c>
    </row>
    <row r="17" spans="2:8" x14ac:dyDescent="0.25">
      <c r="B17">
        <f t="shared" si="3"/>
        <v>45</v>
      </c>
      <c r="C17" t="str">
        <f t="shared" si="4"/>
        <v>A45T49</v>
      </c>
      <c r="D17" s="8">
        <f>'HCD Input Data'!$Q25</f>
        <v>3.0000000000000005E-3</v>
      </c>
      <c r="E17" s="8">
        <f>'HCD Input Data'!$Q25</f>
        <v>3.0000000000000005E-3</v>
      </c>
      <c r="G17" t="str">
        <f t="shared" si="5"/>
        <v>A45T49:0.00300</v>
      </c>
      <c r="H17" t="str">
        <f t="shared" si="6"/>
        <v>A45T49:0.00300</v>
      </c>
    </row>
    <row r="18" spans="2:8" x14ac:dyDescent="0.25">
      <c r="B18">
        <f t="shared" si="3"/>
        <v>50</v>
      </c>
      <c r="C18" t="str">
        <f t="shared" si="4"/>
        <v>A50T54</v>
      </c>
      <c r="D18" s="8">
        <f>'HCD Input Data'!$Q26</f>
        <v>4.4999999999999997E-3</v>
      </c>
      <c r="E18" s="8">
        <f>'HCD Input Data'!$Q26</f>
        <v>4.4999999999999997E-3</v>
      </c>
      <c r="G18" t="str">
        <f t="shared" si="5"/>
        <v>A50T54:0.00450</v>
      </c>
      <c r="H18" t="str">
        <f t="shared" si="6"/>
        <v>A50T54:0.00450</v>
      </c>
    </row>
    <row r="19" spans="2:8" x14ac:dyDescent="0.25">
      <c r="B19">
        <f t="shared" si="3"/>
        <v>55</v>
      </c>
      <c r="C19" t="str">
        <f t="shared" si="4"/>
        <v>A55T59</v>
      </c>
      <c r="D19" s="8">
        <f>'HCD Input Data'!$Q27</f>
        <v>1.1333333333333334E-2</v>
      </c>
      <c r="E19" s="8">
        <f>'HCD Input Data'!$Q27</f>
        <v>1.1333333333333334E-2</v>
      </c>
      <c r="G19" t="str">
        <f t="shared" si="5"/>
        <v>A55T59:0.01133</v>
      </c>
      <c r="H19" t="str">
        <f t="shared" si="6"/>
        <v>A55T59:0.01133</v>
      </c>
    </row>
    <row r="20" spans="2:8" x14ac:dyDescent="0.25">
      <c r="B20">
        <f t="shared" si="3"/>
        <v>60</v>
      </c>
      <c r="C20" t="str">
        <f t="shared" si="4"/>
        <v>A60T64</v>
      </c>
      <c r="D20" s="8">
        <f>'HCD Input Data'!$Q28</f>
        <v>1.6666666666666666E-2</v>
      </c>
      <c r="E20" s="8">
        <f>'HCD Input Data'!$Q28</f>
        <v>1.6666666666666666E-2</v>
      </c>
      <c r="G20" t="str">
        <f t="shared" si="5"/>
        <v>A60T64:0.01667</v>
      </c>
      <c r="H20" t="str">
        <f t="shared" si="6"/>
        <v>A60T64:0.01667</v>
      </c>
    </row>
    <row r="21" spans="2:8" x14ac:dyDescent="0.25">
      <c r="B21">
        <f t="shared" si="3"/>
        <v>65</v>
      </c>
      <c r="C21" t="str">
        <f t="shared" si="4"/>
        <v>A65T69</v>
      </c>
      <c r="D21" s="8">
        <f>'HCD Input Data'!$Q29</f>
        <v>3.1666666666666669E-2</v>
      </c>
      <c r="E21" s="8">
        <f>'HCD Input Data'!$Q29</f>
        <v>3.1666666666666669E-2</v>
      </c>
      <c r="G21" t="str">
        <f t="shared" si="5"/>
        <v>A65T69:0.03167</v>
      </c>
      <c r="H21" t="str">
        <f t="shared" si="6"/>
        <v>A65T69:0.03167</v>
      </c>
    </row>
    <row r="22" spans="2:8" x14ac:dyDescent="0.25">
      <c r="B22">
        <f t="shared" si="3"/>
        <v>70</v>
      </c>
      <c r="C22" t="str">
        <f t="shared" si="4"/>
        <v>A70T74</v>
      </c>
      <c r="D22" s="8">
        <f>'HCD Input Data'!$Q30</f>
        <v>4.1333333333333333E-2</v>
      </c>
      <c r="E22" s="8">
        <f>'HCD Input Data'!$Q30</f>
        <v>4.1333333333333333E-2</v>
      </c>
      <c r="G22" t="str">
        <f t="shared" si="5"/>
        <v>A70T74:0.04133</v>
      </c>
      <c r="H22" t="str">
        <f t="shared" si="6"/>
        <v>A70T74:0.04133</v>
      </c>
    </row>
    <row r="23" spans="2:8" x14ac:dyDescent="0.25">
      <c r="B23">
        <f t="shared" si="3"/>
        <v>75</v>
      </c>
      <c r="C23" t="str">
        <f t="shared" si="4"/>
        <v>A75T79</v>
      </c>
      <c r="D23" s="8">
        <f>'HCD Input Data'!$Q31</f>
        <v>6.5000000000000002E-2</v>
      </c>
      <c r="E23" s="8">
        <f>'HCD Input Data'!$Q31</f>
        <v>6.5000000000000002E-2</v>
      </c>
      <c r="G23" t="str">
        <f t="shared" si="5"/>
        <v>A75T79:0.06500</v>
      </c>
      <c r="H23" t="str">
        <f t="shared" si="6"/>
        <v>A75T79:0.06500</v>
      </c>
    </row>
    <row r="24" spans="2:8" x14ac:dyDescent="0.25">
      <c r="B24">
        <f>B15+yearBands</f>
        <v>40</v>
      </c>
      <c r="C24" t="s">
        <v>20</v>
      </c>
      <c r="D24" s="8">
        <f>'HCD Input Data'!$Q32</f>
        <v>9.2999999999999999E-2</v>
      </c>
      <c r="E24" s="8">
        <f>'HCD Input Data'!$Q32</f>
        <v>9.2999999999999999E-2</v>
      </c>
      <c r="G24" t="str">
        <f>$C24&amp;":"&amp;TEXT(D24,$G$5)</f>
        <v>A80P:0.09300</v>
      </c>
      <c r="H24" t="str">
        <f>$C24&amp;":"&amp;TEXT(E24,$G$5)</f>
        <v>A80P:0.09300</v>
      </c>
    </row>
    <row r="26" spans="2:8" x14ac:dyDescent="0.25">
      <c r="D26" s="5"/>
      <c r="G26" t="str">
        <f>G7&amp;":{"&amp;_xlfn.TEXTJOIN(",",TRUE,G8:G24)&amp;"}"</f>
        <v>male:{A00T04:0.00002,A05T09:0.00003,A10T14:0.00005,A15T19:0.00014,A20T24:0.00022,A25T29:0.00047,A30T34:0.00063,A35T39:0.00103,A40T44:0.00127,A45T49:0.00300,A50T54:0.00450,A55T59:0.01133,A60T64:0.01667,A65T69:0.03167,A70T74:0.04133,A75T79:0.06500,A80P:0.09300}</v>
      </c>
      <c r="H26" t="str">
        <f>H7&amp;":{"&amp;_xlfn.TEXTJOIN(",",TRUE,H8:H24)&amp;"}"</f>
        <v>female:{A00T04:0.00002,A05T09:0.00003,A10T14:0.00005,A15T19:0.00014,A20T24:0.00022,A25T29:0.00047,A30T34:0.00063,A35T39:0.00103,A40T44:0.00127,A45T49:0.00300,A50T54:0.00450,A55T59:0.01133,A60T64:0.01667,A65T69:0.03167,A70T74:0.04133,A75T79:0.06500,A80P:0.09300}</v>
      </c>
    </row>
    <row r="28" spans="2:8" x14ac:dyDescent="0.25">
      <c r="D28" s="15"/>
      <c r="E28" s="16" t="s">
        <v>51</v>
      </c>
      <c r="G28" t="str">
        <f>"{"&amp;_xlfn.TEXTJOIN(",",TRUE,G26:O26)&amp;"}"</f>
        <v>{male:{A00T04:0.00002,A05T09:0.00003,A10T14:0.00005,A15T19:0.00014,A20T24:0.00022,A25T29:0.00047,A30T34:0.00063,A35T39:0.00103,A40T44:0.00127,A45T49:0.00300,A50T54:0.00450,A55T59:0.01133,A60T64:0.01667,A65T69:0.03167,A70T74:0.04133,A75T79:0.06500,A80P:0.09300},female:{A00T04:0.00002,A05T09:0.00003,A10T14:0.00005,A15T19:0.00014,A20T24:0.00022,A25T29:0.00047,A30T34:0.00063,A35T39:0.00103,A40T44:0.00127,A45T49:0.00300,A50T54:0.00450,A55T59:0.01133,A60T64:0.01667,A65T69:0.03167,A70T74:0.04133,A75T79:0.06500,A80P:0.09300}}</v>
      </c>
    </row>
    <row r="32" spans="2:8" x14ac:dyDescent="0.25">
      <c r="B32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77D4-1187-4668-87F3-8DEB74FB08AA}">
  <sheetPr>
    <tabColor theme="4" tint="0.79998168889431442"/>
  </sheetPr>
  <dimension ref="B4:AS63"/>
  <sheetViews>
    <sheetView topLeftCell="A10" workbookViewId="0">
      <selection activeCell="C15" sqref="C15:D16"/>
    </sheetView>
  </sheetViews>
  <sheetFormatPr defaultRowHeight="15" x14ac:dyDescent="0.25"/>
  <cols>
    <col min="2" max="2" width="12.140625" customWidth="1"/>
    <col min="3" max="3" width="17.5703125" customWidth="1"/>
    <col min="4" max="20" width="10.85546875" customWidth="1"/>
    <col min="21" max="21" width="1.5703125" customWidth="1"/>
    <col min="22" max="22" width="11.42578125" customWidth="1"/>
    <col min="23" max="23" width="11" bestFit="1" customWidth="1"/>
    <col min="24" max="40" width="14.7109375" customWidth="1"/>
  </cols>
  <sheetData>
    <row r="4" spans="2:45" x14ac:dyDescent="0.25">
      <c r="B4" t="s">
        <v>31</v>
      </c>
      <c r="C4" s="2" t="s">
        <v>33</v>
      </c>
    </row>
    <row r="5" spans="2:45" x14ac:dyDescent="0.25">
      <c r="B5" t="s">
        <v>32</v>
      </c>
      <c r="C5" s="2" t="s">
        <v>34</v>
      </c>
    </row>
    <row r="9" spans="2:45" x14ac:dyDescent="0.25">
      <c r="C9" t="s">
        <v>0</v>
      </c>
    </row>
    <row r="10" spans="2:45" x14ac:dyDescent="0.25">
      <c r="B10" t="s">
        <v>11</v>
      </c>
      <c r="C10" s="2">
        <v>5</v>
      </c>
      <c r="D10" t="s">
        <v>10</v>
      </c>
    </row>
    <row r="11" spans="2:45" x14ac:dyDescent="0.25">
      <c r="B11" t="s">
        <v>21</v>
      </c>
      <c r="C11" s="2">
        <v>2020</v>
      </c>
    </row>
    <row r="14" spans="2:45" x14ac:dyDescent="0.25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 t="s">
        <v>9</v>
      </c>
      <c r="X14" s="2" t="s">
        <v>30</v>
      </c>
    </row>
    <row r="15" spans="2:45" x14ac:dyDescent="0.25">
      <c r="D15" t="s">
        <v>84</v>
      </c>
      <c r="X15" t="s">
        <v>3</v>
      </c>
    </row>
    <row r="16" spans="2:45" x14ac:dyDescent="0.25">
      <c r="C16" t="s">
        <v>85</v>
      </c>
      <c r="D16" s="3" t="s">
        <v>12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  <c r="J16" s="3" t="s">
        <v>41</v>
      </c>
      <c r="K16" s="3" t="s">
        <v>42</v>
      </c>
      <c r="L16" s="3" t="s">
        <v>43</v>
      </c>
      <c r="M16" s="3" t="s">
        <v>44</v>
      </c>
      <c r="N16" s="3" t="s">
        <v>45</v>
      </c>
      <c r="O16" s="3" t="s">
        <v>46</v>
      </c>
      <c r="P16" s="3" t="s">
        <v>47</v>
      </c>
      <c r="Q16" s="3" t="s">
        <v>48</v>
      </c>
      <c r="R16" s="3" t="s">
        <v>49</v>
      </c>
      <c r="S16" s="3" t="s">
        <v>50</v>
      </c>
      <c r="T16" s="3" t="s">
        <v>20</v>
      </c>
      <c r="U16" s="3"/>
      <c r="V16" s="3" t="s">
        <v>29</v>
      </c>
      <c r="X16" s="1" t="str">
        <f>D16</f>
        <v>A00T09</v>
      </c>
      <c r="Y16" s="1" t="str">
        <f t="shared" ref="Y16:AN16" si="0">E16</f>
        <v>A05T09</v>
      </c>
      <c r="Z16" s="1" t="str">
        <f t="shared" si="0"/>
        <v>A10T14</v>
      </c>
      <c r="AA16" s="1" t="str">
        <f t="shared" si="0"/>
        <v>A15T19</v>
      </c>
      <c r="AB16" s="1" t="str">
        <f t="shared" si="0"/>
        <v>A20T24</v>
      </c>
      <c r="AC16" s="1" t="str">
        <f t="shared" si="0"/>
        <v>A25T29</v>
      </c>
      <c r="AD16" s="1" t="str">
        <f t="shared" si="0"/>
        <v>A30T34</v>
      </c>
      <c r="AE16" s="1" t="str">
        <f t="shared" si="0"/>
        <v>A35T39</v>
      </c>
      <c r="AF16" s="1" t="str">
        <f t="shared" si="0"/>
        <v>A40T44</v>
      </c>
      <c r="AG16" s="1" t="str">
        <f t="shared" si="0"/>
        <v>A45T49</v>
      </c>
      <c r="AH16" s="1" t="str">
        <f t="shared" si="0"/>
        <v>A50T54</v>
      </c>
      <c r="AI16" s="1" t="str">
        <f t="shared" si="0"/>
        <v>A55T59</v>
      </c>
      <c r="AJ16" s="1" t="str">
        <f t="shared" si="0"/>
        <v>A60T64</v>
      </c>
      <c r="AK16" s="1" t="str">
        <f t="shared" si="0"/>
        <v>A65T69</v>
      </c>
      <c r="AL16" s="1" t="str">
        <f t="shared" si="0"/>
        <v>A70T74</v>
      </c>
      <c r="AM16" s="1" t="str">
        <f t="shared" si="0"/>
        <v>A75T79</v>
      </c>
      <c r="AN16" s="1" t="str">
        <f t="shared" si="0"/>
        <v>A80P</v>
      </c>
      <c r="AO16" s="1"/>
      <c r="AP16" s="1"/>
      <c r="AQ16" s="1"/>
      <c r="AR16" s="1"/>
      <c r="AS16" s="1"/>
    </row>
    <row r="17" spans="2:40" x14ac:dyDescent="0.25">
      <c r="B17">
        <v>0</v>
      </c>
      <c r="C17" t="str">
        <f t="shared" ref="C17:C18" si="1">"A" &amp; TEXT(B17,"00") &amp; "T" &amp; TEXT(B17+yearBands-1,"00")</f>
        <v>A00T04</v>
      </c>
      <c r="D17" s="8">
        <f>IF($C17=D$16,1,0)</f>
        <v>0</v>
      </c>
      <c r="E17" s="8">
        <f t="shared" ref="E17:T32" si="2">IF($C17=E$16,1,0)</f>
        <v>0</v>
      </c>
      <c r="F17" s="8">
        <f t="shared" si="2"/>
        <v>0</v>
      </c>
      <c r="G17" s="8">
        <f t="shared" si="2"/>
        <v>0</v>
      </c>
      <c r="H17" s="8">
        <f t="shared" si="2"/>
        <v>0</v>
      </c>
      <c r="I17" s="8">
        <f t="shared" si="2"/>
        <v>0</v>
      </c>
      <c r="J17" s="8">
        <f t="shared" si="2"/>
        <v>0</v>
      </c>
      <c r="K17" s="8">
        <f t="shared" si="2"/>
        <v>0</v>
      </c>
      <c r="L17" s="8">
        <f t="shared" si="2"/>
        <v>0</v>
      </c>
      <c r="M17" s="8">
        <f t="shared" si="2"/>
        <v>0</v>
      </c>
      <c r="N17" s="8">
        <f t="shared" si="2"/>
        <v>0</v>
      </c>
      <c r="O17" s="8">
        <f t="shared" si="2"/>
        <v>0</v>
      </c>
      <c r="P17" s="8">
        <f t="shared" si="2"/>
        <v>0</v>
      </c>
      <c r="Q17" s="8">
        <f t="shared" si="2"/>
        <v>0</v>
      </c>
      <c r="R17" s="8">
        <f t="shared" si="2"/>
        <v>0</v>
      </c>
      <c r="S17" s="8">
        <f t="shared" si="2"/>
        <v>0</v>
      </c>
      <c r="T17" s="8">
        <f t="shared" si="2"/>
        <v>0</v>
      </c>
      <c r="U17" s="8"/>
      <c r="V17" s="8">
        <f>SUM(D17:U17)</f>
        <v>0</v>
      </c>
      <c r="X17" t="str">
        <f t="shared" ref="X17:X33" si="3">$C17&amp;":"&amp;TEXT(D17,$X$14)</f>
        <v>A00T04:0.0000</v>
      </c>
      <c r="Y17" t="str">
        <f t="shared" ref="Y17:Y33" si="4">$C17&amp;":"&amp;TEXT(E17,$X$14)</f>
        <v>A00T04:0.0000</v>
      </c>
      <c r="Z17" t="str">
        <f t="shared" ref="Z17:Z33" si="5">$C17&amp;":"&amp;TEXT(F17,$X$14)</f>
        <v>A00T04:0.0000</v>
      </c>
      <c r="AA17" t="str">
        <f t="shared" ref="AA17:AA33" si="6">$C17&amp;":"&amp;TEXT(G17,$X$14)</f>
        <v>A00T04:0.0000</v>
      </c>
      <c r="AB17" t="str">
        <f t="shared" ref="AB17:AB33" si="7">$C17&amp;":"&amp;TEXT(H17,$X$14)</f>
        <v>A00T04:0.0000</v>
      </c>
      <c r="AC17" t="str">
        <f t="shared" ref="AC17:AC33" si="8">$C17&amp;":"&amp;TEXT(I17,$X$14)</f>
        <v>A00T04:0.0000</v>
      </c>
      <c r="AD17" t="str">
        <f t="shared" ref="AD17:AD33" si="9">$C17&amp;":"&amp;TEXT(J17,$X$14)</f>
        <v>A00T04:0.0000</v>
      </c>
      <c r="AE17" t="str">
        <f t="shared" ref="AE17:AE33" si="10">$C17&amp;":"&amp;TEXT(K17,$X$14)</f>
        <v>A00T04:0.0000</v>
      </c>
      <c r="AF17" t="str">
        <f t="shared" ref="AF17:AF33" si="11">$C17&amp;":"&amp;TEXT(L17,$X$14)</f>
        <v>A00T04:0.0000</v>
      </c>
      <c r="AG17" t="str">
        <f t="shared" ref="AG17:AG33" si="12">$C17&amp;":"&amp;TEXT(M17,$X$14)</f>
        <v>A00T04:0.0000</v>
      </c>
      <c r="AH17" t="str">
        <f t="shared" ref="AH17:AH33" si="13">$C17&amp;":"&amp;TEXT(N17,$X$14)</f>
        <v>A00T04:0.0000</v>
      </c>
      <c r="AI17" t="str">
        <f t="shared" ref="AI17:AI33" si="14">$C17&amp;":"&amp;TEXT(O17,$X$14)</f>
        <v>A00T04:0.0000</v>
      </c>
      <c r="AJ17" t="str">
        <f t="shared" ref="AJ17:AJ33" si="15">$C17&amp;":"&amp;TEXT(P17,$X$14)</f>
        <v>A00T04:0.0000</v>
      </c>
      <c r="AK17" t="str">
        <f t="shared" ref="AK17:AK33" si="16">$C17&amp;":"&amp;TEXT(Q17,$X$14)</f>
        <v>A00T04:0.0000</v>
      </c>
      <c r="AL17" t="str">
        <f t="shared" ref="AL17:AL33" si="17">$C17&amp;":"&amp;TEXT(R17,$X$14)</f>
        <v>A00T04:0.0000</v>
      </c>
      <c r="AM17" t="str">
        <f t="shared" ref="AM17:AM33" si="18">$C17&amp;":"&amp;TEXT(S17,$X$14)</f>
        <v>A00T04:0.0000</v>
      </c>
      <c r="AN17" t="str">
        <f t="shared" ref="AN17:AN33" si="19">$C17&amp;":"&amp;TEXT(T17,$X$14)</f>
        <v>A00T04:0.0000</v>
      </c>
    </row>
    <row r="18" spans="2:40" x14ac:dyDescent="0.25">
      <c r="B18">
        <f t="shared" ref="B18:B33" si="20">B17+yearBands</f>
        <v>5</v>
      </c>
      <c r="C18" t="str">
        <f t="shared" si="1"/>
        <v>A05T09</v>
      </c>
      <c r="D18" s="8">
        <f t="shared" ref="D18:D33" si="21">IF($C18=D$16,1,0)</f>
        <v>0</v>
      </c>
      <c r="E18" s="8">
        <f t="shared" si="2"/>
        <v>1</v>
      </c>
      <c r="F18" s="8">
        <f t="shared" si="2"/>
        <v>0</v>
      </c>
      <c r="G18" s="8">
        <f t="shared" si="2"/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M18" s="8">
        <f t="shared" si="2"/>
        <v>0</v>
      </c>
      <c r="N18" s="8">
        <f t="shared" si="2"/>
        <v>0</v>
      </c>
      <c r="O18" s="8">
        <f t="shared" si="2"/>
        <v>0</v>
      </c>
      <c r="P18" s="8">
        <f t="shared" si="2"/>
        <v>0</v>
      </c>
      <c r="Q18" s="8">
        <f t="shared" si="2"/>
        <v>0</v>
      </c>
      <c r="R18" s="8">
        <f t="shared" si="2"/>
        <v>0</v>
      </c>
      <c r="S18" s="8">
        <f t="shared" si="2"/>
        <v>0</v>
      </c>
      <c r="T18" s="8">
        <f t="shared" si="2"/>
        <v>0</v>
      </c>
      <c r="U18" s="8"/>
      <c r="V18" s="8">
        <f t="shared" ref="V18:V33" si="22">SUM(D18:U18)</f>
        <v>1</v>
      </c>
      <c r="X18" t="str">
        <f t="shared" si="3"/>
        <v>A05T09:0.0000</v>
      </c>
      <c r="Y18" t="str">
        <f t="shared" si="4"/>
        <v>A05T09:01.0000</v>
      </c>
      <c r="Z18" t="str">
        <f t="shared" si="5"/>
        <v>A05T09:0.0000</v>
      </c>
      <c r="AA18" t="str">
        <f t="shared" si="6"/>
        <v>A05T09:0.0000</v>
      </c>
      <c r="AB18" t="str">
        <f t="shared" si="7"/>
        <v>A05T09:0.0000</v>
      </c>
      <c r="AC18" t="str">
        <f t="shared" si="8"/>
        <v>A05T09:0.0000</v>
      </c>
      <c r="AD18" t="str">
        <f t="shared" si="9"/>
        <v>A05T09:0.0000</v>
      </c>
      <c r="AE18" t="str">
        <f t="shared" si="10"/>
        <v>A05T09:0.0000</v>
      </c>
      <c r="AF18" t="str">
        <f t="shared" si="11"/>
        <v>A05T09:0.0000</v>
      </c>
      <c r="AG18" t="str">
        <f t="shared" si="12"/>
        <v>A05T09:0.0000</v>
      </c>
      <c r="AH18" t="str">
        <f t="shared" si="13"/>
        <v>A05T09:0.0000</v>
      </c>
      <c r="AI18" t="str">
        <f t="shared" si="14"/>
        <v>A05T09:0.0000</v>
      </c>
      <c r="AJ18" t="str">
        <f t="shared" si="15"/>
        <v>A05T09:0.0000</v>
      </c>
      <c r="AK18" t="str">
        <f t="shared" si="16"/>
        <v>A05T09:0.0000</v>
      </c>
      <c r="AL18" t="str">
        <f t="shared" si="17"/>
        <v>A05T09:0.0000</v>
      </c>
      <c r="AM18" t="str">
        <f t="shared" si="18"/>
        <v>A05T09:0.0000</v>
      </c>
      <c r="AN18" t="str">
        <f t="shared" si="19"/>
        <v>A05T09:0.0000</v>
      </c>
    </row>
    <row r="19" spans="2:40" x14ac:dyDescent="0.25">
      <c r="B19">
        <f t="shared" si="20"/>
        <v>10</v>
      </c>
      <c r="C19" t="str">
        <f t="shared" ref="C19:C32" si="23">"A" &amp; TEXT(B19,"00") &amp; "T" &amp; TEXT(B19+yearBands-1,"00")</f>
        <v>A10T14</v>
      </c>
      <c r="D19" s="8">
        <f t="shared" si="21"/>
        <v>0</v>
      </c>
      <c r="E19" s="8">
        <f t="shared" si="2"/>
        <v>0</v>
      </c>
      <c r="F19" s="8">
        <f t="shared" si="2"/>
        <v>1</v>
      </c>
      <c r="G19" s="8">
        <f t="shared" si="2"/>
        <v>0</v>
      </c>
      <c r="H19" s="8">
        <f t="shared" si="2"/>
        <v>0</v>
      </c>
      <c r="I19" s="8">
        <f t="shared" si="2"/>
        <v>0</v>
      </c>
      <c r="J19" s="8">
        <f t="shared" si="2"/>
        <v>0</v>
      </c>
      <c r="K19" s="8">
        <f t="shared" si="2"/>
        <v>0</v>
      </c>
      <c r="L19" s="8">
        <f t="shared" si="2"/>
        <v>0</v>
      </c>
      <c r="M19" s="8">
        <f t="shared" si="2"/>
        <v>0</v>
      </c>
      <c r="N19" s="8">
        <f t="shared" si="2"/>
        <v>0</v>
      </c>
      <c r="O19" s="8">
        <f t="shared" si="2"/>
        <v>0</v>
      </c>
      <c r="P19" s="8">
        <f t="shared" si="2"/>
        <v>0</v>
      </c>
      <c r="Q19" s="8">
        <f t="shared" si="2"/>
        <v>0</v>
      </c>
      <c r="R19" s="8">
        <f t="shared" si="2"/>
        <v>0</v>
      </c>
      <c r="S19" s="8">
        <f t="shared" si="2"/>
        <v>0</v>
      </c>
      <c r="T19" s="8">
        <f t="shared" si="2"/>
        <v>0</v>
      </c>
      <c r="U19" s="8"/>
      <c r="V19" s="8">
        <f t="shared" si="22"/>
        <v>1</v>
      </c>
      <c r="X19" t="str">
        <f t="shared" si="3"/>
        <v>A10T14:0.0000</v>
      </c>
      <c r="Y19" t="str">
        <f t="shared" si="4"/>
        <v>A10T14:0.0000</v>
      </c>
      <c r="Z19" t="str">
        <f t="shared" si="5"/>
        <v>A10T14:01.0000</v>
      </c>
      <c r="AA19" t="str">
        <f t="shared" si="6"/>
        <v>A10T14:0.0000</v>
      </c>
      <c r="AB19" t="str">
        <f t="shared" si="7"/>
        <v>A10T14:0.0000</v>
      </c>
      <c r="AC19" t="str">
        <f t="shared" si="8"/>
        <v>A10T14:0.0000</v>
      </c>
      <c r="AD19" t="str">
        <f t="shared" si="9"/>
        <v>A10T14:0.0000</v>
      </c>
      <c r="AE19" t="str">
        <f t="shared" si="10"/>
        <v>A10T14:0.0000</v>
      </c>
      <c r="AF19" t="str">
        <f t="shared" si="11"/>
        <v>A10T14:0.0000</v>
      </c>
      <c r="AG19" t="str">
        <f t="shared" si="12"/>
        <v>A10T14:0.0000</v>
      </c>
      <c r="AH19" t="str">
        <f t="shared" si="13"/>
        <v>A10T14:0.0000</v>
      </c>
      <c r="AI19" t="str">
        <f t="shared" si="14"/>
        <v>A10T14:0.0000</v>
      </c>
      <c r="AJ19" t="str">
        <f t="shared" si="15"/>
        <v>A10T14:0.0000</v>
      </c>
      <c r="AK19" t="str">
        <f t="shared" si="16"/>
        <v>A10T14:0.0000</v>
      </c>
      <c r="AL19" t="str">
        <f t="shared" si="17"/>
        <v>A10T14:0.0000</v>
      </c>
      <c r="AM19" t="str">
        <f t="shared" si="18"/>
        <v>A10T14:0.0000</v>
      </c>
      <c r="AN19" t="str">
        <f t="shared" si="19"/>
        <v>A10T14:0.0000</v>
      </c>
    </row>
    <row r="20" spans="2:40" x14ac:dyDescent="0.25">
      <c r="B20">
        <f t="shared" si="20"/>
        <v>15</v>
      </c>
      <c r="C20" t="str">
        <f t="shared" si="23"/>
        <v>A15T19</v>
      </c>
      <c r="D20" s="8">
        <f t="shared" si="21"/>
        <v>0</v>
      </c>
      <c r="E20" s="8">
        <f t="shared" si="2"/>
        <v>0</v>
      </c>
      <c r="F20" s="8">
        <f t="shared" si="2"/>
        <v>0</v>
      </c>
      <c r="G20" s="8">
        <f t="shared" si="2"/>
        <v>1</v>
      </c>
      <c r="H20" s="8">
        <f t="shared" si="2"/>
        <v>0</v>
      </c>
      <c r="I20" s="8">
        <f t="shared" si="2"/>
        <v>0</v>
      </c>
      <c r="J20" s="8">
        <f t="shared" si="2"/>
        <v>0</v>
      </c>
      <c r="K20" s="8">
        <f t="shared" si="2"/>
        <v>0</v>
      </c>
      <c r="L20" s="8">
        <f t="shared" si="2"/>
        <v>0</v>
      </c>
      <c r="M20" s="8">
        <f t="shared" si="2"/>
        <v>0</v>
      </c>
      <c r="N20" s="8">
        <f t="shared" si="2"/>
        <v>0</v>
      </c>
      <c r="O20" s="8">
        <f t="shared" si="2"/>
        <v>0</v>
      </c>
      <c r="P20" s="8">
        <f t="shared" si="2"/>
        <v>0</v>
      </c>
      <c r="Q20" s="8">
        <f t="shared" si="2"/>
        <v>0</v>
      </c>
      <c r="R20" s="8">
        <f t="shared" si="2"/>
        <v>0</v>
      </c>
      <c r="S20" s="8">
        <f t="shared" si="2"/>
        <v>0</v>
      </c>
      <c r="T20" s="8">
        <f t="shared" si="2"/>
        <v>0</v>
      </c>
      <c r="U20" s="8"/>
      <c r="V20" s="8">
        <f t="shared" si="22"/>
        <v>1</v>
      </c>
      <c r="X20" t="str">
        <f t="shared" si="3"/>
        <v>A15T19:0.0000</v>
      </c>
      <c r="Y20" t="str">
        <f t="shared" si="4"/>
        <v>A15T19:0.0000</v>
      </c>
      <c r="Z20" t="str">
        <f t="shared" si="5"/>
        <v>A15T19:0.0000</v>
      </c>
      <c r="AA20" t="str">
        <f t="shared" si="6"/>
        <v>A15T19:01.0000</v>
      </c>
      <c r="AB20" t="str">
        <f t="shared" si="7"/>
        <v>A15T19:0.0000</v>
      </c>
      <c r="AC20" t="str">
        <f t="shared" si="8"/>
        <v>A15T19:0.0000</v>
      </c>
      <c r="AD20" t="str">
        <f t="shared" si="9"/>
        <v>A15T19:0.0000</v>
      </c>
      <c r="AE20" t="str">
        <f t="shared" si="10"/>
        <v>A15T19:0.0000</v>
      </c>
      <c r="AF20" t="str">
        <f t="shared" si="11"/>
        <v>A15T19:0.0000</v>
      </c>
      <c r="AG20" t="str">
        <f t="shared" si="12"/>
        <v>A15T19:0.0000</v>
      </c>
      <c r="AH20" t="str">
        <f t="shared" si="13"/>
        <v>A15T19:0.0000</v>
      </c>
      <c r="AI20" t="str">
        <f t="shared" si="14"/>
        <v>A15T19:0.0000</v>
      </c>
      <c r="AJ20" t="str">
        <f t="shared" si="15"/>
        <v>A15T19:0.0000</v>
      </c>
      <c r="AK20" t="str">
        <f t="shared" si="16"/>
        <v>A15T19:0.0000</v>
      </c>
      <c r="AL20" t="str">
        <f t="shared" si="17"/>
        <v>A15T19:0.0000</v>
      </c>
      <c r="AM20" t="str">
        <f t="shared" si="18"/>
        <v>A15T19:0.0000</v>
      </c>
      <c r="AN20" t="str">
        <f t="shared" si="19"/>
        <v>A15T19:0.0000</v>
      </c>
    </row>
    <row r="21" spans="2:40" x14ac:dyDescent="0.25">
      <c r="B21">
        <f t="shared" si="20"/>
        <v>20</v>
      </c>
      <c r="C21" t="str">
        <f t="shared" si="23"/>
        <v>A20T24</v>
      </c>
      <c r="D21" s="8">
        <f t="shared" si="21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1</v>
      </c>
      <c r="I21" s="8">
        <f t="shared" si="2"/>
        <v>0</v>
      </c>
      <c r="J21" s="8">
        <f t="shared" si="2"/>
        <v>0</v>
      </c>
      <c r="K21" s="8">
        <f t="shared" si="2"/>
        <v>0</v>
      </c>
      <c r="L21" s="8">
        <f t="shared" si="2"/>
        <v>0</v>
      </c>
      <c r="M21" s="8">
        <f t="shared" si="2"/>
        <v>0</v>
      </c>
      <c r="N21" s="8">
        <f t="shared" si="2"/>
        <v>0</v>
      </c>
      <c r="O21" s="8">
        <f t="shared" si="2"/>
        <v>0</v>
      </c>
      <c r="P21" s="8">
        <f t="shared" si="2"/>
        <v>0</v>
      </c>
      <c r="Q21" s="8">
        <f t="shared" si="2"/>
        <v>0</v>
      </c>
      <c r="R21" s="8">
        <f t="shared" si="2"/>
        <v>0</v>
      </c>
      <c r="S21" s="8">
        <f t="shared" si="2"/>
        <v>0</v>
      </c>
      <c r="T21" s="8">
        <f t="shared" si="2"/>
        <v>0</v>
      </c>
      <c r="U21" s="8"/>
      <c r="V21" s="8">
        <f t="shared" si="22"/>
        <v>1</v>
      </c>
      <c r="X21" t="str">
        <f t="shared" si="3"/>
        <v>A20T24:0.0000</v>
      </c>
      <c r="Y21" t="str">
        <f t="shared" si="4"/>
        <v>A20T24:0.0000</v>
      </c>
      <c r="Z21" t="str">
        <f t="shared" si="5"/>
        <v>A20T24:0.0000</v>
      </c>
      <c r="AA21" t="str">
        <f t="shared" si="6"/>
        <v>A20T24:0.0000</v>
      </c>
      <c r="AB21" t="str">
        <f t="shared" si="7"/>
        <v>A20T24:01.0000</v>
      </c>
      <c r="AC21" t="str">
        <f t="shared" si="8"/>
        <v>A20T24:0.0000</v>
      </c>
      <c r="AD21" t="str">
        <f t="shared" si="9"/>
        <v>A20T24:0.0000</v>
      </c>
      <c r="AE21" t="str">
        <f t="shared" si="10"/>
        <v>A20T24:0.0000</v>
      </c>
      <c r="AF21" t="str">
        <f t="shared" si="11"/>
        <v>A20T24:0.0000</v>
      </c>
      <c r="AG21" t="str">
        <f t="shared" si="12"/>
        <v>A20T24:0.0000</v>
      </c>
      <c r="AH21" t="str">
        <f t="shared" si="13"/>
        <v>A20T24:0.0000</v>
      </c>
      <c r="AI21" t="str">
        <f t="shared" si="14"/>
        <v>A20T24:0.0000</v>
      </c>
      <c r="AJ21" t="str">
        <f t="shared" si="15"/>
        <v>A20T24:0.0000</v>
      </c>
      <c r="AK21" t="str">
        <f t="shared" si="16"/>
        <v>A20T24:0.0000</v>
      </c>
      <c r="AL21" t="str">
        <f t="shared" si="17"/>
        <v>A20T24:0.0000</v>
      </c>
      <c r="AM21" t="str">
        <f t="shared" si="18"/>
        <v>A20T24:0.0000</v>
      </c>
      <c r="AN21" t="str">
        <f t="shared" si="19"/>
        <v>A20T24:0.0000</v>
      </c>
    </row>
    <row r="22" spans="2:40" x14ac:dyDescent="0.25">
      <c r="B22">
        <f t="shared" si="20"/>
        <v>25</v>
      </c>
      <c r="C22" t="str">
        <f t="shared" si="23"/>
        <v>A25T29</v>
      </c>
      <c r="D22" s="8">
        <f t="shared" si="21"/>
        <v>0</v>
      </c>
      <c r="E22" s="8">
        <f t="shared" si="2"/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  <c r="I22" s="8">
        <f t="shared" si="2"/>
        <v>1</v>
      </c>
      <c r="J22" s="8">
        <f t="shared" si="2"/>
        <v>0</v>
      </c>
      <c r="K22" s="8">
        <f t="shared" si="2"/>
        <v>0</v>
      </c>
      <c r="L22" s="8">
        <f t="shared" si="2"/>
        <v>0</v>
      </c>
      <c r="M22" s="8">
        <f t="shared" si="2"/>
        <v>0</v>
      </c>
      <c r="N22" s="8">
        <f t="shared" si="2"/>
        <v>0</v>
      </c>
      <c r="O22" s="8">
        <f t="shared" si="2"/>
        <v>0</v>
      </c>
      <c r="P22" s="8">
        <f t="shared" si="2"/>
        <v>0</v>
      </c>
      <c r="Q22" s="8">
        <f t="shared" si="2"/>
        <v>0</v>
      </c>
      <c r="R22" s="8">
        <f t="shared" si="2"/>
        <v>0</v>
      </c>
      <c r="S22" s="8">
        <f t="shared" si="2"/>
        <v>0</v>
      </c>
      <c r="T22" s="8">
        <f t="shared" si="2"/>
        <v>0</v>
      </c>
      <c r="U22" s="8"/>
      <c r="V22" s="8">
        <f t="shared" si="22"/>
        <v>1</v>
      </c>
      <c r="X22" t="str">
        <f t="shared" si="3"/>
        <v>A25T29:0.0000</v>
      </c>
      <c r="Y22" t="str">
        <f t="shared" si="4"/>
        <v>A25T29:0.0000</v>
      </c>
      <c r="Z22" t="str">
        <f t="shared" si="5"/>
        <v>A25T29:0.0000</v>
      </c>
      <c r="AA22" t="str">
        <f t="shared" si="6"/>
        <v>A25T29:0.0000</v>
      </c>
      <c r="AB22" t="str">
        <f t="shared" si="7"/>
        <v>A25T29:0.0000</v>
      </c>
      <c r="AC22" t="str">
        <f t="shared" si="8"/>
        <v>A25T29:01.0000</v>
      </c>
      <c r="AD22" t="str">
        <f t="shared" si="9"/>
        <v>A25T29:0.0000</v>
      </c>
      <c r="AE22" t="str">
        <f t="shared" si="10"/>
        <v>A25T29:0.0000</v>
      </c>
      <c r="AF22" t="str">
        <f t="shared" si="11"/>
        <v>A25T29:0.0000</v>
      </c>
      <c r="AG22" t="str">
        <f t="shared" si="12"/>
        <v>A25T29:0.0000</v>
      </c>
      <c r="AH22" t="str">
        <f t="shared" si="13"/>
        <v>A25T29:0.0000</v>
      </c>
      <c r="AI22" t="str">
        <f t="shared" si="14"/>
        <v>A25T29:0.0000</v>
      </c>
      <c r="AJ22" t="str">
        <f t="shared" si="15"/>
        <v>A25T29:0.0000</v>
      </c>
      <c r="AK22" t="str">
        <f t="shared" si="16"/>
        <v>A25T29:0.0000</v>
      </c>
      <c r="AL22" t="str">
        <f t="shared" si="17"/>
        <v>A25T29:0.0000</v>
      </c>
      <c r="AM22" t="str">
        <f t="shared" si="18"/>
        <v>A25T29:0.0000</v>
      </c>
      <c r="AN22" t="str">
        <f t="shared" si="19"/>
        <v>A25T29:0.0000</v>
      </c>
    </row>
    <row r="23" spans="2:40" x14ac:dyDescent="0.25">
      <c r="B23">
        <f t="shared" si="20"/>
        <v>30</v>
      </c>
      <c r="C23" t="str">
        <f t="shared" si="23"/>
        <v>A30T34</v>
      </c>
      <c r="D23" s="8">
        <f t="shared" si="21"/>
        <v>0</v>
      </c>
      <c r="E23" s="8">
        <f t="shared" si="2"/>
        <v>0</v>
      </c>
      <c r="F23" s="8">
        <f t="shared" si="2"/>
        <v>0</v>
      </c>
      <c r="G23" s="8">
        <f t="shared" si="2"/>
        <v>0</v>
      </c>
      <c r="H23" s="8">
        <f t="shared" si="2"/>
        <v>0</v>
      </c>
      <c r="I23" s="8">
        <f t="shared" si="2"/>
        <v>0</v>
      </c>
      <c r="J23" s="8">
        <f t="shared" si="2"/>
        <v>1</v>
      </c>
      <c r="K23" s="8">
        <f t="shared" si="2"/>
        <v>0</v>
      </c>
      <c r="L23" s="8">
        <f t="shared" si="2"/>
        <v>0</v>
      </c>
      <c r="M23" s="8">
        <f t="shared" si="2"/>
        <v>0</v>
      </c>
      <c r="N23" s="8">
        <f t="shared" si="2"/>
        <v>0</v>
      </c>
      <c r="O23" s="8">
        <f t="shared" si="2"/>
        <v>0</v>
      </c>
      <c r="P23" s="8">
        <f t="shared" si="2"/>
        <v>0</v>
      </c>
      <c r="Q23" s="8">
        <f t="shared" si="2"/>
        <v>0</v>
      </c>
      <c r="R23" s="8">
        <f t="shared" si="2"/>
        <v>0</v>
      </c>
      <c r="S23" s="8">
        <f t="shared" si="2"/>
        <v>0</v>
      </c>
      <c r="T23" s="8">
        <f t="shared" si="2"/>
        <v>0</v>
      </c>
      <c r="U23" s="8"/>
      <c r="V23" s="8">
        <f t="shared" si="22"/>
        <v>1</v>
      </c>
      <c r="X23" t="str">
        <f t="shared" si="3"/>
        <v>A30T34:0.0000</v>
      </c>
      <c r="Y23" t="str">
        <f t="shared" si="4"/>
        <v>A30T34:0.0000</v>
      </c>
      <c r="Z23" t="str">
        <f t="shared" si="5"/>
        <v>A30T34:0.0000</v>
      </c>
      <c r="AA23" t="str">
        <f t="shared" si="6"/>
        <v>A30T34:0.0000</v>
      </c>
      <c r="AB23" t="str">
        <f t="shared" si="7"/>
        <v>A30T34:0.0000</v>
      </c>
      <c r="AC23" t="str">
        <f t="shared" si="8"/>
        <v>A30T34:0.0000</v>
      </c>
      <c r="AD23" t="str">
        <f t="shared" si="9"/>
        <v>A30T34:01.0000</v>
      </c>
      <c r="AE23" t="str">
        <f t="shared" si="10"/>
        <v>A30T34:0.0000</v>
      </c>
      <c r="AF23" t="str">
        <f t="shared" si="11"/>
        <v>A30T34:0.0000</v>
      </c>
      <c r="AG23" t="str">
        <f t="shared" si="12"/>
        <v>A30T34:0.0000</v>
      </c>
      <c r="AH23" t="str">
        <f t="shared" si="13"/>
        <v>A30T34:0.0000</v>
      </c>
      <c r="AI23" t="str">
        <f t="shared" si="14"/>
        <v>A30T34:0.0000</v>
      </c>
      <c r="AJ23" t="str">
        <f t="shared" si="15"/>
        <v>A30T34:0.0000</v>
      </c>
      <c r="AK23" t="str">
        <f t="shared" si="16"/>
        <v>A30T34:0.0000</v>
      </c>
      <c r="AL23" t="str">
        <f t="shared" si="17"/>
        <v>A30T34:0.0000</v>
      </c>
      <c r="AM23" t="str">
        <f t="shared" si="18"/>
        <v>A30T34:0.0000</v>
      </c>
      <c r="AN23" t="str">
        <f t="shared" si="19"/>
        <v>A30T34:0.0000</v>
      </c>
    </row>
    <row r="24" spans="2:40" x14ac:dyDescent="0.25">
      <c r="B24">
        <f t="shared" si="20"/>
        <v>35</v>
      </c>
      <c r="C24" t="str">
        <f t="shared" si="23"/>
        <v>A35T39</v>
      </c>
      <c r="D24" s="8">
        <f t="shared" si="21"/>
        <v>0</v>
      </c>
      <c r="E24" s="8">
        <f t="shared" si="2"/>
        <v>0</v>
      </c>
      <c r="F24" s="8">
        <f t="shared" si="2"/>
        <v>0</v>
      </c>
      <c r="G24" s="8">
        <f t="shared" si="2"/>
        <v>0</v>
      </c>
      <c r="H24" s="8">
        <f t="shared" si="2"/>
        <v>0</v>
      </c>
      <c r="I24" s="8">
        <f t="shared" si="2"/>
        <v>0</v>
      </c>
      <c r="J24" s="8">
        <f t="shared" si="2"/>
        <v>0</v>
      </c>
      <c r="K24" s="8">
        <f t="shared" si="2"/>
        <v>1</v>
      </c>
      <c r="L24" s="8">
        <f t="shared" si="2"/>
        <v>0</v>
      </c>
      <c r="M24" s="8">
        <f t="shared" si="2"/>
        <v>0</v>
      </c>
      <c r="N24" s="8">
        <f t="shared" si="2"/>
        <v>0</v>
      </c>
      <c r="O24" s="8">
        <f t="shared" si="2"/>
        <v>0</v>
      </c>
      <c r="P24" s="8">
        <f t="shared" si="2"/>
        <v>0</v>
      </c>
      <c r="Q24" s="8">
        <f t="shared" si="2"/>
        <v>0</v>
      </c>
      <c r="R24" s="8">
        <f t="shared" si="2"/>
        <v>0</v>
      </c>
      <c r="S24" s="8">
        <f t="shared" si="2"/>
        <v>0</v>
      </c>
      <c r="T24" s="8">
        <f t="shared" si="2"/>
        <v>0</v>
      </c>
      <c r="U24" s="8"/>
      <c r="V24" s="8">
        <f t="shared" si="22"/>
        <v>1</v>
      </c>
      <c r="X24" t="str">
        <f t="shared" si="3"/>
        <v>A35T39:0.0000</v>
      </c>
      <c r="Y24" t="str">
        <f t="shared" si="4"/>
        <v>A35T39:0.0000</v>
      </c>
      <c r="Z24" t="str">
        <f t="shared" si="5"/>
        <v>A35T39:0.0000</v>
      </c>
      <c r="AA24" t="str">
        <f t="shared" si="6"/>
        <v>A35T39:0.0000</v>
      </c>
      <c r="AB24" t="str">
        <f t="shared" si="7"/>
        <v>A35T39:0.0000</v>
      </c>
      <c r="AC24" t="str">
        <f t="shared" si="8"/>
        <v>A35T39:0.0000</v>
      </c>
      <c r="AD24" t="str">
        <f t="shared" si="9"/>
        <v>A35T39:0.0000</v>
      </c>
      <c r="AE24" t="str">
        <f t="shared" si="10"/>
        <v>A35T39:01.0000</v>
      </c>
      <c r="AF24" t="str">
        <f t="shared" si="11"/>
        <v>A35T39:0.0000</v>
      </c>
      <c r="AG24" t="str">
        <f t="shared" si="12"/>
        <v>A35T39:0.0000</v>
      </c>
      <c r="AH24" t="str">
        <f t="shared" si="13"/>
        <v>A35T39:0.0000</v>
      </c>
      <c r="AI24" t="str">
        <f t="shared" si="14"/>
        <v>A35T39:0.0000</v>
      </c>
      <c r="AJ24" t="str">
        <f t="shared" si="15"/>
        <v>A35T39:0.0000</v>
      </c>
      <c r="AK24" t="str">
        <f t="shared" si="16"/>
        <v>A35T39:0.0000</v>
      </c>
      <c r="AL24" t="str">
        <f t="shared" si="17"/>
        <v>A35T39:0.0000</v>
      </c>
      <c r="AM24" t="str">
        <f t="shared" si="18"/>
        <v>A35T39:0.0000</v>
      </c>
      <c r="AN24" t="str">
        <f t="shared" si="19"/>
        <v>A35T39:0.0000</v>
      </c>
    </row>
    <row r="25" spans="2:40" x14ac:dyDescent="0.25">
      <c r="B25">
        <f t="shared" si="20"/>
        <v>40</v>
      </c>
      <c r="C25" t="str">
        <f t="shared" si="23"/>
        <v>A40T44</v>
      </c>
      <c r="D25" s="8">
        <f t="shared" si="21"/>
        <v>0</v>
      </c>
      <c r="E25" s="8">
        <f t="shared" si="2"/>
        <v>0</v>
      </c>
      <c r="F25" s="8">
        <f t="shared" si="2"/>
        <v>0</v>
      </c>
      <c r="G25" s="8">
        <f t="shared" si="2"/>
        <v>0</v>
      </c>
      <c r="H25" s="8">
        <f t="shared" si="2"/>
        <v>0</v>
      </c>
      <c r="I25" s="8">
        <f t="shared" si="2"/>
        <v>0</v>
      </c>
      <c r="J25" s="8">
        <f t="shared" si="2"/>
        <v>0</v>
      </c>
      <c r="K25" s="8">
        <f t="shared" si="2"/>
        <v>0</v>
      </c>
      <c r="L25" s="8">
        <f t="shared" si="2"/>
        <v>1</v>
      </c>
      <c r="M25" s="8">
        <f t="shared" si="2"/>
        <v>0</v>
      </c>
      <c r="N25" s="8">
        <f t="shared" si="2"/>
        <v>0</v>
      </c>
      <c r="O25" s="8">
        <f t="shared" si="2"/>
        <v>0</v>
      </c>
      <c r="P25" s="8">
        <f t="shared" si="2"/>
        <v>0</v>
      </c>
      <c r="Q25" s="8">
        <f t="shared" si="2"/>
        <v>0</v>
      </c>
      <c r="R25" s="8">
        <f t="shared" si="2"/>
        <v>0</v>
      </c>
      <c r="S25" s="8">
        <f t="shared" si="2"/>
        <v>0</v>
      </c>
      <c r="T25" s="8">
        <f t="shared" si="2"/>
        <v>0</v>
      </c>
      <c r="U25" s="8"/>
      <c r="V25" s="8">
        <f t="shared" si="22"/>
        <v>1</v>
      </c>
      <c r="X25" t="str">
        <f t="shared" si="3"/>
        <v>A40T44:0.0000</v>
      </c>
      <c r="Y25" t="str">
        <f t="shared" si="4"/>
        <v>A40T44:0.0000</v>
      </c>
      <c r="Z25" t="str">
        <f t="shared" si="5"/>
        <v>A40T44:0.0000</v>
      </c>
      <c r="AA25" t="str">
        <f t="shared" si="6"/>
        <v>A40T44:0.0000</v>
      </c>
      <c r="AB25" t="str">
        <f t="shared" si="7"/>
        <v>A40T44:0.0000</v>
      </c>
      <c r="AC25" t="str">
        <f t="shared" si="8"/>
        <v>A40T44:0.0000</v>
      </c>
      <c r="AD25" t="str">
        <f t="shared" si="9"/>
        <v>A40T44:0.0000</v>
      </c>
      <c r="AE25" t="str">
        <f t="shared" si="10"/>
        <v>A40T44:0.0000</v>
      </c>
      <c r="AF25" t="str">
        <f t="shared" si="11"/>
        <v>A40T44:01.0000</v>
      </c>
      <c r="AG25" t="str">
        <f t="shared" si="12"/>
        <v>A40T44:0.0000</v>
      </c>
      <c r="AH25" t="str">
        <f t="shared" si="13"/>
        <v>A40T44:0.0000</v>
      </c>
      <c r="AI25" t="str">
        <f t="shared" si="14"/>
        <v>A40T44:0.0000</v>
      </c>
      <c r="AJ25" t="str">
        <f t="shared" si="15"/>
        <v>A40T44:0.0000</v>
      </c>
      <c r="AK25" t="str">
        <f t="shared" si="16"/>
        <v>A40T44:0.0000</v>
      </c>
      <c r="AL25" t="str">
        <f t="shared" si="17"/>
        <v>A40T44:0.0000</v>
      </c>
      <c r="AM25" t="str">
        <f t="shared" si="18"/>
        <v>A40T44:0.0000</v>
      </c>
      <c r="AN25" t="str">
        <f t="shared" si="19"/>
        <v>A40T44:0.0000</v>
      </c>
    </row>
    <row r="26" spans="2:40" x14ac:dyDescent="0.25">
      <c r="B26">
        <f t="shared" si="20"/>
        <v>45</v>
      </c>
      <c r="C26" t="str">
        <f t="shared" si="23"/>
        <v>A45T49</v>
      </c>
      <c r="D26" s="8">
        <f t="shared" si="21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K26" s="8">
        <f t="shared" si="2"/>
        <v>0</v>
      </c>
      <c r="L26" s="8">
        <f t="shared" si="2"/>
        <v>0</v>
      </c>
      <c r="M26" s="8">
        <f t="shared" si="2"/>
        <v>1</v>
      </c>
      <c r="N26" s="8">
        <f t="shared" si="2"/>
        <v>0</v>
      </c>
      <c r="O26" s="8">
        <f t="shared" si="2"/>
        <v>0</v>
      </c>
      <c r="P26" s="8">
        <f t="shared" si="2"/>
        <v>0</v>
      </c>
      <c r="Q26" s="8">
        <f t="shared" si="2"/>
        <v>0</v>
      </c>
      <c r="R26" s="8">
        <f t="shared" si="2"/>
        <v>0</v>
      </c>
      <c r="S26" s="8">
        <f t="shared" si="2"/>
        <v>0</v>
      </c>
      <c r="T26" s="8">
        <f t="shared" si="2"/>
        <v>0</v>
      </c>
      <c r="U26" s="8"/>
      <c r="V26" s="8">
        <f t="shared" si="22"/>
        <v>1</v>
      </c>
      <c r="X26" t="str">
        <f t="shared" si="3"/>
        <v>A45T49:0.0000</v>
      </c>
      <c r="Y26" t="str">
        <f t="shared" si="4"/>
        <v>A45T49:0.0000</v>
      </c>
      <c r="Z26" t="str">
        <f t="shared" si="5"/>
        <v>A45T49:0.0000</v>
      </c>
      <c r="AA26" t="str">
        <f t="shared" si="6"/>
        <v>A45T49:0.0000</v>
      </c>
      <c r="AB26" t="str">
        <f t="shared" si="7"/>
        <v>A45T49:0.0000</v>
      </c>
      <c r="AC26" t="str">
        <f t="shared" si="8"/>
        <v>A45T49:0.0000</v>
      </c>
      <c r="AD26" t="str">
        <f t="shared" si="9"/>
        <v>A45T49:0.0000</v>
      </c>
      <c r="AE26" t="str">
        <f t="shared" si="10"/>
        <v>A45T49:0.0000</v>
      </c>
      <c r="AF26" t="str">
        <f t="shared" si="11"/>
        <v>A45T49:0.0000</v>
      </c>
      <c r="AG26" t="str">
        <f t="shared" si="12"/>
        <v>A45T49:01.0000</v>
      </c>
      <c r="AH26" t="str">
        <f t="shared" si="13"/>
        <v>A45T49:0.0000</v>
      </c>
      <c r="AI26" t="str">
        <f t="shared" si="14"/>
        <v>A45T49:0.0000</v>
      </c>
      <c r="AJ26" t="str">
        <f t="shared" si="15"/>
        <v>A45T49:0.0000</v>
      </c>
      <c r="AK26" t="str">
        <f t="shared" si="16"/>
        <v>A45T49:0.0000</v>
      </c>
      <c r="AL26" t="str">
        <f t="shared" si="17"/>
        <v>A45T49:0.0000</v>
      </c>
      <c r="AM26" t="str">
        <f t="shared" si="18"/>
        <v>A45T49:0.0000</v>
      </c>
      <c r="AN26" t="str">
        <f t="shared" si="19"/>
        <v>A45T49:0.0000</v>
      </c>
    </row>
    <row r="27" spans="2:40" x14ac:dyDescent="0.25">
      <c r="B27">
        <f t="shared" si="20"/>
        <v>50</v>
      </c>
      <c r="C27" t="str">
        <f t="shared" si="23"/>
        <v>A50T54</v>
      </c>
      <c r="D27" s="8">
        <f t="shared" si="21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1</v>
      </c>
      <c r="O27" s="8">
        <f t="shared" si="2"/>
        <v>0</v>
      </c>
      <c r="P27" s="8">
        <f t="shared" si="2"/>
        <v>0</v>
      </c>
      <c r="Q27" s="8">
        <f t="shared" si="2"/>
        <v>0</v>
      </c>
      <c r="R27" s="8">
        <f t="shared" si="2"/>
        <v>0</v>
      </c>
      <c r="S27" s="8">
        <f t="shared" si="2"/>
        <v>0</v>
      </c>
      <c r="T27" s="8">
        <f t="shared" si="2"/>
        <v>0</v>
      </c>
      <c r="U27" s="8"/>
      <c r="V27" s="8">
        <f t="shared" si="22"/>
        <v>1</v>
      </c>
      <c r="X27" t="str">
        <f t="shared" si="3"/>
        <v>A50T54:0.0000</v>
      </c>
      <c r="Y27" t="str">
        <f t="shared" si="4"/>
        <v>A50T54:0.0000</v>
      </c>
      <c r="Z27" t="str">
        <f t="shared" si="5"/>
        <v>A50T54:0.0000</v>
      </c>
      <c r="AA27" t="str">
        <f t="shared" si="6"/>
        <v>A50T54:0.0000</v>
      </c>
      <c r="AB27" t="str">
        <f t="shared" si="7"/>
        <v>A50T54:0.0000</v>
      </c>
      <c r="AC27" t="str">
        <f t="shared" si="8"/>
        <v>A50T54:0.0000</v>
      </c>
      <c r="AD27" t="str">
        <f t="shared" si="9"/>
        <v>A50T54:0.0000</v>
      </c>
      <c r="AE27" t="str">
        <f t="shared" si="10"/>
        <v>A50T54:0.0000</v>
      </c>
      <c r="AF27" t="str">
        <f t="shared" si="11"/>
        <v>A50T54:0.0000</v>
      </c>
      <c r="AG27" t="str">
        <f t="shared" si="12"/>
        <v>A50T54:0.0000</v>
      </c>
      <c r="AH27" t="str">
        <f t="shared" si="13"/>
        <v>A50T54:01.0000</v>
      </c>
      <c r="AI27" t="str">
        <f t="shared" si="14"/>
        <v>A50T54:0.0000</v>
      </c>
      <c r="AJ27" t="str">
        <f t="shared" si="15"/>
        <v>A50T54:0.0000</v>
      </c>
      <c r="AK27" t="str">
        <f t="shared" si="16"/>
        <v>A50T54:0.0000</v>
      </c>
      <c r="AL27" t="str">
        <f t="shared" si="17"/>
        <v>A50T54:0.0000</v>
      </c>
      <c r="AM27" t="str">
        <f t="shared" si="18"/>
        <v>A50T54:0.0000</v>
      </c>
      <c r="AN27" t="str">
        <f t="shared" si="19"/>
        <v>A50T54:0.0000</v>
      </c>
    </row>
    <row r="28" spans="2:40" x14ac:dyDescent="0.25">
      <c r="B28">
        <f t="shared" si="20"/>
        <v>55</v>
      </c>
      <c r="C28" t="str">
        <f t="shared" si="23"/>
        <v>A55T59</v>
      </c>
      <c r="D28" s="8">
        <f t="shared" si="21"/>
        <v>0</v>
      </c>
      <c r="E28" s="8">
        <f t="shared" si="2"/>
        <v>0</v>
      </c>
      <c r="F28" s="8">
        <f t="shared" si="2"/>
        <v>0</v>
      </c>
      <c r="G28" s="8">
        <f t="shared" si="2"/>
        <v>0</v>
      </c>
      <c r="H28" s="8">
        <f t="shared" si="2"/>
        <v>0</v>
      </c>
      <c r="I28" s="8">
        <f t="shared" si="2"/>
        <v>0</v>
      </c>
      <c r="J28" s="8">
        <f t="shared" si="2"/>
        <v>0</v>
      </c>
      <c r="K28" s="8">
        <f t="shared" si="2"/>
        <v>0</v>
      </c>
      <c r="L28" s="8">
        <f t="shared" si="2"/>
        <v>0</v>
      </c>
      <c r="M28" s="8">
        <f t="shared" si="2"/>
        <v>0</v>
      </c>
      <c r="N28" s="8">
        <f t="shared" si="2"/>
        <v>0</v>
      </c>
      <c r="O28" s="8">
        <f t="shared" si="2"/>
        <v>1</v>
      </c>
      <c r="P28" s="8">
        <f t="shared" si="2"/>
        <v>0</v>
      </c>
      <c r="Q28" s="8">
        <f t="shared" si="2"/>
        <v>0</v>
      </c>
      <c r="R28" s="8">
        <f t="shared" si="2"/>
        <v>0</v>
      </c>
      <c r="S28" s="8">
        <f t="shared" si="2"/>
        <v>0</v>
      </c>
      <c r="T28" s="8">
        <f t="shared" si="2"/>
        <v>0</v>
      </c>
      <c r="U28" s="8"/>
      <c r="V28" s="8">
        <f t="shared" si="22"/>
        <v>1</v>
      </c>
      <c r="X28" t="str">
        <f t="shared" si="3"/>
        <v>A55T59:0.0000</v>
      </c>
      <c r="Y28" t="str">
        <f t="shared" si="4"/>
        <v>A55T59:0.0000</v>
      </c>
      <c r="Z28" t="str">
        <f t="shared" si="5"/>
        <v>A55T59:0.0000</v>
      </c>
      <c r="AA28" t="str">
        <f t="shared" si="6"/>
        <v>A55T59:0.0000</v>
      </c>
      <c r="AB28" t="str">
        <f t="shared" si="7"/>
        <v>A55T59:0.0000</v>
      </c>
      <c r="AC28" t="str">
        <f t="shared" si="8"/>
        <v>A55T59:0.0000</v>
      </c>
      <c r="AD28" t="str">
        <f t="shared" si="9"/>
        <v>A55T59:0.0000</v>
      </c>
      <c r="AE28" t="str">
        <f t="shared" si="10"/>
        <v>A55T59:0.0000</v>
      </c>
      <c r="AF28" t="str">
        <f t="shared" si="11"/>
        <v>A55T59:0.0000</v>
      </c>
      <c r="AG28" t="str">
        <f t="shared" si="12"/>
        <v>A55T59:0.0000</v>
      </c>
      <c r="AH28" t="str">
        <f t="shared" si="13"/>
        <v>A55T59:0.0000</v>
      </c>
      <c r="AI28" t="str">
        <f t="shared" si="14"/>
        <v>A55T59:01.0000</v>
      </c>
      <c r="AJ28" t="str">
        <f t="shared" si="15"/>
        <v>A55T59:0.0000</v>
      </c>
      <c r="AK28" t="str">
        <f t="shared" si="16"/>
        <v>A55T59:0.0000</v>
      </c>
      <c r="AL28" t="str">
        <f t="shared" si="17"/>
        <v>A55T59:0.0000</v>
      </c>
      <c r="AM28" t="str">
        <f t="shared" si="18"/>
        <v>A55T59:0.0000</v>
      </c>
      <c r="AN28" t="str">
        <f t="shared" si="19"/>
        <v>A55T59:0.0000</v>
      </c>
    </row>
    <row r="29" spans="2:40" x14ac:dyDescent="0.25">
      <c r="B29">
        <f t="shared" si="20"/>
        <v>60</v>
      </c>
      <c r="C29" t="str">
        <f t="shared" si="23"/>
        <v>A60T64</v>
      </c>
      <c r="D29" s="8">
        <f t="shared" si="21"/>
        <v>0</v>
      </c>
      <c r="E29" s="8">
        <f t="shared" si="2"/>
        <v>0</v>
      </c>
      <c r="F29" s="8">
        <f t="shared" si="2"/>
        <v>0</v>
      </c>
      <c r="G29" s="8">
        <f t="shared" si="2"/>
        <v>0</v>
      </c>
      <c r="H29" s="8">
        <f t="shared" si="2"/>
        <v>0</v>
      </c>
      <c r="I29" s="8">
        <f t="shared" si="2"/>
        <v>0</v>
      </c>
      <c r="J29" s="8">
        <f t="shared" si="2"/>
        <v>0</v>
      </c>
      <c r="K29" s="8">
        <f t="shared" si="2"/>
        <v>0</v>
      </c>
      <c r="L29" s="8">
        <f t="shared" si="2"/>
        <v>0</v>
      </c>
      <c r="M29" s="8">
        <f t="shared" si="2"/>
        <v>0</v>
      </c>
      <c r="N29" s="8">
        <f t="shared" si="2"/>
        <v>0</v>
      </c>
      <c r="O29" s="8">
        <f t="shared" si="2"/>
        <v>0</v>
      </c>
      <c r="P29" s="8">
        <f t="shared" si="2"/>
        <v>1</v>
      </c>
      <c r="Q29" s="8">
        <f t="shared" si="2"/>
        <v>0</v>
      </c>
      <c r="R29" s="8">
        <f t="shared" si="2"/>
        <v>0</v>
      </c>
      <c r="S29" s="8">
        <f t="shared" si="2"/>
        <v>0</v>
      </c>
      <c r="T29" s="8">
        <f t="shared" si="2"/>
        <v>0</v>
      </c>
      <c r="U29" s="8"/>
      <c r="V29" s="8">
        <f t="shared" si="22"/>
        <v>1</v>
      </c>
      <c r="X29" t="str">
        <f t="shared" si="3"/>
        <v>A60T64:0.0000</v>
      </c>
      <c r="Y29" t="str">
        <f t="shared" si="4"/>
        <v>A60T64:0.0000</v>
      </c>
      <c r="Z29" t="str">
        <f t="shared" si="5"/>
        <v>A60T64:0.0000</v>
      </c>
      <c r="AA29" t="str">
        <f t="shared" si="6"/>
        <v>A60T64:0.0000</v>
      </c>
      <c r="AB29" t="str">
        <f t="shared" si="7"/>
        <v>A60T64:0.0000</v>
      </c>
      <c r="AC29" t="str">
        <f t="shared" si="8"/>
        <v>A60T64:0.0000</v>
      </c>
      <c r="AD29" t="str">
        <f t="shared" si="9"/>
        <v>A60T64:0.0000</v>
      </c>
      <c r="AE29" t="str">
        <f t="shared" si="10"/>
        <v>A60T64:0.0000</v>
      </c>
      <c r="AF29" t="str">
        <f t="shared" si="11"/>
        <v>A60T64:0.0000</v>
      </c>
      <c r="AG29" t="str">
        <f t="shared" si="12"/>
        <v>A60T64:0.0000</v>
      </c>
      <c r="AH29" t="str">
        <f t="shared" si="13"/>
        <v>A60T64:0.0000</v>
      </c>
      <c r="AI29" t="str">
        <f t="shared" si="14"/>
        <v>A60T64:0.0000</v>
      </c>
      <c r="AJ29" t="str">
        <f t="shared" si="15"/>
        <v>A60T64:01.0000</v>
      </c>
      <c r="AK29" t="str">
        <f t="shared" si="16"/>
        <v>A60T64:0.0000</v>
      </c>
      <c r="AL29" t="str">
        <f t="shared" si="17"/>
        <v>A60T64:0.0000</v>
      </c>
      <c r="AM29" t="str">
        <f t="shared" si="18"/>
        <v>A60T64:0.0000</v>
      </c>
      <c r="AN29" t="str">
        <f t="shared" si="19"/>
        <v>A60T64:0.0000</v>
      </c>
    </row>
    <row r="30" spans="2:40" x14ac:dyDescent="0.25">
      <c r="B30">
        <f t="shared" si="20"/>
        <v>65</v>
      </c>
      <c r="C30" t="str">
        <f t="shared" si="23"/>
        <v>A65T69</v>
      </c>
      <c r="D30" s="8">
        <f t="shared" si="21"/>
        <v>0</v>
      </c>
      <c r="E30" s="8">
        <f t="shared" si="2"/>
        <v>0</v>
      </c>
      <c r="F30" s="8">
        <f t="shared" si="2"/>
        <v>0</v>
      </c>
      <c r="G30" s="8">
        <f t="shared" si="2"/>
        <v>0</v>
      </c>
      <c r="H30" s="8">
        <f t="shared" si="2"/>
        <v>0</v>
      </c>
      <c r="I30" s="8">
        <f t="shared" si="2"/>
        <v>0</v>
      </c>
      <c r="J30" s="8">
        <f t="shared" si="2"/>
        <v>0</v>
      </c>
      <c r="K30" s="8">
        <f t="shared" si="2"/>
        <v>0</v>
      </c>
      <c r="L30" s="8">
        <f t="shared" si="2"/>
        <v>0</v>
      </c>
      <c r="M30" s="8">
        <f t="shared" si="2"/>
        <v>0</v>
      </c>
      <c r="N30" s="8">
        <f t="shared" si="2"/>
        <v>0</v>
      </c>
      <c r="O30" s="8">
        <f t="shared" si="2"/>
        <v>0</v>
      </c>
      <c r="P30" s="8">
        <f t="shared" si="2"/>
        <v>0</v>
      </c>
      <c r="Q30" s="8">
        <f t="shared" si="2"/>
        <v>1</v>
      </c>
      <c r="R30" s="8">
        <f t="shared" si="2"/>
        <v>0</v>
      </c>
      <c r="S30" s="8">
        <f t="shared" si="2"/>
        <v>0</v>
      </c>
      <c r="T30" s="8">
        <f t="shared" si="2"/>
        <v>0</v>
      </c>
      <c r="U30" s="8"/>
      <c r="V30" s="8">
        <f t="shared" si="22"/>
        <v>1</v>
      </c>
      <c r="X30" t="str">
        <f t="shared" si="3"/>
        <v>A65T69:0.0000</v>
      </c>
      <c r="Y30" t="str">
        <f t="shared" si="4"/>
        <v>A65T69:0.0000</v>
      </c>
      <c r="Z30" t="str">
        <f t="shared" si="5"/>
        <v>A65T69:0.0000</v>
      </c>
      <c r="AA30" t="str">
        <f t="shared" si="6"/>
        <v>A65T69:0.0000</v>
      </c>
      <c r="AB30" t="str">
        <f t="shared" si="7"/>
        <v>A65T69:0.0000</v>
      </c>
      <c r="AC30" t="str">
        <f t="shared" si="8"/>
        <v>A65T69:0.0000</v>
      </c>
      <c r="AD30" t="str">
        <f t="shared" si="9"/>
        <v>A65T69:0.0000</v>
      </c>
      <c r="AE30" t="str">
        <f t="shared" si="10"/>
        <v>A65T69:0.0000</v>
      </c>
      <c r="AF30" t="str">
        <f t="shared" si="11"/>
        <v>A65T69:0.0000</v>
      </c>
      <c r="AG30" t="str">
        <f t="shared" si="12"/>
        <v>A65T69:0.0000</v>
      </c>
      <c r="AH30" t="str">
        <f t="shared" si="13"/>
        <v>A65T69:0.0000</v>
      </c>
      <c r="AI30" t="str">
        <f t="shared" si="14"/>
        <v>A65T69:0.0000</v>
      </c>
      <c r="AJ30" t="str">
        <f t="shared" si="15"/>
        <v>A65T69:0.0000</v>
      </c>
      <c r="AK30" t="str">
        <f t="shared" si="16"/>
        <v>A65T69:01.0000</v>
      </c>
      <c r="AL30" t="str">
        <f t="shared" si="17"/>
        <v>A65T69:0.0000</v>
      </c>
      <c r="AM30" t="str">
        <f t="shared" si="18"/>
        <v>A65T69:0.0000</v>
      </c>
      <c r="AN30" t="str">
        <f t="shared" si="19"/>
        <v>A65T69:0.0000</v>
      </c>
    </row>
    <row r="31" spans="2:40" x14ac:dyDescent="0.25">
      <c r="B31">
        <f t="shared" si="20"/>
        <v>70</v>
      </c>
      <c r="C31" t="str">
        <f t="shared" si="23"/>
        <v>A70T74</v>
      </c>
      <c r="D31" s="8">
        <f t="shared" si="21"/>
        <v>0</v>
      </c>
      <c r="E31" s="8">
        <f t="shared" si="2"/>
        <v>0</v>
      </c>
      <c r="F31" s="8">
        <f t="shared" si="2"/>
        <v>0</v>
      </c>
      <c r="G31" s="8">
        <f t="shared" si="2"/>
        <v>0</v>
      </c>
      <c r="H31" s="8">
        <f t="shared" si="2"/>
        <v>0</v>
      </c>
      <c r="I31" s="8">
        <f t="shared" si="2"/>
        <v>0</v>
      </c>
      <c r="J31" s="8">
        <f t="shared" si="2"/>
        <v>0</v>
      </c>
      <c r="K31" s="8">
        <f t="shared" si="2"/>
        <v>0</v>
      </c>
      <c r="L31" s="8">
        <f t="shared" si="2"/>
        <v>0</v>
      </c>
      <c r="M31" s="8">
        <f t="shared" si="2"/>
        <v>0</v>
      </c>
      <c r="N31" s="8">
        <f t="shared" si="2"/>
        <v>0</v>
      </c>
      <c r="O31" s="8">
        <f t="shared" si="2"/>
        <v>0</v>
      </c>
      <c r="P31" s="8">
        <f t="shared" si="2"/>
        <v>0</v>
      </c>
      <c r="Q31" s="8">
        <f t="shared" si="2"/>
        <v>0</v>
      </c>
      <c r="R31" s="8">
        <f t="shared" si="2"/>
        <v>1</v>
      </c>
      <c r="S31" s="8">
        <f t="shared" si="2"/>
        <v>0</v>
      </c>
      <c r="T31" s="8">
        <f t="shared" si="2"/>
        <v>0</v>
      </c>
      <c r="U31" s="8"/>
      <c r="V31" s="8">
        <f t="shared" si="22"/>
        <v>1</v>
      </c>
      <c r="X31" t="str">
        <f t="shared" si="3"/>
        <v>A70T74:0.0000</v>
      </c>
      <c r="Y31" t="str">
        <f t="shared" si="4"/>
        <v>A70T74:0.0000</v>
      </c>
      <c r="Z31" t="str">
        <f t="shared" si="5"/>
        <v>A70T74:0.0000</v>
      </c>
      <c r="AA31" t="str">
        <f t="shared" si="6"/>
        <v>A70T74:0.0000</v>
      </c>
      <c r="AB31" t="str">
        <f t="shared" si="7"/>
        <v>A70T74:0.0000</v>
      </c>
      <c r="AC31" t="str">
        <f t="shared" si="8"/>
        <v>A70T74:0.0000</v>
      </c>
      <c r="AD31" t="str">
        <f t="shared" si="9"/>
        <v>A70T74:0.0000</v>
      </c>
      <c r="AE31" t="str">
        <f t="shared" si="10"/>
        <v>A70T74:0.0000</v>
      </c>
      <c r="AF31" t="str">
        <f t="shared" si="11"/>
        <v>A70T74:0.0000</v>
      </c>
      <c r="AG31" t="str">
        <f t="shared" si="12"/>
        <v>A70T74:0.0000</v>
      </c>
      <c r="AH31" t="str">
        <f t="shared" si="13"/>
        <v>A70T74:0.0000</v>
      </c>
      <c r="AI31" t="str">
        <f t="shared" si="14"/>
        <v>A70T74:0.0000</v>
      </c>
      <c r="AJ31" t="str">
        <f t="shared" si="15"/>
        <v>A70T74:0.0000</v>
      </c>
      <c r="AK31" t="str">
        <f t="shared" si="16"/>
        <v>A70T74:0.0000</v>
      </c>
      <c r="AL31" t="str">
        <f t="shared" si="17"/>
        <v>A70T74:01.0000</v>
      </c>
      <c r="AM31" t="str">
        <f t="shared" si="18"/>
        <v>A70T74:0.0000</v>
      </c>
      <c r="AN31" t="str">
        <f t="shared" si="19"/>
        <v>A70T74:0.0000</v>
      </c>
    </row>
    <row r="32" spans="2:40" x14ac:dyDescent="0.25">
      <c r="B32">
        <f t="shared" si="20"/>
        <v>75</v>
      </c>
      <c r="C32" t="str">
        <f t="shared" si="23"/>
        <v>A75T79</v>
      </c>
      <c r="D32" s="8">
        <f t="shared" si="21"/>
        <v>0</v>
      </c>
      <c r="E32" s="8">
        <f t="shared" si="2"/>
        <v>0</v>
      </c>
      <c r="F32" s="8">
        <f t="shared" si="2"/>
        <v>0</v>
      </c>
      <c r="G32" s="8">
        <f t="shared" si="2"/>
        <v>0</v>
      </c>
      <c r="H32" s="8">
        <f t="shared" si="2"/>
        <v>0</v>
      </c>
      <c r="I32" s="8">
        <f t="shared" si="2"/>
        <v>0</v>
      </c>
      <c r="J32" s="8">
        <f t="shared" si="2"/>
        <v>0</v>
      </c>
      <c r="K32" s="8">
        <f t="shared" si="2"/>
        <v>0</v>
      </c>
      <c r="L32" s="8">
        <f t="shared" si="2"/>
        <v>0</v>
      </c>
      <c r="M32" s="8">
        <f t="shared" si="2"/>
        <v>0</v>
      </c>
      <c r="N32" s="8">
        <f t="shared" si="2"/>
        <v>0</v>
      </c>
      <c r="O32" s="8">
        <f t="shared" si="2"/>
        <v>0</v>
      </c>
      <c r="P32" s="8">
        <f t="shared" si="2"/>
        <v>0</v>
      </c>
      <c r="Q32" s="8">
        <f t="shared" si="2"/>
        <v>0</v>
      </c>
      <c r="R32" s="8">
        <f t="shared" si="2"/>
        <v>0</v>
      </c>
      <c r="S32" s="8">
        <f t="shared" si="2"/>
        <v>1</v>
      </c>
      <c r="T32" s="8">
        <f t="shared" ref="E32:T33" si="24">IF($C32=T$16,1,0)</f>
        <v>0</v>
      </c>
      <c r="U32" s="8"/>
      <c r="V32" s="8">
        <f t="shared" si="22"/>
        <v>1</v>
      </c>
      <c r="X32" t="str">
        <f t="shared" si="3"/>
        <v>A75T79:0.0000</v>
      </c>
      <c r="Y32" t="str">
        <f t="shared" si="4"/>
        <v>A75T79:0.0000</v>
      </c>
      <c r="Z32" t="str">
        <f t="shared" si="5"/>
        <v>A75T79:0.0000</v>
      </c>
      <c r="AA32" t="str">
        <f t="shared" si="6"/>
        <v>A75T79:0.0000</v>
      </c>
      <c r="AB32" t="str">
        <f t="shared" si="7"/>
        <v>A75T79:0.0000</v>
      </c>
      <c r="AC32" t="str">
        <f t="shared" si="8"/>
        <v>A75T79:0.0000</v>
      </c>
      <c r="AD32" t="str">
        <f t="shared" si="9"/>
        <v>A75T79:0.0000</v>
      </c>
      <c r="AE32" t="str">
        <f t="shared" si="10"/>
        <v>A75T79:0.0000</v>
      </c>
      <c r="AF32" t="str">
        <f t="shared" si="11"/>
        <v>A75T79:0.0000</v>
      </c>
      <c r="AG32" t="str">
        <f t="shared" si="12"/>
        <v>A75T79:0.0000</v>
      </c>
      <c r="AH32" t="str">
        <f t="shared" si="13"/>
        <v>A75T79:0.0000</v>
      </c>
      <c r="AI32" t="str">
        <f t="shared" si="14"/>
        <v>A75T79:0.0000</v>
      </c>
      <c r="AJ32" t="str">
        <f t="shared" si="15"/>
        <v>A75T79:0.0000</v>
      </c>
      <c r="AK32" t="str">
        <f t="shared" si="16"/>
        <v>A75T79:0.0000</v>
      </c>
      <c r="AL32" t="str">
        <f t="shared" si="17"/>
        <v>A75T79:0.0000</v>
      </c>
      <c r="AM32" t="str">
        <f t="shared" si="18"/>
        <v>A75T79:01.0000</v>
      </c>
      <c r="AN32" t="str">
        <f t="shared" si="19"/>
        <v>A75T79:0.0000</v>
      </c>
    </row>
    <row r="33" spans="2:40" x14ac:dyDescent="0.25">
      <c r="B33">
        <f t="shared" si="20"/>
        <v>80</v>
      </c>
      <c r="C33" t="s">
        <v>20</v>
      </c>
      <c r="D33" s="8">
        <f t="shared" si="21"/>
        <v>0</v>
      </c>
      <c r="E33" s="8">
        <f t="shared" si="24"/>
        <v>0</v>
      </c>
      <c r="F33" s="8">
        <f t="shared" si="24"/>
        <v>0</v>
      </c>
      <c r="G33" s="8">
        <f t="shared" si="24"/>
        <v>0</v>
      </c>
      <c r="H33" s="8">
        <f t="shared" si="24"/>
        <v>0</v>
      </c>
      <c r="I33" s="8">
        <f t="shared" si="24"/>
        <v>0</v>
      </c>
      <c r="J33" s="8">
        <f t="shared" si="24"/>
        <v>0</v>
      </c>
      <c r="K33" s="8">
        <f t="shared" si="24"/>
        <v>0</v>
      </c>
      <c r="L33" s="8">
        <f t="shared" si="24"/>
        <v>0</v>
      </c>
      <c r="M33" s="8">
        <f t="shared" si="24"/>
        <v>0</v>
      </c>
      <c r="N33" s="8">
        <f t="shared" si="24"/>
        <v>0</v>
      </c>
      <c r="O33" s="8">
        <f t="shared" si="24"/>
        <v>0</v>
      </c>
      <c r="P33" s="8">
        <f t="shared" si="24"/>
        <v>0</v>
      </c>
      <c r="Q33" s="8">
        <f t="shared" si="24"/>
        <v>0</v>
      </c>
      <c r="R33" s="8">
        <f t="shared" si="24"/>
        <v>0</v>
      </c>
      <c r="S33" s="8">
        <f t="shared" si="24"/>
        <v>0</v>
      </c>
      <c r="T33" s="8">
        <f t="shared" si="24"/>
        <v>1</v>
      </c>
      <c r="U33" s="8"/>
      <c r="V33" s="8">
        <f t="shared" si="22"/>
        <v>1</v>
      </c>
      <c r="X33" t="str">
        <f t="shared" si="3"/>
        <v>A80P:0.0000</v>
      </c>
      <c r="Y33" t="str">
        <f t="shared" si="4"/>
        <v>A80P:0.0000</v>
      </c>
      <c r="Z33" t="str">
        <f t="shared" si="5"/>
        <v>A80P:0.0000</v>
      </c>
      <c r="AA33" t="str">
        <f t="shared" si="6"/>
        <v>A80P:0.0000</v>
      </c>
      <c r="AB33" t="str">
        <f t="shared" si="7"/>
        <v>A80P:0.0000</v>
      </c>
      <c r="AC33" t="str">
        <f t="shared" si="8"/>
        <v>A80P:0.0000</v>
      </c>
      <c r="AD33" t="str">
        <f t="shared" si="9"/>
        <v>A80P:0.0000</v>
      </c>
      <c r="AE33" t="str">
        <f t="shared" si="10"/>
        <v>A80P:0.0000</v>
      </c>
      <c r="AF33" t="str">
        <f t="shared" si="11"/>
        <v>A80P:0.0000</v>
      </c>
      <c r="AG33" t="str">
        <f t="shared" si="12"/>
        <v>A80P:0.0000</v>
      </c>
      <c r="AH33" t="str">
        <f t="shared" si="13"/>
        <v>A80P:0.0000</v>
      </c>
      <c r="AI33" t="str">
        <f t="shared" si="14"/>
        <v>A80P:0.0000</v>
      </c>
      <c r="AJ33" t="str">
        <f t="shared" si="15"/>
        <v>A80P:0.0000</v>
      </c>
      <c r="AK33" t="str">
        <f t="shared" si="16"/>
        <v>A80P:0.0000</v>
      </c>
      <c r="AL33" t="str">
        <f t="shared" si="17"/>
        <v>A80P:0.0000</v>
      </c>
      <c r="AM33" t="str">
        <f t="shared" si="18"/>
        <v>A80P:0.0000</v>
      </c>
      <c r="AN33" t="str">
        <f t="shared" si="19"/>
        <v>A80P:01.0000</v>
      </c>
    </row>
    <row r="34" spans="2:40" x14ac:dyDescent="0.25">
      <c r="V34" s="14">
        <f>SUM(V17:V33)</f>
        <v>16</v>
      </c>
    </row>
    <row r="35" spans="2:40" x14ac:dyDescent="0.25">
      <c r="D35" s="11">
        <f>SUM(D17:D34)</f>
        <v>0</v>
      </c>
      <c r="E35" s="11">
        <f t="shared" ref="E35:T35" si="25">SUM(E17:E34)</f>
        <v>1</v>
      </c>
      <c r="F35" s="11">
        <f t="shared" si="25"/>
        <v>1</v>
      </c>
      <c r="G35" s="11">
        <f t="shared" si="25"/>
        <v>1</v>
      </c>
      <c r="H35" s="11">
        <f t="shared" si="25"/>
        <v>1</v>
      </c>
      <c r="I35" s="11">
        <f t="shared" si="25"/>
        <v>1</v>
      </c>
      <c r="J35" s="11">
        <f t="shared" si="25"/>
        <v>1</v>
      </c>
      <c r="K35" s="11">
        <f t="shared" si="25"/>
        <v>1</v>
      </c>
      <c r="L35" s="11">
        <f t="shared" si="25"/>
        <v>1</v>
      </c>
      <c r="M35" s="11">
        <f t="shared" si="25"/>
        <v>1</v>
      </c>
      <c r="N35" s="11">
        <f t="shared" si="25"/>
        <v>1</v>
      </c>
      <c r="O35" s="11">
        <f t="shared" si="25"/>
        <v>1</v>
      </c>
      <c r="P35" s="11">
        <f t="shared" si="25"/>
        <v>1</v>
      </c>
      <c r="Q35" s="11">
        <f t="shared" si="25"/>
        <v>1</v>
      </c>
      <c r="R35" s="11">
        <f t="shared" si="25"/>
        <v>1</v>
      </c>
      <c r="S35" s="11">
        <f t="shared" si="25"/>
        <v>1</v>
      </c>
      <c r="T35" s="11">
        <f t="shared" si="25"/>
        <v>1</v>
      </c>
      <c r="U35" s="11"/>
      <c r="V35" s="11"/>
      <c r="X35" t="str">
        <f>X16&amp;":{"&amp;_xlfn.TEXTJOIN(", ",TRUE,X17:X33)&amp;"}"</f>
        <v>A00T09:{A00T04:0.0000, A05T09:0.0000, A10T14:0.0000, A15T19:0.0000, A20T24:0.0000, A25T29:0.0000, A30T34:0.0000, A35T39:0.0000, A40T44:0.0000, A45T49:0.0000, A50T54:0.0000, A55T59:0.0000, A60T64:0.0000, A65T69:0.0000, A70T74:0.0000, A75T79:0.0000, A80P:0.0000}</v>
      </c>
      <c r="Y35" t="str">
        <f t="shared" ref="Y35:AN35" si="26">Y16&amp;":{"&amp;_xlfn.TEXTJOIN(", ",TRUE,Y17:Y33)&amp;"}"</f>
        <v>A05T09:{A00T04:0.0000, A05T09:01.0000, A10T14:0.0000, A15T19:0.0000, A20T24:0.0000, A25T29:0.0000, A30T34:0.0000, A35T39:0.0000, A40T44:0.0000, A45T49:0.0000, A50T54:0.0000, A55T59:0.0000, A60T64:0.0000, A65T69:0.0000, A70T74:0.0000, A75T79:0.0000, A80P:0.0000}</v>
      </c>
      <c r="Z35" t="str">
        <f t="shared" si="26"/>
        <v>A10T14:{A00T04:0.0000, A05T09:0.0000, A10T14:01.0000, A15T19:0.0000, A20T24:0.0000, A25T29:0.0000, A30T34:0.0000, A35T39:0.0000, A40T44:0.0000, A45T49:0.0000, A50T54:0.0000, A55T59:0.0000, A60T64:0.0000, A65T69:0.0000, A70T74:0.0000, A75T79:0.0000, A80P:0.0000}</v>
      </c>
      <c r="AA35" t="str">
        <f t="shared" si="26"/>
        <v>A15T19:{A00T04:0.0000, A05T09:0.0000, A10T14:0.0000, A15T19:01.0000, A20T24:0.0000, A25T29:0.0000, A30T34:0.0000, A35T39:0.0000, A40T44:0.0000, A45T49:0.0000, A50T54:0.0000, A55T59:0.0000, A60T64:0.0000, A65T69:0.0000, A70T74:0.0000, A75T79:0.0000, A80P:0.0000}</v>
      </c>
      <c r="AB35" t="str">
        <f t="shared" si="26"/>
        <v>A20T24:{A00T04:0.0000, A05T09:0.0000, A10T14:0.0000, A15T19:0.0000, A20T24:01.0000, A25T29:0.0000, A30T34:0.0000, A35T39:0.0000, A40T44:0.0000, A45T49:0.0000, A50T54:0.0000, A55T59:0.0000, A60T64:0.0000, A65T69:0.0000, A70T74:0.0000, A75T79:0.0000, A80P:0.0000}</v>
      </c>
      <c r="AC35" t="str">
        <f t="shared" si="26"/>
        <v>A25T29:{A00T04:0.0000, A05T09:0.0000, A10T14:0.0000, A15T19:0.0000, A20T24:0.0000, A25T29:01.0000, A30T34:0.0000, A35T39:0.0000, A40T44:0.0000, A45T49:0.0000, A50T54:0.0000, A55T59:0.0000, A60T64:0.0000, A65T69:0.0000, A70T74:0.0000, A75T79:0.0000, A80P:0.0000}</v>
      </c>
      <c r="AD35" t="str">
        <f t="shared" si="26"/>
        <v>A30T34:{A00T04:0.0000, A05T09:0.0000, A10T14:0.0000, A15T19:0.0000, A20T24:0.0000, A25T29:0.0000, A30T34:01.0000, A35T39:0.0000, A40T44:0.0000, A45T49:0.0000, A50T54:0.0000, A55T59:0.0000, A60T64:0.0000, A65T69:0.0000, A70T74:0.0000, A75T79:0.0000, A80P:0.0000}</v>
      </c>
      <c r="AE35" t="str">
        <f t="shared" si="26"/>
        <v>A35T39:{A00T04:0.0000, A05T09:0.0000, A10T14:0.0000, A15T19:0.0000, A20T24:0.0000, A25T29:0.0000, A30T34:0.0000, A35T39:01.0000, A40T44:0.0000, A45T49:0.0000, A50T54:0.0000, A55T59:0.0000, A60T64:0.0000, A65T69:0.0000, A70T74:0.0000, A75T79:0.0000, A80P:0.0000}</v>
      </c>
      <c r="AF35" t="str">
        <f t="shared" si="26"/>
        <v>A40T44:{A00T04:0.0000, A05T09:0.0000, A10T14:0.0000, A15T19:0.0000, A20T24:0.0000, A25T29:0.0000, A30T34:0.0000, A35T39:0.0000, A40T44:01.0000, A45T49:0.0000, A50T54:0.0000, A55T59:0.0000, A60T64:0.0000, A65T69:0.0000, A70T74:0.0000, A75T79:0.0000, A80P:0.0000}</v>
      </c>
      <c r="AG35" t="str">
        <f t="shared" si="26"/>
        <v>A45T49:{A00T04:0.0000, A05T09:0.0000, A10T14:0.0000, A15T19:0.0000, A20T24:0.0000, A25T29:0.0000, A30T34:0.0000, A35T39:0.0000, A40T44:0.0000, A45T49:01.0000, A50T54:0.0000, A55T59:0.0000, A60T64:0.0000, A65T69:0.0000, A70T74:0.0000, A75T79:0.0000, A80P:0.0000}</v>
      </c>
      <c r="AH35" t="str">
        <f t="shared" si="26"/>
        <v>A50T54:{A00T04:0.0000, A05T09:0.0000, A10T14:0.0000, A15T19:0.0000, A20T24:0.0000, A25T29:0.0000, A30T34:0.0000, A35T39:0.0000, A40T44:0.0000, A45T49:0.0000, A50T54:01.0000, A55T59:0.0000, A60T64:0.0000, A65T69:0.0000, A70T74:0.0000, A75T79:0.0000, A80P:0.0000}</v>
      </c>
      <c r="AI35" t="str">
        <f t="shared" si="26"/>
        <v>A55T59:{A00T04:0.0000, A05T09:0.0000, A10T14:0.0000, A15T19:0.0000, A20T24:0.0000, A25T29:0.0000, A30T34:0.0000, A35T39:0.0000, A40T44:0.0000, A45T49:0.0000, A50T54:0.0000, A55T59:01.0000, A60T64:0.0000, A65T69:0.0000, A70T74:0.0000, A75T79:0.0000, A80P:0.0000}</v>
      </c>
      <c r="AJ35" t="str">
        <f t="shared" si="26"/>
        <v>A60T64:{A00T04:0.0000, A05T09:0.0000, A10T14:0.0000, A15T19:0.0000, A20T24:0.0000, A25T29:0.0000, A30T34:0.0000, A35T39:0.0000, A40T44:0.0000, A45T49:0.0000, A50T54:0.0000, A55T59:0.0000, A60T64:01.0000, A65T69:0.0000, A70T74:0.0000, A75T79:0.0000, A80P:0.0000}</v>
      </c>
      <c r="AK35" t="str">
        <f t="shared" si="26"/>
        <v>A65T69:{A00T04:0.0000, A05T09:0.0000, A10T14:0.0000, A15T19:0.0000, A20T24:0.0000, A25T29:0.0000, A30T34:0.0000, A35T39:0.0000, A40T44:0.0000, A45T49:0.0000, A50T54:0.0000, A55T59:0.0000, A60T64:0.0000, A65T69:01.0000, A70T74:0.0000, A75T79:0.0000, A80P:0.0000}</v>
      </c>
      <c r="AL35" t="str">
        <f t="shared" si="26"/>
        <v>A70T74:{A00T04:0.0000, A05T09:0.0000, A10T14:0.0000, A15T19:0.0000, A20T24:0.0000, A25T29:0.0000, A30T34:0.0000, A35T39:0.0000, A40T44:0.0000, A45T49:0.0000, A50T54:0.0000, A55T59:0.0000, A60T64:0.0000, A65T69:0.0000, A70T74:01.0000, A75T79:0.0000, A80P:0.0000}</v>
      </c>
      <c r="AM35" t="str">
        <f t="shared" si="26"/>
        <v>A75T79:{A00T04:0.0000, A05T09:0.0000, A10T14:0.0000, A15T19:0.0000, A20T24:0.0000, A25T29:0.0000, A30T34:0.0000, A35T39:0.0000, A40T44:0.0000, A45T49:0.0000, A50T54:0.0000, A55T59:0.0000, A60T64:0.0000, A65T69:0.0000, A70T74:0.0000, A75T79:01.0000, A80P:0.0000}</v>
      </c>
      <c r="AN35" t="str">
        <f t="shared" si="26"/>
        <v>A80P:{A00T04:0.0000, A05T09:0.0000, A10T14:0.0000, A15T19:0.0000, A20T24:0.0000, A25T29:0.0000, A30T34:0.0000, A35T39:0.0000, A40T44:0.0000, A45T49:0.0000, A50T54:0.0000, A55T59:0.0000, A60T64:0.0000, A65T69:0.0000, A70T74:0.0000, A75T79:0.0000, A80P:01.0000}</v>
      </c>
    </row>
    <row r="37" spans="2:40" x14ac:dyDescent="0.25">
      <c r="E37" s="1" t="s">
        <v>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4">
        <f>SUM(D35:T35)</f>
        <v>16</v>
      </c>
      <c r="U37" s="1"/>
      <c r="V37" s="15"/>
      <c r="W37" s="16" t="s">
        <v>51</v>
      </c>
      <c r="X37" t="str">
        <f>"{"&amp;_xlfn.TEXTJOIN(", ",TRUE,X35:AN35)&amp;"}"</f>
        <v>{A00T09:{A00T04:0.0000, A05T09:0.0000, A10T14:0.0000, A15T19:0.0000, A20T24:0.0000, A25T29:0.0000, A30T34:0.0000, A35T39:0.0000, A40T44:0.0000, A45T49:0.0000, A50T54:0.0000, A55T59:0.0000, A60T64:0.0000, A65T69:0.0000, A70T74:0.0000, A75T79:0.0000, A80P:0.0000}, A05T09:{A00T04:0.0000, A05T09:01.0000, A10T14:0.0000, A15T19:0.0000, A20T24:0.0000, A25T29:0.0000, A30T34:0.0000, A35T39:0.0000, A40T44:0.0000, A45T49:0.0000, A50T54:0.0000, A55T59:0.0000, A60T64:0.0000, A65T69:0.0000, A70T74:0.0000, A75T79:0.0000, A80P:0.0000}, A10T14:{A00T04:0.0000, A05T09:0.0000, A10T14:01.0000, A15T19:0.0000, A20T24:0.0000, A25T29:0.0000, A30T34:0.0000, A35T39:0.0000, A40T44:0.0000, A45T49:0.0000, A50T54:0.0000, A55T59:0.0000, A60T64:0.0000, A65T69:0.0000, A70T74:0.0000, A75T79:0.0000, A80P:0.0000}, A15T19:{A00T04:0.0000, A05T09:0.0000, A10T14:0.0000, A15T19:01.0000, A20T24:0.0000, A25T29:0.0000, A30T34:0.0000, A35T39:0.0000, A40T44:0.0000, A45T49:0.0000, A50T54:0.0000, A55T59:0.0000, A60T64:0.0000, A65T69:0.0000, A70T74:0.0000, A75T79:0.0000, A80P:0.0000}, A20T24:{A00T04:0.0000, A05T09:0.0000, A10T14:0.0000, A15T19:0.0000, A20T24:01.0000, A25T29:0.0000, A30T34:0.0000, A35T39:0.0000, A40T44:0.0000, A45T49:0.0000, A50T54:0.0000, A55T59:0.0000, A60T64:0.0000, A65T69:0.0000, A70T74:0.0000, A75T79:0.0000, A80P:0.0000}, A25T29:{A00T04:0.0000, A05T09:0.0000, A10T14:0.0000, A15T19:0.0000, A20T24:0.0000, A25T29:01.0000, A30T34:0.0000, A35T39:0.0000, A40T44:0.0000, A45T49:0.0000, A50T54:0.0000, A55T59:0.0000, A60T64:0.0000, A65T69:0.0000, A70T74:0.0000, A75T79:0.0000, A80P:0.0000}, A30T34:{A00T04:0.0000, A05T09:0.0000, A10T14:0.0000, A15T19:0.0000, A20T24:0.0000, A25T29:0.0000, A30T34:01.0000, A35T39:0.0000, A40T44:0.0000, A45T49:0.0000, A50T54:0.0000, A55T59:0.0000, A60T64:0.0000, A65T69:0.0000, A70T74:0.0000, A75T79:0.0000, A80P:0.0000}, A35T39:{A00T04:0.0000, A05T09:0.0000, A10T14:0.0000, A15T19:0.0000, A20T24:0.0000, A25T29:0.0000, A30T34:0.0000, A35T39:01.0000, A40T44:0.0000, A45T49:0.0000, A50T54:0.0000, A55T59:0.0000, A60T64:0.0000, A65T69:0.0000, A70T74:0.0000, A75T79:0.0000, A80P:0.0000}, A40T44:{A00T04:0.0000, A05T09:0.0000, A10T14:0.0000, A15T19:0.0000, A20T24:0.0000, A25T29:0.0000, A30T34:0.0000, A35T39:0.0000, A40T44:01.0000, A45T49:0.0000, A50T54:0.0000, A55T59:0.0000, A60T64:0.0000, A65T69:0.0000, A70T74:0.0000, A75T79:0.0000, A80P:0.0000}, A45T49:{A00T04:0.0000, A05T09:0.0000, A10T14:0.0000, A15T19:0.0000, A20T24:0.0000, A25T29:0.0000, A30T34:0.0000, A35T39:0.0000, A40T44:0.0000, A45T49:01.0000, A50T54:0.0000, A55T59:0.0000, A60T64:0.0000, A65T69:0.0000, A70T74:0.0000, A75T79:0.0000, A80P:0.0000}, A50T54:{A00T04:0.0000, A05T09:0.0000, A10T14:0.0000, A15T19:0.0000, A20T24:0.0000, A25T29:0.0000, A30T34:0.0000, A35T39:0.0000, A40T44:0.0000, A45T49:0.0000, A50T54:01.0000, A55T59:0.0000, A60T64:0.0000, A65T69:0.0000, A70T74:0.0000, A75T79:0.0000, A80P:0.0000}, A55T59:{A00T04:0.0000, A05T09:0.0000, A10T14:0.0000, A15T19:0.0000, A20T24:0.0000, A25T29:0.0000, A30T34:0.0000, A35T39:0.0000, A40T44:0.0000, A45T49:0.0000, A50T54:0.0000, A55T59:01.0000, A60T64:0.0000, A65T69:0.0000, A70T74:0.0000, A75T79:0.0000, A80P:0.0000}, A60T64:{A00T04:0.0000, A05T09:0.0000, A10T14:0.0000, A15T19:0.0000, A20T24:0.0000, A25T29:0.0000, A30T34:0.0000, A35T39:0.0000, A40T44:0.0000, A45T49:0.0000, A50T54:0.0000, A55T59:0.0000, A60T64:01.0000, A65T69:0.0000, A70T74:0.0000, A75T79:0.0000, A80P:0.0000}, A65T69:{A00T04:0.0000, A05T09:0.0000, A10T14:0.0000, A15T19:0.0000, A20T24:0.0000, A25T29:0.0000, A30T34:0.0000, A35T39:0.0000, A40T44:0.0000, A45T49:0.0000, A50T54:0.0000, A55T59:0.0000, A60T64:0.0000, A65T69:01.0000, A70T74:0.0000, A75T79:0.0000, A80P:0.0000}, A70T74:{A00T04:0.0000, A05T09:0.0000, A10T14:0.0000, A15T19:0.0000, A20T24:0.0000, A25T29:0.0000, A30T34:0.0000, A35T39:0.0000, A40T44:0.0000, A45T49:0.0000, A50T54:0.0000, A55T59:0.0000, A60T64:0.0000, A65T69:0.0000, A70T74:01.0000, A75T79:0.0000, A80P:0.0000}, A75T79:{A00T04:0.0000, A05T09:0.0000, A10T14:0.0000, A15T19:0.0000, A20T24:0.0000, A25T29:0.0000, A30T34:0.0000, A35T39:0.0000, A40T44:0.0000, A45T49:0.0000, A50T54:0.0000, A55T59:0.0000, A60T64:0.0000, A65T69:0.0000, A70T74:0.0000, A75T79:01.0000, A80P:0.0000}, A80P:{A00T04:0.0000, A05T09:0.0000, A10T14:0.0000, A15T19:0.0000, A20T24:0.0000, A25T29:0.0000, A30T34:0.0000, A35T39:0.0000, A40T44:0.0000, A45T49:0.0000, A50T54:0.0000, A55T59:0.0000, A60T64:0.0000, A65T69:0.0000, A70T74:0.0000, A75T79:0.0000, A80P:01.0000}}</v>
      </c>
    </row>
    <row r="40" spans="2:40" x14ac:dyDescent="0.25">
      <c r="B40" t="s">
        <v>81</v>
      </c>
    </row>
    <row r="44" spans="2:40" x14ac:dyDescent="0.25"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Z44" s="10"/>
      <c r="AA44" s="10"/>
    </row>
    <row r="45" spans="2:40" x14ac:dyDescent="0.25"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Z45" s="10"/>
      <c r="AA45" s="10"/>
    </row>
    <row r="46" spans="2:40" x14ac:dyDescent="0.25"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Z46" s="10"/>
      <c r="AA46" s="10"/>
    </row>
    <row r="47" spans="2:40" x14ac:dyDescent="0.25"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Z47" s="10"/>
      <c r="AA47" s="10"/>
    </row>
    <row r="48" spans="2:40" x14ac:dyDescent="0.25"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Z48" s="10"/>
      <c r="AA48" s="10"/>
    </row>
    <row r="49" spans="5:27" x14ac:dyDescent="0.25"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Z49" s="10"/>
      <c r="AA49" s="10"/>
    </row>
    <row r="50" spans="5:27" x14ac:dyDescent="0.25"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Z50" s="10"/>
      <c r="AA50" s="10"/>
    </row>
    <row r="51" spans="5:27" x14ac:dyDescent="0.25"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Z51" s="10"/>
      <c r="AA51" s="10"/>
    </row>
    <row r="52" spans="5:27" x14ac:dyDescent="0.25"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Z52" s="10"/>
      <c r="AA52" s="10"/>
    </row>
    <row r="53" spans="5:27" x14ac:dyDescent="0.25"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5:27" x14ac:dyDescent="0.25"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5:27" x14ac:dyDescent="0.25"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5:27" x14ac:dyDescent="0.25"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5:27" x14ac:dyDescent="0.25"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5:27" x14ac:dyDescent="0.25"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5:27" x14ac:dyDescent="0.25"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5:27" x14ac:dyDescent="0.25"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5:27" x14ac:dyDescent="0.25"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5:27" x14ac:dyDescent="0.25"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5:27" x14ac:dyDescent="0.25"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046C-9B2A-45CA-BBF4-72527C63A3F6}">
  <sheetPr>
    <tabColor theme="4" tint="0.79998168889431442"/>
  </sheetPr>
  <dimension ref="B4:AS63"/>
  <sheetViews>
    <sheetView topLeftCell="A10" workbookViewId="0">
      <selection activeCell="C15" sqref="C15:D16"/>
    </sheetView>
  </sheetViews>
  <sheetFormatPr defaultRowHeight="15" x14ac:dyDescent="0.25"/>
  <cols>
    <col min="2" max="2" width="12.140625" customWidth="1"/>
    <col min="3" max="3" width="17.5703125" customWidth="1"/>
    <col min="4" max="20" width="10.85546875" customWidth="1"/>
    <col min="21" max="21" width="1.5703125" customWidth="1"/>
    <col min="22" max="22" width="11.42578125" customWidth="1"/>
    <col min="23" max="23" width="11" bestFit="1" customWidth="1"/>
    <col min="24" max="40" width="14.7109375" customWidth="1"/>
  </cols>
  <sheetData>
    <row r="4" spans="2:45" x14ac:dyDescent="0.25">
      <c r="B4" t="s">
        <v>31</v>
      </c>
      <c r="C4" s="2" t="s">
        <v>33</v>
      </c>
    </row>
    <row r="5" spans="2:45" x14ac:dyDescent="0.25">
      <c r="B5" t="s">
        <v>32</v>
      </c>
      <c r="C5" s="2" t="s">
        <v>34</v>
      </c>
    </row>
    <row r="9" spans="2:45" x14ac:dyDescent="0.25">
      <c r="C9" t="s">
        <v>0</v>
      </c>
    </row>
    <row r="10" spans="2:45" x14ac:dyDescent="0.25">
      <c r="B10" t="s">
        <v>11</v>
      </c>
      <c r="C10" s="2">
        <v>5</v>
      </c>
      <c r="D10" t="s">
        <v>10</v>
      </c>
    </row>
    <row r="11" spans="2:45" x14ac:dyDescent="0.25">
      <c r="B11" t="s">
        <v>21</v>
      </c>
      <c r="C11" s="2">
        <v>2020</v>
      </c>
    </row>
    <row r="14" spans="2:45" x14ac:dyDescent="0.25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 t="s">
        <v>9</v>
      </c>
      <c r="X14" s="2" t="s">
        <v>30</v>
      </c>
    </row>
    <row r="15" spans="2:45" x14ac:dyDescent="0.25">
      <c r="D15" t="s">
        <v>84</v>
      </c>
      <c r="X15" t="s">
        <v>3</v>
      </c>
    </row>
    <row r="16" spans="2:45" x14ac:dyDescent="0.25">
      <c r="C16" t="s">
        <v>85</v>
      </c>
      <c r="D16" s="3" t="s">
        <v>12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  <c r="J16" s="3" t="s">
        <v>41</v>
      </c>
      <c r="K16" s="3" t="s">
        <v>42</v>
      </c>
      <c r="L16" s="3" t="s">
        <v>43</v>
      </c>
      <c r="M16" s="3" t="s">
        <v>44</v>
      </c>
      <c r="N16" s="3" t="s">
        <v>45</v>
      </c>
      <c r="O16" s="3" t="s">
        <v>46</v>
      </c>
      <c r="P16" s="3" t="s">
        <v>47</v>
      </c>
      <c r="Q16" s="3" t="s">
        <v>48</v>
      </c>
      <c r="R16" s="3" t="s">
        <v>49</v>
      </c>
      <c r="S16" s="3" t="s">
        <v>50</v>
      </c>
      <c r="T16" s="3" t="s">
        <v>20</v>
      </c>
      <c r="U16" s="3"/>
      <c r="V16" s="3" t="s">
        <v>29</v>
      </c>
      <c r="X16" s="1" t="str">
        <f>D16</f>
        <v>A00T09</v>
      </c>
      <c r="Y16" s="1" t="str">
        <f t="shared" ref="Y16:AN16" si="0">E16</f>
        <v>A05T09</v>
      </c>
      <c r="Z16" s="1" t="str">
        <f t="shared" si="0"/>
        <v>A10T14</v>
      </c>
      <c r="AA16" s="1" t="str">
        <f t="shared" si="0"/>
        <v>A15T19</v>
      </c>
      <c r="AB16" s="1" t="str">
        <f t="shared" si="0"/>
        <v>A20T24</v>
      </c>
      <c r="AC16" s="1" t="str">
        <f t="shared" si="0"/>
        <v>A25T29</v>
      </c>
      <c r="AD16" s="1" t="str">
        <f t="shared" si="0"/>
        <v>A30T34</v>
      </c>
      <c r="AE16" s="1" t="str">
        <f t="shared" si="0"/>
        <v>A35T39</v>
      </c>
      <c r="AF16" s="1" t="str">
        <f t="shared" si="0"/>
        <v>A40T44</v>
      </c>
      <c r="AG16" s="1" t="str">
        <f t="shared" si="0"/>
        <v>A45T49</v>
      </c>
      <c r="AH16" s="1" t="str">
        <f t="shared" si="0"/>
        <v>A50T54</v>
      </c>
      <c r="AI16" s="1" t="str">
        <f t="shared" si="0"/>
        <v>A55T59</v>
      </c>
      <c r="AJ16" s="1" t="str">
        <f t="shared" si="0"/>
        <v>A60T64</v>
      </c>
      <c r="AK16" s="1" t="str">
        <f t="shared" si="0"/>
        <v>A65T69</v>
      </c>
      <c r="AL16" s="1" t="str">
        <f t="shared" si="0"/>
        <v>A70T74</v>
      </c>
      <c r="AM16" s="1" t="str">
        <f t="shared" si="0"/>
        <v>A75T79</v>
      </c>
      <c r="AN16" s="1" t="str">
        <f t="shared" si="0"/>
        <v>A80P</v>
      </c>
      <c r="AO16" s="1"/>
      <c r="AP16" s="1"/>
      <c r="AQ16" s="1"/>
      <c r="AR16" s="1"/>
      <c r="AS16" s="1"/>
    </row>
    <row r="17" spans="2:40" x14ac:dyDescent="0.25">
      <c r="B17">
        <v>0</v>
      </c>
      <c r="C17" t="str">
        <f t="shared" ref="C17:C18" si="1">"A" &amp; TEXT(B17,"00") &amp; "T" &amp; TEXT(B17+yearBands-1,"00")</f>
        <v>A00T04</v>
      </c>
      <c r="D17" s="8">
        <f>1/COUNTA($D$16:$T$16)</f>
        <v>5.8823529411764705E-2</v>
      </c>
      <c r="E17" s="8">
        <f t="shared" ref="E17:T32" si="2">1/COUNTA($D$16:$T$16)</f>
        <v>5.8823529411764705E-2</v>
      </c>
      <c r="F17" s="8">
        <f t="shared" si="2"/>
        <v>5.8823529411764705E-2</v>
      </c>
      <c r="G17" s="8">
        <f t="shared" si="2"/>
        <v>5.8823529411764705E-2</v>
      </c>
      <c r="H17" s="8">
        <f t="shared" si="2"/>
        <v>5.8823529411764705E-2</v>
      </c>
      <c r="I17" s="8">
        <f t="shared" si="2"/>
        <v>5.8823529411764705E-2</v>
      </c>
      <c r="J17" s="8">
        <f t="shared" si="2"/>
        <v>5.8823529411764705E-2</v>
      </c>
      <c r="K17" s="8">
        <f t="shared" si="2"/>
        <v>5.8823529411764705E-2</v>
      </c>
      <c r="L17" s="8">
        <f t="shared" si="2"/>
        <v>5.8823529411764705E-2</v>
      </c>
      <c r="M17" s="8">
        <f t="shared" si="2"/>
        <v>5.8823529411764705E-2</v>
      </c>
      <c r="N17" s="8">
        <f t="shared" si="2"/>
        <v>5.8823529411764705E-2</v>
      </c>
      <c r="O17" s="8">
        <f t="shared" si="2"/>
        <v>5.8823529411764705E-2</v>
      </c>
      <c r="P17" s="8">
        <f t="shared" si="2"/>
        <v>5.8823529411764705E-2</v>
      </c>
      <c r="Q17" s="8">
        <f t="shared" si="2"/>
        <v>5.8823529411764705E-2</v>
      </c>
      <c r="R17" s="8">
        <f t="shared" si="2"/>
        <v>5.8823529411764705E-2</v>
      </c>
      <c r="S17" s="8">
        <f t="shared" si="2"/>
        <v>5.8823529411764705E-2</v>
      </c>
      <c r="T17" s="8">
        <f t="shared" si="2"/>
        <v>5.8823529411764705E-2</v>
      </c>
      <c r="U17" s="8"/>
      <c r="V17" s="8">
        <f>SUM(D17:U17)</f>
        <v>1</v>
      </c>
      <c r="X17" t="str">
        <f t="shared" ref="X17:AM32" si="3">$C17&amp;":"&amp;TEXT(D17,$X$14)</f>
        <v>A00T04:0.0588</v>
      </c>
      <c r="Y17" t="str">
        <f t="shared" si="3"/>
        <v>A00T04:0.0588</v>
      </c>
      <c r="Z17" t="str">
        <f t="shared" si="3"/>
        <v>A00T04:0.0588</v>
      </c>
      <c r="AA17" t="str">
        <f t="shared" si="3"/>
        <v>A00T04:0.0588</v>
      </c>
      <c r="AB17" t="str">
        <f t="shared" si="3"/>
        <v>A00T04:0.0588</v>
      </c>
      <c r="AC17" t="str">
        <f t="shared" si="3"/>
        <v>A00T04:0.0588</v>
      </c>
      <c r="AD17" t="str">
        <f t="shared" si="3"/>
        <v>A00T04:0.0588</v>
      </c>
      <c r="AE17" t="str">
        <f t="shared" si="3"/>
        <v>A00T04:0.0588</v>
      </c>
      <c r="AF17" t="str">
        <f t="shared" si="3"/>
        <v>A00T04:0.0588</v>
      </c>
      <c r="AG17" t="str">
        <f t="shared" si="3"/>
        <v>A00T04:0.0588</v>
      </c>
      <c r="AH17" t="str">
        <f t="shared" si="3"/>
        <v>A00T04:0.0588</v>
      </c>
      <c r="AI17" t="str">
        <f t="shared" si="3"/>
        <v>A00T04:0.0588</v>
      </c>
      <c r="AJ17" t="str">
        <f t="shared" si="3"/>
        <v>A00T04:0.0588</v>
      </c>
      <c r="AK17" t="str">
        <f t="shared" si="3"/>
        <v>A00T04:0.0588</v>
      </c>
      <c r="AL17" t="str">
        <f t="shared" si="3"/>
        <v>A00T04:0.0588</v>
      </c>
      <c r="AM17" t="str">
        <f t="shared" si="3"/>
        <v>A00T04:0.0588</v>
      </c>
      <c r="AN17" t="str">
        <f t="shared" ref="AN17:AN33" si="4">$C17&amp;":"&amp;TEXT(T17,$X$14)</f>
        <v>A00T04:0.0588</v>
      </c>
    </row>
    <row r="18" spans="2:40" x14ac:dyDescent="0.25">
      <c r="B18">
        <f t="shared" ref="B18:B33" si="5">B17+yearBands</f>
        <v>5</v>
      </c>
      <c r="C18" t="str">
        <f t="shared" si="1"/>
        <v>A05T09</v>
      </c>
      <c r="D18" s="8">
        <f t="shared" ref="D18:S33" si="6">1/COUNTA($D$16:$T$16)</f>
        <v>5.8823529411764705E-2</v>
      </c>
      <c r="E18" s="8">
        <f t="shared" si="6"/>
        <v>5.8823529411764705E-2</v>
      </c>
      <c r="F18" s="8">
        <f t="shared" si="6"/>
        <v>5.8823529411764705E-2</v>
      </c>
      <c r="G18" s="8">
        <f t="shared" si="6"/>
        <v>5.8823529411764705E-2</v>
      </c>
      <c r="H18" s="8">
        <f t="shared" si="6"/>
        <v>5.8823529411764705E-2</v>
      </c>
      <c r="I18" s="8">
        <f t="shared" si="6"/>
        <v>5.8823529411764705E-2</v>
      </c>
      <c r="J18" s="8">
        <f t="shared" si="6"/>
        <v>5.8823529411764705E-2</v>
      </c>
      <c r="K18" s="8">
        <f t="shared" si="6"/>
        <v>5.8823529411764705E-2</v>
      </c>
      <c r="L18" s="8">
        <f t="shared" si="6"/>
        <v>5.8823529411764705E-2</v>
      </c>
      <c r="M18" s="8">
        <f t="shared" si="6"/>
        <v>5.8823529411764705E-2</v>
      </c>
      <c r="N18" s="8">
        <f t="shared" si="6"/>
        <v>5.8823529411764705E-2</v>
      </c>
      <c r="O18" s="8">
        <f t="shared" si="6"/>
        <v>5.8823529411764705E-2</v>
      </c>
      <c r="P18" s="8">
        <f t="shared" si="6"/>
        <v>5.8823529411764705E-2</v>
      </c>
      <c r="Q18" s="8">
        <f t="shared" si="6"/>
        <v>5.8823529411764705E-2</v>
      </c>
      <c r="R18" s="8">
        <f t="shared" si="6"/>
        <v>5.8823529411764705E-2</v>
      </c>
      <c r="S18" s="8">
        <f t="shared" si="6"/>
        <v>5.8823529411764705E-2</v>
      </c>
      <c r="T18" s="8">
        <f t="shared" si="2"/>
        <v>5.8823529411764705E-2</v>
      </c>
      <c r="U18" s="8"/>
      <c r="V18" s="8">
        <f t="shared" ref="V18:V33" si="7">SUM(D18:U18)</f>
        <v>1</v>
      </c>
      <c r="X18" t="str">
        <f t="shared" si="3"/>
        <v>A05T09:0.0588</v>
      </c>
      <c r="Y18" t="str">
        <f t="shared" si="3"/>
        <v>A05T09:0.0588</v>
      </c>
      <c r="Z18" t="str">
        <f t="shared" si="3"/>
        <v>A05T09:0.0588</v>
      </c>
      <c r="AA18" t="str">
        <f t="shared" si="3"/>
        <v>A05T09:0.0588</v>
      </c>
      <c r="AB18" t="str">
        <f t="shared" si="3"/>
        <v>A05T09:0.0588</v>
      </c>
      <c r="AC18" t="str">
        <f t="shared" si="3"/>
        <v>A05T09:0.0588</v>
      </c>
      <c r="AD18" t="str">
        <f t="shared" si="3"/>
        <v>A05T09:0.0588</v>
      </c>
      <c r="AE18" t="str">
        <f t="shared" si="3"/>
        <v>A05T09:0.0588</v>
      </c>
      <c r="AF18" t="str">
        <f t="shared" si="3"/>
        <v>A05T09:0.0588</v>
      </c>
      <c r="AG18" t="str">
        <f t="shared" si="3"/>
        <v>A05T09:0.0588</v>
      </c>
      <c r="AH18" t="str">
        <f t="shared" si="3"/>
        <v>A05T09:0.0588</v>
      </c>
      <c r="AI18" t="str">
        <f t="shared" si="3"/>
        <v>A05T09:0.0588</v>
      </c>
      <c r="AJ18" t="str">
        <f t="shared" si="3"/>
        <v>A05T09:0.0588</v>
      </c>
      <c r="AK18" t="str">
        <f t="shared" si="3"/>
        <v>A05T09:0.0588</v>
      </c>
      <c r="AL18" t="str">
        <f t="shared" si="3"/>
        <v>A05T09:0.0588</v>
      </c>
      <c r="AM18" t="str">
        <f t="shared" si="3"/>
        <v>A05T09:0.0588</v>
      </c>
      <c r="AN18" t="str">
        <f t="shared" si="4"/>
        <v>A05T09:0.0588</v>
      </c>
    </row>
    <row r="19" spans="2:40" x14ac:dyDescent="0.25">
      <c r="B19">
        <f t="shared" si="5"/>
        <v>10</v>
      </c>
      <c r="C19" t="str">
        <f t="shared" ref="C19:C32" si="8">"A" &amp; TEXT(B19,"00") &amp; "T" &amp; TEXT(B19+yearBands-1,"00")</f>
        <v>A10T14</v>
      </c>
      <c r="D19" s="8">
        <f t="shared" si="6"/>
        <v>5.8823529411764705E-2</v>
      </c>
      <c r="E19" s="8">
        <f t="shared" si="2"/>
        <v>5.8823529411764705E-2</v>
      </c>
      <c r="F19" s="8">
        <f t="shared" si="2"/>
        <v>5.8823529411764705E-2</v>
      </c>
      <c r="G19" s="8">
        <f t="shared" si="2"/>
        <v>5.8823529411764705E-2</v>
      </c>
      <c r="H19" s="8">
        <f t="shared" si="2"/>
        <v>5.8823529411764705E-2</v>
      </c>
      <c r="I19" s="8">
        <f t="shared" si="2"/>
        <v>5.8823529411764705E-2</v>
      </c>
      <c r="J19" s="8">
        <f t="shared" si="2"/>
        <v>5.8823529411764705E-2</v>
      </c>
      <c r="K19" s="8">
        <f t="shared" si="2"/>
        <v>5.8823529411764705E-2</v>
      </c>
      <c r="L19" s="8">
        <f t="shared" si="2"/>
        <v>5.8823529411764705E-2</v>
      </c>
      <c r="M19" s="8">
        <f t="shared" si="2"/>
        <v>5.8823529411764705E-2</v>
      </c>
      <c r="N19" s="8">
        <f t="shared" si="2"/>
        <v>5.8823529411764705E-2</v>
      </c>
      <c r="O19" s="8">
        <f t="shared" si="2"/>
        <v>5.8823529411764705E-2</v>
      </c>
      <c r="P19" s="8">
        <f t="shared" si="2"/>
        <v>5.8823529411764705E-2</v>
      </c>
      <c r="Q19" s="8">
        <f t="shared" si="2"/>
        <v>5.8823529411764705E-2</v>
      </c>
      <c r="R19" s="8">
        <f t="shared" si="2"/>
        <v>5.8823529411764705E-2</v>
      </c>
      <c r="S19" s="8">
        <f t="shared" si="2"/>
        <v>5.8823529411764705E-2</v>
      </c>
      <c r="T19" s="8">
        <f t="shared" si="2"/>
        <v>5.8823529411764705E-2</v>
      </c>
      <c r="U19" s="8"/>
      <c r="V19" s="8">
        <f t="shared" si="7"/>
        <v>1</v>
      </c>
      <c r="X19" t="str">
        <f t="shared" si="3"/>
        <v>A10T14:0.0588</v>
      </c>
      <c r="Y19" t="str">
        <f t="shared" si="3"/>
        <v>A10T14:0.0588</v>
      </c>
      <c r="Z19" t="str">
        <f t="shared" si="3"/>
        <v>A10T14:0.0588</v>
      </c>
      <c r="AA19" t="str">
        <f t="shared" si="3"/>
        <v>A10T14:0.0588</v>
      </c>
      <c r="AB19" t="str">
        <f t="shared" si="3"/>
        <v>A10T14:0.0588</v>
      </c>
      <c r="AC19" t="str">
        <f t="shared" si="3"/>
        <v>A10T14:0.0588</v>
      </c>
      <c r="AD19" t="str">
        <f t="shared" si="3"/>
        <v>A10T14:0.0588</v>
      </c>
      <c r="AE19" t="str">
        <f t="shared" si="3"/>
        <v>A10T14:0.0588</v>
      </c>
      <c r="AF19" t="str">
        <f t="shared" si="3"/>
        <v>A10T14:0.0588</v>
      </c>
      <c r="AG19" t="str">
        <f t="shared" si="3"/>
        <v>A10T14:0.0588</v>
      </c>
      <c r="AH19" t="str">
        <f t="shared" si="3"/>
        <v>A10T14:0.0588</v>
      </c>
      <c r="AI19" t="str">
        <f t="shared" si="3"/>
        <v>A10T14:0.0588</v>
      </c>
      <c r="AJ19" t="str">
        <f t="shared" si="3"/>
        <v>A10T14:0.0588</v>
      </c>
      <c r="AK19" t="str">
        <f t="shared" si="3"/>
        <v>A10T14:0.0588</v>
      </c>
      <c r="AL19" t="str">
        <f t="shared" si="3"/>
        <v>A10T14:0.0588</v>
      </c>
      <c r="AM19" t="str">
        <f t="shared" si="3"/>
        <v>A10T14:0.0588</v>
      </c>
      <c r="AN19" t="str">
        <f t="shared" si="4"/>
        <v>A10T14:0.0588</v>
      </c>
    </row>
    <row r="20" spans="2:40" x14ac:dyDescent="0.25">
      <c r="B20">
        <f t="shared" si="5"/>
        <v>15</v>
      </c>
      <c r="C20" t="str">
        <f t="shared" si="8"/>
        <v>A15T19</v>
      </c>
      <c r="D20" s="8">
        <f t="shared" si="6"/>
        <v>5.8823529411764705E-2</v>
      </c>
      <c r="E20" s="8">
        <f t="shared" si="2"/>
        <v>5.8823529411764705E-2</v>
      </c>
      <c r="F20" s="8">
        <f t="shared" si="2"/>
        <v>5.8823529411764705E-2</v>
      </c>
      <c r="G20" s="8">
        <f t="shared" si="2"/>
        <v>5.8823529411764705E-2</v>
      </c>
      <c r="H20" s="8">
        <f t="shared" si="2"/>
        <v>5.8823529411764705E-2</v>
      </c>
      <c r="I20" s="8">
        <f t="shared" si="2"/>
        <v>5.8823529411764705E-2</v>
      </c>
      <c r="J20" s="8">
        <f t="shared" si="2"/>
        <v>5.8823529411764705E-2</v>
      </c>
      <c r="K20" s="8">
        <f t="shared" si="2"/>
        <v>5.8823529411764705E-2</v>
      </c>
      <c r="L20" s="8">
        <f t="shared" si="2"/>
        <v>5.8823529411764705E-2</v>
      </c>
      <c r="M20" s="8">
        <f t="shared" si="2"/>
        <v>5.8823529411764705E-2</v>
      </c>
      <c r="N20" s="8">
        <f t="shared" si="2"/>
        <v>5.8823529411764705E-2</v>
      </c>
      <c r="O20" s="8">
        <f t="shared" si="2"/>
        <v>5.8823529411764705E-2</v>
      </c>
      <c r="P20" s="8">
        <f t="shared" si="2"/>
        <v>5.8823529411764705E-2</v>
      </c>
      <c r="Q20" s="8">
        <f t="shared" si="2"/>
        <v>5.8823529411764705E-2</v>
      </c>
      <c r="R20" s="8">
        <f t="shared" si="2"/>
        <v>5.8823529411764705E-2</v>
      </c>
      <c r="S20" s="8">
        <f t="shared" si="2"/>
        <v>5.8823529411764705E-2</v>
      </c>
      <c r="T20" s="8">
        <f t="shared" si="2"/>
        <v>5.8823529411764705E-2</v>
      </c>
      <c r="U20" s="8"/>
      <c r="V20" s="8">
        <f t="shared" si="7"/>
        <v>1</v>
      </c>
      <c r="X20" t="str">
        <f t="shared" si="3"/>
        <v>A15T19:0.0588</v>
      </c>
      <c r="Y20" t="str">
        <f t="shared" si="3"/>
        <v>A15T19:0.0588</v>
      </c>
      <c r="Z20" t="str">
        <f t="shared" si="3"/>
        <v>A15T19:0.0588</v>
      </c>
      <c r="AA20" t="str">
        <f t="shared" si="3"/>
        <v>A15T19:0.0588</v>
      </c>
      <c r="AB20" t="str">
        <f t="shared" si="3"/>
        <v>A15T19:0.0588</v>
      </c>
      <c r="AC20" t="str">
        <f t="shared" si="3"/>
        <v>A15T19:0.0588</v>
      </c>
      <c r="AD20" t="str">
        <f t="shared" si="3"/>
        <v>A15T19:0.0588</v>
      </c>
      <c r="AE20" t="str">
        <f t="shared" si="3"/>
        <v>A15T19:0.0588</v>
      </c>
      <c r="AF20" t="str">
        <f t="shared" si="3"/>
        <v>A15T19:0.0588</v>
      </c>
      <c r="AG20" t="str">
        <f t="shared" si="3"/>
        <v>A15T19:0.0588</v>
      </c>
      <c r="AH20" t="str">
        <f t="shared" si="3"/>
        <v>A15T19:0.0588</v>
      </c>
      <c r="AI20" t="str">
        <f t="shared" si="3"/>
        <v>A15T19:0.0588</v>
      </c>
      <c r="AJ20" t="str">
        <f t="shared" si="3"/>
        <v>A15T19:0.0588</v>
      </c>
      <c r="AK20" t="str">
        <f t="shared" si="3"/>
        <v>A15T19:0.0588</v>
      </c>
      <c r="AL20" t="str">
        <f t="shared" si="3"/>
        <v>A15T19:0.0588</v>
      </c>
      <c r="AM20" t="str">
        <f t="shared" si="3"/>
        <v>A15T19:0.0588</v>
      </c>
      <c r="AN20" t="str">
        <f t="shared" si="4"/>
        <v>A15T19:0.0588</v>
      </c>
    </row>
    <row r="21" spans="2:40" x14ac:dyDescent="0.25">
      <c r="B21">
        <f t="shared" si="5"/>
        <v>20</v>
      </c>
      <c r="C21" t="str">
        <f t="shared" si="8"/>
        <v>A20T24</v>
      </c>
      <c r="D21" s="8">
        <f t="shared" si="6"/>
        <v>5.8823529411764705E-2</v>
      </c>
      <c r="E21" s="8">
        <f t="shared" si="2"/>
        <v>5.8823529411764705E-2</v>
      </c>
      <c r="F21" s="8">
        <f t="shared" si="2"/>
        <v>5.8823529411764705E-2</v>
      </c>
      <c r="G21" s="8">
        <f t="shared" si="2"/>
        <v>5.8823529411764705E-2</v>
      </c>
      <c r="H21" s="8">
        <f t="shared" si="2"/>
        <v>5.8823529411764705E-2</v>
      </c>
      <c r="I21" s="8">
        <f t="shared" si="2"/>
        <v>5.8823529411764705E-2</v>
      </c>
      <c r="J21" s="8">
        <f t="shared" si="2"/>
        <v>5.8823529411764705E-2</v>
      </c>
      <c r="K21" s="8">
        <f t="shared" si="2"/>
        <v>5.8823529411764705E-2</v>
      </c>
      <c r="L21" s="8">
        <f t="shared" si="2"/>
        <v>5.8823529411764705E-2</v>
      </c>
      <c r="M21" s="8">
        <f t="shared" si="2"/>
        <v>5.8823529411764705E-2</v>
      </c>
      <c r="N21" s="8">
        <f t="shared" si="2"/>
        <v>5.8823529411764705E-2</v>
      </c>
      <c r="O21" s="8">
        <f t="shared" si="2"/>
        <v>5.8823529411764705E-2</v>
      </c>
      <c r="P21" s="8">
        <f t="shared" si="2"/>
        <v>5.8823529411764705E-2</v>
      </c>
      <c r="Q21" s="8">
        <f t="shared" si="2"/>
        <v>5.8823529411764705E-2</v>
      </c>
      <c r="R21" s="8">
        <f t="shared" si="2"/>
        <v>5.8823529411764705E-2</v>
      </c>
      <c r="S21" s="8">
        <f t="shared" si="2"/>
        <v>5.8823529411764705E-2</v>
      </c>
      <c r="T21" s="8">
        <f t="shared" si="2"/>
        <v>5.8823529411764705E-2</v>
      </c>
      <c r="U21" s="8"/>
      <c r="V21" s="8">
        <f t="shared" si="7"/>
        <v>1</v>
      </c>
      <c r="X21" t="str">
        <f t="shared" si="3"/>
        <v>A20T24:0.0588</v>
      </c>
      <c r="Y21" t="str">
        <f t="shared" si="3"/>
        <v>A20T24:0.0588</v>
      </c>
      <c r="Z21" t="str">
        <f t="shared" si="3"/>
        <v>A20T24:0.0588</v>
      </c>
      <c r="AA21" t="str">
        <f t="shared" si="3"/>
        <v>A20T24:0.0588</v>
      </c>
      <c r="AB21" t="str">
        <f t="shared" si="3"/>
        <v>A20T24:0.0588</v>
      </c>
      <c r="AC21" t="str">
        <f t="shared" si="3"/>
        <v>A20T24:0.0588</v>
      </c>
      <c r="AD21" t="str">
        <f t="shared" si="3"/>
        <v>A20T24:0.0588</v>
      </c>
      <c r="AE21" t="str">
        <f t="shared" si="3"/>
        <v>A20T24:0.0588</v>
      </c>
      <c r="AF21" t="str">
        <f t="shared" si="3"/>
        <v>A20T24:0.0588</v>
      </c>
      <c r="AG21" t="str">
        <f t="shared" si="3"/>
        <v>A20T24:0.0588</v>
      </c>
      <c r="AH21" t="str">
        <f t="shared" si="3"/>
        <v>A20T24:0.0588</v>
      </c>
      <c r="AI21" t="str">
        <f t="shared" si="3"/>
        <v>A20T24:0.0588</v>
      </c>
      <c r="AJ21" t="str">
        <f t="shared" si="3"/>
        <v>A20T24:0.0588</v>
      </c>
      <c r="AK21" t="str">
        <f t="shared" si="3"/>
        <v>A20T24:0.0588</v>
      </c>
      <c r="AL21" t="str">
        <f t="shared" si="3"/>
        <v>A20T24:0.0588</v>
      </c>
      <c r="AM21" t="str">
        <f t="shared" si="3"/>
        <v>A20T24:0.0588</v>
      </c>
      <c r="AN21" t="str">
        <f t="shared" si="4"/>
        <v>A20T24:0.0588</v>
      </c>
    </row>
    <row r="22" spans="2:40" x14ac:dyDescent="0.25">
      <c r="B22">
        <f t="shared" si="5"/>
        <v>25</v>
      </c>
      <c r="C22" t="str">
        <f t="shared" si="8"/>
        <v>A25T29</v>
      </c>
      <c r="D22" s="8">
        <f t="shared" si="6"/>
        <v>5.8823529411764705E-2</v>
      </c>
      <c r="E22" s="8">
        <f t="shared" si="2"/>
        <v>5.8823529411764705E-2</v>
      </c>
      <c r="F22" s="8">
        <f t="shared" si="2"/>
        <v>5.8823529411764705E-2</v>
      </c>
      <c r="G22" s="8">
        <f t="shared" si="2"/>
        <v>5.8823529411764705E-2</v>
      </c>
      <c r="H22" s="8">
        <f t="shared" si="2"/>
        <v>5.8823529411764705E-2</v>
      </c>
      <c r="I22" s="8">
        <f t="shared" si="2"/>
        <v>5.8823529411764705E-2</v>
      </c>
      <c r="J22" s="8">
        <f t="shared" si="2"/>
        <v>5.8823529411764705E-2</v>
      </c>
      <c r="K22" s="8">
        <f t="shared" si="2"/>
        <v>5.8823529411764705E-2</v>
      </c>
      <c r="L22" s="8">
        <f t="shared" si="2"/>
        <v>5.8823529411764705E-2</v>
      </c>
      <c r="M22" s="8">
        <f t="shared" si="2"/>
        <v>5.8823529411764705E-2</v>
      </c>
      <c r="N22" s="8">
        <f t="shared" si="2"/>
        <v>5.8823529411764705E-2</v>
      </c>
      <c r="O22" s="8">
        <f t="shared" si="2"/>
        <v>5.8823529411764705E-2</v>
      </c>
      <c r="P22" s="8">
        <f t="shared" si="2"/>
        <v>5.8823529411764705E-2</v>
      </c>
      <c r="Q22" s="8">
        <f t="shared" si="2"/>
        <v>5.8823529411764705E-2</v>
      </c>
      <c r="R22" s="8">
        <f t="shared" si="2"/>
        <v>5.8823529411764705E-2</v>
      </c>
      <c r="S22" s="8">
        <f t="shared" si="2"/>
        <v>5.8823529411764705E-2</v>
      </c>
      <c r="T22" s="8">
        <f t="shared" si="2"/>
        <v>5.8823529411764705E-2</v>
      </c>
      <c r="U22" s="8"/>
      <c r="V22" s="8">
        <f t="shared" si="7"/>
        <v>1</v>
      </c>
      <c r="X22" t="str">
        <f t="shared" si="3"/>
        <v>A25T29:0.0588</v>
      </c>
      <c r="Y22" t="str">
        <f t="shared" si="3"/>
        <v>A25T29:0.0588</v>
      </c>
      <c r="Z22" t="str">
        <f t="shared" si="3"/>
        <v>A25T29:0.0588</v>
      </c>
      <c r="AA22" t="str">
        <f t="shared" si="3"/>
        <v>A25T29:0.0588</v>
      </c>
      <c r="AB22" t="str">
        <f t="shared" si="3"/>
        <v>A25T29:0.0588</v>
      </c>
      <c r="AC22" t="str">
        <f t="shared" si="3"/>
        <v>A25T29:0.0588</v>
      </c>
      <c r="AD22" t="str">
        <f t="shared" si="3"/>
        <v>A25T29:0.0588</v>
      </c>
      <c r="AE22" t="str">
        <f t="shared" si="3"/>
        <v>A25T29:0.0588</v>
      </c>
      <c r="AF22" t="str">
        <f t="shared" si="3"/>
        <v>A25T29:0.0588</v>
      </c>
      <c r="AG22" t="str">
        <f t="shared" si="3"/>
        <v>A25T29:0.0588</v>
      </c>
      <c r="AH22" t="str">
        <f t="shared" si="3"/>
        <v>A25T29:0.0588</v>
      </c>
      <c r="AI22" t="str">
        <f t="shared" si="3"/>
        <v>A25T29:0.0588</v>
      </c>
      <c r="AJ22" t="str">
        <f t="shared" si="3"/>
        <v>A25T29:0.0588</v>
      </c>
      <c r="AK22" t="str">
        <f t="shared" si="3"/>
        <v>A25T29:0.0588</v>
      </c>
      <c r="AL22" t="str">
        <f t="shared" si="3"/>
        <v>A25T29:0.0588</v>
      </c>
      <c r="AM22" t="str">
        <f t="shared" si="3"/>
        <v>A25T29:0.0588</v>
      </c>
      <c r="AN22" t="str">
        <f t="shared" si="4"/>
        <v>A25T29:0.0588</v>
      </c>
    </row>
    <row r="23" spans="2:40" x14ac:dyDescent="0.25">
      <c r="B23">
        <f t="shared" si="5"/>
        <v>30</v>
      </c>
      <c r="C23" t="str">
        <f t="shared" si="8"/>
        <v>A30T34</v>
      </c>
      <c r="D23" s="8">
        <f t="shared" si="6"/>
        <v>5.8823529411764705E-2</v>
      </c>
      <c r="E23" s="8">
        <f t="shared" si="2"/>
        <v>5.8823529411764705E-2</v>
      </c>
      <c r="F23" s="8">
        <f t="shared" si="2"/>
        <v>5.8823529411764705E-2</v>
      </c>
      <c r="G23" s="8">
        <f t="shared" si="2"/>
        <v>5.8823529411764705E-2</v>
      </c>
      <c r="H23" s="8">
        <f t="shared" si="2"/>
        <v>5.8823529411764705E-2</v>
      </c>
      <c r="I23" s="8">
        <f t="shared" si="2"/>
        <v>5.8823529411764705E-2</v>
      </c>
      <c r="J23" s="8">
        <f t="shared" si="2"/>
        <v>5.8823529411764705E-2</v>
      </c>
      <c r="K23" s="8">
        <f t="shared" si="2"/>
        <v>5.8823529411764705E-2</v>
      </c>
      <c r="L23" s="8">
        <f t="shared" si="2"/>
        <v>5.8823529411764705E-2</v>
      </c>
      <c r="M23" s="8">
        <f t="shared" si="2"/>
        <v>5.8823529411764705E-2</v>
      </c>
      <c r="N23" s="8">
        <f t="shared" si="2"/>
        <v>5.8823529411764705E-2</v>
      </c>
      <c r="O23" s="8">
        <f t="shared" si="2"/>
        <v>5.8823529411764705E-2</v>
      </c>
      <c r="P23" s="8">
        <f t="shared" si="2"/>
        <v>5.8823529411764705E-2</v>
      </c>
      <c r="Q23" s="8">
        <f t="shared" si="2"/>
        <v>5.8823529411764705E-2</v>
      </c>
      <c r="R23" s="8">
        <f t="shared" si="2"/>
        <v>5.8823529411764705E-2</v>
      </c>
      <c r="S23" s="8">
        <f t="shared" si="2"/>
        <v>5.8823529411764705E-2</v>
      </c>
      <c r="T23" s="8">
        <f t="shared" si="2"/>
        <v>5.8823529411764705E-2</v>
      </c>
      <c r="U23" s="8"/>
      <c r="V23" s="8">
        <f t="shared" si="7"/>
        <v>1</v>
      </c>
      <c r="X23" t="str">
        <f t="shared" si="3"/>
        <v>A30T34:0.0588</v>
      </c>
      <c r="Y23" t="str">
        <f t="shared" si="3"/>
        <v>A30T34:0.0588</v>
      </c>
      <c r="Z23" t="str">
        <f t="shared" si="3"/>
        <v>A30T34:0.0588</v>
      </c>
      <c r="AA23" t="str">
        <f t="shared" si="3"/>
        <v>A30T34:0.0588</v>
      </c>
      <c r="AB23" t="str">
        <f t="shared" si="3"/>
        <v>A30T34:0.0588</v>
      </c>
      <c r="AC23" t="str">
        <f t="shared" si="3"/>
        <v>A30T34:0.0588</v>
      </c>
      <c r="AD23" t="str">
        <f t="shared" si="3"/>
        <v>A30T34:0.0588</v>
      </c>
      <c r="AE23" t="str">
        <f t="shared" si="3"/>
        <v>A30T34:0.0588</v>
      </c>
      <c r="AF23" t="str">
        <f t="shared" si="3"/>
        <v>A30T34:0.0588</v>
      </c>
      <c r="AG23" t="str">
        <f t="shared" si="3"/>
        <v>A30T34:0.0588</v>
      </c>
      <c r="AH23" t="str">
        <f t="shared" si="3"/>
        <v>A30T34:0.0588</v>
      </c>
      <c r="AI23" t="str">
        <f t="shared" si="3"/>
        <v>A30T34:0.0588</v>
      </c>
      <c r="AJ23" t="str">
        <f t="shared" si="3"/>
        <v>A30T34:0.0588</v>
      </c>
      <c r="AK23" t="str">
        <f t="shared" si="3"/>
        <v>A30T34:0.0588</v>
      </c>
      <c r="AL23" t="str">
        <f t="shared" si="3"/>
        <v>A30T34:0.0588</v>
      </c>
      <c r="AM23" t="str">
        <f t="shared" si="3"/>
        <v>A30T34:0.0588</v>
      </c>
      <c r="AN23" t="str">
        <f t="shared" si="4"/>
        <v>A30T34:0.0588</v>
      </c>
    </row>
    <row r="24" spans="2:40" x14ac:dyDescent="0.25">
      <c r="B24">
        <f t="shared" si="5"/>
        <v>35</v>
      </c>
      <c r="C24" t="str">
        <f t="shared" si="8"/>
        <v>A35T39</v>
      </c>
      <c r="D24" s="8">
        <f t="shared" si="6"/>
        <v>5.8823529411764705E-2</v>
      </c>
      <c r="E24" s="8">
        <f t="shared" si="2"/>
        <v>5.8823529411764705E-2</v>
      </c>
      <c r="F24" s="8">
        <f t="shared" si="2"/>
        <v>5.8823529411764705E-2</v>
      </c>
      <c r="G24" s="8">
        <f t="shared" si="2"/>
        <v>5.8823529411764705E-2</v>
      </c>
      <c r="H24" s="8">
        <f t="shared" si="2"/>
        <v>5.8823529411764705E-2</v>
      </c>
      <c r="I24" s="8">
        <f t="shared" si="2"/>
        <v>5.8823529411764705E-2</v>
      </c>
      <c r="J24" s="8">
        <f t="shared" si="2"/>
        <v>5.8823529411764705E-2</v>
      </c>
      <c r="K24" s="8">
        <f t="shared" si="2"/>
        <v>5.8823529411764705E-2</v>
      </c>
      <c r="L24" s="8">
        <f t="shared" si="2"/>
        <v>5.8823529411764705E-2</v>
      </c>
      <c r="M24" s="8">
        <f t="shared" si="2"/>
        <v>5.8823529411764705E-2</v>
      </c>
      <c r="N24" s="8">
        <f t="shared" si="2"/>
        <v>5.8823529411764705E-2</v>
      </c>
      <c r="O24" s="8">
        <f t="shared" si="2"/>
        <v>5.8823529411764705E-2</v>
      </c>
      <c r="P24" s="8">
        <f t="shared" si="2"/>
        <v>5.8823529411764705E-2</v>
      </c>
      <c r="Q24" s="8">
        <f t="shared" si="2"/>
        <v>5.8823529411764705E-2</v>
      </c>
      <c r="R24" s="8">
        <f t="shared" si="2"/>
        <v>5.8823529411764705E-2</v>
      </c>
      <c r="S24" s="8">
        <f t="shared" si="2"/>
        <v>5.8823529411764705E-2</v>
      </c>
      <c r="T24" s="8">
        <f t="shared" si="2"/>
        <v>5.8823529411764705E-2</v>
      </c>
      <c r="U24" s="8"/>
      <c r="V24" s="8">
        <f t="shared" si="7"/>
        <v>1</v>
      </c>
      <c r="X24" t="str">
        <f t="shared" si="3"/>
        <v>A35T39:0.0588</v>
      </c>
      <c r="Y24" t="str">
        <f t="shared" si="3"/>
        <v>A35T39:0.0588</v>
      </c>
      <c r="Z24" t="str">
        <f t="shared" si="3"/>
        <v>A35T39:0.0588</v>
      </c>
      <c r="AA24" t="str">
        <f t="shared" si="3"/>
        <v>A35T39:0.0588</v>
      </c>
      <c r="AB24" t="str">
        <f t="shared" si="3"/>
        <v>A35T39:0.0588</v>
      </c>
      <c r="AC24" t="str">
        <f t="shared" si="3"/>
        <v>A35T39:0.0588</v>
      </c>
      <c r="AD24" t="str">
        <f t="shared" si="3"/>
        <v>A35T39:0.0588</v>
      </c>
      <c r="AE24" t="str">
        <f t="shared" si="3"/>
        <v>A35T39:0.0588</v>
      </c>
      <c r="AF24" t="str">
        <f t="shared" si="3"/>
        <v>A35T39:0.0588</v>
      </c>
      <c r="AG24" t="str">
        <f t="shared" si="3"/>
        <v>A35T39:0.0588</v>
      </c>
      <c r="AH24" t="str">
        <f t="shared" si="3"/>
        <v>A35T39:0.0588</v>
      </c>
      <c r="AI24" t="str">
        <f t="shared" si="3"/>
        <v>A35T39:0.0588</v>
      </c>
      <c r="AJ24" t="str">
        <f t="shared" si="3"/>
        <v>A35T39:0.0588</v>
      </c>
      <c r="AK24" t="str">
        <f t="shared" si="3"/>
        <v>A35T39:0.0588</v>
      </c>
      <c r="AL24" t="str">
        <f t="shared" si="3"/>
        <v>A35T39:0.0588</v>
      </c>
      <c r="AM24" t="str">
        <f t="shared" si="3"/>
        <v>A35T39:0.0588</v>
      </c>
      <c r="AN24" t="str">
        <f t="shared" si="4"/>
        <v>A35T39:0.0588</v>
      </c>
    </row>
    <row r="25" spans="2:40" x14ac:dyDescent="0.25">
      <c r="B25">
        <f t="shared" si="5"/>
        <v>40</v>
      </c>
      <c r="C25" t="str">
        <f t="shared" si="8"/>
        <v>A40T44</v>
      </c>
      <c r="D25" s="8">
        <f t="shared" si="6"/>
        <v>5.8823529411764705E-2</v>
      </c>
      <c r="E25" s="8">
        <f t="shared" si="2"/>
        <v>5.8823529411764705E-2</v>
      </c>
      <c r="F25" s="8">
        <f t="shared" si="2"/>
        <v>5.8823529411764705E-2</v>
      </c>
      <c r="G25" s="8">
        <f t="shared" si="2"/>
        <v>5.8823529411764705E-2</v>
      </c>
      <c r="H25" s="8">
        <f t="shared" si="2"/>
        <v>5.8823529411764705E-2</v>
      </c>
      <c r="I25" s="8">
        <f t="shared" si="2"/>
        <v>5.8823529411764705E-2</v>
      </c>
      <c r="J25" s="8">
        <f t="shared" si="2"/>
        <v>5.8823529411764705E-2</v>
      </c>
      <c r="K25" s="8">
        <f t="shared" si="2"/>
        <v>5.8823529411764705E-2</v>
      </c>
      <c r="L25" s="8">
        <f t="shared" si="2"/>
        <v>5.8823529411764705E-2</v>
      </c>
      <c r="M25" s="8">
        <f t="shared" si="2"/>
        <v>5.8823529411764705E-2</v>
      </c>
      <c r="N25" s="8">
        <f t="shared" si="2"/>
        <v>5.8823529411764705E-2</v>
      </c>
      <c r="O25" s="8">
        <f t="shared" si="2"/>
        <v>5.8823529411764705E-2</v>
      </c>
      <c r="P25" s="8">
        <f t="shared" si="2"/>
        <v>5.8823529411764705E-2</v>
      </c>
      <c r="Q25" s="8">
        <f t="shared" si="2"/>
        <v>5.8823529411764705E-2</v>
      </c>
      <c r="R25" s="8">
        <f t="shared" si="2"/>
        <v>5.8823529411764705E-2</v>
      </c>
      <c r="S25" s="8">
        <f t="shared" si="2"/>
        <v>5.8823529411764705E-2</v>
      </c>
      <c r="T25" s="8">
        <f t="shared" si="2"/>
        <v>5.8823529411764705E-2</v>
      </c>
      <c r="U25" s="8"/>
      <c r="V25" s="8">
        <f t="shared" si="7"/>
        <v>1</v>
      </c>
      <c r="X25" t="str">
        <f t="shared" si="3"/>
        <v>A40T44:0.0588</v>
      </c>
      <c r="Y25" t="str">
        <f t="shared" si="3"/>
        <v>A40T44:0.0588</v>
      </c>
      <c r="Z25" t="str">
        <f t="shared" si="3"/>
        <v>A40T44:0.0588</v>
      </c>
      <c r="AA25" t="str">
        <f t="shared" si="3"/>
        <v>A40T44:0.0588</v>
      </c>
      <c r="AB25" t="str">
        <f t="shared" si="3"/>
        <v>A40T44:0.0588</v>
      </c>
      <c r="AC25" t="str">
        <f t="shared" si="3"/>
        <v>A40T44:0.0588</v>
      </c>
      <c r="AD25" t="str">
        <f t="shared" si="3"/>
        <v>A40T44:0.0588</v>
      </c>
      <c r="AE25" t="str">
        <f t="shared" si="3"/>
        <v>A40T44:0.0588</v>
      </c>
      <c r="AF25" t="str">
        <f t="shared" si="3"/>
        <v>A40T44:0.0588</v>
      </c>
      <c r="AG25" t="str">
        <f t="shared" si="3"/>
        <v>A40T44:0.0588</v>
      </c>
      <c r="AH25" t="str">
        <f t="shared" si="3"/>
        <v>A40T44:0.0588</v>
      </c>
      <c r="AI25" t="str">
        <f t="shared" si="3"/>
        <v>A40T44:0.0588</v>
      </c>
      <c r="AJ25" t="str">
        <f t="shared" si="3"/>
        <v>A40T44:0.0588</v>
      </c>
      <c r="AK25" t="str">
        <f t="shared" si="3"/>
        <v>A40T44:0.0588</v>
      </c>
      <c r="AL25" t="str">
        <f t="shared" si="3"/>
        <v>A40T44:0.0588</v>
      </c>
      <c r="AM25" t="str">
        <f t="shared" si="3"/>
        <v>A40T44:0.0588</v>
      </c>
      <c r="AN25" t="str">
        <f t="shared" si="4"/>
        <v>A40T44:0.0588</v>
      </c>
    </row>
    <row r="26" spans="2:40" x14ac:dyDescent="0.25">
      <c r="B26">
        <f t="shared" si="5"/>
        <v>45</v>
      </c>
      <c r="C26" t="str">
        <f t="shared" si="8"/>
        <v>A45T49</v>
      </c>
      <c r="D26" s="8">
        <f t="shared" si="6"/>
        <v>5.8823529411764705E-2</v>
      </c>
      <c r="E26" s="8">
        <f t="shared" si="2"/>
        <v>5.8823529411764705E-2</v>
      </c>
      <c r="F26" s="8">
        <f t="shared" si="2"/>
        <v>5.8823529411764705E-2</v>
      </c>
      <c r="G26" s="8">
        <f t="shared" si="2"/>
        <v>5.8823529411764705E-2</v>
      </c>
      <c r="H26" s="8">
        <f t="shared" si="2"/>
        <v>5.8823529411764705E-2</v>
      </c>
      <c r="I26" s="8">
        <f t="shared" si="2"/>
        <v>5.8823529411764705E-2</v>
      </c>
      <c r="J26" s="8">
        <f t="shared" si="2"/>
        <v>5.8823529411764705E-2</v>
      </c>
      <c r="K26" s="8">
        <f t="shared" si="2"/>
        <v>5.8823529411764705E-2</v>
      </c>
      <c r="L26" s="8">
        <f t="shared" si="2"/>
        <v>5.8823529411764705E-2</v>
      </c>
      <c r="M26" s="8">
        <f t="shared" si="2"/>
        <v>5.8823529411764705E-2</v>
      </c>
      <c r="N26" s="8">
        <f t="shared" si="2"/>
        <v>5.8823529411764705E-2</v>
      </c>
      <c r="O26" s="8">
        <f t="shared" si="2"/>
        <v>5.8823529411764705E-2</v>
      </c>
      <c r="P26" s="8">
        <f t="shared" si="2"/>
        <v>5.8823529411764705E-2</v>
      </c>
      <c r="Q26" s="8">
        <f t="shared" si="2"/>
        <v>5.8823529411764705E-2</v>
      </c>
      <c r="R26" s="8">
        <f t="shared" si="2"/>
        <v>5.8823529411764705E-2</v>
      </c>
      <c r="S26" s="8">
        <f t="shared" si="2"/>
        <v>5.8823529411764705E-2</v>
      </c>
      <c r="T26" s="8">
        <f t="shared" si="2"/>
        <v>5.8823529411764705E-2</v>
      </c>
      <c r="U26" s="8"/>
      <c r="V26" s="8">
        <f t="shared" si="7"/>
        <v>1</v>
      </c>
      <c r="X26" t="str">
        <f t="shared" si="3"/>
        <v>A45T49:0.0588</v>
      </c>
      <c r="Y26" t="str">
        <f t="shared" si="3"/>
        <v>A45T49:0.0588</v>
      </c>
      <c r="Z26" t="str">
        <f t="shared" si="3"/>
        <v>A45T49:0.0588</v>
      </c>
      <c r="AA26" t="str">
        <f t="shared" si="3"/>
        <v>A45T49:0.0588</v>
      </c>
      <c r="AB26" t="str">
        <f t="shared" si="3"/>
        <v>A45T49:0.0588</v>
      </c>
      <c r="AC26" t="str">
        <f t="shared" si="3"/>
        <v>A45T49:0.0588</v>
      </c>
      <c r="AD26" t="str">
        <f t="shared" si="3"/>
        <v>A45T49:0.0588</v>
      </c>
      <c r="AE26" t="str">
        <f t="shared" si="3"/>
        <v>A45T49:0.0588</v>
      </c>
      <c r="AF26" t="str">
        <f t="shared" si="3"/>
        <v>A45T49:0.0588</v>
      </c>
      <c r="AG26" t="str">
        <f t="shared" si="3"/>
        <v>A45T49:0.0588</v>
      </c>
      <c r="AH26" t="str">
        <f t="shared" si="3"/>
        <v>A45T49:0.0588</v>
      </c>
      <c r="AI26" t="str">
        <f t="shared" si="3"/>
        <v>A45T49:0.0588</v>
      </c>
      <c r="AJ26" t="str">
        <f t="shared" si="3"/>
        <v>A45T49:0.0588</v>
      </c>
      <c r="AK26" t="str">
        <f t="shared" si="3"/>
        <v>A45T49:0.0588</v>
      </c>
      <c r="AL26" t="str">
        <f t="shared" si="3"/>
        <v>A45T49:0.0588</v>
      </c>
      <c r="AM26" t="str">
        <f t="shared" si="3"/>
        <v>A45T49:0.0588</v>
      </c>
      <c r="AN26" t="str">
        <f t="shared" si="4"/>
        <v>A45T49:0.0588</v>
      </c>
    </row>
    <row r="27" spans="2:40" x14ac:dyDescent="0.25">
      <c r="B27">
        <f t="shared" si="5"/>
        <v>50</v>
      </c>
      <c r="C27" t="str">
        <f t="shared" si="8"/>
        <v>A50T54</v>
      </c>
      <c r="D27" s="8">
        <f t="shared" si="6"/>
        <v>5.8823529411764705E-2</v>
      </c>
      <c r="E27" s="8">
        <f t="shared" si="2"/>
        <v>5.8823529411764705E-2</v>
      </c>
      <c r="F27" s="8">
        <f t="shared" si="2"/>
        <v>5.8823529411764705E-2</v>
      </c>
      <c r="G27" s="8">
        <f t="shared" si="2"/>
        <v>5.8823529411764705E-2</v>
      </c>
      <c r="H27" s="8">
        <f t="shared" si="2"/>
        <v>5.8823529411764705E-2</v>
      </c>
      <c r="I27" s="8">
        <f t="shared" si="2"/>
        <v>5.8823529411764705E-2</v>
      </c>
      <c r="J27" s="8">
        <f t="shared" si="2"/>
        <v>5.8823529411764705E-2</v>
      </c>
      <c r="K27" s="8">
        <f t="shared" si="2"/>
        <v>5.8823529411764705E-2</v>
      </c>
      <c r="L27" s="8">
        <f t="shared" si="2"/>
        <v>5.8823529411764705E-2</v>
      </c>
      <c r="M27" s="8">
        <f t="shared" si="2"/>
        <v>5.8823529411764705E-2</v>
      </c>
      <c r="N27" s="8">
        <f t="shared" si="2"/>
        <v>5.8823529411764705E-2</v>
      </c>
      <c r="O27" s="8">
        <f t="shared" si="2"/>
        <v>5.8823529411764705E-2</v>
      </c>
      <c r="P27" s="8">
        <f t="shared" si="2"/>
        <v>5.8823529411764705E-2</v>
      </c>
      <c r="Q27" s="8">
        <f t="shared" si="2"/>
        <v>5.8823529411764705E-2</v>
      </c>
      <c r="R27" s="8">
        <f t="shared" si="2"/>
        <v>5.8823529411764705E-2</v>
      </c>
      <c r="S27" s="8">
        <f t="shared" si="2"/>
        <v>5.8823529411764705E-2</v>
      </c>
      <c r="T27" s="8">
        <f t="shared" si="2"/>
        <v>5.8823529411764705E-2</v>
      </c>
      <c r="U27" s="8"/>
      <c r="V27" s="8">
        <f t="shared" si="7"/>
        <v>1</v>
      </c>
      <c r="X27" t="str">
        <f t="shared" si="3"/>
        <v>A50T54:0.0588</v>
      </c>
      <c r="Y27" t="str">
        <f t="shared" si="3"/>
        <v>A50T54:0.0588</v>
      </c>
      <c r="Z27" t="str">
        <f t="shared" si="3"/>
        <v>A50T54:0.0588</v>
      </c>
      <c r="AA27" t="str">
        <f t="shared" si="3"/>
        <v>A50T54:0.0588</v>
      </c>
      <c r="AB27" t="str">
        <f t="shared" si="3"/>
        <v>A50T54:0.0588</v>
      </c>
      <c r="AC27" t="str">
        <f t="shared" si="3"/>
        <v>A50T54:0.0588</v>
      </c>
      <c r="AD27" t="str">
        <f t="shared" si="3"/>
        <v>A50T54:0.0588</v>
      </c>
      <c r="AE27" t="str">
        <f t="shared" si="3"/>
        <v>A50T54:0.0588</v>
      </c>
      <c r="AF27" t="str">
        <f t="shared" si="3"/>
        <v>A50T54:0.0588</v>
      </c>
      <c r="AG27" t="str">
        <f t="shared" si="3"/>
        <v>A50T54:0.0588</v>
      </c>
      <c r="AH27" t="str">
        <f t="shared" si="3"/>
        <v>A50T54:0.0588</v>
      </c>
      <c r="AI27" t="str">
        <f t="shared" si="3"/>
        <v>A50T54:0.0588</v>
      </c>
      <c r="AJ27" t="str">
        <f t="shared" si="3"/>
        <v>A50T54:0.0588</v>
      </c>
      <c r="AK27" t="str">
        <f t="shared" si="3"/>
        <v>A50T54:0.0588</v>
      </c>
      <c r="AL27" t="str">
        <f t="shared" si="3"/>
        <v>A50T54:0.0588</v>
      </c>
      <c r="AM27" t="str">
        <f t="shared" si="3"/>
        <v>A50T54:0.0588</v>
      </c>
      <c r="AN27" t="str">
        <f t="shared" si="4"/>
        <v>A50T54:0.0588</v>
      </c>
    </row>
    <row r="28" spans="2:40" x14ac:dyDescent="0.25">
      <c r="B28">
        <f t="shared" si="5"/>
        <v>55</v>
      </c>
      <c r="C28" t="str">
        <f t="shared" si="8"/>
        <v>A55T59</v>
      </c>
      <c r="D28" s="8">
        <f t="shared" si="6"/>
        <v>5.8823529411764705E-2</v>
      </c>
      <c r="E28" s="8">
        <f t="shared" si="2"/>
        <v>5.8823529411764705E-2</v>
      </c>
      <c r="F28" s="8">
        <f t="shared" si="2"/>
        <v>5.8823529411764705E-2</v>
      </c>
      <c r="G28" s="8">
        <f t="shared" si="2"/>
        <v>5.8823529411764705E-2</v>
      </c>
      <c r="H28" s="8">
        <f t="shared" si="2"/>
        <v>5.8823529411764705E-2</v>
      </c>
      <c r="I28" s="8">
        <f t="shared" si="2"/>
        <v>5.8823529411764705E-2</v>
      </c>
      <c r="J28" s="8">
        <f t="shared" si="2"/>
        <v>5.8823529411764705E-2</v>
      </c>
      <c r="K28" s="8">
        <f t="shared" si="2"/>
        <v>5.8823529411764705E-2</v>
      </c>
      <c r="L28" s="8">
        <f t="shared" si="2"/>
        <v>5.8823529411764705E-2</v>
      </c>
      <c r="M28" s="8">
        <f t="shared" si="2"/>
        <v>5.8823529411764705E-2</v>
      </c>
      <c r="N28" s="8">
        <f t="shared" si="2"/>
        <v>5.8823529411764705E-2</v>
      </c>
      <c r="O28" s="8">
        <f t="shared" si="2"/>
        <v>5.8823529411764705E-2</v>
      </c>
      <c r="P28" s="8">
        <f t="shared" si="2"/>
        <v>5.8823529411764705E-2</v>
      </c>
      <c r="Q28" s="8">
        <f t="shared" si="2"/>
        <v>5.8823529411764705E-2</v>
      </c>
      <c r="R28" s="8">
        <f t="shared" si="2"/>
        <v>5.8823529411764705E-2</v>
      </c>
      <c r="S28" s="8">
        <f t="shared" si="2"/>
        <v>5.8823529411764705E-2</v>
      </c>
      <c r="T28" s="8">
        <f t="shared" si="2"/>
        <v>5.8823529411764705E-2</v>
      </c>
      <c r="U28" s="8"/>
      <c r="V28" s="8">
        <f t="shared" si="7"/>
        <v>1</v>
      </c>
      <c r="X28" t="str">
        <f t="shared" si="3"/>
        <v>A55T59:0.0588</v>
      </c>
      <c r="Y28" t="str">
        <f t="shared" si="3"/>
        <v>A55T59:0.0588</v>
      </c>
      <c r="Z28" t="str">
        <f t="shared" si="3"/>
        <v>A55T59:0.0588</v>
      </c>
      <c r="AA28" t="str">
        <f t="shared" si="3"/>
        <v>A55T59:0.0588</v>
      </c>
      <c r="AB28" t="str">
        <f t="shared" si="3"/>
        <v>A55T59:0.0588</v>
      </c>
      <c r="AC28" t="str">
        <f t="shared" si="3"/>
        <v>A55T59:0.0588</v>
      </c>
      <c r="AD28" t="str">
        <f t="shared" si="3"/>
        <v>A55T59:0.0588</v>
      </c>
      <c r="AE28" t="str">
        <f t="shared" si="3"/>
        <v>A55T59:0.0588</v>
      </c>
      <c r="AF28" t="str">
        <f t="shared" si="3"/>
        <v>A55T59:0.0588</v>
      </c>
      <c r="AG28" t="str">
        <f t="shared" si="3"/>
        <v>A55T59:0.0588</v>
      </c>
      <c r="AH28" t="str">
        <f t="shared" si="3"/>
        <v>A55T59:0.0588</v>
      </c>
      <c r="AI28" t="str">
        <f t="shared" si="3"/>
        <v>A55T59:0.0588</v>
      </c>
      <c r="AJ28" t="str">
        <f t="shared" si="3"/>
        <v>A55T59:0.0588</v>
      </c>
      <c r="AK28" t="str">
        <f t="shared" si="3"/>
        <v>A55T59:0.0588</v>
      </c>
      <c r="AL28" t="str">
        <f t="shared" si="3"/>
        <v>A55T59:0.0588</v>
      </c>
      <c r="AM28" t="str">
        <f t="shared" si="3"/>
        <v>A55T59:0.0588</v>
      </c>
      <c r="AN28" t="str">
        <f t="shared" si="4"/>
        <v>A55T59:0.0588</v>
      </c>
    </row>
    <row r="29" spans="2:40" x14ac:dyDescent="0.25">
      <c r="B29">
        <f t="shared" si="5"/>
        <v>60</v>
      </c>
      <c r="C29" t="str">
        <f t="shared" si="8"/>
        <v>A60T64</v>
      </c>
      <c r="D29" s="8">
        <f t="shared" si="6"/>
        <v>5.8823529411764705E-2</v>
      </c>
      <c r="E29" s="8">
        <f t="shared" si="2"/>
        <v>5.8823529411764705E-2</v>
      </c>
      <c r="F29" s="8">
        <f t="shared" si="2"/>
        <v>5.8823529411764705E-2</v>
      </c>
      <c r="G29" s="8">
        <f t="shared" si="2"/>
        <v>5.8823529411764705E-2</v>
      </c>
      <c r="H29" s="8">
        <f t="shared" si="2"/>
        <v>5.8823529411764705E-2</v>
      </c>
      <c r="I29" s="8">
        <f t="shared" si="2"/>
        <v>5.8823529411764705E-2</v>
      </c>
      <c r="J29" s="8">
        <f t="shared" si="2"/>
        <v>5.8823529411764705E-2</v>
      </c>
      <c r="K29" s="8">
        <f t="shared" si="2"/>
        <v>5.8823529411764705E-2</v>
      </c>
      <c r="L29" s="8">
        <f t="shared" si="2"/>
        <v>5.8823529411764705E-2</v>
      </c>
      <c r="M29" s="8">
        <f t="shared" si="2"/>
        <v>5.8823529411764705E-2</v>
      </c>
      <c r="N29" s="8">
        <f t="shared" si="2"/>
        <v>5.8823529411764705E-2</v>
      </c>
      <c r="O29" s="8">
        <f t="shared" si="2"/>
        <v>5.8823529411764705E-2</v>
      </c>
      <c r="P29" s="8">
        <f t="shared" si="2"/>
        <v>5.8823529411764705E-2</v>
      </c>
      <c r="Q29" s="8">
        <f t="shared" si="2"/>
        <v>5.8823529411764705E-2</v>
      </c>
      <c r="R29" s="8">
        <f t="shared" si="2"/>
        <v>5.8823529411764705E-2</v>
      </c>
      <c r="S29" s="8">
        <f t="shared" si="2"/>
        <v>5.8823529411764705E-2</v>
      </c>
      <c r="T29" s="8">
        <f t="shared" si="2"/>
        <v>5.8823529411764705E-2</v>
      </c>
      <c r="U29" s="8"/>
      <c r="V29" s="8">
        <f t="shared" si="7"/>
        <v>1</v>
      </c>
      <c r="X29" t="str">
        <f t="shared" si="3"/>
        <v>A60T64:0.0588</v>
      </c>
      <c r="Y29" t="str">
        <f t="shared" si="3"/>
        <v>A60T64:0.0588</v>
      </c>
      <c r="Z29" t="str">
        <f t="shared" si="3"/>
        <v>A60T64:0.0588</v>
      </c>
      <c r="AA29" t="str">
        <f t="shared" si="3"/>
        <v>A60T64:0.0588</v>
      </c>
      <c r="AB29" t="str">
        <f t="shared" si="3"/>
        <v>A60T64:0.0588</v>
      </c>
      <c r="AC29" t="str">
        <f t="shared" si="3"/>
        <v>A60T64:0.0588</v>
      </c>
      <c r="AD29" t="str">
        <f t="shared" si="3"/>
        <v>A60T64:0.0588</v>
      </c>
      <c r="AE29" t="str">
        <f t="shared" si="3"/>
        <v>A60T64:0.0588</v>
      </c>
      <c r="AF29" t="str">
        <f t="shared" si="3"/>
        <v>A60T64:0.0588</v>
      </c>
      <c r="AG29" t="str">
        <f t="shared" si="3"/>
        <v>A60T64:0.0588</v>
      </c>
      <c r="AH29" t="str">
        <f t="shared" si="3"/>
        <v>A60T64:0.0588</v>
      </c>
      <c r="AI29" t="str">
        <f t="shared" si="3"/>
        <v>A60T64:0.0588</v>
      </c>
      <c r="AJ29" t="str">
        <f t="shared" si="3"/>
        <v>A60T64:0.0588</v>
      </c>
      <c r="AK29" t="str">
        <f t="shared" si="3"/>
        <v>A60T64:0.0588</v>
      </c>
      <c r="AL29" t="str">
        <f t="shared" si="3"/>
        <v>A60T64:0.0588</v>
      </c>
      <c r="AM29" t="str">
        <f t="shared" si="3"/>
        <v>A60T64:0.0588</v>
      </c>
      <c r="AN29" t="str">
        <f t="shared" si="4"/>
        <v>A60T64:0.0588</v>
      </c>
    </row>
    <row r="30" spans="2:40" x14ac:dyDescent="0.25">
      <c r="B30">
        <f t="shared" si="5"/>
        <v>65</v>
      </c>
      <c r="C30" t="str">
        <f t="shared" si="8"/>
        <v>A65T69</v>
      </c>
      <c r="D30" s="8">
        <f t="shared" si="6"/>
        <v>5.8823529411764705E-2</v>
      </c>
      <c r="E30" s="8">
        <f t="shared" si="2"/>
        <v>5.8823529411764705E-2</v>
      </c>
      <c r="F30" s="8">
        <f t="shared" si="2"/>
        <v>5.8823529411764705E-2</v>
      </c>
      <c r="G30" s="8">
        <f t="shared" si="2"/>
        <v>5.8823529411764705E-2</v>
      </c>
      <c r="H30" s="8">
        <f t="shared" si="2"/>
        <v>5.8823529411764705E-2</v>
      </c>
      <c r="I30" s="8">
        <f t="shared" si="2"/>
        <v>5.8823529411764705E-2</v>
      </c>
      <c r="J30" s="8">
        <f t="shared" si="2"/>
        <v>5.8823529411764705E-2</v>
      </c>
      <c r="K30" s="8">
        <f t="shared" si="2"/>
        <v>5.8823529411764705E-2</v>
      </c>
      <c r="L30" s="8">
        <f t="shared" si="2"/>
        <v>5.8823529411764705E-2</v>
      </c>
      <c r="M30" s="8">
        <f t="shared" si="2"/>
        <v>5.8823529411764705E-2</v>
      </c>
      <c r="N30" s="8">
        <f t="shared" si="2"/>
        <v>5.8823529411764705E-2</v>
      </c>
      <c r="O30" s="8">
        <f t="shared" si="2"/>
        <v>5.8823529411764705E-2</v>
      </c>
      <c r="P30" s="8">
        <f t="shared" si="2"/>
        <v>5.8823529411764705E-2</v>
      </c>
      <c r="Q30" s="8">
        <f t="shared" si="2"/>
        <v>5.8823529411764705E-2</v>
      </c>
      <c r="R30" s="8">
        <f t="shared" si="2"/>
        <v>5.8823529411764705E-2</v>
      </c>
      <c r="S30" s="8">
        <f t="shared" si="2"/>
        <v>5.8823529411764705E-2</v>
      </c>
      <c r="T30" s="8">
        <f t="shared" si="2"/>
        <v>5.8823529411764705E-2</v>
      </c>
      <c r="U30" s="8"/>
      <c r="V30" s="8">
        <f t="shared" si="7"/>
        <v>1</v>
      </c>
      <c r="X30" t="str">
        <f t="shared" si="3"/>
        <v>A65T69:0.0588</v>
      </c>
      <c r="Y30" t="str">
        <f t="shared" si="3"/>
        <v>A65T69:0.0588</v>
      </c>
      <c r="Z30" t="str">
        <f t="shared" si="3"/>
        <v>A65T69:0.0588</v>
      </c>
      <c r="AA30" t="str">
        <f t="shared" si="3"/>
        <v>A65T69:0.0588</v>
      </c>
      <c r="AB30" t="str">
        <f t="shared" si="3"/>
        <v>A65T69:0.0588</v>
      </c>
      <c r="AC30" t="str">
        <f t="shared" si="3"/>
        <v>A65T69:0.0588</v>
      </c>
      <c r="AD30" t="str">
        <f t="shared" si="3"/>
        <v>A65T69:0.0588</v>
      </c>
      <c r="AE30" t="str">
        <f t="shared" si="3"/>
        <v>A65T69:0.0588</v>
      </c>
      <c r="AF30" t="str">
        <f t="shared" si="3"/>
        <v>A65T69:0.0588</v>
      </c>
      <c r="AG30" t="str">
        <f t="shared" si="3"/>
        <v>A65T69:0.0588</v>
      </c>
      <c r="AH30" t="str">
        <f t="shared" si="3"/>
        <v>A65T69:0.0588</v>
      </c>
      <c r="AI30" t="str">
        <f t="shared" si="3"/>
        <v>A65T69:0.0588</v>
      </c>
      <c r="AJ30" t="str">
        <f t="shared" si="3"/>
        <v>A65T69:0.0588</v>
      </c>
      <c r="AK30" t="str">
        <f t="shared" si="3"/>
        <v>A65T69:0.0588</v>
      </c>
      <c r="AL30" t="str">
        <f t="shared" si="3"/>
        <v>A65T69:0.0588</v>
      </c>
      <c r="AM30" t="str">
        <f t="shared" si="3"/>
        <v>A65T69:0.0588</v>
      </c>
      <c r="AN30" t="str">
        <f t="shared" si="4"/>
        <v>A65T69:0.0588</v>
      </c>
    </row>
    <row r="31" spans="2:40" x14ac:dyDescent="0.25">
      <c r="B31">
        <f t="shared" si="5"/>
        <v>70</v>
      </c>
      <c r="C31" t="str">
        <f t="shared" si="8"/>
        <v>A70T74</v>
      </c>
      <c r="D31" s="8">
        <f t="shared" si="6"/>
        <v>5.8823529411764705E-2</v>
      </c>
      <c r="E31" s="8">
        <f t="shared" si="2"/>
        <v>5.8823529411764705E-2</v>
      </c>
      <c r="F31" s="8">
        <f t="shared" si="2"/>
        <v>5.8823529411764705E-2</v>
      </c>
      <c r="G31" s="8">
        <f t="shared" si="2"/>
        <v>5.8823529411764705E-2</v>
      </c>
      <c r="H31" s="8">
        <f t="shared" si="2"/>
        <v>5.8823529411764705E-2</v>
      </c>
      <c r="I31" s="8">
        <f t="shared" si="2"/>
        <v>5.8823529411764705E-2</v>
      </c>
      <c r="J31" s="8">
        <f t="shared" si="2"/>
        <v>5.8823529411764705E-2</v>
      </c>
      <c r="K31" s="8">
        <f t="shared" si="2"/>
        <v>5.8823529411764705E-2</v>
      </c>
      <c r="L31" s="8">
        <f t="shared" si="2"/>
        <v>5.8823529411764705E-2</v>
      </c>
      <c r="M31" s="8">
        <f t="shared" si="2"/>
        <v>5.8823529411764705E-2</v>
      </c>
      <c r="N31" s="8">
        <f t="shared" si="2"/>
        <v>5.8823529411764705E-2</v>
      </c>
      <c r="O31" s="8">
        <f t="shared" si="2"/>
        <v>5.8823529411764705E-2</v>
      </c>
      <c r="P31" s="8">
        <f t="shared" si="2"/>
        <v>5.8823529411764705E-2</v>
      </c>
      <c r="Q31" s="8">
        <f t="shared" si="2"/>
        <v>5.8823529411764705E-2</v>
      </c>
      <c r="R31" s="8">
        <f t="shared" si="2"/>
        <v>5.8823529411764705E-2</v>
      </c>
      <c r="S31" s="8">
        <f t="shared" si="2"/>
        <v>5.8823529411764705E-2</v>
      </c>
      <c r="T31" s="8">
        <f t="shared" si="2"/>
        <v>5.8823529411764705E-2</v>
      </c>
      <c r="U31" s="8"/>
      <c r="V31" s="8">
        <f t="shared" si="7"/>
        <v>1</v>
      </c>
      <c r="X31" t="str">
        <f t="shared" si="3"/>
        <v>A70T74:0.0588</v>
      </c>
      <c r="Y31" t="str">
        <f t="shared" si="3"/>
        <v>A70T74:0.0588</v>
      </c>
      <c r="Z31" t="str">
        <f t="shared" si="3"/>
        <v>A70T74:0.0588</v>
      </c>
      <c r="AA31" t="str">
        <f t="shared" si="3"/>
        <v>A70T74:0.0588</v>
      </c>
      <c r="AB31" t="str">
        <f t="shared" si="3"/>
        <v>A70T74:0.0588</v>
      </c>
      <c r="AC31" t="str">
        <f t="shared" si="3"/>
        <v>A70T74:0.0588</v>
      </c>
      <c r="AD31" t="str">
        <f t="shared" si="3"/>
        <v>A70T74:0.0588</v>
      </c>
      <c r="AE31" t="str">
        <f t="shared" si="3"/>
        <v>A70T74:0.0588</v>
      </c>
      <c r="AF31" t="str">
        <f t="shared" si="3"/>
        <v>A70T74:0.0588</v>
      </c>
      <c r="AG31" t="str">
        <f t="shared" si="3"/>
        <v>A70T74:0.0588</v>
      </c>
      <c r="AH31" t="str">
        <f t="shared" si="3"/>
        <v>A70T74:0.0588</v>
      </c>
      <c r="AI31" t="str">
        <f t="shared" si="3"/>
        <v>A70T74:0.0588</v>
      </c>
      <c r="AJ31" t="str">
        <f t="shared" si="3"/>
        <v>A70T74:0.0588</v>
      </c>
      <c r="AK31" t="str">
        <f t="shared" si="3"/>
        <v>A70T74:0.0588</v>
      </c>
      <c r="AL31" t="str">
        <f t="shared" si="3"/>
        <v>A70T74:0.0588</v>
      </c>
      <c r="AM31" t="str">
        <f t="shared" si="3"/>
        <v>A70T74:0.0588</v>
      </c>
      <c r="AN31" t="str">
        <f t="shared" si="4"/>
        <v>A70T74:0.0588</v>
      </c>
    </row>
    <row r="32" spans="2:40" x14ac:dyDescent="0.25">
      <c r="B32">
        <f t="shared" si="5"/>
        <v>75</v>
      </c>
      <c r="C32" t="str">
        <f t="shared" si="8"/>
        <v>A75T79</v>
      </c>
      <c r="D32" s="8">
        <f t="shared" si="6"/>
        <v>5.8823529411764705E-2</v>
      </c>
      <c r="E32" s="8">
        <f t="shared" si="2"/>
        <v>5.8823529411764705E-2</v>
      </c>
      <c r="F32" s="8">
        <f t="shared" si="2"/>
        <v>5.8823529411764705E-2</v>
      </c>
      <c r="G32" s="8">
        <f t="shared" si="2"/>
        <v>5.8823529411764705E-2</v>
      </c>
      <c r="H32" s="8">
        <f t="shared" si="2"/>
        <v>5.8823529411764705E-2</v>
      </c>
      <c r="I32" s="8">
        <f t="shared" si="2"/>
        <v>5.8823529411764705E-2</v>
      </c>
      <c r="J32" s="8">
        <f t="shared" si="2"/>
        <v>5.8823529411764705E-2</v>
      </c>
      <c r="K32" s="8">
        <f t="shared" si="2"/>
        <v>5.8823529411764705E-2</v>
      </c>
      <c r="L32" s="8">
        <f t="shared" si="2"/>
        <v>5.8823529411764705E-2</v>
      </c>
      <c r="M32" s="8">
        <f t="shared" si="2"/>
        <v>5.8823529411764705E-2</v>
      </c>
      <c r="N32" s="8">
        <f t="shared" si="2"/>
        <v>5.8823529411764705E-2</v>
      </c>
      <c r="O32" s="8">
        <f t="shared" si="2"/>
        <v>5.8823529411764705E-2</v>
      </c>
      <c r="P32" s="8">
        <f t="shared" si="2"/>
        <v>5.8823529411764705E-2</v>
      </c>
      <c r="Q32" s="8">
        <f t="shared" si="2"/>
        <v>5.8823529411764705E-2</v>
      </c>
      <c r="R32" s="8">
        <f t="shared" si="2"/>
        <v>5.8823529411764705E-2</v>
      </c>
      <c r="S32" s="8">
        <f t="shared" si="2"/>
        <v>5.8823529411764705E-2</v>
      </c>
      <c r="T32" s="8">
        <f t="shared" si="2"/>
        <v>5.8823529411764705E-2</v>
      </c>
      <c r="U32" s="8"/>
      <c r="V32" s="8">
        <f t="shared" si="7"/>
        <v>1</v>
      </c>
      <c r="X32" t="str">
        <f t="shared" si="3"/>
        <v>A75T79:0.0588</v>
      </c>
      <c r="Y32" t="str">
        <f t="shared" si="3"/>
        <v>A75T79:0.0588</v>
      </c>
      <c r="Z32" t="str">
        <f t="shared" si="3"/>
        <v>A75T79:0.0588</v>
      </c>
      <c r="AA32" t="str">
        <f t="shared" si="3"/>
        <v>A75T79:0.0588</v>
      </c>
      <c r="AB32" t="str">
        <f t="shared" si="3"/>
        <v>A75T79:0.0588</v>
      </c>
      <c r="AC32" t="str">
        <f t="shared" si="3"/>
        <v>A75T79:0.0588</v>
      </c>
      <c r="AD32" t="str">
        <f t="shared" si="3"/>
        <v>A75T79:0.0588</v>
      </c>
      <c r="AE32" t="str">
        <f t="shared" si="3"/>
        <v>A75T79:0.0588</v>
      </c>
      <c r="AF32" t="str">
        <f t="shared" si="3"/>
        <v>A75T79:0.0588</v>
      </c>
      <c r="AG32" t="str">
        <f t="shared" si="3"/>
        <v>A75T79:0.0588</v>
      </c>
      <c r="AH32" t="str">
        <f t="shared" si="3"/>
        <v>A75T79:0.0588</v>
      </c>
      <c r="AI32" t="str">
        <f t="shared" si="3"/>
        <v>A75T79:0.0588</v>
      </c>
      <c r="AJ32" t="str">
        <f t="shared" si="3"/>
        <v>A75T79:0.0588</v>
      </c>
      <c r="AK32" t="str">
        <f t="shared" si="3"/>
        <v>A75T79:0.0588</v>
      </c>
      <c r="AL32" t="str">
        <f t="shared" si="3"/>
        <v>A75T79:0.0588</v>
      </c>
      <c r="AM32" t="str">
        <f t="shared" ref="AM32:AM33" si="9">$C32&amp;":"&amp;TEXT(S32,$X$14)</f>
        <v>A75T79:0.0588</v>
      </c>
      <c r="AN32" t="str">
        <f t="shared" si="4"/>
        <v>A75T79:0.0588</v>
      </c>
    </row>
    <row r="33" spans="2:40" x14ac:dyDescent="0.25">
      <c r="B33">
        <f t="shared" si="5"/>
        <v>80</v>
      </c>
      <c r="C33" t="s">
        <v>20</v>
      </c>
      <c r="D33" s="8">
        <f t="shared" si="6"/>
        <v>5.8823529411764705E-2</v>
      </c>
      <c r="E33" s="8">
        <f t="shared" ref="E33:T33" si="10">1/COUNTA($D$16:$T$16)</f>
        <v>5.8823529411764705E-2</v>
      </c>
      <c r="F33" s="8">
        <f t="shared" si="10"/>
        <v>5.8823529411764705E-2</v>
      </c>
      <c r="G33" s="8">
        <f t="shared" si="10"/>
        <v>5.8823529411764705E-2</v>
      </c>
      <c r="H33" s="8">
        <f t="shared" si="10"/>
        <v>5.8823529411764705E-2</v>
      </c>
      <c r="I33" s="8">
        <f t="shared" si="10"/>
        <v>5.8823529411764705E-2</v>
      </c>
      <c r="J33" s="8">
        <f t="shared" si="10"/>
        <v>5.8823529411764705E-2</v>
      </c>
      <c r="K33" s="8">
        <f t="shared" si="10"/>
        <v>5.8823529411764705E-2</v>
      </c>
      <c r="L33" s="8">
        <f t="shared" si="10"/>
        <v>5.8823529411764705E-2</v>
      </c>
      <c r="M33" s="8">
        <f t="shared" si="10"/>
        <v>5.8823529411764705E-2</v>
      </c>
      <c r="N33" s="8">
        <f t="shared" si="10"/>
        <v>5.8823529411764705E-2</v>
      </c>
      <c r="O33" s="8">
        <f t="shared" si="10"/>
        <v>5.8823529411764705E-2</v>
      </c>
      <c r="P33" s="8">
        <f t="shared" si="10"/>
        <v>5.8823529411764705E-2</v>
      </c>
      <c r="Q33" s="8">
        <f t="shared" si="10"/>
        <v>5.8823529411764705E-2</v>
      </c>
      <c r="R33" s="8">
        <f t="shared" si="10"/>
        <v>5.8823529411764705E-2</v>
      </c>
      <c r="S33" s="8">
        <f t="shared" si="10"/>
        <v>5.8823529411764705E-2</v>
      </c>
      <c r="T33" s="8">
        <f t="shared" si="10"/>
        <v>5.8823529411764705E-2</v>
      </c>
      <c r="U33" s="8"/>
      <c r="V33" s="8">
        <f t="shared" si="7"/>
        <v>1</v>
      </c>
      <c r="X33" t="str">
        <f t="shared" ref="X33:AL33" si="11">$C33&amp;":"&amp;TEXT(D33,$X$14)</f>
        <v>A80P:0.0588</v>
      </c>
      <c r="Y33" t="str">
        <f t="shared" si="11"/>
        <v>A80P:0.0588</v>
      </c>
      <c r="Z33" t="str">
        <f t="shared" si="11"/>
        <v>A80P:0.0588</v>
      </c>
      <c r="AA33" t="str">
        <f t="shared" si="11"/>
        <v>A80P:0.0588</v>
      </c>
      <c r="AB33" t="str">
        <f t="shared" si="11"/>
        <v>A80P:0.0588</v>
      </c>
      <c r="AC33" t="str">
        <f t="shared" si="11"/>
        <v>A80P:0.0588</v>
      </c>
      <c r="AD33" t="str">
        <f t="shared" si="11"/>
        <v>A80P:0.0588</v>
      </c>
      <c r="AE33" t="str">
        <f t="shared" si="11"/>
        <v>A80P:0.0588</v>
      </c>
      <c r="AF33" t="str">
        <f t="shared" si="11"/>
        <v>A80P:0.0588</v>
      </c>
      <c r="AG33" t="str">
        <f t="shared" si="11"/>
        <v>A80P:0.0588</v>
      </c>
      <c r="AH33" t="str">
        <f t="shared" si="11"/>
        <v>A80P:0.0588</v>
      </c>
      <c r="AI33" t="str">
        <f t="shared" si="11"/>
        <v>A80P:0.0588</v>
      </c>
      <c r="AJ33" t="str">
        <f t="shared" si="11"/>
        <v>A80P:0.0588</v>
      </c>
      <c r="AK33" t="str">
        <f t="shared" si="11"/>
        <v>A80P:0.0588</v>
      </c>
      <c r="AL33" t="str">
        <f t="shared" si="11"/>
        <v>A80P:0.0588</v>
      </c>
      <c r="AM33" t="str">
        <f t="shared" si="9"/>
        <v>A80P:0.0588</v>
      </c>
      <c r="AN33" t="str">
        <f t="shared" si="4"/>
        <v>A80P:0.0588</v>
      </c>
    </row>
    <row r="34" spans="2:40" x14ac:dyDescent="0.25">
      <c r="V34" s="14">
        <f>SUM(V17:V33)</f>
        <v>17</v>
      </c>
    </row>
    <row r="35" spans="2:40" x14ac:dyDescent="0.25">
      <c r="D35" s="11">
        <f>SUM(D17:D34)</f>
        <v>1</v>
      </c>
      <c r="E35" s="11">
        <f t="shared" ref="E35:T35" si="12">SUM(E17:E34)</f>
        <v>1</v>
      </c>
      <c r="F35" s="11">
        <f t="shared" si="12"/>
        <v>1</v>
      </c>
      <c r="G35" s="11">
        <f t="shared" si="12"/>
        <v>1</v>
      </c>
      <c r="H35" s="11">
        <f t="shared" si="12"/>
        <v>1</v>
      </c>
      <c r="I35" s="11">
        <f t="shared" si="12"/>
        <v>1</v>
      </c>
      <c r="J35" s="11">
        <f t="shared" si="12"/>
        <v>1</v>
      </c>
      <c r="K35" s="11">
        <f t="shared" si="12"/>
        <v>1</v>
      </c>
      <c r="L35" s="11">
        <f t="shared" si="12"/>
        <v>1</v>
      </c>
      <c r="M35" s="11">
        <f t="shared" si="12"/>
        <v>1</v>
      </c>
      <c r="N35" s="11">
        <f t="shared" si="12"/>
        <v>1</v>
      </c>
      <c r="O35" s="11">
        <f t="shared" si="12"/>
        <v>1</v>
      </c>
      <c r="P35" s="11">
        <f t="shared" si="12"/>
        <v>1</v>
      </c>
      <c r="Q35" s="11">
        <f t="shared" si="12"/>
        <v>1</v>
      </c>
      <c r="R35" s="11">
        <f t="shared" si="12"/>
        <v>1</v>
      </c>
      <c r="S35" s="11">
        <f t="shared" si="12"/>
        <v>1</v>
      </c>
      <c r="T35" s="11">
        <f t="shared" si="12"/>
        <v>1</v>
      </c>
      <c r="U35" s="11"/>
      <c r="V35" s="11"/>
      <c r="X35" t="str">
        <f>X16&amp;":{"&amp;_xlfn.TEXTJOIN(", ",TRUE,X17:X33)&amp;"}"</f>
        <v>A00T09:{A00T04:0.0588, A05T09:0.0588, A10T14:0.0588, A15T19:0.0588, A20T24:0.0588, A25T29:0.0588, A30T34:0.0588, A35T39:0.0588, A40T44:0.0588, A45T49:0.0588, A50T54:0.0588, A55T59:0.0588, A60T64:0.0588, A65T69:0.0588, A70T74:0.0588, A75T79:0.0588, A80P:0.0588}</v>
      </c>
      <c r="Y35" t="str">
        <f t="shared" ref="Y35:AN35" si="13">Y16&amp;":{"&amp;_xlfn.TEXTJOIN(", ",TRUE,Y17:Y33)&amp;"}"</f>
        <v>A05T09:{A00T04:0.0588, A05T09:0.0588, A10T14:0.0588, A15T19:0.0588, A20T24:0.0588, A25T29:0.0588, A30T34:0.0588, A35T39:0.0588, A40T44:0.0588, A45T49:0.0588, A50T54:0.0588, A55T59:0.0588, A60T64:0.0588, A65T69:0.0588, A70T74:0.0588, A75T79:0.0588, A80P:0.0588}</v>
      </c>
      <c r="Z35" t="str">
        <f t="shared" si="13"/>
        <v>A10T14:{A00T04:0.0588, A05T09:0.0588, A10T14:0.0588, A15T19:0.0588, A20T24:0.0588, A25T29:0.0588, A30T34:0.0588, A35T39:0.0588, A40T44:0.0588, A45T49:0.0588, A50T54:0.0588, A55T59:0.0588, A60T64:0.0588, A65T69:0.0588, A70T74:0.0588, A75T79:0.0588, A80P:0.0588}</v>
      </c>
      <c r="AA35" t="str">
        <f t="shared" si="13"/>
        <v>A15T19:{A00T04:0.0588, A05T09:0.0588, A10T14:0.0588, A15T19:0.0588, A20T24:0.0588, A25T29:0.0588, A30T34:0.0588, A35T39:0.0588, A40T44:0.0588, A45T49:0.0588, A50T54:0.0588, A55T59:0.0588, A60T64:0.0588, A65T69:0.0588, A70T74:0.0588, A75T79:0.0588, A80P:0.0588}</v>
      </c>
      <c r="AB35" t="str">
        <f t="shared" si="13"/>
        <v>A20T24:{A00T04:0.0588, A05T09:0.0588, A10T14:0.0588, A15T19:0.0588, A20T24:0.0588, A25T29:0.0588, A30T34:0.0588, A35T39:0.0588, A40T44:0.0588, A45T49:0.0588, A50T54:0.0588, A55T59:0.0588, A60T64:0.0588, A65T69:0.0588, A70T74:0.0588, A75T79:0.0588, A80P:0.0588}</v>
      </c>
      <c r="AC35" t="str">
        <f t="shared" si="13"/>
        <v>A25T29:{A00T04:0.0588, A05T09:0.0588, A10T14:0.0588, A15T19:0.0588, A20T24:0.0588, A25T29:0.0588, A30T34:0.0588, A35T39:0.0588, A40T44:0.0588, A45T49:0.0588, A50T54:0.0588, A55T59:0.0588, A60T64:0.0588, A65T69:0.0588, A70T74:0.0588, A75T79:0.0588, A80P:0.0588}</v>
      </c>
      <c r="AD35" t="str">
        <f t="shared" si="13"/>
        <v>A30T34:{A00T04:0.0588, A05T09:0.0588, A10T14:0.0588, A15T19:0.0588, A20T24:0.0588, A25T29:0.0588, A30T34:0.0588, A35T39:0.0588, A40T44:0.0588, A45T49:0.0588, A50T54:0.0588, A55T59:0.0588, A60T64:0.0588, A65T69:0.0588, A70T74:0.0588, A75T79:0.0588, A80P:0.0588}</v>
      </c>
      <c r="AE35" t="str">
        <f t="shared" si="13"/>
        <v>A35T39:{A00T04:0.0588, A05T09:0.0588, A10T14:0.0588, A15T19:0.0588, A20T24:0.0588, A25T29:0.0588, A30T34:0.0588, A35T39:0.0588, A40T44:0.0588, A45T49:0.0588, A50T54:0.0588, A55T59:0.0588, A60T64:0.0588, A65T69:0.0588, A70T74:0.0588, A75T79:0.0588, A80P:0.0588}</v>
      </c>
      <c r="AF35" t="str">
        <f t="shared" si="13"/>
        <v>A40T44:{A00T04:0.0588, A05T09:0.0588, A10T14:0.0588, A15T19:0.0588, A20T24:0.0588, A25T29:0.0588, A30T34:0.0588, A35T39:0.0588, A40T44:0.0588, A45T49:0.0588, A50T54:0.0588, A55T59:0.0588, A60T64:0.0588, A65T69:0.0588, A70T74:0.0588, A75T79:0.0588, A80P:0.0588}</v>
      </c>
      <c r="AG35" t="str">
        <f t="shared" si="13"/>
        <v>A45T49:{A00T04:0.0588, A05T09:0.0588, A10T14:0.0588, A15T19:0.0588, A20T24:0.0588, A25T29:0.0588, A30T34:0.0588, A35T39:0.0588, A40T44:0.0588, A45T49:0.0588, A50T54:0.0588, A55T59:0.0588, A60T64:0.0588, A65T69:0.0588, A70T74:0.0588, A75T79:0.0588, A80P:0.0588}</v>
      </c>
      <c r="AH35" t="str">
        <f t="shared" si="13"/>
        <v>A50T54:{A00T04:0.0588, A05T09:0.0588, A10T14:0.0588, A15T19:0.0588, A20T24:0.0588, A25T29:0.0588, A30T34:0.0588, A35T39:0.0588, A40T44:0.0588, A45T49:0.0588, A50T54:0.0588, A55T59:0.0588, A60T64:0.0588, A65T69:0.0588, A70T74:0.0588, A75T79:0.0588, A80P:0.0588}</v>
      </c>
      <c r="AI35" t="str">
        <f t="shared" si="13"/>
        <v>A55T59:{A00T04:0.0588, A05T09:0.0588, A10T14:0.0588, A15T19:0.0588, A20T24:0.0588, A25T29:0.0588, A30T34:0.0588, A35T39:0.0588, A40T44:0.0588, A45T49:0.0588, A50T54:0.0588, A55T59:0.0588, A60T64:0.0588, A65T69:0.0588, A70T74:0.0588, A75T79:0.0588, A80P:0.0588}</v>
      </c>
      <c r="AJ35" t="str">
        <f t="shared" si="13"/>
        <v>A60T64:{A00T04:0.0588, A05T09:0.0588, A10T14:0.0588, A15T19:0.0588, A20T24:0.0588, A25T29:0.0588, A30T34:0.0588, A35T39:0.0588, A40T44:0.0588, A45T49:0.0588, A50T54:0.0588, A55T59:0.0588, A60T64:0.0588, A65T69:0.0588, A70T74:0.0588, A75T79:0.0588, A80P:0.0588}</v>
      </c>
      <c r="AK35" t="str">
        <f t="shared" si="13"/>
        <v>A65T69:{A00T04:0.0588, A05T09:0.0588, A10T14:0.0588, A15T19:0.0588, A20T24:0.0588, A25T29:0.0588, A30T34:0.0588, A35T39:0.0588, A40T44:0.0588, A45T49:0.0588, A50T54:0.0588, A55T59:0.0588, A60T64:0.0588, A65T69:0.0588, A70T74:0.0588, A75T79:0.0588, A80P:0.0588}</v>
      </c>
      <c r="AL35" t="str">
        <f t="shared" si="13"/>
        <v>A70T74:{A00T04:0.0588, A05T09:0.0588, A10T14:0.0588, A15T19:0.0588, A20T24:0.0588, A25T29:0.0588, A30T34:0.0588, A35T39:0.0588, A40T44:0.0588, A45T49:0.0588, A50T54:0.0588, A55T59:0.0588, A60T64:0.0588, A65T69:0.0588, A70T74:0.0588, A75T79:0.0588, A80P:0.0588}</v>
      </c>
      <c r="AM35" t="str">
        <f t="shared" si="13"/>
        <v>A75T79:{A00T04:0.0588, A05T09:0.0588, A10T14:0.0588, A15T19:0.0588, A20T24:0.0588, A25T29:0.0588, A30T34:0.0588, A35T39:0.0588, A40T44:0.0588, A45T49:0.0588, A50T54:0.0588, A55T59:0.0588, A60T64:0.0588, A65T69:0.0588, A70T74:0.0588, A75T79:0.0588, A80P:0.0588}</v>
      </c>
      <c r="AN35" t="str">
        <f t="shared" si="13"/>
        <v>A80P:{A00T04:0.0588, A05T09:0.0588, A10T14:0.0588, A15T19:0.0588, A20T24:0.0588, A25T29:0.0588, A30T34:0.0588, A35T39:0.0588, A40T44:0.0588, A45T49:0.0588, A50T54:0.0588, A55T59:0.0588, A60T64:0.0588, A65T69:0.0588, A70T74:0.0588, A75T79:0.0588, A80P:0.0588}</v>
      </c>
    </row>
    <row r="37" spans="2:40" x14ac:dyDescent="0.25">
      <c r="E37" s="1" t="s">
        <v>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4">
        <f>SUM(D35:T35)</f>
        <v>17</v>
      </c>
      <c r="U37" s="1"/>
      <c r="V37" s="15"/>
      <c r="W37" s="16" t="s">
        <v>51</v>
      </c>
      <c r="X37" t="str">
        <f>"{"&amp;_xlfn.TEXTJOIN(", ",TRUE,X35:AN35)&amp;"}"</f>
        <v>{A00T09:{A00T04:0.0588, A05T09:0.0588, A10T14:0.0588, A15T19:0.0588, A20T24:0.0588, A25T29:0.0588, A30T34:0.0588, A35T39:0.0588, A40T44:0.0588, A45T49:0.0588, A50T54:0.0588, A55T59:0.0588, A60T64:0.0588, A65T69:0.0588, A70T74:0.0588, A75T79:0.0588, A80P:0.0588}, A05T09:{A00T04:0.0588, A05T09:0.0588, A10T14:0.0588, A15T19:0.0588, A20T24:0.0588, A25T29:0.0588, A30T34:0.0588, A35T39:0.0588, A40T44:0.0588, A45T49:0.0588, A50T54:0.0588, A55T59:0.0588, A60T64:0.0588, A65T69:0.0588, A70T74:0.0588, A75T79:0.0588, A80P:0.0588}, A10T14:{A00T04:0.0588, A05T09:0.0588, A10T14:0.0588, A15T19:0.0588, A20T24:0.0588, A25T29:0.0588, A30T34:0.0588, A35T39:0.0588, A40T44:0.0588, A45T49:0.0588, A50T54:0.0588, A55T59:0.0588, A60T64:0.0588, A65T69:0.0588, A70T74:0.0588, A75T79:0.0588, A80P:0.0588}, A15T19:{A00T04:0.0588, A05T09:0.0588, A10T14:0.0588, A15T19:0.0588, A20T24:0.0588, A25T29:0.0588, A30T34:0.0588, A35T39:0.0588, A40T44:0.0588, A45T49:0.0588, A50T54:0.0588, A55T59:0.0588, A60T64:0.0588, A65T69:0.0588, A70T74:0.0588, A75T79:0.0588, A80P:0.0588}, A20T24:{A00T04:0.0588, A05T09:0.0588, A10T14:0.0588, A15T19:0.0588, A20T24:0.0588, A25T29:0.0588, A30T34:0.0588, A35T39:0.0588, A40T44:0.0588, A45T49:0.0588, A50T54:0.0588, A55T59:0.0588, A60T64:0.0588, A65T69:0.0588, A70T74:0.0588, A75T79:0.0588, A80P:0.0588}, A25T29:{A00T04:0.0588, A05T09:0.0588, A10T14:0.0588, A15T19:0.0588, A20T24:0.0588, A25T29:0.0588, A30T34:0.0588, A35T39:0.0588, A40T44:0.0588, A45T49:0.0588, A50T54:0.0588, A55T59:0.0588, A60T64:0.0588, A65T69:0.0588, A70T74:0.0588, A75T79:0.0588, A80P:0.0588}, A30T34:{A00T04:0.0588, A05T09:0.0588, A10T14:0.0588, A15T19:0.0588, A20T24:0.0588, A25T29:0.0588, A30T34:0.0588, A35T39:0.0588, A40T44:0.0588, A45T49:0.0588, A50T54:0.0588, A55T59:0.0588, A60T64:0.0588, A65T69:0.0588, A70T74:0.0588, A75T79:0.0588, A80P:0.0588}, A35T39:{A00T04:0.0588, A05T09:0.0588, A10T14:0.0588, A15T19:0.0588, A20T24:0.0588, A25T29:0.0588, A30T34:0.0588, A35T39:0.0588, A40T44:0.0588, A45T49:0.0588, A50T54:0.0588, A55T59:0.0588, A60T64:0.0588, A65T69:0.0588, A70T74:0.0588, A75T79:0.0588, A80P:0.0588}, A40T44:{A00T04:0.0588, A05T09:0.0588, A10T14:0.0588, A15T19:0.0588, A20T24:0.0588, A25T29:0.0588, A30T34:0.0588, A35T39:0.0588, A40T44:0.0588, A45T49:0.0588, A50T54:0.0588, A55T59:0.0588, A60T64:0.0588, A65T69:0.0588, A70T74:0.0588, A75T79:0.0588, A80P:0.0588}, A45T49:{A00T04:0.0588, A05T09:0.0588, A10T14:0.0588, A15T19:0.0588, A20T24:0.0588, A25T29:0.0588, A30T34:0.0588, A35T39:0.0588, A40T44:0.0588, A45T49:0.0588, A50T54:0.0588, A55T59:0.0588, A60T64:0.0588, A65T69:0.0588, A70T74:0.0588, A75T79:0.0588, A80P:0.0588}, A50T54:{A00T04:0.0588, A05T09:0.0588, A10T14:0.0588, A15T19:0.0588, A20T24:0.0588, A25T29:0.0588, A30T34:0.0588, A35T39:0.0588, A40T44:0.0588, A45T49:0.0588, A50T54:0.0588, A55T59:0.0588, A60T64:0.0588, A65T69:0.0588, A70T74:0.0588, A75T79:0.0588, A80P:0.0588}, A55T59:{A00T04:0.0588, A05T09:0.0588, A10T14:0.0588, A15T19:0.0588, A20T24:0.0588, A25T29:0.0588, A30T34:0.0588, A35T39:0.0588, A40T44:0.0588, A45T49:0.0588, A50T54:0.0588, A55T59:0.0588, A60T64:0.0588, A65T69:0.0588, A70T74:0.0588, A75T79:0.0588, A80P:0.0588}, A60T64:{A00T04:0.0588, A05T09:0.0588, A10T14:0.0588, A15T19:0.0588, A20T24:0.0588, A25T29:0.0588, A30T34:0.0588, A35T39:0.0588, A40T44:0.0588, A45T49:0.0588, A50T54:0.0588, A55T59:0.0588, A60T64:0.0588, A65T69:0.0588, A70T74:0.0588, A75T79:0.0588, A80P:0.0588}, A65T69:{A00T04:0.0588, A05T09:0.0588, A10T14:0.0588, A15T19:0.0588, A20T24:0.0588, A25T29:0.0588, A30T34:0.0588, A35T39:0.0588, A40T44:0.0588, A45T49:0.0588, A50T54:0.0588, A55T59:0.0588, A60T64:0.0588, A65T69:0.0588, A70T74:0.0588, A75T79:0.0588, A80P:0.0588}, A70T74:{A00T04:0.0588, A05T09:0.0588, A10T14:0.0588, A15T19:0.0588, A20T24:0.0588, A25T29:0.0588, A30T34:0.0588, A35T39:0.0588, A40T44:0.0588, A45T49:0.0588, A50T54:0.0588, A55T59:0.0588, A60T64:0.0588, A65T69:0.0588, A70T74:0.0588, A75T79:0.0588, A80P:0.0588}, A75T79:{A00T04:0.0588, A05T09:0.0588, A10T14:0.0588, A15T19:0.0588, A20T24:0.0588, A25T29:0.0588, A30T34:0.0588, A35T39:0.0588, A40T44:0.0588, A45T49:0.0588, A50T54:0.0588, A55T59:0.0588, A60T64:0.0588, A65T69:0.0588, A70T74:0.0588, A75T79:0.0588, A80P:0.0588}, A80P:{A00T04:0.0588, A05T09:0.0588, A10T14:0.0588, A15T19:0.0588, A20T24:0.0588, A25T29:0.0588, A30T34:0.0588, A35T39:0.0588, A40T44:0.0588, A45T49:0.0588, A50T54:0.0588, A55T59:0.0588, A60T64:0.0588, A65T69:0.0588, A70T74:0.0588, A75T79:0.0588, A80P:0.0588}}</v>
      </c>
    </row>
    <row r="40" spans="2:40" x14ac:dyDescent="0.25">
      <c r="B40" t="s">
        <v>82</v>
      </c>
    </row>
    <row r="44" spans="2:40" x14ac:dyDescent="0.25"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Z44" s="10"/>
      <c r="AA44" s="10"/>
    </row>
    <row r="45" spans="2:40" x14ac:dyDescent="0.25"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Z45" s="10"/>
      <c r="AA45" s="10"/>
    </row>
    <row r="46" spans="2:40" x14ac:dyDescent="0.25"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Z46" s="10"/>
      <c r="AA46" s="10"/>
    </row>
    <row r="47" spans="2:40" x14ac:dyDescent="0.25"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Z47" s="10"/>
      <c r="AA47" s="10"/>
    </row>
    <row r="48" spans="2:40" x14ac:dyDescent="0.25"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Z48" s="10"/>
      <c r="AA48" s="10"/>
    </row>
    <row r="49" spans="5:27" x14ac:dyDescent="0.25"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Z49" s="10"/>
      <c r="AA49" s="10"/>
    </row>
    <row r="50" spans="5:27" x14ac:dyDescent="0.25"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Z50" s="10"/>
      <c r="AA50" s="10"/>
    </row>
    <row r="51" spans="5:27" x14ac:dyDescent="0.25"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Z51" s="10"/>
      <c r="AA51" s="10"/>
    </row>
    <row r="52" spans="5:27" x14ac:dyDescent="0.25"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Z52" s="10"/>
      <c r="AA52" s="10"/>
    </row>
    <row r="53" spans="5:27" x14ac:dyDescent="0.25"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5:27" x14ac:dyDescent="0.25"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5:27" x14ac:dyDescent="0.25"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5:27" x14ac:dyDescent="0.25"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5:27" x14ac:dyDescent="0.25"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5:27" x14ac:dyDescent="0.25"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5:27" x14ac:dyDescent="0.25"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5:27" x14ac:dyDescent="0.25"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5:27" x14ac:dyDescent="0.25"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5:27" x14ac:dyDescent="0.25"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5:27" x14ac:dyDescent="0.25"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1DD7-301F-4433-82C7-3221A0E6AC4D}">
  <dimension ref="B2:T28"/>
  <sheetViews>
    <sheetView workbookViewId="0">
      <selection activeCell="B4" sqref="B4"/>
    </sheetView>
  </sheetViews>
  <sheetFormatPr defaultRowHeight="15" x14ac:dyDescent="0.25"/>
  <cols>
    <col min="2" max="2" width="17.28515625" customWidth="1"/>
  </cols>
  <sheetData>
    <row r="2" spans="2:19" ht="18.75" x14ac:dyDescent="0.3">
      <c r="B2" s="17" t="s">
        <v>52</v>
      </c>
    </row>
    <row r="3" spans="2:19" x14ac:dyDescent="0.25">
      <c r="B3" t="s">
        <v>53</v>
      </c>
    </row>
    <row r="4" spans="2:19" x14ac:dyDescent="0.25">
      <c r="B4" t="s">
        <v>54</v>
      </c>
    </row>
    <row r="5" spans="2:19" x14ac:dyDescent="0.25">
      <c r="B5" t="s">
        <v>55</v>
      </c>
    </row>
    <row r="6" spans="2:19" x14ac:dyDescent="0.25">
      <c r="B6" t="s">
        <v>56</v>
      </c>
    </row>
    <row r="9" spans="2:19" ht="15.75" thickBot="1" x14ac:dyDescent="0.3">
      <c r="B9" s="18"/>
      <c r="C9" s="19" t="s">
        <v>57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2:19" ht="15.75" thickBot="1" x14ac:dyDescent="0.3">
      <c r="B10" s="20" t="s">
        <v>58</v>
      </c>
      <c r="C10" s="21" t="s">
        <v>59</v>
      </c>
      <c r="D10" s="22" t="s">
        <v>60</v>
      </c>
      <c r="E10" s="23" t="s">
        <v>61</v>
      </c>
      <c r="F10" s="24" t="s">
        <v>62</v>
      </c>
      <c r="G10" s="24" t="s">
        <v>63</v>
      </c>
      <c r="H10" s="24" t="s">
        <v>64</v>
      </c>
      <c r="I10" s="24" t="s">
        <v>65</v>
      </c>
      <c r="J10" s="24" t="s">
        <v>66</v>
      </c>
      <c r="K10" s="24" t="s">
        <v>67</v>
      </c>
      <c r="L10" s="24" t="s">
        <v>68</v>
      </c>
      <c r="M10" s="24" t="s">
        <v>69</v>
      </c>
      <c r="N10" s="24" t="s">
        <v>70</v>
      </c>
      <c r="O10" s="24" t="s">
        <v>71</v>
      </c>
      <c r="P10" s="24" t="s">
        <v>72</v>
      </c>
      <c r="Q10" s="24" t="s">
        <v>73</v>
      </c>
    </row>
    <row r="11" spans="2:19" x14ac:dyDescent="0.25">
      <c r="B11" s="18" t="s">
        <v>59</v>
      </c>
      <c r="C11" s="25">
        <v>1.49</v>
      </c>
      <c r="D11" s="26">
        <v>0.59</v>
      </c>
      <c r="E11" s="26">
        <v>0.25</v>
      </c>
      <c r="F11" s="26">
        <v>0.18</v>
      </c>
      <c r="G11" s="26">
        <v>0.42</v>
      </c>
      <c r="H11" s="26">
        <v>0.61</v>
      </c>
      <c r="I11" s="26">
        <v>0.56999999999999995</v>
      </c>
      <c r="J11" s="26">
        <v>0.74</v>
      </c>
      <c r="K11" s="26">
        <v>0.18</v>
      </c>
      <c r="L11" s="26">
        <v>0.2</v>
      </c>
      <c r="M11" s="26">
        <v>0.36</v>
      </c>
      <c r="N11" s="26">
        <v>0.15</v>
      </c>
      <c r="O11" s="26">
        <v>0.18</v>
      </c>
      <c r="P11" s="26">
        <v>0.26</v>
      </c>
      <c r="Q11" s="26">
        <v>7.0000000000000007E-2</v>
      </c>
      <c r="S11" s="27">
        <f>SUM(C11:R11)</f>
        <v>6.2500000000000009</v>
      </c>
    </row>
    <row r="12" spans="2:19" x14ac:dyDescent="0.25">
      <c r="B12" s="28" t="s">
        <v>60</v>
      </c>
      <c r="C12" s="29">
        <v>0.74</v>
      </c>
      <c r="D12" s="30">
        <v>3.82</v>
      </c>
      <c r="E12" s="30">
        <v>0.53</v>
      </c>
      <c r="F12" s="30">
        <v>0.44</v>
      </c>
      <c r="G12" s="30">
        <v>0.37</v>
      </c>
      <c r="H12" s="30">
        <v>0.42</v>
      </c>
      <c r="I12" s="30">
        <v>0.68</v>
      </c>
      <c r="J12" s="30">
        <v>0.99</v>
      </c>
      <c r="K12" s="30">
        <v>0.66</v>
      </c>
      <c r="L12" s="30">
        <v>0.15</v>
      </c>
      <c r="M12" s="30">
        <v>0.17</v>
      </c>
      <c r="N12" s="30">
        <v>0.19</v>
      </c>
      <c r="O12" s="30">
        <v>0.41</v>
      </c>
      <c r="P12" s="30">
        <v>0.3</v>
      </c>
      <c r="Q12" s="30">
        <v>7.0000000000000007E-2</v>
      </c>
      <c r="S12" s="27">
        <f t="shared" ref="S12:S25" si="0">SUM(C12:R12)</f>
        <v>9.9400000000000013</v>
      </c>
    </row>
    <row r="13" spans="2:19" x14ac:dyDescent="0.25">
      <c r="B13" s="31" t="s">
        <v>61</v>
      </c>
      <c r="C13" s="29">
        <v>0.36</v>
      </c>
      <c r="D13" s="30">
        <v>0.73</v>
      </c>
      <c r="E13" s="30">
        <v>3.19</v>
      </c>
      <c r="F13" s="30">
        <v>0.79</v>
      </c>
      <c r="G13" s="30">
        <v>0.17</v>
      </c>
      <c r="H13" s="30">
        <v>0.14000000000000001</v>
      </c>
      <c r="I13" s="30">
        <v>0.32</v>
      </c>
      <c r="J13" s="30">
        <v>0.51</v>
      </c>
      <c r="K13" s="30">
        <v>0.69</v>
      </c>
      <c r="L13" s="30">
        <v>0.27</v>
      </c>
      <c r="M13" s="30">
        <v>0.2</v>
      </c>
      <c r="N13" s="30">
        <v>0.19</v>
      </c>
      <c r="O13" s="30">
        <v>0.17</v>
      </c>
      <c r="P13" s="30">
        <v>0.26</v>
      </c>
      <c r="Q13" s="30">
        <v>0.17</v>
      </c>
      <c r="S13" s="27">
        <f t="shared" si="0"/>
        <v>8.1599999999999984</v>
      </c>
    </row>
    <row r="14" spans="2:19" x14ac:dyDescent="0.25">
      <c r="B14" s="18" t="s">
        <v>62</v>
      </c>
      <c r="C14" s="29">
        <v>0.26</v>
      </c>
      <c r="D14" s="30">
        <v>0.22</v>
      </c>
      <c r="E14" s="30">
        <v>0.52</v>
      </c>
      <c r="F14" s="30">
        <v>3.1</v>
      </c>
      <c r="G14" s="30">
        <v>0.85</v>
      </c>
      <c r="H14" s="30">
        <v>0.12</v>
      </c>
      <c r="I14" s="30">
        <v>0.17</v>
      </c>
      <c r="J14" s="30">
        <v>0.28999999999999998</v>
      </c>
      <c r="K14" s="30">
        <v>0.48</v>
      </c>
      <c r="L14" s="30">
        <v>0.51</v>
      </c>
      <c r="M14" s="30">
        <v>0.27</v>
      </c>
      <c r="N14" s="30">
        <v>0.13</v>
      </c>
      <c r="O14" s="30">
        <v>0.09</v>
      </c>
      <c r="P14" s="30">
        <v>0.26</v>
      </c>
      <c r="Q14" s="30">
        <v>0.37</v>
      </c>
      <c r="S14" s="27">
        <f t="shared" si="0"/>
        <v>7.6399999999999988</v>
      </c>
    </row>
    <row r="15" spans="2:19" x14ac:dyDescent="0.25">
      <c r="B15" s="18" t="s">
        <v>63</v>
      </c>
      <c r="C15" s="29">
        <v>0.39</v>
      </c>
      <c r="D15" s="30">
        <v>0.19</v>
      </c>
      <c r="E15" s="30">
        <v>0.09</v>
      </c>
      <c r="F15" s="30">
        <v>0.38</v>
      </c>
      <c r="G15" s="30">
        <v>1.32</v>
      </c>
      <c r="H15" s="30">
        <v>0.49</v>
      </c>
      <c r="I15" s="30">
        <v>0.28000000000000003</v>
      </c>
      <c r="J15" s="30">
        <v>0.16</v>
      </c>
      <c r="K15" s="30">
        <v>0.23</v>
      </c>
      <c r="L15" s="30">
        <v>0.44</v>
      </c>
      <c r="M15" s="30">
        <v>0.2</v>
      </c>
      <c r="N15" s="30">
        <v>0.28000000000000003</v>
      </c>
      <c r="O15" s="30">
        <v>0.11</v>
      </c>
      <c r="P15" s="30">
        <v>0.15</v>
      </c>
      <c r="Q15" s="30">
        <v>0</v>
      </c>
      <c r="S15" s="27">
        <f t="shared" si="0"/>
        <v>4.7100000000000017</v>
      </c>
    </row>
    <row r="16" spans="2:19" x14ac:dyDescent="0.25">
      <c r="B16" s="18" t="s">
        <v>64</v>
      </c>
      <c r="C16" s="29">
        <v>0.53</v>
      </c>
      <c r="D16" s="30">
        <v>0.37</v>
      </c>
      <c r="E16" s="30">
        <v>0.11</v>
      </c>
      <c r="F16" s="30">
        <v>0.2</v>
      </c>
      <c r="G16" s="30">
        <v>0.57999999999999996</v>
      </c>
      <c r="H16" s="30">
        <v>0.64</v>
      </c>
      <c r="I16" s="30">
        <v>0.35</v>
      </c>
      <c r="J16" s="30">
        <v>0.21</v>
      </c>
      <c r="K16" s="30">
        <v>0.23</v>
      </c>
      <c r="L16" s="30">
        <v>0.25</v>
      </c>
      <c r="M16" s="30">
        <v>0.3</v>
      </c>
      <c r="N16" s="30">
        <v>0.3</v>
      </c>
      <c r="O16" s="30">
        <v>0.2</v>
      </c>
      <c r="P16" s="30">
        <v>0.04</v>
      </c>
      <c r="Q16" s="30">
        <v>0.03</v>
      </c>
      <c r="S16" s="27">
        <f t="shared" si="0"/>
        <v>4.3400000000000007</v>
      </c>
    </row>
    <row r="17" spans="2:20" x14ac:dyDescent="0.25">
      <c r="B17" s="18" t="s">
        <v>65</v>
      </c>
      <c r="C17" s="29">
        <v>0.77</v>
      </c>
      <c r="D17" s="30">
        <v>0.72</v>
      </c>
      <c r="E17" s="30">
        <v>0.28999999999999998</v>
      </c>
      <c r="F17" s="30">
        <v>0.17</v>
      </c>
      <c r="G17" s="30">
        <v>0.31</v>
      </c>
      <c r="H17" s="30">
        <v>0.42</v>
      </c>
      <c r="I17" s="30">
        <v>0.8</v>
      </c>
      <c r="J17" s="30">
        <v>0.21</v>
      </c>
      <c r="K17" s="30">
        <v>0.27</v>
      </c>
      <c r="L17" s="30">
        <v>0.38</v>
      </c>
      <c r="M17" s="30">
        <v>0.23</v>
      </c>
      <c r="N17" s="30">
        <v>0.2</v>
      </c>
      <c r="O17" s="30">
        <v>0.23</v>
      </c>
      <c r="P17" s="30">
        <v>0.15</v>
      </c>
      <c r="Q17" s="30">
        <v>7.0000000000000007E-2</v>
      </c>
      <c r="S17" s="27">
        <f t="shared" si="0"/>
        <v>5.2200000000000015</v>
      </c>
    </row>
    <row r="18" spans="2:20" x14ac:dyDescent="0.25">
      <c r="B18" s="18" t="s">
        <v>66</v>
      </c>
      <c r="C18" s="29">
        <v>0.73</v>
      </c>
      <c r="D18" s="30">
        <v>0.65</v>
      </c>
      <c r="E18" s="30">
        <v>0.61</v>
      </c>
      <c r="F18" s="30">
        <v>0.35</v>
      </c>
      <c r="G18" s="30">
        <v>0.2</v>
      </c>
      <c r="H18" s="30">
        <v>0.24</v>
      </c>
      <c r="I18" s="30">
        <v>0.47</v>
      </c>
      <c r="J18" s="30">
        <v>0.76</v>
      </c>
      <c r="K18" s="30">
        <v>0.47</v>
      </c>
      <c r="L18" s="30">
        <v>0.28999999999999998</v>
      </c>
      <c r="M18" s="30">
        <v>0.18</v>
      </c>
      <c r="N18" s="30">
        <v>0.11</v>
      </c>
      <c r="O18" s="30">
        <v>0.32</v>
      </c>
      <c r="P18" s="30">
        <v>0.04</v>
      </c>
      <c r="Q18" s="30">
        <v>0.03</v>
      </c>
      <c r="S18" s="27">
        <f t="shared" si="0"/>
        <v>5.45</v>
      </c>
    </row>
    <row r="19" spans="2:20" x14ac:dyDescent="0.25">
      <c r="B19" s="18" t="s">
        <v>67</v>
      </c>
      <c r="C19" s="29">
        <v>0.38</v>
      </c>
      <c r="D19" s="30">
        <v>0.59</v>
      </c>
      <c r="E19" s="30">
        <v>0.57999999999999996</v>
      </c>
      <c r="F19" s="30">
        <v>0.47</v>
      </c>
      <c r="G19" s="30">
        <v>0.27</v>
      </c>
      <c r="H19" s="30">
        <v>0.28999999999999998</v>
      </c>
      <c r="I19" s="30">
        <v>0.25</v>
      </c>
      <c r="J19" s="30">
        <v>0.49</v>
      </c>
      <c r="K19" s="30">
        <v>0.45</v>
      </c>
      <c r="L19" s="30">
        <v>0.4</v>
      </c>
      <c r="M19" s="30">
        <v>0.12</v>
      </c>
      <c r="N19" s="30">
        <v>0.19</v>
      </c>
      <c r="O19" s="30">
        <v>0.23</v>
      </c>
      <c r="P19" s="30">
        <v>0.15</v>
      </c>
      <c r="Q19" s="30">
        <v>0.3</v>
      </c>
      <c r="S19" s="27">
        <f t="shared" si="0"/>
        <v>5.160000000000001</v>
      </c>
    </row>
    <row r="20" spans="2:20" x14ac:dyDescent="0.25">
      <c r="B20" s="18" t="s">
        <v>68</v>
      </c>
      <c r="C20" s="29">
        <v>0.22</v>
      </c>
      <c r="D20" s="30">
        <v>0.23</v>
      </c>
      <c r="E20" s="30">
        <v>0.22</v>
      </c>
      <c r="F20" s="30">
        <v>0.34</v>
      </c>
      <c r="G20" s="30">
        <v>0.46</v>
      </c>
      <c r="H20" s="30">
        <v>0.28999999999999998</v>
      </c>
      <c r="I20" s="30">
        <v>0.17</v>
      </c>
      <c r="J20" s="30">
        <v>0.17</v>
      </c>
      <c r="K20" s="30">
        <v>0.35</v>
      </c>
      <c r="L20" s="30">
        <v>0.57999999999999996</v>
      </c>
      <c r="M20" s="30">
        <v>0.15</v>
      </c>
      <c r="N20" s="30">
        <v>0.19</v>
      </c>
      <c r="O20" s="30">
        <v>0.14000000000000001</v>
      </c>
      <c r="P20" s="30">
        <v>0.11</v>
      </c>
      <c r="Q20" s="30">
        <v>0.2</v>
      </c>
      <c r="S20" s="27">
        <f t="shared" si="0"/>
        <v>3.8200000000000003</v>
      </c>
    </row>
    <row r="21" spans="2:20" x14ac:dyDescent="0.25">
      <c r="B21" s="18" t="s">
        <v>69</v>
      </c>
      <c r="C21" s="29">
        <v>0.26</v>
      </c>
      <c r="D21" s="30">
        <v>0.21</v>
      </c>
      <c r="E21" s="30">
        <v>0.14000000000000001</v>
      </c>
      <c r="F21" s="30">
        <v>0.17</v>
      </c>
      <c r="G21" s="30">
        <v>0.22</v>
      </c>
      <c r="H21" s="30">
        <v>0.17</v>
      </c>
      <c r="I21" s="30">
        <v>0.15</v>
      </c>
      <c r="J21" s="30">
        <v>0.14000000000000001</v>
      </c>
      <c r="K21" s="30">
        <v>0.19</v>
      </c>
      <c r="L21" s="30">
        <v>0.27</v>
      </c>
      <c r="M21" s="30">
        <v>0.33</v>
      </c>
      <c r="N21" s="30">
        <v>0.35</v>
      </c>
      <c r="O21" s="30">
        <v>0.2</v>
      </c>
      <c r="P21" s="30">
        <v>0.04</v>
      </c>
      <c r="Q21" s="30">
        <v>7.0000000000000007E-2</v>
      </c>
      <c r="S21" s="27">
        <f t="shared" si="0"/>
        <v>2.91</v>
      </c>
    </row>
    <row r="22" spans="2:20" x14ac:dyDescent="0.25">
      <c r="B22" s="18" t="s">
        <v>70</v>
      </c>
      <c r="C22" s="29">
        <v>0.22</v>
      </c>
      <c r="D22" s="30">
        <v>0.12</v>
      </c>
      <c r="E22" s="30">
        <v>0.1</v>
      </c>
      <c r="F22" s="30">
        <v>0.1</v>
      </c>
      <c r="G22" s="30">
        <v>0.14000000000000001</v>
      </c>
      <c r="H22" s="30">
        <v>0.22</v>
      </c>
      <c r="I22" s="30">
        <v>0.13</v>
      </c>
      <c r="J22" s="30">
        <v>0.21</v>
      </c>
      <c r="K22" s="30">
        <v>0.05</v>
      </c>
      <c r="L22" s="30">
        <v>0.25</v>
      </c>
      <c r="M22" s="30">
        <v>0.17</v>
      </c>
      <c r="N22" s="30">
        <v>0.52</v>
      </c>
      <c r="O22" s="30">
        <v>0.32</v>
      </c>
      <c r="P22" s="30">
        <v>0.44</v>
      </c>
      <c r="Q22" s="30">
        <v>0.1</v>
      </c>
      <c r="S22" s="27">
        <f t="shared" si="0"/>
        <v>3.0899999999999994</v>
      </c>
    </row>
    <row r="23" spans="2:20" x14ac:dyDescent="0.25">
      <c r="B23" s="18" t="s">
        <v>71</v>
      </c>
      <c r="C23" s="29">
        <v>0.22</v>
      </c>
      <c r="D23" s="30">
        <v>0.15</v>
      </c>
      <c r="E23" s="30">
        <v>0.1</v>
      </c>
      <c r="F23" s="30">
        <v>0.1</v>
      </c>
      <c r="G23" s="30">
        <v>0.1</v>
      </c>
      <c r="H23" s="30">
        <v>0.14000000000000001</v>
      </c>
      <c r="I23" s="30">
        <v>0.15</v>
      </c>
      <c r="J23" s="30">
        <v>0.2</v>
      </c>
      <c r="K23" s="30">
        <v>0.19</v>
      </c>
      <c r="L23" s="30">
        <v>0.13</v>
      </c>
      <c r="M23" s="30">
        <v>0.09</v>
      </c>
      <c r="N23" s="30">
        <v>0.24</v>
      </c>
      <c r="O23" s="30">
        <v>0.27</v>
      </c>
      <c r="P23" s="30">
        <v>0.3</v>
      </c>
      <c r="Q23" s="30">
        <v>0.13</v>
      </c>
      <c r="S23" s="27">
        <f t="shared" si="0"/>
        <v>2.5099999999999998</v>
      </c>
    </row>
    <row r="24" spans="2:20" x14ac:dyDescent="0.25">
      <c r="B24" s="18" t="s">
        <v>72</v>
      </c>
      <c r="C24" s="29">
        <v>0.05</v>
      </c>
      <c r="D24" s="30">
        <v>0.08</v>
      </c>
      <c r="E24" s="30">
        <v>7.0000000000000007E-2</v>
      </c>
      <c r="F24" s="30">
        <v>0.08</v>
      </c>
      <c r="G24" s="30">
        <v>7.0000000000000007E-2</v>
      </c>
      <c r="H24" s="30">
        <v>0.12</v>
      </c>
      <c r="I24" s="30">
        <v>0.08</v>
      </c>
      <c r="J24" s="30">
        <v>0.16</v>
      </c>
      <c r="K24" s="30">
        <v>0.11</v>
      </c>
      <c r="L24" s="30">
        <v>0.04</v>
      </c>
      <c r="M24" s="30">
        <v>0.05</v>
      </c>
      <c r="N24" s="30">
        <v>7.0000000000000007E-2</v>
      </c>
      <c r="O24" s="30">
        <v>0.17</v>
      </c>
      <c r="P24" s="30">
        <v>0.37</v>
      </c>
      <c r="Q24" s="30">
        <v>0.43</v>
      </c>
      <c r="S24" s="27">
        <f t="shared" si="0"/>
        <v>1.95</v>
      </c>
    </row>
    <row r="25" spans="2:20" x14ac:dyDescent="0.25">
      <c r="B25" s="18" t="s">
        <v>73</v>
      </c>
      <c r="C25" s="29">
        <v>0.09</v>
      </c>
      <c r="D25" s="30">
        <v>0.09</v>
      </c>
      <c r="E25" s="30">
        <v>0.1</v>
      </c>
      <c r="F25" s="30">
        <v>0.08</v>
      </c>
      <c r="G25" s="30">
        <v>0.19</v>
      </c>
      <c r="H25" s="30">
        <v>0.1</v>
      </c>
      <c r="I25" s="30">
        <v>0.05</v>
      </c>
      <c r="J25" s="30">
        <v>0.13</v>
      </c>
      <c r="K25" s="30">
        <v>0.24</v>
      </c>
      <c r="L25" s="30">
        <v>0.28999999999999998</v>
      </c>
      <c r="M25" s="30">
        <v>0.23</v>
      </c>
      <c r="N25" s="30">
        <v>0.22</v>
      </c>
      <c r="O25" s="30">
        <v>0.11</v>
      </c>
      <c r="P25" s="30">
        <v>0.22</v>
      </c>
      <c r="Q25" s="30">
        <v>0.7</v>
      </c>
      <c r="S25" s="27">
        <f t="shared" si="0"/>
        <v>2.84</v>
      </c>
    </row>
    <row r="26" spans="2:20" x14ac:dyDescent="0.25">
      <c r="T26" s="13">
        <f>SUM(S11:S25)</f>
        <v>73.990000000000023</v>
      </c>
    </row>
    <row r="27" spans="2:20" x14ac:dyDescent="0.25">
      <c r="C27" s="32">
        <f>SUM(C11:C26)</f>
        <v>6.7099999999999982</v>
      </c>
      <c r="D27" s="32">
        <f t="shared" ref="D27:Q27" si="1">SUM(D11:D26)</f>
        <v>8.7600000000000016</v>
      </c>
      <c r="E27" s="32">
        <f t="shared" si="1"/>
        <v>6.8999999999999995</v>
      </c>
      <c r="F27" s="32">
        <f t="shared" si="1"/>
        <v>6.9499999999999984</v>
      </c>
      <c r="G27" s="32">
        <f t="shared" si="1"/>
        <v>5.67</v>
      </c>
      <c r="H27" s="32">
        <f t="shared" si="1"/>
        <v>4.4099999999999993</v>
      </c>
      <c r="I27" s="32">
        <f t="shared" si="1"/>
        <v>4.62</v>
      </c>
      <c r="J27" s="32">
        <f t="shared" si="1"/>
        <v>5.37</v>
      </c>
      <c r="K27" s="32">
        <f t="shared" si="1"/>
        <v>4.7900000000000009</v>
      </c>
      <c r="L27" s="32">
        <f t="shared" si="1"/>
        <v>4.45</v>
      </c>
      <c r="M27" s="32">
        <f t="shared" si="1"/>
        <v>3.0499999999999994</v>
      </c>
      <c r="N27" s="32">
        <f t="shared" si="1"/>
        <v>3.33</v>
      </c>
      <c r="O27" s="32">
        <f t="shared" si="1"/>
        <v>3.15</v>
      </c>
      <c r="P27" s="32">
        <f t="shared" si="1"/>
        <v>3.0900000000000003</v>
      </c>
      <c r="Q27" s="32">
        <f t="shared" si="1"/>
        <v>2.74</v>
      </c>
    </row>
    <row r="28" spans="2:20" x14ac:dyDescent="0.25">
      <c r="R28" s="13">
        <f>SUM(C27:Q27)</f>
        <v>73.989999999999995</v>
      </c>
    </row>
  </sheetData>
  <conditionalFormatting sqref="C11:Q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55E05-6EB9-4A48-B838-D3175427FD73}">
  <sheetPr>
    <tabColor theme="4" tint="0.79998168889431442"/>
  </sheetPr>
  <dimension ref="B4:AS63"/>
  <sheetViews>
    <sheetView topLeftCell="A6" workbookViewId="0">
      <selection activeCell="L39" sqref="L39"/>
    </sheetView>
  </sheetViews>
  <sheetFormatPr defaultRowHeight="15" x14ac:dyDescent="0.25"/>
  <cols>
    <col min="2" max="2" width="12.140625" customWidth="1"/>
    <col min="3" max="3" width="17.5703125" customWidth="1"/>
    <col min="4" max="20" width="10.85546875" customWidth="1"/>
    <col min="21" max="21" width="1.5703125" customWidth="1"/>
    <col min="22" max="22" width="11.42578125" customWidth="1"/>
    <col min="23" max="23" width="11" bestFit="1" customWidth="1"/>
    <col min="24" max="40" width="14.7109375" customWidth="1"/>
  </cols>
  <sheetData>
    <row r="4" spans="2:45" x14ac:dyDescent="0.25">
      <c r="B4" t="s">
        <v>31</v>
      </c>
      <c r="C4" s="2" t="s">
        <v>33</v>
      </c>
    </row>
    <row r="5" spans="2:45" x14ac:dyDescent="0.25">
      <c r="B5" t="s">
        <v>32</v>
      </c>
      <c r="C5" s="2" t="s">
        <v>34</v>
      </c>
    </row>
    <row r="9" spans="2:45" x14ac:dyDescent="0.25">
      <c r="C9" t="s">
        <v>0</v>
      </c>
    </row>
    <row r="10" spans="2:45" x14ac:dyDescent="0.25">
      <c r="B10" t="s">
        <v>11</v>
      </c>
      <c r="C10" s="2">
        <v>5</v>
      </c>
      <c r="D10" t="s">
        <v>10</v>
      </c>
    </row>
    <row r="11" spans="2:45" x14ac:dyDescent="0.25">
      <c r="B11" t="s">
        <v>21</v>
      </c>
      <c r="C11" s="2">
        <v>2020</v>
      </c>
    </row>
    <row r="14" spans="2:45" x14ac:dyDescent="0.25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 t="s">
        <v>9</v>
      </c>
      <c r="X14" s="2" t="s">
        <v>30</v>
      </c>
    </row>
    <row r="15" spans="2:45" x14ac:dyDescent="0.25">
      <c r="D15" t="s">
        <v>84</v>
      </c>
      <c r="X15" t="s">
        <v>3</v>
      </c>
    </row>
    <row r="16" spans="2:45" x14ac:dyDescent="0.25">
      <c r="C16" t="s">
        <v>85</v>
      </c>
      <c r="D16" s="3" t="s">
        <v>12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  <c r="J16" s="3" t="s">
        <v>41</v>
      </c>
      <c r="K16" s="3" t="s">
        <v>42</v>
      </c>
      <c r="L16" s="3" t="s">
        <v>43</v>
      </c>
      <c r="M16" s="3" t="s">
        <v>44</v>
      </c>
      <c r="N16" s="3" t="s">
        <v>45</v>
      </c>
      <c r="O16" s="3" t="s">
        <v>46</v>
      </c>
      <c r="P16" s="3" t="s">
        <v>47</v>
      </c>
      <c r="Q16" s="3" t="s">
        <v>48</v>
      </c>
      <c r="R16" s="3" t="s">
        <v>49</v>
      </c>
      <c r="S16" s="3" t="s">
        <v>50</v>
      </c>
      <c r="T16" s="3" t="s">
        <v>20</v>
      </c>
      <c r="U16" s="3"/>
      <c r="V16" s="3" t="s">
        <v>29</v>
      </c>
      <c r="X16" s="1" t="str">
        <f>D16</f>
        <v>A00T09</v>
      </c>
      <c r="Y16" s="1" t="str">
        <f t="shared" ref="Y16:AN16" si="0">E16</f>
        <v>A05T09</v>
      </c>
      <c r="Z16" s="1" t="str">
        <f t="shared" si="0"/>
        <v>A10T14</v>
      </c>
      <c r="AA16" s="1" t="str">
        <f t="shared" si="0"/>
        <v>A15T19</v>
      </c>
      <c r="AB16" s="1" t="str">
        <f t="shared" si="0"/>
        <v>A20T24</v>
      </c>
      <c r="AC16" s="1" t="str">
        <f t="shared" si="0"/>
        <v>A25T29</v>
      </c>
      <c r="AD16" s="1" t="str">
        <f t="shared" si="0"/>
        <v>A30T34</v>
      </c>
      <c r="AE16" s="1" t="str">
        <f t="shared" si="0"/>
        <v>A35T39</v>
      </c>
      <c r="AF16" s="1" t="str">
        <f t="shared" si="0"/>
        <v>A40T44</v>
      </c>
      <c r="AG16" s="1" t="str">
        <f t="shared" si="0"/>
        <v>A45T49</v>
      </c>
      <c r="AH16" s="1" t="str">
        <f t="shared" si="0"/>
        <v>A50T54</v>
      </c>
      <c r="AI16" s="1" t="str">
        <f t="shared" si="0"/>
        <v>A55T59</v>
      </c>
      <c r="AJ16" s="1" t="str">
        <f t="shared" si="0"/>
        <v>A60T64</v>
      </c>
      <c r="AK16" s="1" t="str">
        <f t="shared" si="0"/>
        <v>A65T69</v>
      </c>
      <c r="AL16" s="1" t="str">
        <f t="shared" si="0"/>
        <v>A70T74</v>
      </c>
      <c r="AM16" s="1" t="str">
        <f t="shared" si="0"/>
        <v>A75T79</v>
      </c>
      <c r="AN16" s="1" t="str">
        <f t="shared" si="0"/>
        <v>A80P</v>
      </c>
      <c r="AO16" s="1"/>
      <c r="AP16" s="1"/>
      <c r="AQ16" s="1"/>
      <c r="AR16" s="1"/>
      <c r="AS16" s="1"/>
    </row>
    <row r="17" spans="2:40" x14ac:dyDescent="0.25">
      <c r="B17">
        <v>0</v>
      </c>
      <c r="C17" t="str">
        <f t="shared" ref="C17:C18" si="1">"A" &amp; TEXT(B17,"00") &amp; "T" &amp; TEXT(B17+yearBands-1,"00")</f>
        <v>A00T04</v>
      </c>
      <c r="D17" s="8">
        <f t="shared" ref="D17:T17" si="2">D43*scaleFactor</f>
        <v>0.28800454803865833</v>
      </c>
      <c r="E17" s="8">
        <f t="shared" si="2"/>
        <v>0.14303581580443434</v>
      </c>
      <c r="F17" s="8">
        <f t="shared" si="2"/>
        <v>6.9584991472427513E-2</v>
      </c>
      <c r="G17" s="8">
        <f t="shared" si="2"/>
        <v>5.0255827174530983E-2</v>
      </c>
      <c r="H17" s="8">
        <f t="shared" si="2"/>
        <v>7.5383740761796478E-2</v>
      </c>
      <c r="I17" s="8">
        <f t="shared" si="2"/>
        <v>0.10244457077885162</v>
      </c>
      <c r="J17" s="8">
        <f t="shared" si="2"/>
        <v>0.1488345650938033</v>
      </c>
      <c r="K17" s="8">
        <f t="shared" si="2"/>
        <v>0.14110289937464468</v>
      </c>
      <c r="L17" s="8">
        <f t="shared" si="2"/>
        <v>7.3450824332006823E-2</v>
      </c>
      <c r="M17" s="8">
        <f t="shared" si="2"/>
        <v>4.252416145537237E-2</v>
      </c>
      <c r="N17" s="8">
        <f t="shared" si="2"/>
        <v>5.0255827174530983E-2</v>
      </c>
      <c r="O17" s="8">
        <f t="shared" si="2"/>
        <v>4.252416145537237E-2</v>
      </c>
      <c r="P17" s="8">
        <f t="shared" si="2"/>
        <v>4.252416145537237E-2</v>
      </c>
      <c r="Q17" s="8">
        <f t="shared" si="2"/>
        <v>9.6645821489482666E-3</v>
      </c>
      <c r="R17" s="8">
        <f t="shared" si="2"/>
        <v>1.7396247868106878E-2</v>
      </c>
      <c r="S17" s="8">
        <f t="shared" si="2"/>
        <v>1.7396247868106878E-2</v>
      </c>
      <c r="T17" s="8">
        <f t="shared" si="2"/>
        <v>1.7396247868106878E-2</v>
      </c>
      <c r="U17" s="8"/>
      <c r="V17" s="8">
        <f>SUM(D17:U17)</f>
        <v>1.3317794201250712</v>
      </c>
      <c r="X17" t="str">
        <f t="shared" ref="X17:AM32" si="3">$C17&amp;":"&amp;TEXT(D17,$X$14)</f>
        <v>A00T04:0.2880</v>
      </c>
      <c r="Y17" t="str">
        <f t="shared" si="3"/>
        <v>A00T04:0.1430</v>
      </c>
      <c r="Z17" t="str">
        <f t="shared" si="3"/>
        <v>A00T04:0.0696</v>
      </c>
      <c r="AA17" t="str">
        <f t="shared" si="3"/>
        <v>A00T04:0.0503</v>
      </c>
      <c r="AB17" t="str">
        <f t="shared" si="3"/>
        <v>A00T04:0.0754</v>
      </c>
      <c r="AC17" t="str">
        <f t="shared" si="3"/>
        <v>A00T04:0.1024</v>
      </c>
      <c r="AD17" t="str">
        <f t="shared" si="3"/>
        <v>A00T04:0.1488</v>
      </c>
      <c r="AE17" t="str">
        <f t="shared" si="3"/>
        <v>A00T04:0.1411</v>
      </c>
      <c r="AF17" t="str">
        <f t="shared" si="3"/>
        <v>A00T04:0.0735</v>
      </c>
      <c r="AG17" t="str">
        <f t="shared" si="3"/>
        <v>A00T04:0.0425</v>
      </c>
      <c r="AH17" t="str">
        <f t="shared" si="3"/>
        <v>A00T04:0.0503</v>
      </c>
      <c r="AI17" t="str">
        <f t="shared" si="3"/>
        <v>A00T04:0.0425</v>
      </c>
      <c r="AJ17" t="str">
        <f t="shared" si="3"/>
        <v>A00T04:0.0425</v>
      </c>
      <c r="AK17" t="str">
        <f t="shared" si="3"/>
        <v>A00T04:0.0097</v>
      </c>
      <c r="AL17" t="str">
        <f t="shared" si="3"/>
        <v>A00T04:0.0174</v>
      </c>
      <c r="AM17" t="str">
        <f t="shared" si="3"/>
        <v>A00T04:0.0174</v>
      </c>
      <c r="AN17" t="str">
        <f t="shared" ref="AN17:AN33" si="4">$C17&amp;":"&amp;TEXT(T17,$X$14)</f>
        <v>A00T04:0.0174</v>
      </c>
    </row>
    <row r="18" spans="2:40" x14ac:dyDescent="0.25">
      <c r="B18">
        <f t="shared" ref="B18:B33" si="5">B17+yearBands</f>
        <v>5</v>
      </c>
      <c r="C18" t="str">
        <f t="shared" si="1"/>
        <v>A05T09</v>
      </c>
      <c r="D18" s="8">
        <f t="shared" ref="D18:T18" si="6">D44*scaleFactor</f>
        <v>0.11404206935758952</v>
      </c>
      <c r="E18" s="8">
        <f t="shared" si="6"/>
        <v>0.73837407617964745</v>
      </c>
      <c r="F18" s="8">
        <f t="shared" si="6"/>
        <v>0.14110289937464468</v>
      </c>
      <c r="G18" s="8">
        <f t="shared" si="6"/>
        <v>4.252416145537237E-2</v>
      </c>
      <c r="H18" s="8">
        <f t="shared" si="6"/>
        <v>3.6725412166003411E-2</v>
      </c>
      <c r="I18" s="8">
        <f t="shared" si="6"/>
        <v>7.1517907902217168E-2</v>
      </c>
      <c r="J18" s="8">
        <f t="shared" si="6"/>
        <v>0.13916998294485503</v>
      </c>
      <c r="K18" s="8">
        <f t="shared" si="6"/>
        <v>0.12563956793632747</v>
      </c>
      <c r="L18" s="8">
        <f t="shared" si="6"/>
        <v>0.11404206935758952</v>
      </c>
      <c r="M18" s="8">
        <f t="shared" si="6"/>
        <v>4.4457077885162025E-2</v>
      </c>
      <c r="N18" s="8">
        <f t="shared" si="6"/>
        <v>4.0591245025582715E-2</v>
      </c>
      <c r="O18" s="8">
        <f t="shared" si="6"/>
        <v>2.3194997157475836E-2</v>
      </c>
      <c r="P18" s="8">
        <f t="shared" si="6"/>
        <v>2.8993746446844795E-2</v>
      </c>
      <c r="Q18" s="8">
        <f t="shared" si="6"/>
        <v>1.5463331438317225E-2</v>
      </c>
      <c r="R18" s="8">
        <f t="shared" si="6"/>
        <v>1.7396247868106878E-2</v>
      </c>
      <c r="S18" s="8">
        <f t="shared" si="6"/>
        <v>1.7396247868106878E-2</v>
      </c>
      <c r="T18" s="8">
        <f t="shared" si="6"/>
        <v>1.7396247868106878E-2</v>
      </c>
      <c r="U18" s="8"/>
      <c r="V18" s="8">
        <f t="shared" ref="V18:V33" si="7">SUM(D18:U18)</f>
        <v>1.7280272882319498</v>
      </c>
      <c r="X18" t="str">
        <f t="shared" si="3"/>
        <v>A05T09:0.1140</v>
      </c>
      <c r="Y18" t="str">
        <f t="shared" si="3"/>
        <v>A05T09:0.7384</v>
      </c>
      <c r="Z18" t="str">
        <f t="shared" si="3"/>
        <v>A05T09:0.1411</v>
      </c>
      <c r="AA18" t="str">
        <f t="shared" si="3"/>
        <v>A05T09:0.0425</v>
      </c>
      <c r="AB18" t="str">
        <f t="shared" si="3"/>
        <v>A05T09:0.0367</v>
      </c>
      <c r="AC18" t="str">
        <f t="shared" si="3"/>
        <v>A05T09:0.0715</v>
      </c>
      <c r="AD18" t="str">
        <f t="shared" si="3"/>
        <v>A05T09:0.1392</v>
      </c>
      <c r="AE18" t="str">
        <f t="shared" si="3"/>
        <v>A05T09:0.1256</v>
      </c>
      <c r="AF18" t="str">
        <f t="shared" si="3"/>
        <v>A05T09:0.1140</v>
      </c>
      <c r="AG18" t="str">
        <f t="shared" si="3"/>
        <v>A05T09:0.0445</v>
      </c>
      <c r="AH18" t="str">
        <f t="shared" si="3"/>
        <v>A05T09:0.0406</v>
      </c>
      <c r="AI18" t="str">
        <f t="shared" si="3"/>
        <v>A05T09:0.0232</v>
      </c>
      <c r="AJ18" t="str">
        <f t="shared" si="3"/>
        <v>A05T09:0.0290</v>
      </c>
      <c r="AK18" t="str">
        <f t="shared" si="3"/>
        <v>A05T09:0.0155</v>
      </c>
      <c r="AL18" t="str">
        <f t="shared" si="3"/>
        <v>A05T09:0.0174</v>
      </c>
      <c r="AM18" t="str">
        <f t="shared" si="3"/>
        <v>A05T09:0.0174</v>
      </c>
      <c r="AN18" t="str">
        <f t="shared" si="4"/>
        <v>A05T09:0.0174</v>
      </c>
    </row>
    <row r="19" spans="2:40" x14ac:dyDescent="0.25">
      <c r="B19">
        <f t="shared" si="5"/>
        <v>10</v>
      </c>
      <c r="C19" t="str">
        <f t="shared" ref="C19:C32" si="8">"A" &amp; TEXT(B19,"00") &amp; "T" &amp; TEXT(B19+yearBands-1,"00")</f>
        <v>A10T14</v>
      </c>
      <c r="D19" s="8">
        <f t="shared" ref="D19:T19" si="9">D45*scaleFactor</f>
        <v>4.8322910744741328E-2</v>
      </c>
      <c r="E19" s="8">
        <f t="shared" si="9"/>
        <v>0.10244457077885162</v>
      </c>
      <c r="F19" s="8">
        <f t="shared" si="9"/>
        <v>0.6166003411028993</v>
      </c>
      <c r="G19" s="8">
        <f t="shared" si="9"/>
        <v>0.10051165434906197</v>
      </c>
      <c r="H19" s="8">
        <f t="shared" si="9"/>
        <v>1.7396247868106878E-2</v>
      </c>
      <c r="I19" s="8">
        <f t="shared" si="9"/>
        <v>2.1262080727686185E-2</v>
      </c>
      <c r="J19" s="8">
        <f t="shared" si="9"/>
        <v>5.6054576463899934E-2</v>
      </c>
      <c r="K19" s="8">
        <f t="shared" si="9"/>
        <v>0.11790790221716883</v>
      </c>
      <c r="L19" s="8">
        <f t="shared" si="9"/>
        <v>0.11210915292779987</v>
      </c>
      <c r="M19" s="8">
        <f t="shared" si="9"/>
        <v>4.252416145537237E-2</v>
      </c>
      <c r="N19" s="8">
        <f t="shared" si="9"/>
        <v>2.7060830017055146E-2</v>
      </c>
      <c r="O19" s="8">
        <f t="shared" si="9"/>
        <v>1.9329164297896533E-2</v>
      </c>
      <c r="P19" s="8">
        <f t="shared" si="9"/>
        <v>1.9329164297896533E-2</v>
      </c>
      <c r="Q19" s="8">
        <f t="shared" si="9"/>
        <v>1.3530415008527573E-2</v>
      </c>
      <c r="R19" s="8">
        <f t="shared" si="9"/>
        <v>1.9329164297896533E-2</v>
      </c>
      <c r="S19" s="8">
        <f t="shared" si="9"/>
        <v>1.9329164297896533E-2</v>
      </c>
      <c r="T19" s="8">
        <f t="shared" si="9"/>
        <v>1.9329164297896533E-2</v>
      </c>
      <c r="U19" s="8"/>
      <c r="V19" s="8">
        <f t="shared" si="7"/>
        <v>1.3723706651506538</v>
      </c>
      <c r="X19" t="str">
        <f t="shared" si="3"/>
        <v>A10T14:0.0483</v>
      </c>
      <c r="Y19" t="str">
        <f t="shared" si="3"/>
        <v>A10T14:0.1024</v>
      </c>
      <c r="Z19" t="str">
        <f t="shared" si="3"/>
        <v>A10T14:0.6166</v>
      </c>
      <c r="AA19" t="str">
        <f t="shared" si="3"/>
        <v>A10T14:0.1005</v>
      </c>
      <c r="AB19" t="str">
        <f t="shared" si="3"/>
        <v>A10T14:0.0174</v>
      </c>
      <c r="AC19" t="str">
        <f t="shared" si="3"/>
        <v>A10T14:0.0213</v>
      </c>
      <c r="AD19" t="str">
        <f t="shared" si="3"/>
        <v>A10T14:0.0561</v>
      </c>
      <c r="AE19" t="str">
        <f t="shared" si="3"/>
        <v>A10T14:0.1179</v>
      </c>
      <c r="AF19" t="str">
        <f t="shared" si="3"/>
        <v>A10T14:0.1121</v>
      </c>
      <c r="AG19" t="str">
        <f t="shared" si="3"/>
        <v>A10T14:0.0425</v>
      </c>
      <c r="AH19" t="str">
        <f t="shared" si="3"/>
        <v>A10T14:0.0271</v>
      </c>
      <c r="AI19" t="str">
        <f t="shared" si="3"/>
        <v>A10T14:0.0193</v>
      </c>
      <c r="AJ19" t="str">
        <f t="shared" si="3"/>
        <v>A10T14:0.0193</v>
      </c>
      <c r="AK19" t="str">
        <f t="shared" si="3"/>
        <v>A10T14:0.0135</v>
      </c>
      <c r="AL19" t="str">
        <f t="shared" si="3"/>
        <v>A10T14:0.0193</v>
      </c>
      <c r="AM19" t="str">
        <f t="shared" si="3"/>
        <v>A10T14:0.0193</v>
      </c>
      <c r="AN19" t="str">
        <f t="shared" si="4"/>
        <v>A10T14:0.0193</v>
      </c>
    </row>
    <row r="20" spans="2:40" x14ac:dyDescent="0.25">
      <c r="B20">
        <f t="shared" si="5"/>
        <v>15</v>
      </c>
      <c r="C20" t="str">
        <f t="shared" si="8"/>
        <v>A15T19</v>
      </c>
      <c r="D20" s="8">
        <f t="shared" ref="D20:T20" si="10">D46*scaleFactor</f>
        <v>3.4792495736213756E-2</v>
      </c>
      <c r="E20" s="8">
        <f t="shared" si="10"/>
        <v>8.5048322910744739E-2</v>
      </c>
      <c r="F20" s="8">
        <f t="shared" si="10"/>
        <v>0.15270039795338261</v>
      </c>
      <c r="G20" s="8">
        <f t="shared" si="10"/>
        <v>0.59920409323479251</v>
      </c>
      <c r="H20" s="8">
        <f t="shared" si="10"/>
        <v>7.3450824332006823E-2</v>
      </c>
      <c r="I20" s="8">
        <f t="shared" si="10"/>
        <v>3.8658328595793066E-2</v>
      </c>
      <c r="J20" s="8">
        <f t="shared" si="10"/>
        <v>3.2859579306424108E-2</v>
      </c>
      <c r="K20" s="8">
        <f t="shared" si="10"/>
        <v>6.7652075042637858E-2</v>
      </c>
      <c r="L20" s="8">
        <f t="shared" si="10"/>
        <v>9.084707220011369E-2</v>
      </c>
      <c r="M20" s="8">
        <f t="shared" si="10"/>
        <v>6.5719158612848216E-2</v>
      </c>
      <c r="N20" s="8">
        <f t="shared" si="10"/>
        <v>3.2859579306424108E-2</v>
      </c>
      <c r="O20" s="8">
        <f t="shared" si="10"/>
        <v>1.9329164297896533E-2</v>
      </c>
      <c r="P20" s="8">
        <f t="shared" si="10"/>
        <v>1.9329164297896533E-2</v>
      </c>
      <c r="Q20" s="8">
        <f t="shared" si="10"/>
        <v>1.5463331438317225E-2</v>
      </c>
      <c r="R20" s="8">
        <f t="shared" si="10"/>
        <v>1.5463331438317225E-2</v>
      </c>
      <c r="S20" s="8">
        <f t="shared" si="10"/>
        <v>1.5463331438317225E-2</v>
      </c>
      <c r="T20" s="8">
        <f t="shared" si="10"/>
        <v>1.5463331438317225E-2</v>
      </c>
      <c r="U20" s="8"/>
      <c r="V20" s="8">
        <f t="shared" si="7"/>
        <v>1.3743035815804439</v>
      </c>
      <c r="X20" t="str">
        <f t="shared" si="3"/>
        <v>A15T19:0.0348</v>
      </c>
      <c r="Y20" t="str">
        <f t="shared" si="3"/>
        <v>A15T19:0.0850</v>
      </c>
      <c r="Z20" t="str">
        <f t="shared" si="3"/>
        <v>A15T19:0.1527</v>
      </c>
      <c r="AA20" t="str">
        <f t="shared" si="3"/>
        <v>A15T19:0.5992</v>
      </c>
      <c r="AB20" t="str">
        <f t="shared" si="3"/>
        <v>A15T19:0.0735</v>
      </c>
      <c r="AC20" t="str">
        <f t="shared" si="3"/>
        <v>A15T19:0.0387</v>
      </c>
      <c r="AD20" t="str">
        <f t="shared" si="3"/>
        <v>A15T19:0.0329</v>
      </c>
      <c r="AE20" t="str">
        <f t="shared" si="3"/>
        <v>A15T19:0.0677</v>
      </c>
      <c r="AF20" t="str">
        <f t="shared" si="3"/>
        <v>A15T19:0.0908</v>
      </c>
      <c r="AG20" t="str">
        <f t="shared" si="3"/>
        <v>A15T19:0.0657</v>
      </c>
      <c r="AH20" t="str">
        <f t="shared" si="3"/>
        <v>A15T19:0.0329</v>
      </c>
      <c r="AI20" t="str">
        <f t="shared" si="3"/>
        <v>A15T19:0.0193</v>
      </c>
      <c r="AJ20" t="str">
        <f t="shared" si="3"/>
        <v>A15T19:0.0193</v>
      </c>
      <c r="AK20" t="str">
        <f t="shared" si="3"/>
        <v>A15T19:0.0155</v>
      </c>
      <c r="AL20" t="str">
        <f t="shared" si="3"/>
        <v>A15T19:0.0155</v>
      </c>
      <c r="AM20" t="str">
        <f t="shared" si="3"/>
        <v>A15T19:0.0155</v>
      </c>
      <c r="AN20" t="str">
        <f t="shared" si="4"/>
        <v>A15T19:0.0155</v>
      </c>
    </row>
    <row r="21" spans="2:40" x14ac:dyDescent="0.25">
      <c r="B21">
        <f t="shared" si="5"/>
        <v>20</v>
      </c>
      <c r="C21" t="str">
        <f t="shared" si="8"/>
        <v>A20T24</v>
      </c>
      <c r="D21" s="8">
        <f t="shared" ref="D21:T21" si="11">D47*scaleFactor</f>
        <v>8.1182490051165429E-2</v>
      </c>
      <c r="E21" s="8">
        <f t="shared" si="11"/>
        <v>7.1517907902217168E-2</v>
      </c>
      <c r="F21" s="8">
        <f t="shared" si="11"/>
        <v>3.2859579306424108E-2</v>
      </c>
      <c r="G21" s="8">
        <f t="shared" si="11"/>
        <v>0.16429789653212051</v>
      </c>
      <c r="H21" s="8">
        <f t="shared" si="11"/>
        <v>0.25514496873223425</v>
      </c>
      <c r="I21" s="8">
        <f t="shared" si="11"/>
        <v>0.11210915292779987</v>
      </c>
      <c r="J21" s="8">
        <f t="shared" si="11"/>
        <v>5.9920409323479244E-2</v>
      </c>
      <c r="K21" s="8">
        <f t="shared" si="11"/>
        <v>3.8658328595793066E-2</v>
      </c>
      <c r="L21" s="8">
        <f t="shared" si="11"/>
        <v>5.2188743604320638E-2</v>
      </c>
      <c r="M21" s="8">
        <f t="shared" si="11"/>
        <v>8.8914155770324049E-2</v>
      </c>
      <c r="N21" s="8">
        <f t="shared" si="11"/>
        <v>4.252416145537237E-2</v>
      </c>
      <c r="O21" s="8">
        <f t="shared" si="11"/>
        <v>2.7060830017055146E-2</v>
      </c>
      <c r="P21" s="8">
        <f t="shared" si="11"/>
        <v>1.9329164297896533E-2</v>
      </c>
      <c r="Q21" s="8">
        <f t="shared" si="11"/>
        <v>1.3530415008527573E-2</v>
      </c>
      <c r="R21" s="8">
        <f t="shared" si="11"/>
        <v>3.6725412166003411E-2</v>
      </c>
      <c r="S21" s="8">
        <f t="shared" si="11"/>
        <v>3.6725412166003411E-2</v>
      </c>
      <c r="T21" s="8">
        <f t="shared" si="11"/>
        <v>3.6725412166003411E-2</v>
      </c>
      <c r="U21" s="8"/>
      <c r="V21" s="8">
        <f t="shared" si="7"/>
        <v>1.1694144400227404</v>
      </c>
      <c r="X21" t="str">
        <f t="shared" si="3"/>
        <v>A20T24:0.0812</v>
      </c>
      <c r="Y21" t="str">
        <f t="shared" si="3"/>
        <v>A20T24:0.0715</v>
      </c>
      <c r="Z21" t="str">
        <f t="shared" si="3"/>
        <v>A20T24:0.0329</v>
      </c>
      <c r="AA21" t="str">
        <f t="shared" si="3"/>
        <v>A20T24:0.1643</v>
      </c>
      <c r="AB21" t="str">
        <f t="shared" si="3"/>
        <v>A20T24:0.2551</v>
      </c>
      <c r="AC21" t="str">
        <f t="shared" si="3"/>
        <v>A20T24:0.1121</v>
      </c>
      <c r="AD21" t="str">
        <f t="shared" si="3"/>
        <v>A20T24:0.0599</v>
      </c>
      <c r="AE21" t="str">
        <f t="shared" si="3"/>
        <v>A20T24:0.0387</v>
      </c>
      <c r="AF21" t="str">
        <f t="shared" si="3"/>
        <v>A20T24:0.0522</v>
      </c>
      <c r="AG21" t="str">
        <f t="shared" si="3"/>
        <v>A20T24:0.0889</v>
      </c>
      <c r="AH21" t="str">
        <f t="shared" si="3"/>
        <v>A20T24:0.0425</v>
      </c>
      <c r="AI21" t="str">
        <f t="shared" si="3"/>
        <v>A20T24:0.0271</v>
      </c>
      <c r="AJ21" t="str">
        <f t="shared" si="3"/>
        <v>A20T24:0.0193</v>
      </c>
      <c r="AK21" t="str">
        <f t="shared" si="3"/>
        <v>A20T24:0.0135</v>
      </c>
      <c r="AL21" t="str">
        <f t="shared" si="3"/>
        <v>A20T24:0.0367</v>
      </c>
      <c r="AM21" t="str">
        <f t="shared" si="3"/>
        <v>A20T24:0.0367</v>
      </c>
      <c r="AN21" t="str">
        <f t="shared" si="4"/>
        <v>A20T24:0.0367</v>
      </c>
    </row>
    <row r="22" spans="2:40" x14ac:dyDescent="0.25">
      <c r="B22">
        <f t="shared" si="5"/>
        <v>25</v>
      </c>
      <c r="C22" t="str">
        <f t="shared" si="8"/>
        <v>A25T29</v>
      </c>
      <c r="D22" s="8">
        <f t="shared" ref="D22:T22" si="12">D48*scaleFactor</f>
        <v>0.11790790221716883</v>
      </c>
      <c r="E22" s="8">
        <f t="shared" si="12"/>
        <v>8.1182490051165429E-2</v>
      </c>
      <c r="F22" s="8">
        <f t="shared" si="12"/>
        <v>2.7060830017055146E-2</v>
      </c>
      <c r="G22" s="8">
        <f t="shared" si="12"/>
        <v>2.3194997157475836E-2</v>
      </c>
      <c r="H22" s="8">
        <f t="shared" si="12"/>
        <v>9.4712905059693001E-2</v>
      </c>
      <c r="I22" s="8">
        <f t="shared" si="12"/>
        <v>0.1237066515065378</v>
      </c>
      <c r="J22" s="8">
        <f t="shared" si="12"/>
        <v>8.1182490051165429E-2</v>
      </c>
      <c r="K22" s="8">
        <f t="shared" si="12"/>
        <v>4.6389994314951673E-2</v>
      </c>
      <c r="L22" s="8">
        <f t="shared" si="12"/>
        <v>5.6054576463899934E-2</v>
      </c>
      <c r="M22" s="8">
        <f t="shared" si="12"/>
        <v>5.6054576463899934E-2</v>
      </c>
      <c r="N22" s="8">
        <f t="shared" si="12"/>
        <v>3.2859579306424108E-2</v>
      </c>
      <c r="O22" s="8">
        <f t="shared" si="12"/>
        <v>4.252416145537237E-2</v>
      </c>
      <c r="P22" s="8">
        <f t="shared" si="12"/>
        <v>2.7060830017055146E-2</v>
      </c>
      <c r="Q22" s="8">
        <f t="shared" si="12"/>
        <v>2.3194997157475836E-2</v>
      </c>
      <c r="R22" s="8">
        <f t="shared" si="12"/>
        <v>1.9329164297896533E-2</v>
      </c>
      <c r="S22" s="8">
        <f t="shared" si="12"/>
        <v>1.9329164297896533E-2</v>
      </c>
      <c r="T22" s="8">
        <f t="shared" si="12"/>
        <v>1.9329164297896533E-2</v>
      </c>
      <c r="U22" s="8"/>
      <c r="V22" s="8">
        <f t="shared" si="7"/>
        <v>0.8910744741330302</v>
      </c>
      <c r="X22" t="str">
        <f t="shared" si="3"/>
        <v>A25T29:0.1179</v>
      </c>
      <c r="Y22" t="str">
        <f t="shared" si="3"/>
        <v>A25T29:0.0812</v>
      </c>
      <c r="Z22" t="str">
        <f t="shared" si="3"/>
        <v>A25T29:0.0271</v>
      </c>
      <c r="AA22" t="str">
        <f t="shared" si="3"/>
        <v>A25T29:0.0232</v>
      </c>
      <c r="AB22" t="str">
        <f t="shared" si="3"/>
        <v>A25T29:0.0947</v>
      </c>
      <c r="AC22" t="str">
        <f t="shared" si="3"/>
        <v>A25T29:0.1237</v>
      </c>
      <c r="AD22" t="str">
        <f t="shared" si="3"/>
        <v>A25T29:0.0812</v>
      </c>
      <c r="AE22" t="str">
        <f t="shared" si="3"/>
        <v>A25T29:0.0464</v>
      </c>
      <c r="AF22" t="str">
        <f t="shared" si="3"/>
        <v>A25T29:0.0561</v>
      </c>
      <c r="AG22" t="str">
        <f t="shared" si="3"/>
        <v>A25T29:0.0561</v>
      </c>
      <c r="AH22" t="str">
        <f t="shared" si="3"/>
        <v>A25T29:0.0329</v>
      </c>
      <c r="AI22" t="str">
        <f t="shared" si="3"/>
        <v>A25T29:0.0425</v>
      </c>
      <c r="AJ22" t="str">
        <f t="shared" si="3"/>
        <v>A25T29:0.0271</v>
      </c>
      <c r="AK22" t="str">
        <f t="shared" si="3"/>
        <v>A25T29:0.0232</v>
      </c>
      <c r="AL22" t="str">
        <f t="shared" si="3"/>
        <v>A25T29:0.0193</v>
      </c>
      <c r="AM22" t="str">
        <f t="shared" si="3"/>
        <v>A25T29:0.0193</v>
      </c>
      <c r="AN22" t="str">
        <f t="shared" si="4"/>
        <v>A25T29:0.0193</v>
      </c>
    </row>
    <row r="23" spans="2:40" x14ac:dyDescent="0.25">
      <c r="B23">
        <f t="shared" si="5"/>
        <v>30</v>
      </c>
      <c r="C23" t="str">
        <f t="shared" si="8"/>
        <v>A30T34</v>
      </c>
      <c r="D23" s="8">
        <f t="shared" ref="D23:T23" si="13">D49*scaleFactor</f>
        <v>0.11017623649801021</v>
      </c>
      <c r="E23" s="8">
        <f t="shared" si="13"/>
        <v>0.13143831722569643</v>
      </c>
      <c r="F23" s="8">
        <f t="shared" si="13"/>
        <v>6.1853325753268899E-2</v>
      </c>
      <c r="G23" s="8">
        <f t="shared" si="13"/>
        <v>3.2859579306424108E-2</v>
      </c>
      <c r="H23" s="8">
        <f t="shared" si="13"/>
        <v>5.4121660034110293E-2</v>
      </c>
      <c r="I23" s="8">
        <f t="shared" si="13"/>
        <v>6.7652075042637858E-2</v>
      </c>
      <c r="J23" s="8">
        <f t="shared" si="13"/>
        <v>0.15463331438317227</v>
      </c>
      <c r="K23" s="8">
        <f t="shared" si="13"/>
        <v>9.084707220011369E-2</v>
      </c>
      <c r="L23" s="8">
        <f t="shared" si="13"/>
        <v>4.8322910744741328E-2</v>
      </c>
      <c r="M23" s="8">
        <f t="shared" si="13"/>
        <v>3.2859579306424108E-2</v>
      </c>
      <c r="N23" s="8">
        <f t="shared" si="13"/>
        <v>2.8993746446844795E-2</v>
      </c>
      <c r="O23" s="8">
        <f t="shared" si="13"/>
        <v>2.5127913587265491E-2</v>
      </c>
      <c r="P23" s="8">
        <f t="shared" si="13"/>
        <v>2.8993746446844795E-2</v>
      </c>
      <c r="Q23" s="8">
        <f t="shared" si="13"/>
        <v>1.5463331438317225E-2</v>
      </c>
      <c r="R23" s="8">
        <f t="shared" si="13"/>
        <v>9.6645821489482666E-3</v>
      </c>
      <c r="S23" s="8">
        <f t="shared" si="13"/>
        <v>9.6645821489482666E-3</v>
      </c>
      <c r="T23" s="8">
        <f t="shared" si="13"/>
        <v>9.6645821489482666E-3</v>
      </c>
      <c r="U23" s="8"/>
      <c r="V23" s="8">
        <f t="shared" si="7"/>
        <v>0.91233655486071652</v>
      </c>
      <c r="X23" t="str">
        <f t="shared" si="3"/>
        <v>A30T34:0.1102</v>
      </c>
      <c r="Y23" t="str">
        <f t="shared" si="3"/>
        <v>A30T34:0.1314</v>
      </c>
      <c r="Z23" t="str">
        <f t="shared" si="3"/>
        <v>A30T34:0.0619</v>
      </c>
      <c r="AA23" t="str">
        <f t="shared" si="3"/>
        <v>A30T34:0.0329</v>
      </c>
      <c r="AB23" t="str">
        <f t="shared" si="3"/>
        <v>A30T34:0.0541</v>
      </c>
      <c r="AC23" t="str">
        <f t="shared" si="3"/>
        <v>A30T34:0.0677</v>
      </c>
      <c r="AD23" t="str">
        <f t="shared" si="3"/>
        <v>A30T34:0.1546</v>
      </c>
      <c r="AE23" t="str">
        <f t="shared" si="3"/>
        <v>A30T34:0.0908</v>
      </c>
      <c r="AF23" t="str">
        <f t="shared" si="3"/>
        <v>A30T34:0.0483</v>
      </c>
      <c r="AG23" t="str">
        <f t="shared" si="3"/>
        <v>A30T34:0.0329</v>
      </c>
      <c r="AH23" t="str">
        <f t="shared" si="3"/>
        <v>A30T34:0.0290</v>
      </c>
      <c r="AI23" t="str">
        <f t="shared" si="3"/>
        <v>A30T34:0.0251</v>
      </c>
      <c r="AJ23" t="str">
        <f t="shared" si="3"/>
        <v>A30T34:0.0290</v>
      </c>
      <c r="AK23" t="str">
        <f t="shared" si="3"/>
        <v>A30T34:0.0155</v>
      </c>
      <c r="AL23" t="str">
        <f t="shared" si="3"/>
        <v>A30T34:0.0097</v>
      </c>
      <c r="AM23" t="str">
        <f t="shared" si="3"/>
        <v>A30T34:0.0097</v>
      </c>
      <c r="AN23" t="str">
        <f t="shared" si="4"/>
        <v>A30T34:0.0097</v>
      </c>
    </row>
    <row r="24" spans="2:40" x14ac:dyDescent="0.25">
      <c r="B24">
        <f t="shared" si="5"/>
        <v>35</v>
      </c>
      <c r="C24" t="str">
        <f t="shared" si="8"/>
        <v>A35T39</v>
      </c>
      <c r="D24" s="8">
        <f t="shared" ref="D24:T24" si="14">D50*scaleFactor</f>
        <v>0.14303581580443434</v>
      </c>
      <c r="E24" s="8">
        <f t="shared" si="14"/>
        <v>0.19135872654917566</v>
      </c>
      <c r="F24" s="8">
        <f t="shared" si="14"/>
        <v>9.8578737919272311E-2</v>
      </c>
      <c r="G24" s="8">
        <f t="shared" si="14"/>
        <v>5.6054576463899934E-2</v>
      </c>
      <c r="H24" s="8">
        <f t="shared" si="14"/>
        <v>3.092666287663445E-2</v>
      </c>
      <c r="I24" s="8">
        <f t="shared" si="14"/>
        <v>4.0591245025582715E-2</v>
      </c>
      <c r="J24" s="8">
        <f t="shared" si="14"/>
        <v>4.0591245025582715E-2</v>
      </c>
      <c r="K24" s="8">
        <f t="shared" si="14"/>
        <v>0.14690164866401365</v>
      </c>
      <c r="L24" s="8">
        <f t="shared" si="14"/>
        <v>9.4712905059693001E-2</v>
      </c>
      <c r="M24" s="8">
        <f t="shared" si="14"/>
        <v>3.2859579306424108E-2</v>
      </c>
      <c r="N24" s="8">
        <f t="shared" si="14"/>
        <v>2.7060830017055146E-2</v>
      </c>
      <c r="O24" s="8">
        <f t="shared" si="14"/>
        <v>4.0591245025582715E-2</v>
      </c>
      <c r="P24" s="8">
        <f t="shared" si="14"/>
        <v>3.8658328595793066E-2</v>
      </c>
      <c r="Q24" s="8">
        <f t="shared" si="14"/>
        <v>3.092666287663445E-2</v>
      </c>
      <c r="R24" s="8">
        <f t="shared" si="14"/>
        <v>2.5127913587265491E-2</v>
      </c>
      <c r="S24" s="8">
        <f t="shared" si="14"/>
        <v>2.5127913587265491E-2</v>
      </c>
      <c r="T24" s="8">
        <f t="shared" si="14"/>
        <v>2.5127913587265491E-2</v>
      </c>
      <c r="U24" s="8"/>
      <c r="V24" s="8">
        <f t="shared" si="7"/>
        <v>1.0882319499715749</v>
      </c>
      <c r="X24" t="str">
        <f t="shared" si="3"/>
        <v>A35T39:0.1430</v>
      </c>
      <c r="Y24" t="str">
        <f t="shared" si="3"/>
        <v>A35T39:0.1914</v>
      </c>
      <c r="Z24" t="str">
        <f t="shared" si="3"/>
        <v>A35T39:0.0986</v>
      </c>
      <c r="AA24" t="str">
        <f t="shared" si="3"/>
        <v>A35T39:0.0561</v>
      </c>
      <c r="AB24" t="str">
        <f t="shared" si="3"/>
        <v>A35T39:0.0309</v>
      </c>
      <c r="AC24" t="str">
        <f t="shared" si="3"/>
        <v>A35T39:0.0406</v>
      </c>
      <c r="AD24" t="str">
        <f t="shared" si="3"/>
        <v>A35T39:0.0406</v>
      </c>
      <c r="AE24" t="str">
        <f t="shared" si="3"/>
        <v>A35T39:0.1469</v>
      </c>
      <c r="AF24" t="str">
        <f t="shared" si="3"/>
        <v>A35T39:0.0947</v>
      </c>
      <c r="AG24" t="str">
        <f t="shared" si="3"/>
        <v>A35T39:0.0329</v>
      </c>
      <c r="AH24" t="str">
        <f t="shared" si="3"/>
        <v>A35T39:0.0271</v>
      </c>
      <c r="AI24" t="str">
        <f t="shared" si="3"/>
        <v>A35T39:0.0406</v>
      </c>
      <c r="AJ24" t="str">
        <f t="shared" si="3"/>
        <v>A35T39:0.0387</v>
      </c>
      <c r="AK24" t="str">
        <f t="shared" si="3"/>
        <v>A35T39:0.0309</v>
      </c>
      <c r="AL24" t="str">
        <f t="shared" si="3"/>
        <v>A35T39:0.0251</v>
      </c>
      <c r="AM24" t="str">
        <f t="shared" si="3"/>
        <v>A35T39:0.0251</v>
      </c>
      <c r="AN24" t="str">
        <f t="shared" si="4"/>
        <v>A35T39:0.0251</v>
      </c>
    </row>
    <row r="25" spans="2:40" x14ac:dyDescent="0.25">
      <c r="B25">
        <f t="shared" si="5"/>
        <v>40</v>
      </c>
      <c r="C25" t="str">
        <f t="shared" si="8"/>
        <v>A40T44</v>
      </c>
      <c r="D25" s="8">
        <f t="shared" ref="D25:T25" si="15">D51*scaleFactor</f>
        <v>3.4792495736213756E-2</v>
      </c>
      <c r="E25" s="8">
        <f t="shared" si="15"/>
        <v>0.12757248436611712</v>
      </c>
      <c r="F25" s="8">
        <f t="shared" si="15"/>
        <v>0.13337123365548606</v>
      </c>
      <c r="G25" s="8">
        <f t="shared" si="15"/>
        <v>9.2779988629903345E-2</v>
      </c>
      <c r="H25" s="8">
        <f t="shared" si="15"/>
        <v>4.4457077885162025E-2</v>
      </c>
      <c r="I25" s="8">
        <f t="shared" si="15"/>
        <v>4.4457077885162025E-2</v>
      </c>
      <c r="J25" s="8">
        <f t="shared" si="15"/>
        <v>5.2188743604320638E-2</v>
      </c>
      <c r="K25" s="8">
        <f t="shared" si="15"/>
        <v>9.084707220011369E-2</v>
      </c>
      <c r="L25" s="8">
        <f t="shared" si="15"/>
        <v>8.6981239340534394E-2</v>
      </c>
      <c r="M25" s="8">
        <f t="shared" si="15"/>
        <v>6.7652075042637858E-2</v>
      </c>
      <c r="N25" s="8">
        <f t="shared" si="15"/>
        <v>3.6725412166003411E-2</v>
      </c>
      <c r="O25" s="8">
        <f t="shared" si="15"/>
        <v>9.6645821489482666E-3</v>
      </c>
      <c r="P25" s="8">
        <f t="shared" si="15"/>
        <v>3.6725412166003411E-2</v>
      </c>
      <c r="Q25" s="8">
        <f t="shared" si="15"/>
        <v>2.1262080727686185E-2</v>
      </c>
      <c r="R25" s="8">
        <f t="shared" si="15"/>
        <v>4.6389994314951673E-2</v>
      </c>
      <c r="S25" s="8">
        <f t="shared" si="15"/>
        <v>4.6389994314951673E-2</v>
      </c>
      <c r="T25" s="8">
        <f t="shared" si="15"/>
        <v>4.6389994314951673E-2</v>
      </c>
      <c r="U25" s="8"/>
      <c r="V25" s="8">
        <f t="shared" si="7"/>
        <v>1.0186469584991473</v>
      </c>
      <c r="X25" t="str">
        <f t="shared" si="3"/>
        <v>A40T44:0.0348</v>
      </c>
      <c r="Y25" t="str">
        <f t="shared" si="3"/>
        <v>A40T44:0.1276</v>
      </c>
      <c r="Z25" t="str">
        <f t="shared" si="3"/>
        <v>A40T44:0.1334</v>
      </c>
      <c r="AA25" t="str">
        <f t="shared" si="3"/>
        <v>A40T44:0.0928</v>
      </c>
      <c r="AB25" t="str">
        <f t="shared" si="3"/>
        <v>A40T44:0.0445</v>
      </c>
      <c r="AC25" t="str">
        <f t="shared" si="3"/>
        <v>A40T44:0.0445</v>
      </c>
      <c r="AD25" t="str">
        <f t="shared" si="3"/>
        <v>A40T44:0.0522</v>
      </c>
      <c r="AE25" t="str">
        <f t="shared" si="3"/>
        <v>A40T44:0.0908</v>
      </c>
      <c r="AF25" t="str">
        <f t="shared" si="3"/>
        <v>A40T44:0.0870</v>
      </c>
      <c r="AG25" t="str">
        <f t="shared" si="3"/>
        <v>A40T44:0.0677</v>
      </c>
      <c r="AH25" t="str">
        <f t="shared" si="3"/>
        <v>A40T44:0.0367</v>
      </c>
      <c r="AI25" t="str">
        <f t="shared" si="3"/>
        <v>A40T44:0.0097</v>
      </c>
      <c r="AJ25" t="str">
        <f t="shared" si="3"/>
        <v>A40T44:0.0367</v>
      </c>
      <c r="AK25" t="str">
        <f t="shared" si="3"/>
        <v>A40T44:0.0213</v>
      </c>
      <c r="AL25" t="str">
        <f t="shared" si="3"/>
        <v>A40T44:0.0464</v>
      </c>
      <c r="AM25" t="str">
        <f t="shared" si="3"/>
        <v>A40T44:0.0464</v>
      </c>
      <c r="AN25" t="str">
        <f t="shared" si="4"/>
        <v>A40T44:0.0464</v>
      </c>
    </row>
    <row r="26" spans="2:40" x14ac:dyDescent="0.25">
      <c r="B26">
        <f t="shared" si="5"/>
        <v>45</v>
      </c>
      <c r="C26" t="str">
        <f t="shared" si="8"/>
        <v>A45T49</v>
      </c>
      <c r="D26" s="8">
        <f t="shared" ref="D26:T26" si="16">D52*scaleFactor</f>
        <v>3.8658328595793066E-2</v>
      </c>
      <c r="E26" s="8">
        <f t="shared" si="16"/>
        <v>2.8993746446844795E-2</v>
      </c>
      <c r="F26" s="8">
        <f t="shared" si="16"/>
        <v>5.2188743604320638E-2</v>
      </c>
      <c r="G26" s="8">
        <f t="shared" si="16"/>
        <v>9.8578737919272311E-2</v>
      </c>
      <c r="H26" s="8">
        <f t="shared" si="16"/>
        <v>8.5048322910744739E-2</v>
      </c>
      <c r="I26" s="8">
        <f t="shared" si="16"/>
        <v>4.8322910744741328E-2</v>
      </c>
      <c r="J26" s="8">
        <f t="shared" si="16"/>
        <v>7.3450824332006823E-2</v>
      </c>
      <c r="K26" s="8">
        <f t="shared" si="16"/>
        <v>5.6054576463899934E-2</v>
      </c>
      <c r="L26" s="8">
        <f t="shared" si="16"/>
        <v>7.7316657191586133E-2</v>
      </c>
      <c r="M26" s="8">
        <f t="shared" si="16"/>
        <v>0.11210915292779987</v>
      </c>
      <c r="N26" s="8">
        <f t="shared" si="16"/>
        <v>5.2188743604320638E-2</v>
      </c>
      <c r="O26" s="8">
        <f t="shared" si="16"/>
        <v>4.8322910744741328E-2</v>
      </c>
      <c r="P26" s="8">
        <f t="shared" si="16"/>
        <v>2.5127913587265491E-2</v>
      </c>
      <c r="Q26" s="8">
        <f t="shared" si="16"/>
        <v>7.7316657191586124E-3</v>
      </c>
      <c r="R26" s="8">
        <f t="shared" si="16"/>
        <v>5.6054576463899934E-2</v>
      </c>
      <c r="S26" s="8">
        <f t="shared" si="16"/>
        <v>5.6054576463899934E-2</v>
      </c>
      <c r="T26" s="8">
        <f t="shared" si="16"/>
        <v>5.6054576463899934E-2</v>
      </c>
      <c r="U26" s="8"/>
      <c r="V26" s="8">
        <f t="shared" si="7"/>
        <v>0.97225696418419549</v>
      </c>
      <c r="X26" t="str">
        <f t="shared" si="3"/>
        <v>A45T49:0.0387</v>
      </c>
      <c r="Y26" t="str">
        <f t="shared" si="3"/>
        <v>A45T49:0.0290</v>
      </c>
      <c r="Z26" t="str">
        <f t="shared" si="3"/>
        <v>A45T49:0.0522</v>
      </c>
      <c r="AA26" t="str">
        <f t="shared" si="3"/>
        <v>A45T49:0.0986</v>
      </c>
      <c r="AB26" t="str">
        <f t="shared" si="3"/>
        <v>A45T49:0.0850</v>
      </c>
      <c r="AC26" t="str">
        <f t="shared" si="3"/>
        <v>A45T49:0.0483</v>
      </c>
      <c r="AD26" t="str">
        <f t="shared" si="3"/>
        <v>A45T49:0.0735</v>
      </c>
      <c r="AE26" t="str">
        <f t="shared" si="3"/>
        <v>A45T49:0.0561</v>
      </c>
      <c r="AF26" t="str">
        <f t="shared" si="3"/>
        <v>A45T49:0.0773</v>
      </c>
      <c r="AG26" t="str">
        <f t="shared" si="3"/>
        <v>A45T49:0.1121</v>
      </c>
      <c r="AH26" t="str">
        <f t="shared" si="3"/>
        <v>A45T49:0.0522</v>
      </c>
      <c r="AI26" t="str">
        <f t="shared" si="3"/>
        <v>A45T49:0.0483</v>
      </c>
      <c r="AJ26" t="str">
        <f t="shared" si="3"/>
        <v>A45T49:0.0251</v>
      </c>
      <c r="AK26" t="str">
        <f t="shared" si="3"/>
        <v>A45T49:0.0077</v>
      </c>
      <c r="AL26" t="str">
        <f t="shared" si="3"/>
        <v>A45T49:0.0561</v>
      </c>
      <c r="AM26" t="str">
        <f t="shared" si="3"/>
        <v>A45T49:0.0561</v>
      </c>
      <c r="AN26" t="str">
        <f t="shared" si="4"/>
        <v>A45T49:0.0561</v>
      </c>
    </row>
    <row r="27" spans="2:40" x14ac:dyDescent="0.25">
      <c r="B27">
        <f t="shared" si="5"/>
        <v>50</v>
      </c>
      <c r="C27" t="str">
        <f t="shared" si="8"/>
        <v>A50T54</v>
      </c>
      <c r="D27" s="8">
        <f t="shared" ref="D27:T27" si="17">D53*scaleFactor</f>
        <v>6.9584991472427513E-2</v>
      </c>
      <c r="E27" s="8">
        <f t="shared" si="17"/>
        <v>3.2859579306424108E-2</v>
      </c>
      <c r="F27" s="8">
        <f t="shared" si="17"/>
        <v>3.8658328595793066E-2</v>
      </c>
      <c r="G27" s="8">
        <f t="shared" si="17"/>
        <v>5.2188743604320638E-2</v>
      </c>
      <c r="H27" s="8">
        <f t="shared" si="17"/>
        <v>3.8658328595793066E-2</v>
      </c>
      <c r="I27" s="8">
        <f t="shared" si="17"/>
        <v>5.7987492893689589E-2</v>
      </c>
      <c r="J27" s="8">
        <f t="shared" si="17"/>
        <v>4.4457077885162025E-2</v>
      </c>
      <c r="K27" s="8">
        <f t="shared" si="17"/>
        <v>3.4792495736213756E-2</v>
      </c>
      <c r="L27" s="8">
        <f t="shared" si="17"/>
        <v>2.3194997157475836E-2</v>
      </c>
      <c r="M27" s="8">
        <f t="shared" si="17"/>
        <v>2.8993746446844795E-2</v>
      </c>
      <c r="N27" s="8">
        <f t="shared" si="17"/>
        <v>6.3786242183058561E-2</v>
      </c>
      <c r="O27" s="8">
        <f t="shared" si="17"/>
        <v>3.2859579306424108E-2</v>
      </c>
      <c r="P27" s="8">
        <f t="shared" si="17"/>
        <v>1.7396247868106878E-2</v>
      </c>
      <c r="Q27" s="8">
        <f t="shared" si="17"/>
        <v>9.6645821489482666E-3</v>
      </c>
      <c r="R27" s="8">
        <f t="shared" si="17"/>
        <v>4.4457077885162025E-2</v>
      </c>
      <c r="S27" s="8">
        <f t="shared" si="17"/>
        <v>4.4457077885162025E-2</v>
      </c>
      <c r="T27" s="8">
        <f t="shared" si="17"/>
        <v>4.4457077885162025E-2</v>
      </c>
      <c r="U27" s="8"/>
      <c r="V27" s="8">
        <f t="shared" si="7"/>
        <v>0.67845366685616837</v>
      </c>
      <c r="X27" t="str">
        <f t="shared" si="3"/>
        <v>A50T54:0.0696</v>
      </c>
      <c r="Y27" t="str">
        <f t="shared" si="3"/>
        <v>A50T54:0.0329</v>
      </c>
      <c r="Z27" t="str">
        <f t="shared" si="3"/>
        <v>A50T54:0.0387</v>
      </c>
      <c r="AA27" t="str">
        <f t="shared" si="3"/>
        <v>A50T54:0.0522</v>
      </c>
      <c r="AB27" t="str">
        <f t="shared" si="3"/>
        <v>A50T54:0.0387</v>
      </c>
      <c r="AC27" t="str">
        <f t="shared" si="3"/>
        <v>A50T54:0.0580</v>
      </c>
      <c r="AD27" t="str">
        <f t="shared" si="3"/>
        <v>A50T54:0.0445</v>
      </c>
      <c r="AE27" t="str">
        <f t="shared" si="3"/>
        <v>A50T54:0.0348</v>
      </c>
      <c r="AF27" t="str">
        <f t="shared" si="3"/>
        <v>A50T54:0.0232</v>
      </c>
      <c r="AG27" t="str">
        <f t="shared" si="3"/>
        <v>A50T54:0.0290</v>
      </c>
      <c r="AH27" t="str">
        <f t="shared" si="3"/>
        <v>A50T54:0.0638</v>
      </c>
      <c r="AI27" t="str">
        <f t="shared" si="3"/>
        <v>A50T54:0.0329</v>
      </c>
      <c r="AJ27" t="str">
        <f t="shared" si="3"/>
        <v>A50T54:0.0174</v>
      </c>
      <c r="AK27" t="str">
        <f t="shared" si="3"/>
        <v>A50T54:0.0097</v>
      </c>
      <c r="AL27" t="str">
        <f t="shared" si="3"/>
        <v>A50T54:0.0445</v>
      </c>
      <c r="AM27" t="str">
        <f t="shared" si="3"/>
        <v>A50T54:0.0445</v>
      </c>
      <c r="AN27" t="str">
        <f t="shared" si="4"/>
        <v>A50T54:0.0445</v>
      </c>
    </row>
    <row r="28" spans="2:40" x14ac:dyDescent="0.25">
      <c r="B28">
        <f t="shared" si="5"/>
        <v>55</v>
      </c>
      <c r="C28" t="str">
        <f t="shared" si="8"/>
        <v>A55T59</v>
      </c>
      <c r="D28" s="8">
        <f t="shared" ref="D28:T28" si="18">D54*scaleFactor</f>
        <v>2.8993746446844795E-2</v>
      </c>
      <c r="E28" s="8">
        <f t="shared" si="18"/>
        <v>3.6725412166003411E-2</v>
      </c>
      <c r="F28" s="8">
        <f t="shared" si="18"/>
        <v>3.6725412166003411E-2</v>
      </c>
      <c r="G28" s="8">
        <f t="shared" si="18"/>
        <v>2.5127913587265491E-2</v>
      </c>
      <c r="H28" s="8">
        <f t="shared" si="18"/>
        <v>5.4121660034110293E-2</v>
      </c>
      <c r="I28" s="8">
        <f t="shared" si="18"/>
        <v>5.7987492893689589E-2</v>
      </c>
      <c r="J28" s="8">
        <f t="shared" si="18"/>
        <v>3.8658328595793066E-2</v>
      </c>
      <c r="K28" s="8">
        <f t="shared" si="18"/>
        <v>2.1262080727686185E-2</v>
      </c>
      <c r="L28" s="8">
        <f t="shared" si="18"/>
        <v>3.6725412166003411E-2</v>
      </c>
      <c r="M28" s="8">
        <f t="shared" si="18"/>
        <v>3.6725412166003411E-2</v>
      </c>
      <c r="N28" s="8">
        <f t="shared" si="18"/>
        <v>6.7652075042637858E-2</v>
      </c>
      <c r="O28" s="8">
        <f t="shared" si="18"/>
        <v>0.10051165434906197</v>
      </c>
      <c r="P28" s="8">
        <f t="shared" si="18"/>
        <v>4.6389994314951673E-2</v>
      </c>
      <c r="Q28" s="8">
        <f t="shared" si="18"/>
        <v>1.3530415008527573E-2</v>
      </c>
      <c r="R28" s="8">
        <f t="shared" si="18"/>
        <v>4.252416145537237E-2</v>
      </c>
      <c r="S28" s="8">
        <f t="shared" si="18"/>
        <v>4.252416145537237E-2</v>
      </c>
      <c r="T28" s="8">
        <f t="shared" si="18"/>
        <v>4.252416145537237E-2</v>
      </c>
      <c r="U28" s="8"/>
      <c r="V28" s="8">
        <f t="shared" si="7"/>
        <v>0.7287094940306994</v>
      </c>
      <c r="X28" t="str">
        <f t="shared" si="3"/>
        <v>A55T59:0.0290</v>
      </c>
      <c r="Y28" t="str">
        <f t="shared" si="3"/>
        <v>A55T59:0.0367</v>
      </c>
      <c r="Z28" t="str">
        <f t="shared" si="3"/>
        <v>A55T59:0.0367</v>
      </c>
      <c r="AA28" t="str">
        <f t="shared" si="3"/>
        <v>A55T59:0.0251</v>
      </c>
      <c r="AB28" t="str">
        <f t="shared" si="3"/>
        <v>A55T59:0.0541</v>
      </c>
      <c r="AC28" t="str">
        <f t="shared" si="3"/>
        <v>A55T59:0.0580</v>
      </c>
      <c r="AD28" t="str">
        <f t="shared" si="3"/>
        <v>A55T59:0.0387</v>
      </c>
      <c r="AE28" t="str">
        <f t="shared" si="3"/>
        <v>A55T59:0.0213</v>
      </c>
      <c r="AF28" t="str">
        <f t="shared" si="3"/>
        <v>A55T59:0.0367</v>
      </c>
      <c r="AG28" t="str">
        <f t="shared" si="3"/>
        <v>A55T59:0.0367</v>
      </c>
      <c r="AH28" t="str">
        <f t="shared" si="3"/>
        <v>A55T59:0.0677</v>
      </c>
      <c r="AI28" t="str">
        <f t="shared" si="3"/>
        <v>A55T59:0.1005</v>
      </c>
      <c r="AJ28" t="str">
        <f t="shared" si="3"/>
        <v>A55T59:0.0464</v>
      </c>
      <c r="AK28" t="str">
        <f t="shared" si="3"/>
        <v>A55T59:0.0135</v>
      </c>
      <c r="AL28" t="str">
        <f t="shared" si="3"/>
        <v>A55T59:0.0425</v>
      </c>
      <c r="AM28" t="str">
        <f t="shared" si="3"/>
        <v>A55T59:0.0425</v>
      </c>
      <c r="AN28" t="str">
        <f t="shared" si="4"/>
        <v>A55T59:0.0425</v>
      </c>
    </row>
    <row r="29" spans="2:40" x14ac:dyDescent="0.25">
      <c r="B29">
        <f t="shared" si="5"/>
        <v>60</v>
      </c>
      <c r="C29" t="str">
        <f t="shared" si="8"/>
        <v>A60T64</v>
      </c>
      <c r="D29" s="8">
        <f t="shared" ref="D29:T29" si="19">D55*scaleFactor</f>
        <v>3.4792495736213756E-2</v>
      </c>
      <c r="E29" s="8">
        <f t="shared" si="19"/>
        <v>7.9249573621375774E-2</v>
      </c>
      <c r="F29" s="8">
        <f t="shared" si="19"/>
        <v>3.2859579306424108E-2</v>
      </c>
      <c r="G29" s="8">
        <f t="shared" si="19"/>
        <v>1.7396247868106878E-2</v>
      </c>
      <c r="H29" s="8">
        <f t="shared" si="19"/>
        <v>2.1262080727686185E-2</v>
      </c>
      <c r="I29" s="8">
        <f t="shared" si="19"/>
        <v>3.8658328595793066E-2</v>
      </c>
      <c r="J29" s="8">
        <f t="shared" si="19"/>
        <v>4.4457077885162025E-2</v>
      </c>
      <c r="K29" s="8">
        <f t="shared" si="19"/>
        <v>6.1853325753268899E-2</v>
      </c>
      <c r="L29" s="8">
        <f t="shared" si="19"/>
        <v>4.4457077885162025E-2</v>
      </c>
      <c r="M29" s="8">
        <f t="shared" si="19"/>
        <v>2.7060830017055146E-2</v>
      </c>
      <c r="N29" s="8">
        <f t="shared" si="19"/>
        <v>3.8658328595793066E-2</v>
      </c>
      <c r="O29" s="8">
        <f t="shared" si="19"/>
        <v>6.1853325753268899E-2</v>
      </c>
      <c r="P29" s="8">
        <f t="shared" si="19"/>
        <v>5.2188743604320638E-2</v>
      </c>
      <c r="Q29" s="8">
        <f t="shared" si="19"/>
        <v>3.2859579306424108E-2</v>
      </c>
      <c r="R29" s="8">
        <f t="shared" si="19"/>
        <v>2.1262080727686185E-2</v>
      </c>
      <c r="S29" s="8">
        <f t="shared" si="19"/>
        <v>2.1262080727686185E-2</v>
      </c>
      <c r="T29" s="8">
        <f t="shared" si="19"/>
        <v>2.1262080727686185E-2</v>
      </c>
      <c r="U29" s="8"/>
      <c r="V29" s="8">
        <f t="shared" si="7"/>
        <v>0.6513928368391132</v>
      </c>
      <c r="X29" t="str">
        <f t="shared" si="3"/>
        <v>A60T64:0.0348</v>
      </c>
      <c r="Y29" t="str">
        <f t="shared" si="3"/>
        <v>A60T64:0.0792</v>
      </c>
      <c r="Z29" t="str">
        <f t="shared" si="3"/>
        <v>A60T64:0.0329</v>
      </c>
      <c r="AA29" t="str">
        <f t="shared" si="3"/>
        <v>A60T64:0.0174</v>
      </c>
      <c r="AB29" t="str">
        <f t="shared" si="3"/>
        <v>A60T64:0.0213</v>
      </c>
      <c r="AC29" t="str">
        <f t="shared" si="3"/>
        <v>A60T64:0.0387</v>
      </c>
      <c r="AD29" t="str">
        <f t="shared" si="3"/>
        <v>A60T64:0.0445</v>
      </c>
      <c r="AE29" t="str">
        <f t="shared" si="3"/>
        <v>A60T64:0.0619</v>
      </c>
      <c r="AF29" t="str">
        <f t="shared" si="3"/>
        <v>A60T64:0.0445</v>
      </c>
      <c r="AG29" t="str">
        <f t="shared" si="3"/>
        <v>A60T64:0.0271</v>
      </c>
      <c r="AH29" t="str">
        <f t="shared" si="3"/>
        <v>A60T64:0.0387</v>
      </c>
      <c r="AI29" t="str">
        <f t="shared" si="3"/>
        <v>A60T64:0.0619</v>
      </c>
      <c r="AJ29" t="str">
        <f t="shared" si="3"/>
        <v>A60T64:0.0522</v>
      </c>
      <c r="AK29" t="str">
        <f t="shared" si="3"/>
        <v>A60T64:0.0329</v>
      </c>
      <c r="AL29" t="str">
        <f t="shared" si="3"/>
        <v>A60T64:0.0213</v>
      </c>
      <c r="AM29" t="str">
        <f t="shared" si="3"/>
        <v>A60T64:0.0213</v>
      </c>
      <c r="AN29" t="str">
        <f t="shared" si="4"/>
        <v>A60T64:0.0213</v>
      </c>
    </row>
    <row r="30" spans="2:40" x14ac:dyDescent="0.25">
      <c r="B30">
        <f t="shared" si="5"/>
        <v>65</v>
      </c>
      <c r="C30" t="str">
        <f t="shared" si="8"/>
        <v>A65T69</v>
      </c>
      <c r="D30" s="8">
        <f t="shared" ref="D30:T30" si="20">D56*scaleFactor</f>
        <v>5.0255827174530983E-2</v>
      </c>
      <c r="E30" s="8">
        <f t="shared" si="20"/>
        <v>5.7987492893689589E-2</v>
      </c>
      <c r="F30" s="8">
        <f t="shared" si="20"/>
        <v>5.0255827174530983E-2</v>
      </c>
      <c r="G30" s="8">
        <f t="shared" si="20"/>
        <v>5.0255827174530983E-2</v>
      </c>
      <c r="H30" s="8">
        <f t="shared" si="20"/>
        <v>2.8993746446844795E-2</v>
      </c>
      <c r="I30" s="8">
        <f t="shared" si="20"/>
        <v>7.7316657191586124E-3</v>
      </c>
      <c r="J30" s="8">
        <f t="shared" si="20"/>
        <v>2.8993746446844795E-2</v>
      </c>
      <c r="K30" s="8">
        <f t="shared" si="20"/>
        <v>7.7316657191586124E-3</v>
      </c>
      <c r="L30" s="8">
        <f t="shared" si="20"/>
        <v>2.8993746446844795E-2</v>
      </c>
      <c r="M30" s="8">
        <f t="shared" si="20"/>
        <v>2.1262080727686185E-2</v>
      </c>
      <c r="N30" s="8">
        <f t="shared" si="20"/>
        <v>7.7316657191586124E-3</v>
      </c>
      <c r="O30" s="8">
        <f t="shared" si="20"/>
        <v>8.5048322910744739E-2</v>
      </c>
      <c r="P30" s="8">
        <f t="shared" si="20"/>
        <v>5.7987492893689589E-2</v>
      </c>
      <c r="Q30" s="8">
        <f t="shared" si="20"/>
        <v>7.1517907902217168E-2</v>
      </c>
      <c r="R30" s="8">
        <f t="shared" si="20"/>
        <v>4.252416145537237E-2</v>
      </c>
      <c r="S30" s="8">
        <f t="shared" si="20"/>
        <v>4.252416145537237E-2</v>
      </c>
      <c r="T30" s="8">
        <f t="shared" si="20"/>
        <v>4.252416145537237E-2</v>
      </c>
      <c r="U30" s="8"/>
      <c r="V30" s="8">
        <f t="shared" si="7"/>
        <v>0.68231949971574768</v>
      </c>
      <c r="X30" t="str">
        <f t="shared" si="3"/>
        <v>A65T69:0.0503</v>
      </c>
      <c r="Y30" t="str">
        <f t="shared" si="3"/>
        <v>A65T69:0.0580</v>
      </c>
      <c r="Z30" t="str">
        <f t="shared" si="3"/>
        <v>A65T69:0.0503</v>
      </c>
      <c r="AA30" t="str">
        <f t="shared" si="3"/>
        <v>A65T69:0.0503</v>
      </c>
      <c r="AB30" t="str">
        <f t="shared" si="3"/>
        <v>A65T69:0.0290</v>
      </c>
      <c r="AC30" t="str">
        <f t="shared" si="3"/>
        <v>A65T69:0.0077</v>
      </c>
      <c r="AD30" t="str">
        <f t="shared" si="3"/>
        <v>A65T69:0.0290</v>
      </c>
      <c r="AE30" t="str">
        <f t="shared" si="3"/>
        <v>A65T69:0.0077</v>
      </c>
      <c r="AF30" t="str">
        <f t="shared" si="3"/>
        <v>A65T69:0.0290</v>
      </c>
      <c r="AG30" t="str">
        <f t="shared" si="3"/>
        <v>A65T69:0.0213</v>
      </c>
      <c r="AH30" t="str">
        <f t="shared" si="3"/>
        <v>A65T69:0.0077</v>
      </c>
      <c r="AI30" t="str">
        <f t="shared" si="3"/>
        <v>A65T69:0.0850</v>
      </c>
      <c r="AJ30" t="str">
        <f t="shared" si="3"/>
        <v>A65T69:0.0580</v>
      </c>
      <c r="AK30" t="str">
        <f t="shared" si="3"/>
        <v>A65T69:0.0715</v>
      </c>
      <c r="AL30" t="str">
        <f t="shared" si="3"/>
        <v>A65T69:0.0425</v>
      </c>
      <c r="AM30" t="str">
        <f t="shared" si="3"/>
        <v>A65T69:0.0425</v>
      </c>
      <c r="AN30" t="str">
        <f t="shared" si="4"/>
        <v>A65T69:0.0425</v>
      </c>
    </row>
    <row r="31" spans="2:40" x14ac:dyDescent="0.25">
      <c r="B31">
        <f t="shared" si="5"/>
        <v>70</v>
      </c>
      <c r="C31" t="str">
        <f t="shared" si="8"/>
        <v>A70T74</v>
      </c>
      <c r="D31" s="8">
        <f t="shared" ref="D31:T31" si="21">D57*scaleFactor</f>
        <v>1.3530415008527573E-2</v>
      </c>
      <c r="E31" s="8">
        <f t="shared" si="21"/>
        <v>1.3530415008527573E-2</v>
      </c>
      <c r="F31" s="8">
        <f t="shared" si="21"/>
        <v>3.2859579306424108E-2</v>
      </c>
      <c r="G31" s="8">
        <f t="shared" si="21"/>
        <v>7.1517907902217168E-2</v>
      </c>
      <c r="H31" s="8">
        <f t="shared" si="21"/>
        <v>0</v>
      </c>
      <c r="I31" s="8">
        <f t="shared" si="21"/>
        <v>5.7987492893689591E-3</v>
      </c>
      <c r="J31" s="8">
        <f t="shared" si="21"/>
        <v>1.3530415008527573E-2</v>
      </c>
      <c r="K31" s="8">
        <f t="shared" si="21"/>
        <v>5.7987492893689591E-3</v>
      </c>
      <c r="L31" s="8">
        <f t="shared" si="21"/>
        <v>5.7987492893689589E-2</v>
      </c>
      <c r="M31" s="8">
        <f t="shared" si="21"/>
        <v>3.8658328595793066E-2</v>
      </c>
      <c r="N31" s="8">
        <f t="shared" si="21"/>
        <v>1.3530415008527573E-2</v>
      </c>
      <c r="O31" s="8">
        <f t="shared" si="21"/>
        <v>1.9329164297896533E-2</v>
      </c>
      <c r="P31" s="8">
        <f t="shared" si="21"/>
        <v>2.5127913587265491E-2</v>
      </c>
      <c r="Q31" s="8">
        <f t="shared" si="21"/>
        <v>8.3115406480955084E-2</v>
      </c>
      <c r="R31" s="8">
        <f t="shared" si="21"/>
        <v>0.13530415008527572</v>
      </c>
      <c r="S31" s="8">
        <f t="shared" si="21"/>
        <v>0.13530415008527572</v>
      </c>
      <c r="T31" s="8">
        <f t="shared" si="21"/>
        <v>0.13530415008527572</v>
      </c>
      <c r="U31" s="8"/>
      <c r="V31" s="8">
        <f t="shared" si="7"/>
        <v>0.80022740193291653</v>
      </c>
      <c r="X31" t="str">
        <f t="shared" si="3"/>
        <v>A70T74:0.0135</v>
      </c>
      <c r="Y31" t="str">
        <f t="shared" si="3"/>
        <v>A70T74:0.0135</v>
      </c>
      <c r="Z31" t="str">
        <f t="shared" si="3"/>
        <v>A70T74:0.0329</v>
      </c>
      <c r="AA31" t="str">
        <f t="shared" si="3"/>
        <v>A70T74:0.0715</v>
      </c>
      <c r="AB31" t="str">
        <f t="shared" si="3"/>
        <v>A70T74:0.0000</v>
      </c>
      <c r="AC31" t="str">
        <f t="shared" si="3"/>
        <v>A70T74:0.0058</v>
      </c>
      <c r="AD31" t="str">
        <f t="shared" si="3"/>
        <v>A70T74:0.0135</v>
      </c>
      <c r="AE31" t="str">
        <f t="shared" si="3"/>
        <v>A70T74:0.0058</v>
      </c>
      <c r="AF31" t="str">
        <f t="shared" si="3"/>
        <v>A70T74:0.0580</v>
      </c>
      <c r="AG31" t="str">
        <f t="shared" si="3"/>
        <v>A70T74:0.0387</v>
      </c>
      <c r="AH31" t="str">
        <f t="shared" si="3"/>
        <v>A70T74:0.0135</v>
      </c>
      <c r="AI31" t="str">
        <f t="shared" si="3"/>
        <v>A70T74:0.0193</v>
      </c>
      <c r="AJ31" t="str">
        <f t="shared" si="3"/>
        <v>A70T74:0.0251</v>
      </c>
      <c r="AK31" t="str">
        <f t="shared" si="3"/>
        <v>A70T74:0.0831</v>
      </c>
      <c r="AL31" t="str">
        <f t="shared" si="3"/>
        <v>A70T74:0.1353</v>
      </c>
      <c r="AM31" t="str">
        <f t="shared" si="3"/>
        <v>A70T74:0.1353</v>
      </c>
      <c r="AN31" t="str">
        <f t="shared" si="4"/>
        <v>A70T74:0.1353</v>
      </c>
    </row>
    <row r="32" spans="2:40" x14ac:dyDescent="0.25">
      <c r="B32">
        <f t="shared" si="5"/>
        <v>75</v>
      </c>
      <c r="C32" t="str">
        <f t="shared" si="8"/>
        <v>A75T79</v>
      </c>
      <c r="D32" s="8">
        <f t="shared" ref="D32:T32" si="22">D58*scaleFactor</f>
        <v>1.3530415008527573E-2</v>
      </c>
      <c r="E32" s="8">
        <f t="shared" si="22"/>
        <v>1.3530415008527573E-2</v>
      </c>
      <c r="F32" s="8">
        <f t="shared" si="22"/>
        <v>3.2859579306424108E-2</v>
      </c>
      <c r="G32" s="8">
        <f t="shared" si="22"/>
        <v>7.1517907902217168E-2</v>
      </c>
      <c r="H32" s="8">
        <f t="shared" si="22"/>
        <v>0</v>
      </c>
      <c r="I32" s="8">
        <f t="shared" si="22"/>
        <v>5.7987492893689591E-3</v>
      </c>
      <c r="J32" s="8">
        <f t="shared" si="22"/>
        <v>1.3530415008527573E-2</v>
      </c>
      <c r="K32" s="8">
        <f t="shared" si="22"/>
        <v>5.7987492893689591E-3</v>
      </c>
      <c r="L32" s="8">
        <f t="shared" si="22"/>
        <v>5.7987492893689589E-2</v>
      </c>
      <c r="M32" s="8">
        <f t="shared" si="22"/>
        <v>3.8658328595793066E-2</v>
      </c>
      <c r="N32" s="8">
        <f t="shared" si="22"/>
        <v>1.3530415008527573E-2</v>
      </c>
      <c r="O32" s="8">
        <f t="shared" si="22"/>
        <v>1.9329164297896533E-2</v>
      </c>
      <c r="P32" s="8">
        <f t="shared" si="22"/>
        <v>2.5127913587265491E-2</v>
      </c>
      <c r="Q32" s="8">
        <f t="shared" si="22"/>
        <v>8.3115406480955084E-2</v>
      </c>
      <c r="R32" s="8">
        <f t="shared" si="22"/>
        <v>0.13530415008527572</v>
      </c>
      <c r="S32" s="8">
        <f t="shared" si="22"/>
        <v>0.13530415008527572</v>
      </c>
      <c r="T32" s="8">
        <f t="shared" si="22"/>
        <v>0.13530415008527572</v>
      </c>
      <c r="U32" s="8"/>
      <c r="V32" s="8">
        <f t="shared" si="7"/>
        <v>0.80022740193291653</v>
      </c>
      <c r="X32" t="str">
        <f t="shared" si="3"/>
        <v>A75T79:0.0135</v>
      </c>
      <c r="Y32" t="str">
        <f t="shared" si="3"/>
        <v>A75T79:0.0135</v>
      </c>
      <c r="Z32" t="str">
        <f t="shared" si="3"/>
        <v>A75T79:0.0329</v>
      </c>
      <c r="AA32" t="str">
        <f t="shared" si="3"/>
        <v>A75T79:0.0715</v>
      </c>
      <c r="AB32" t="str">
        <f t="shared" si="3"/>
        <v>A75T79:0.0000</v>
      </c>
      <c r="AC32" t="str">
        <f t="shared" si="3"/>
        <v>A75T79:0.0058</v>
      </c>
      <c r="AD32" t="str">
        <f t="shared" si="3"/>
        <v>A75T79:0.0135</v>
      </c>
      <c r="AE32" t="str">
        <f t="shared" si="3"/>
        <v>A75T79:0.0058</v>
      </c>
      <c r="AF32" t="str">
        <f t="shared" si="3"/>
        <v>A75T79:0.0580</v>
      </c>
      <c r="AG32" t="str">
        <f t="shared" si="3"/>
        <v>A75T79:0.0387</v>
      </c>
      <c r="AH32" t="str">
        <f t="shared" si="3"/>
        <v>A75T79:0.0135</v>
      </c>
      <c r="AI32" t="str">
        <f t="shared" si="3"/>
        <v>A75T79:0.0193</v>
      </c>
      <c r="AJ32" t="str">
        <f t="shared" si="3"/>
        <v>A75T79:0.0251</v>
      </c>
      <c r="AK32" t="str">
        <f t="shared" si="3"/>
        <v>A75T79:0.0831</v>
      </c>
      <c r="AL32" t="str">
        <f t="shared" si="3"/>
        <v>A75T79:0.1353</v>
      </c>
      <c r="AM32" t="str">
        <f t="shared" ref="AM32:AM33" si="23">$C32&amp;":"&amp;TEXT(S32,$X$14)</f>
        <v>A75T79:0.1353</v>
      </c>
      <c r="AN32" t="str">
        <f t="shared" si="4"/>
        <v>A75T79:0.1353</v>
      </c>
    </row>
    <row r="33" spans="2:40" x14ac:dyDescent="0.25">
      <c r="B33">
        <f t="shared" si="5"/>
        <v>80</v>
      </c>
      <c r="C33" t="s">
        <v>20</v>
      </c>
      <c r="D33" s="8">
        <f t="shared" ref="D33:T33" si="24">D59*scaleFactor</f>
        <v>1.3530415008527573E-2</v>
      </c>
      <c r="E33" s="8">
        <f t="shared" si="24"/>
        <v>1.3530415008527573E-2</v>
      </c>
      <c r="F33" s="8">
        <f t="shared" si="24"/>
        <v>3.2859579306424108E-2</v>
      </c>
      <c r="G33" s="8">
        <f t="shared" si="24"/>
        <v>7.1517907902217168E-2</v>
      </c>
      <c r="H33" s="8">
        <f t="shared" si="24"/>
        <v>0</v>
      </c>
      <c r="I33" s="8">
        <f t="shared" si="24"/>
        <v>5.7987492893689591E-3</v>
      </c>
      <c r="J33" s="8">
        <f t="shared" si="24"/>
        <v>1.3530415008527573E-2</v>
      </c>
      <c r="K33" s="8">
        <f t="shared" si="24"/>
        <v>5.7987492893689591E-3</v>
      </c>
      <c r="L33" s="8">
        <f t="shared" si="24"/>
        <v>5.7987492893689589E-2</v>
      </c>
      <c r="M33" s="8">
        <f t="shared" si="24"/>
        <v>3.8658328595793066E-2</v>
      </c>
      <c r="N33" s="8">
        <f t="shared" si="24"/>
        <v>1.3530415008527573E-2</v>
      </c>
      <c r="O33" s="8">
        <f t="shared" si="24"/>
        <v>1.9329164297896533E-2</v>
      </c>
      <c r="P33" s="8">
        <f t="shared" si="24"/>
        <v>2.5127913587265491E-2</v>
      </c>
      <c r="Q33" s="8">
        <f t="shared" si="24"/>
        <v>8.3115406480955084E-2</v>
      </c>
      <c r="R33" s="8">
        <f t="shared" si="24"/>
        <v>0.13530415008527572</v>
      </c>
      <c r="S33" s="8">
        <f t="shared" si="24"/>
        <v>0.13530415008527572</v>
      </c>
      <c r="T33" s="8">
        <f t="shared" si="24"/>
        <v>0.13530415008527572</v>
      </c>
      <c r="U33" s="8"/>
      <c r="V33" s="8">
        <f t="shared" si="7"/>
        <v>0.80022740193291653</v>
      </c>
      <c r="X33" t="str">
        <f t="shared" ref="X33:AL33" si="25">$C33&amp;":"&amp;TEXT(D33,$X$14)</f>
        <v>A80P:0.0135</v>
      </c>
      <c r="Y33" t="str">
        <f t="shared" si="25"/>
        <v>A80P:0.0135</v>
      </c>
      <c r="Z33" t="str">
        <f t="shared" si="25"/>
        <v>A80P:0.0329</v>
      </c>
      <c r="AA33" t="str">
        <f t="shared" si="25"/>
        <v>A80P:0.0715</v>
      </c>
      <c r="AB33" t="str">
        <f t="shared" si="25"/>
        <v>A80P:0.0000</v>
      </c>
      <c r="AC33" t="str">
        <f t="shared" si="25"/>
        <v>A80P:0.0058</v>
      </c>
      <c r="AD33" t="str">
        <f t="shared" si="25"/>
        <v>A80P:0.0135</v>
      </c>
      <c r="AE33" t="str">
        <f t="shared" si="25"/>
        <v>A80P:0.0058</v>
      </c>
      <c r="AF33" t="str">
        <f t="shared" si="25"/>
        <v>A80P:0.0580</v>
      </c>
      <c r="AG33" t="str">
        <f t="shared" si="25"/>
        <v>A80P:0.0387</v>
      </c>
      <c r="AH33" t="str">
        <f t="shared" si="25"/>
        <v>A80P:0.0135</v>
      </c>
      <c r="AI33" t="str">
        <f t="shared" si="25"/>
        <v>A80P:0.0193</v>
      </c>
      <c r="AJ33" t="str">
        <f t="shared" si="25"/>
        <v>A80P:0.0251</v>
      </c>
      <c r="AK33" t="str">
        <f t="shared" si="25"/>
        <v>A80P:0.0831</v>
      </c>
      <c r="AL33" t="str">
        <f t="shared" si="25"/>
        <v>A80P:0.1353</v>
      </c>
      <c r="AM33" t="str">
        <f t="shared" si="23"/>
        <v>A80P:0.1353</v>
      </c>
      <c r="AN33" t="str">
        <f t="shared" si="4"/>
        <v>A80P:0.1353</v>
      </c>
    </row>
    <row r="34" spans="2:40" x14ac:dyDescent="0.25">
      <c r="V34" s="14">
        <f>SUM(V17:V33)</f>
        <v>17</v>
      </c>
    </row>
    <row r="35" spans="2:40" x14ac:dyDescent="0.25">
      <c r="D35" s="11">
        <f>SUM(D17:D34)</f>
        <v>1.2351335986355887</v>
      </c>
      <c r="E35" s="11">
        <f t="shared" ref="E35:T35" si="26">SUM(E17:E34)</f>
        <v>1.9483797612279707</v>
      </c>
      <c r="F35" s="11">
        <f t="shared" si="26"/>
        <v>1.6429789653212055</v>
      </c>
      <c r="G35" s="11">
        <f t="shared" si="26"/>
        <v>1.61978396816373</v>
      </c>
      <c r="H35" s="11">
        <f t="shared" si="26"/>
        <v>0.91040363843092686</v>
      </c>
      <c r="I35" s="11">
        <f t="shared" si="26"/>
        <v>0.85048322910744745</v>
      </c>
      <c r="J35" s="11">
        <f t="shared" si="26"/>
        <v>1.0360432063672544</v>
      </c>
      <c r="K35" s="11">
        <f t="shared" si="26"/>
        <v>1.065036952814099</v>
      </c>
      <c r="L35" s="11">
        <f t="shared" si="26"/>
        <v>1.1133598635588402</v>
      </c>
      <c r="M35" s="11">
        <f t="shared" si="26"/>
        <v>0.81569073337123388</v>
      </c>
      <c r="N35" s="11">
        <f t="shared" si="26"/>
        <v>0.58953951108584435</v>
      </c>
      <c r="O35" s="11">
        <f t="shared" si="26"/>
        <v>0.63592950540079596</v>
      </c>
      <c r="P35" s="11">
        <f t="shared" si="26"/>
        <v>0.53541785105173401</v>
      </c>
      <c r="Q35" s="11">
        <f t="shared" si="26"/>
        <v>0.54314951677089252</v>
      </c>
      <c r="R35" s="11">
        <f t="shared" si="26"/>
        <v>0.81955656623081297</v>
      </c>
      <c r="S35" s="11">
        <f t="shared" si="26"/>
        <v>0.81955656623081297</v>
      </c>
      <c r="T35" s="11">
        <f t="shared" si="26"/>
        <v>0.81955656623081297</v>
      </c>
      <c r="U35" s="11"/>
      <c r="V35" s="11"/>
      <c r="X35" t="str">
        <f>X16&amp;":{"&amp;_xlfn.TEXTJOIN(", ",TRUE,X17:X33)&amp;"}"</f>
        <v>A00T09:{A00T04:0.2880, A05T09:0.1140, A10T14:0.0483, A15T19:0.0348, A20T24:0.0812, A25T29:0.1179, A30T34:0.1102, A35T39:0.1430, A40T44:0.0348, A45T49:0.0387, A50T54:0.0696, A55T59:0.0290, A60T64:0.0348, A65T69:0.0503, A70T74:0.0135, A75T79:0.0135, A80P:0.0135}</v>
      </c>
      <c r="Y35" t="str">
        <f t="shared" ref="Y35:AN35" si="27">Y16&amp;":{"&amp;_xlfn.TEXTJOIN(", ",TRUE,Y17:Y33)&amp;"}"</f>
        <v>A05T09:{A00T04:0.1430, A05T09:0.7384, A10T14:0.1024, A15T19:0.0850, A20T24:0.0715, A25T29:0.0812, A30T34:0.1314, A35T39:0.1914, A40T44:0.1276, A45T49:0.0290, A50T54:0.0329, A55T59:0.0367, A60T64:0.0792, A65T69:0.0580, A70T74:0.0135, A75T79:0.0135, A80P:0.0135}</v>
      </c>
      <c r="Z35" t="str">
        <f t="shared" si="27"/>
        <v>A10T14:{A00T04:0.0696, A05T09:0.1411, A10T14:0.6166, A15T19:0.1527, A20T24:0.0329, A25T29:0.0271, A30T34:0.0619, A35T39:0.0986, A40T44:0.1334, A45T49:0.0522, A50T54:0.0387, A55T59:0.0367, A60T64:0.0329, A65T69:0.0503, A70T74:0.0329, A75T79:0.0329, A80P:0.0329}</v>
      </c>
      <c r="AA35" t="str">
        <f t="shared" si="27"/>
        <v>A15T19:{A00T04:0.0503, A05T09:0.0425, A10T14:0.1005, A15T19:0.5992, A20T24:0.1643, A25T29:0.0232, A30T34:0.0329, A35T39:0.0561, A40T44:0.0928, A45T49:0.0986, A50T54:0.0522, A55T59:0.0251, A60T64:0.0174, A65T69:0.0503, A70T74:0.0715, A75T79:0.0715, A80P:0.0715}</v>
      </c>
      <c r="AB35" t="str">
        <f t="shared" si="27"/>
        <v>A20T24:{A00T04:0.0754, A05T09:0.0367, A10T14:0.0174, A15T19:0.0735, A20T24:0.2551, A25T29:0.0947, A30T34:0.0541, A35T39:0.0309, A40T44:0.0445, A45T49:0.0850, A50T54:0.0387, A55T59:0.0541, A60T64:0.0213, A65T69:0.0290, A70T74:0.0000, A75T79:0.0000, A80P:0.0000}</v>
      </c>
      <c r="AC35" t="str">
        <f t="shared" si="27"/>
        <v>A25T29:{A00T04:0.1024, A05T09:0.0715, A10T14:0.0213, A15T19:0.0387, A20T24:0.1121, A25T29:0.1237, A30T34:0.0677, A35T39:0.0406, A40T44:0.0445, A45T49:0.0483, A50T54:0.0580, A55T59:0.0580, A60T64:0.0387, A65T69:0.0077, A70T74:0.0058, A75T79:0.0058, A80P:0.0058}</v>
      </c>
      <c r="AD35" t="str">
        <f t="shared" si="27"/>
        <v>A30T34:{A00T04:0.1488, A05T09:0.1392, A10T14:0.0561, A15T19:0.0329, A20T24:0.0599, A25T29:0.0812, A30T34:0.1546, A35T39:0.0406, A40T44:0.0522, A45T49:0.0735, A50T54:0.0445, A55T59:0.0387, A60T64:0.0445, A65T69:0.0290, A70T74:0.0135, A75T79:0.0135, A80P:0.0135}</v>
      </c>
      <c r="AE35" t="str">
        <f t="shared" si="27"/>
        <v>A35T39:{A00T04:0.1411, A05T09:0.1256, A10T14:0.1179, A15T19:0.0677, A20T24:0.0387, A25T29:0.0464, A30T34:0.0908, A35T39:0.1469, A40T44:0.0908, A45T49:0.0561, A50T54:0.0348, A55T59:0.0213, A60T64:0.0619, A65T69:0.0077, A70T74:0.0058, A75T79:0.0058, A80P:0.0058}</v>
      </c>
      <c r="AF35" t="str">
        <f t="shared" si="27"/>
        <v>A40T44:{A00T04:0.0735, A05T09:0.1140, A10T14:0.1121, A15T19:0.0908, A20T24:0.0522, A25T29:0.0561, A30T34:0.0483, A35T39:0.0947, A40T44:0.0870, A45T49:0.0773, A50T54:0.0232, A55T59:0.0367, A60T64:0.0445, A65T69:0.0290, A70T74:0.0580, A75T79:0.0580, A80P:0.0580}</v>
      </c>
      <c r="AG35" t="str">
        <f t="shared" si="27"/>
        <v>A45T49:{A00T04:0.0425, A05T09:0.0445, A10T14:0.0425, A15T19:0.0657, A20T24:0.0889, A25T29:0.0561, A30T34:0.0329, A35T39:0.0329, A40T44:0.0677, A45T49:0.1121, A50T54:0.0290, A55T59:0.0367, A60T64:0.0271, A65T69:0.0213, A70T74:0.0387, A75T79:0.0387, A80P:0.0387}</v>
      </c>
      <c r="AH35" t="str">
        <f t="shared" si="27"/>
        <v>A50T54:{A00T04:0.0503, A05T09:0.0406, A10T14:0.0271, A15T19:0.0329, A20T24:0.0425, A25T29:0.0329, A30T34:0.0290, A35T39:0.0271, A40T44:0.0367, A45T49:0.0522, A50T54:0.0638, A55T59:0.0677, A60T64:0.0387, A65T69:0.0077, A70T74:0.0135, A75T79:0.0135, A80P:0.0135}</v>
      </c>
      <c r="AI35" t="str">
        <f t="shared" si="27"/>
        <v>A55T59:{A00T04:0.0425, A05T09:0.0232, A10T14:0.0193, A15T19:0.0193, A20T24:0.0271, A25T29:0.0425, A30T34:0.0251, A35T39:0.0406, A40T44:0.0097, A45T49:0.0483, A50T54:0.0329, A55T59:0.1005, A60T64:0.0619, A65T69:0.0850, A70T74:0.0193, A75T79:0.0193, A80P:0.0193}</v>
      </c>
      <c r="AJ35" t="str">
        <f t="shared" si="27"/>
        <v>A60T64:{A00T04:0.0425, A05T09:0.0290, A10T14:0.0193, A15T19:0.0193, A20T24:0.0193, A25T29:0.0271, A30T34:0.0290, A35T39:0.0387, A40T44:0.0367, A45T49:0.0251, A50T54:0.0174, A55T59:0.0464, A60T64:0.0522, A65T69:0.0580, A70T74:0.0251, A75T79:0.0251, A80P:0.0251}</v>
      </c>
      <c r="AK35" t="str">
        <f t="shared" si="27"/>
        <v>A65T69:{A00T04:0.0097, A05T09:0.0155, A10T14:0.0135, A15T19:0.0155, A20T24:0.0135, A25T29:0.0232, A30T34:0.0155, A35T39:0.0309, A40T44:0.0213, A45T49:0.0077, A50T54:0.0097, A55T59:0.0135, A60T64:0.0329, A65T69:0.0715, A70T74:0.0831, A75T79:0.0831, A80P:0.0831}</v>
      </c>
      <c r="AL35" t="str">
        <f t="shared" si="27"/>
        <v>A70T74:{A00T04:0.0174, A05T09:0.0174, A10T14:0.0193, A15T19:0.0155, A20T24:0.0367, A25T29:0.0193, A30T34:0.0097, A35T39:0.0251, A40T44:0.0464, A45T49:0.0561, A50T54:0.0445, A55T59:0.0425, A60T64:0.0213, A65T69:0.0425, A70T74:0.1353, A75T79:0.1353, A80P:0.1353}</v>
      </c>
      <c r="AM35" t="str">
        <f t="shared" si="27"/>
        <v>A75T79:{A00T04:0.0174, A05T09:0.0174, A10T14:0.0193, A15T19:0.0155, A20T24:0.0367, A25T29:0.0193, A30T34:0.0097, A35T39:0.0251, A40T44:0.0464, A45T49:0.0561, A50T54:0.0445, A55T59:0.0425, A60T64:0.0213, A65T69:0.0425, A70T74:0.1353, A75T79:0.1353, A80P:0.1353}</v>
      </c>
      <c r="AN35" t="str">
        <f t="shared" si="27"/>
        <v>A80P:{A00T04:0.0174, A05T09:0.0174, A10T14:0.0193, A15T19:0.0155, A20T24:0.0367, A25T29:0.0193, A30T34:0.0097, A35T39:0.0251, A40T44:0.0464, A45T49:0.0561, A50T54:0.0445, A55T59:0.0425, A60T64:0.0213, A65T69:0.0425, A70T74:0.1353, A75T79:0.1353, A80P:0.1353}</v>
      </c>
    </row>
    <row r="37" spans="2:40" x14ac:dyDescent="0.25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4">
        <f>SUM(D35:T35)</f>
        <v>17.000000000000004</v>
      </c>
      <c r="U37" s="1"/>
      <c r="V37" s="15"/>
      <c r="W37" s="16" t="s">
        <v>51</v>
      </c>
      <c r="X37" t="str">
        <f>"{"&amp;_xlfn.TEXTJOIN(", ",TRUE,X35:AN35)&amp;"}"</f>
        <v>{A00T09:{A00T04:0.2880, A05T09:0.1140, A10T14:0.0483, A15T19:0.0348, A20T24:0.0812, A25T29:0.1179, A30T34:0.1102, A35T39:0.1430, A40T44:0.0348, A45T49:0.0387, A50T54:0.0696, A55T59:0.0290, A60T64:0.0348, A65T69:0.0503, A70T74:0.0135, A75T79:0.0135, A80P:0.0135}, A05T09:{A00T04:0.1430, A05T09:0.7384, A10T14:0.1024, A15T19:0.0850, A20T24:0.0715, A25T29:0.0812, A30T34:0.1314, A35T39:0.1914, A40T44:0.1276, A45T49:0.0290, A50T54:0.0329, A55T59:0.0367, A60T64:0.0792, A65T69:0.0580, A70T74:0.0135, A75T79:0.0135, A80P:0.0135}, A10T14:{A00T04:0.0696, A05T09:0.1411, A10T14:0.6166, A15T19:0.1527, A20T24:0.0329, A25T29:0.0271, A30T34:0.0619, A35T39:0.0986, A40T44:0.1334, A45T49:0.0522, A50T54:0.0387, A55T59:0.0367, A60T64:0.0329, A65T69:0.0503, A70T74:0.0329, A75T79:0.0329, A80P:0.0329}, A15T19:{A00T04:0.0503, A05T09:0.0425, A10T14:0.1005, A15T19:0.5992, A20T24:0.1643, A25T29:0.0232, A30T34:0.0329, A35T39:0.0561, A40T44:0.0928, A45T49:0.0986, A50T54:0.0522, A55T59:0.0251, A60T64:0.0174, A65T69:0.0503, A70T74:0.0715, A75T79:0.0715, A80P:0.0715}, A20T24:{A00T04:0.0754, A05T09:0.0367, A10T14:0.0174, A15T19:0.0735, A20T24:0.2551, A25T29:0.0947, A30T34:0.0541, A35T39:0.0309, A40T44:0.0445, A45T49:0.0850, A50T54:0.0387, A55T59:0.0541, A60T64:0.0213, A65T69:0.0290, A70T74:0.0000, A75T79:0.0000, A80P:0.0000}, A25T29:{A00T04:0.1024, A05T09:0.0715, A10T14:0.0213, A15T19:0.0387, A20T24:0.1121, A25T29:0.1237, A30T34:0.0677, A35T39:0.0406, A40T44:0.0445, A45T49:0.0483, A50T54:0.0580, A55T59:0.0580, A60T64:0.0387, A65T69:0.0077, A70T74:0.0058, A75T79:0.0058, A80P:0.0058}, A30T34:{A00T04:0.1488, A05T09:0.1392, A10T14:0.0561, A15T19:0.0329, A20T24:0.0599, A25T29:0.0812, A30T34:0.1546, A35T39:0.0406, A40T44:0.0522, A45T49:0.0735, A50T54:0.0445, A55T59:0.0387, A60T64:0.0445, A65T69:0.0290, A70T74:0.0135, A75T79:0.0135, A80P:0.0135}, A35T39:{A00T04:0.1411, A05T09:0.1256, A10T14:0.1179, A15T19:0.0677, A20T24:0.0387, A25T29:0.0464, A30T34:0.0908, A35T39:0.1469, A40T44:0.0908, A45T49:0.0561, A50T54:0.0348, A55T59:0.0213, A60T64:0.0619, A65T69:0.0077, A70T74:0.0058, A75T79:0.0058, A80P:0.0058}, A40T44:{A00T04:0.0735, A05T09:0.1140, A10T14:0.1121, A15T19:0.0908, A20T24:0.0522, A25T29:0.0561, A30T34:0.0483, A35T39:0.0947, A40T44:0.0870, A45T49:0.0773, A50T54:0.0232, A55T59:0.0367, A60T64:0.0445, A65T69:0.0290, A70T74:0.0580, A75T79:0.0580, A80P:0.0580}, A45T49:{A00T04:0.0425, A05T09:0.0445, A10T14:0.0425, A15T19:0.0657, A20T24:0.0889, A25T29:0.0561, A30T34:0.0329, A35T39:0.0329, A40T44:0.0677, A45T49:0.1121, A50T54:0.0290, A55T59:0.0367, A60T64:0.0271, A65T69:0.0213, A70T74:0.0387, A75T79:0.0387, A80P:0.0387}, A50T54:{A00T04:0.0503, A05T09:0.0406, A10T14:0.0271, A15T19:0.0329, A20T24:0.0425, A25T29:0.0329, A30T34:0.0290, A35T39:0.0271, A40T44:0.0367, A45T49:0.0522, A50T54:0.0638, A55T59:0.0677, A60T64:0.0387, A65T69:0.0077, A70T74:0.0135, A75T79:0.0135, A80P:0.0135}, A55T59:{A00T04:0.0425, A05T09:0.0232, A10T14:0.0193, A15T19:0.0193, A20T24:0.0271, A25T29:0.0425, A30T34:0.0251, A35T39:0.0406, A40T44:0.0097, A45T49:0.0483, A50T54:0.0329, A55T59:0.1005, A60T64:0.0619, A65T69:0.0850, A70T74:0.0193, A75T79:0.0193, A80P:0.0193}, A60T64:{A00T04:0.0425, A05T09:0.0290, A10T14:0.0193, A15T19:0.0193, A20T24:0.0193, A25T29:0.0271, A30T34:0.0290, A35T39:0.0387, A40T44:0.0367, A45T49:0.0251, A50T54:0.0174, A55T59:0.0464, A60T64:0.0522, A65T69:0.0580, A70T74:0.0251, A75T79:0.0251, A80P:0.0251}, A65T69:{A00T04:0.0097, A05T09:0.0155, A10T14:0.0135, A15T19:0.0155, A20T24:0.0135, A25T29:0.0232, A30T34:0.0155, A35T39:0.0309, A40T44:0.0213, A45T49:0.0077, A50T54:0.0097, A55T59:0.0135, A60T64:0.0329, A65T69:0.0715, A70T74:0.0831, A75T79:0.0831, A80P:0.0831}, A70T74:{A00T04:0.0174, A05T09:0.0174, A10T14:0.0193, A15T19:0.0155, A20T24:0.0367, A25T29:0.0193, A30T34:0.0097, A35T39:0.0251, A40T44:0.0464, A45T49:0.0561, A50T54:0.0445, A55T59:0.0425, A60T64:0.0213, A65T69:0.0425, A70T74:0.1353, A75T79:0.1353, A80P:0.1353}, A75T79:{A00T04:0.0174, A05T09:0.0174, A10T14:0.0193, A15T19:0.0155, A20T24:0.0367, A25T29:0.0193, A30T34:0.0097, A35T39:0.0251, A40T44:0.0464, A45T49:0.0561, A50T54:0.0445, A55T59:0.0425, A60T64:0.0213, A65T69:0.0425, A70T74:0.1353, A75T79:0.1353, A80P:0.1353}, A80P:{A00T04:0.0174, A05T09:0.0174, A10T14:0.0193, A15T19:0.0155, A20T24:0.0367, A25T29:0.0193, A30T34:0.0097, A35T39:0.0251, A40T44:0.0464, A45T49:0.0561, A50T54:0.0445, A55T59:0.0425, A60T64:0.0213, A65T69:0.0425, A70T74:0.1353, A75T79:0.1353, A80P:0.1353}}</v>
      </c>
    </row>
    <row r="40" spans="2:40" x14ac:dyDescent="0.25">
      <c r="B40" t="s">
        <v>53</v>
      </c>
      <c r="V40">
        <f>COUNT(V43:V59)</f>
        <v>17</v>
      </c>
    </row>
    <row r="41" spans="2:40" x14ac:dyDescent="0.25">
      <c r="R41" t="s">
        <v>83</v>
      </c>
      <c r="T41" s="13">
        <f>V40/V41</f>
        <v>0.19329164297896531</v>
      </c>
      <c r="V41" s="11">
        <f>SUM(V43:V59)</f>
        <v>87.95</v>
      </c>
    </row>
    <row r="43" spans="2:40" x14ac:dyDescent="0.25">
      <c r="D43" s="8">
        <v>1.49</v>
      </c>
      <c r="E43" s="8">
        <v>0.74</v>
      </c>
      <c r="F43" s="8">
        <v>0.36</v>
      </c>
      <c r="G43" s="8">
        <v>0.26</v>
      </c>
      <c r="H43" s="8">
        <v>0.39</v>
      </c>
      <c r="I43" s="8">
        <v>0.53</v>
      </c>
      <c r="J43" s="8">
        <v>0.77</v>
      </c>
      <c r="K43" s="8">
        <v>0.73</v>
      </c>
      <c r="L43" s="8">
        <v>0.38</v>
      </c>
      <c r="M43" s="8">
        <v>0.22</v>
      </c>
      <c r="N43" s="8">
        <v>0.26</v>
      </c>
      <c r="O43" s="8">
        <v>0.22</v>
      </c>
      <c r="P43" s="8">
        <v>0.22</v>
      </c>
      <c r="Q43" s="8">
        <v>0.05</v>
      </c>
      <c r="R43" s="8">
        <v>0.09</v>
      </c>
      <c r="S43" s="8">
        <v>0.09</v>
      </c>
      <c r="T43" s="8">
        <v>0.09</v>
      </c>
      <c r="V43" s="11">
        <f>SUM(D43:U43)</f>
        <v>6.8899999999999979</v>
      </c>
    </row>
    <row r="44" spans="2:40" x14ac:dyDescent="0.25">
      <c r="D44" s="8">
        <v>0.59</v>
      </c>
      <c r="E44" s="8">
        <v>3.82</v>
      </c>
      <c r="F44" s="8">
        <v>0.73</v>
      </c>
      <c r="G44" s="8">
        <v>0.22</v>
      </c>
      <c r="H44" s="8">
        <v>0.19</v>
      </c>
      <c r="I44" s="8">
        <v>0.37</v>
      </c>
      <c r="J44" s="8">
        <v>0.72</v>
      </c>
      <c r="K44" s="8">
        <v>0.65</v>
      </c>
      <c r="L44" s="8">
        <v>0.59</v>
      </c>
      <c r="M44" s="8">
        <v>0.23</v>
      </c>
      <c r="N44" s="8">
        <v>0.21</v>
      </c>
      <c r="O44" s="8">
        <v>0.12</v>
      </c>
      <c r="P44" s="8">
        <v>0.15</v>
      </c>
      <c r="Q44" s="8">
        <v>0.08</v>
      </c>
      <c r="R44" s="8">
        <v>0.09</v>
      </c>
      <c r="S44" s="8">
        <v>0.09</v>
      </c>
      <c r="T44" s="8">
        <v>0.09</v>
      </c>
      <c r="U44" s="9"/>
      <c r="V44" s="11">
        <f t="shared" ref="V44:V59" si="28">SUM(D44:U44)</f>
        <v>8.9400000000000013</v>
      </c>
      <c r="W44" s="9"/>
      <c r="Z44" s="10"/>
      <c r="AA44" s="10"/>
    </row>
    <row r="45" spans="2:40" x14ac:dyDescent="0.25">
      <c r="D45" s="8">
        <v>0.25</v>
      </c>
      <c r="E45" s="8">
        <v>0.53</v>
      </c>
      <c r="F45" s="8">
        <v>3.19</v>
      </c>
      <c r="G45" s="8">
        <v>0.52</v>
      </c>
      <c r="H45" s="8">
        <v>0.09</v>
      </c>
      <c r="I45" s="8">
        <v>0.11</v>
      </c>
      <c r="J45" s="8">
        <v>0.28999999999999998</v>
      </c>
      <c r="K45" s="8">
        <v>0.61</v>
      </c>
      <c r="L45" s="8">
        <v>0.57999999999999996</v>
      </c>
      <c r="M45" s="8">
        <v>0.22</v>
      </c>
      <c r="N45" s="8">
        <v>0.14000000000000001</v>
      </c>
      <c r="O45" s="8">
        <v>0.1</v>
      </c>
      <c r="P45" s="8">
        <v>0.1</v>
      </c>
      <c r="Q45" s="8">
        <v>7.0000000000000007E-2</v>
      </c>
      <c r="R45" s="8">
        <v>0.1</v>
      </c>
      <c r="S45" s="8">
        <v>0.1</v>
      </c>
      <c r="T45" s="8">
        <v>0.1</v>
      </c>
      <c r="U45" s="9"/>
      <c r="V45" s="11">
        <f t="shared" si="28"/>
        <v>7.0999999999999988</v>
      </c>
      <c r="W45" s="9"/>
      <c r="Z45" s="10"/>
      <c r="AA45" s="10"/>
    </row>
    <row r="46" spans="2:40" x14ac:dyDescent="0.25">
      <c r="D46" s="8">
        <v>0.18</v>
      </c>
      <c r="E46" s="8">
        <v>0.44</v>
      </c>
      <c r="F46" s="8">
        <v>0.79</v>
      </c>
      <c r="G46" s="8">
        <v>3.1</v>
      </c>
      <c r="H46" s="8">
        <v>0.38</v>
      </c>
      <c r="I46" s="8">
        <v>0.2</v>
      </c>
      <c r="J46" s="8">
        <v>0.17</v>
      </c>
      <c r="K46" s="8">
        <v>0.35</v>
      </c>
      <c r="L46" s="8">
        <v>0.47</v>
      </c>
      <c r="M46" s="8">
        <v>0.34</v>
      </c>
      <c r="N46" s="8">
        <v>0.17</v>
      </c>
      <c r="O46" s="8">
        <v>0.1</v>
      </c>
      <c r="P46" s="8">
        <v>0.1</v>
      </c>
      <c r="Q46" s="8">
        <v>0.08</v>
      </c>
      <c r="R46" s="8">
        <v>0.08</v>
      </c>
      <c r="S46" s="8">
        <v>0.08</v>
      </c>
      <c r="T46" s="8">
        <v>0.08</v>
      </c>
      <c r="U46" s="9"/>
      <c r="V46" s="11">
        <f t="shared" si="28"/>
        <v>7.1099999999999985</v>
      </c>
      <c r="W46" s="9"/>
      <c r="Z46" s="10"/>
      <c r="AA46" s="10"/>
    </row>
    <row r="47" spans="2:40" x14ac:dyDescent="0.25">
      <c r="D47" s="8">
        <v>0.42</v>
      </c>
      <c r="E47" s="8">
        <v>0.37</v>
      </c>
      <c r="F47" s="8">
        <v>0.17</v>
      </c>
      <c r="G47" s="8">
        <v>0.85</v>
      </c>
      <c r="H47" s="8">
        <v>1.32</v>
      </c>
      <c r="I47" s="8">
        <v>0.57999999999999996</v>
      </c>
      <c r="J47" s="8">
        <v>0.31</v>
      </c>
      <c r="K47" s="8">
        <v>0.2</v>
      </c>
      <c r="L47" s="8">
        <v>0.27</v>
      </c>
      <c r="M47" s="8">
        <v>0.46</v>
      </c>
      <c r="N47" s="8">
        <v>0.22</v>
      </c>
      <c r="O47" s="8">
        <v>0.14000000000000001</v>
      </c>
      <c r="P47" s="8">
        <v>0.1</v>
      </c>
      <c r="Q47" s="8">
        <v>7.0000000000000007E-2</v>
      </c>
      <c r="R47" s="8">
        <v>0.19</v>
      </c>
      <c r="S47" s="8">
        <v>0.19</v>
      </c>
      <c r="T47" s="8">
        <v>0.19</v>
      </c>
      <c r="U47" s="9"/>
      <c r="V47" s="11">
        <f t="shared" si="28"/>
        <v>6.0500000000000007</v>
      </c>
      <c r="W47" s="9"/>
      <c r="Z47" s="10"/>
      <c r="AA47" s="10"/>
    </row>
    <row r="48" spans="2:40" x14ac:dyDescent="0.25">
      <c r="D48" s="8">
        <v>0.61</v>
      </c>
      <c r="E48" s="8">
        <v>0.42</v>
      </c>
      <c r="F48" s="8">
        <v>0.14000000000000001</v>
      </c>
      <c r="G48" s="8">
        <v>0.12</v>
      </c>
      <c r="H48" s="8">
        <v>0.49</v>
      </c>
      <c r="I48" s="8">
        <v>0.64</v>
      </c>
      <c r="J48" s="8">
        <v>0.42</v>
      </c>
      <c r="K48" s="8">
        <v>0.24</v>
      </c>
      <c r="L48" s="8">
        <v>0.28999999999999998</v>
      </c>
      <c r="M48" s="8">
        <v>0.28999999999999998</v>
      </c>
      <c r="N48" s="8">
        <v>0.17</v>
      </c>
      <c r="O48" s="8">
        <v>0.22</v>
      </c>
      <c r="P48" s="8">
        <v>0.14000000000000001</v>
      </c>
      <c r="Q48" s="8">
        <v>0.12</v>
      </c>
      <c r="R48" s="8">
        <v>0.1</v>
      </c>
      <c r="S48" s="8">
        <v>0.1</v>
      </c>
      <c r="T48" s="8">
        <v>0.1</v>
      </c>
      <c r="U48" s="9"/>
      <c r="V48" s="11">
        <f t="shared" si="28"/>
        <v>4.6099999999999985</v>
      </c>
      <c r="W48" s="9"/>
      <c r="Z48" s="10"/>
      <c r="AA48" s="10"/>
    </row>
    <row r="49" spans="4:27" x14ac:dyDescent="0.25">
      <c r="D49" s="8">
        <v>0.56999999999999995</v>
      </c>
      <c r="E49" s="8">
        <v>0.68</v>
      </c>
      <c r="F49" s="8">
        <v>0.32</v>
      </c>
      <c r="G49" s="8">
        <v>0.17</v>
      </c>
      <c r="H49" s="8">
        <v>0.28000000000000003</v>
      </c>
      <c r="I49" s="8">
        <v>0.35</v>
      </c>
      <c r="J49" s="8">
        <v>0.8</v>
      </c>
      <c r="K49" s="8">
        <v>0.47</v>
      </c>
      <c r="L49" s="8">
        <v>0.25</v>
      </c>
      <c r="M49" s="8">
        <v>0.17</v>
      </c>
      <c r="N49" s="8">
        <v>0.15</v>
      </c>
      <c r="O49" s="8">
        <v>0.13</v>
      </c>
      <c r="P49" s="8">
        <v>0.15</v>
      </c>
      <c r="Q49" s="8">
        <v>0.08</v>
      </c>
      <c r="R49" s="8">
        <v>0.05</v>
      </c>
      <c r="S49" s="8">
        <v>0.05</v>
      </c>
      <c r="T49" s="8">
        <v>0.05</v>
      </c>
      <c r="U49" s="9"/>
      <c r="V49" s="11">
        <f t="shared" si="28"/>
        <v>4.72</v>
      </c>
      <c r="W49" s="9"/>
      <c r="Z49" s="10"/>
      <c r="AA49" s="10"/>
    </row>
    <row r="50" spans="4:27" x14ac:dyDescent="0.25">
      <c r="D50" s="8">
        <v>0.74</v>
      </c>
      <c r="E50" s="8">
        <v>0.99</v>
      </c>
      <c r="F50" s="8">
        <v>0.51</v>
      </c>
      <c r="G50" s="8">
        <v>0.28999999999999998</v>
      </c>
      <c r="H50" s="8">
        <v>0.16</v>
      </c>
      <c r="I50" s="8">
        <v>0.21</v>
      </c>
      <c r="J50" s="8">
        <v>0.21</v>
      </c>
      <c r="K50" s="8">
        <v>0.76</v>
      </c>
      <c r="L50" s="8">
        <v>0.49</v>
      </c>
      <c r="M50" s="8">
        <v>0.17</v>
      </c>
      <c r="N50" s="8">
        <v>0.14000000000000001</v>
      </c>
      <c r="O50" s="8">
        <v>0.21</v>
      </c>
      <c r="P50" s="8">
        <v>0.2</v>
      </c>
      <c r="Q50" s="8">
        <v>0.16</v>
      </c>
      <c r="R50" s="8">
        <v>0.13</v>
      </c>
      <c r="S50" s="8">
        <v>0.13</v>
      </c>
      <c r="T50" s="8">
        <v>0.13</v>
      </c>
      <c r="U50" s="9"/>
      <c r="V50" s="11">
        <f t="shared" si="28"/>
        <v>5.63</v>
      </c>
      <c r="W50" s="9"/>
      <c r="Z50" s="10"/>
      <c r="AA50" s="10"/>
    </row>
    <row r="51" spans="4:27" x14ac:dyDescent="0.25">
      <c r="D51" s="8">
        <v>0.18</v>
      </c>
      <c r="E51" s="8">
        <v>0.66</v>
      </c>
      <c r="F51" s="8">
        <v>0.69</v>
      </c>
      <c r="G51" s="8">
        <v>0.48</v>
      </c>
      <c r="H51" s="8">
        <v>0.23</v>
      </c>
      <c r="I51" s="8">
        <v>0.23</v>
      </c>
      <c r="J51" s="8">
        <v>0.27</v>
      </c>
      <c r="K51" s="8">
        <v>0.47</v>
      </c>
      <c r="L51" s="8">
        <v>0.45</v>
      </c>
      <c r="M51" s="8">
        <v>0.35</v>
      </c>
      <c r="N51" s="8">
        <v>0.19</v>
      </c>
      <c r="O51" s="8">
        <v>0.05</v>
      </c>
      <c r="P51" s="8">
        <v>0.19</v>
      </c>
      <c r="Q51" s="8">
        <v>0.11</v>
      </c>
      <c r="R51" s="8">
        <v>0.24</v>
      </c>
      <c r="S51" s="8">
        <v>0.24</v>
      </c>
      <c r="T51" s="8">
        <v>0.24</v>
      </c>
      <c r="U51" s="9"/>
      <c r="V51" s="11">
        <f t="shared" si="28"/>
        <v>5.2700000000000014</v>
      </c>
      <c r="W51" s="9"/>
      <c r="Z51" s="10"/>
      <c r="AA51" s="10"/>
    </row>
    <row r="52" spans="4:27" x14ac:dyDescent="0.25">
      <c r="D52" s="8">
        <v>0.2</v>
      </c>
      <c r="E52" s="8">
        <v>0.15</v>
      </c>
      <c r="F52" s="8">
        <v>0.27</v>
      </c>
      <c r="G52" s="8">
        <v>0.51</v>
      </c>
      <c r="H52" s="8">
        <v>0.44</v>
      </c>
      <c r="I52" s="8">
        <v>0.25</v>
      </c>
      <c r="J52" s="8">
        <v>0.38</v>
      </c>
      <c r="K52" s="8">
        <v>0.28999999999999998</v>
      </c>
      <c r="L52" s="8">
        <v>0.4</v>
      </c>
      <c r="M52" s="8">
        <v>0.57999999999999996</v>
      </c>
      <c r="N52" s="8">
        <v>0.27</v>
      </c>
      <c r="O52" s="8">
        <v>0.25</v>
      </c>
      <c r="P52" s="8">
        <v>0.13</v>
      </c>
      <c r="Q52" s="8">
        <v>0.04</v>
      </c>
      <c r="R52" s="8">
        <v>0.28999999999999998</v>
      </c>
      <c r="S52" s="8">
        <v>0.28999999999999998</v>
      </c>
      <c r="T52" s="8">
        <v>0.28999999999999998</v>
      </c>
      <c r="U52" s="9"/>
      <c r="V52" s="11">
        <f t="shared" si="28"/>
        <v>5.03</v>
      </c>
      <c r="W52" s="9"/>
      <c r="Z52" s="10"/>
      <c r="AA52" s="10"/>
    </row>
    <row r="53" spans="4:27" x14ac:dyDescent="0.25">
      <c r="D53" s="8">
        <v>0.36</v>
      </c>
      <c r="E53" s="8">
        <v>0.17</v>
      </c>
      <c r="F53" s="8">
        <v>0.2</v>
      </c>
      <c r="G53" s="8">
        <v>0.27</v>
      </c>
      <c r="H53" s="8">
        <v>0.2</v>
      </c>
      <c r="I53" s="8">
        <v>0.3</v>
      </c>
      <c r="J53" s="8">
        <v>0.23</v>
      </c>
      <c r="K53" s="8">
        <v>0.18</v>
      </c>
      <c r="L53" s="8">
        <v>0.12</v>
      </c>
      <c r="M53" s="8">
        <v>0.15</v>
      </c>
      <c r="N53" s="8">
        <v>0.33</v>
      </c>
      <c r="O53" s="8">
        <v>0.17</v>
      </c>
      <c r="P53" s="8">
        <v>0.09</v>
      </c>
      <c r="Q53" s="8">
        <v>0.05</v>
      </c>
      <c r="R53" s="8">
        <v>0.23</v>
      </c>
      <c r="S53" s="8">
        <v>0.23</v>
      </c>
      <c r="T53" s="8">
        <v>0.23</v>
      </c>
      <c r="U53" s="9"/>
      <c r="V53" s="11">
        <f t="shared" si="28"/>
        <v>3.5099999999999993</v>
      </c>
      <c r="W53" s="9"/>
    </row>
    <row r="54" spans="4:27" x14ac:dyDescent="0.25">
      <c r="D54" s="8">
        <v>0.15</v>
      </c>
      <c r="E54" s="8">
        <v>0.19</v>
      </c>
      <c r="F54" s="8">
        <v>0.19</v>
      </c>
      <c r="G54" s="8">
        <v>0.13</v>
      </c>
      <c r="H54" s="8">
        <v>0.28000000000000003</v>
      </c>
      <c r="I54" s="8">
        <v>0.3</v>
      </c>
      <c r="J54" s="8">
        <v>0.2</v>
      </c>
      <c r="K54" s="8">
        <v>0.11</v>
      </c>
      <c r="L54" s="8">
        <v>0.19</v>
      </c>
      <c r="M54" s="8">
        <v>0.19</v>
      </c>
      <c r="N54" s="8">
        <v>0.35</v>
      </c>
      <c r="O54" s="8">
        <v>0.52</v>
      </c>
      <c r="P54" s="8">
        <v>0.24</v>
      </c>
      <c r="Q54" s="8">
        <v>7.0000000000000007E-2</v>
      </c>
      <c r="R54" s="8">
        <v>0.22</v>
      </c>
      <c r="S54" s="8">
        <v>0.22</v>
      </c>
      <c r="T54" s="8">
        <v>0.22</v>
      </c>
      <c r="U54" s="9"/>
      <c r="V54" s="11">
        <f t="shared" si="28"/>
        <v>3.7700000000000005</v>
      </c>
      <c r="W54" s="9"/>
    </row>
    <row r="55" spans="4:27" x14ac:dyDescent="0.25">
      <c r="D55" s="8">
        <v>0.18</v>
      </c>
      <c r="E55" s="8">
        <v>0.41</v>
      </c>
      <c r="F55" s="8">
        <v>0.17</v>
      </c>
      <c r="G55" s="8">
        <v>0.09</v>
      </c>
      <c r="H55" s="8">
        <v>0.11</v>
      </c>
      <c r="I55" s="8">
        <v>0.2</v>
      </c>
      <c r="J55" s="8">
        <v>0.23</v>
      </c>
      <c r="K55" s="8">
        <v>0.32</v>
      </c>
      <c r="L55" s="8">
        <v>0.23</v>
      </c>
      <c r="M55" s="8">
        <v>0.14000000000000001</v>
      </c>
      <c r="N55" s="8">
        <v>0.2</v>
      </c>
      <c r="O55" s="8">
        <v>0.32</v>
      </c>
      <c r="P55" s="8">
        <v>0.27</v>
      </c>
      <c r="Q55" s="8">
        <v>0.17</v>
      </c>
      <c r="R55" s="8">
        <v>0.11</v>
      </c>
      <c r="S55" s="8">
        <v>0.11</v>
      </c>
      <c r="T55" s="8">
        <v>0.11</v>
      </c>
      <c r="U55" s="9"/>
      <c r="V55" s="11">
        <f t="shared" si="28"/>
        <v>3.3699999999999997</v>
      </c>
      <c r="W55" s="9"/>
    </row>
    <row r="56" spans="4:27" x14ac:dyDescent="0.25">
      <c r="D56" s="8">
        <v>0.26</v>
      </c>
      <c r="E56" s="8">
        <v>0.3</v>
      </c>
      <c r="F56" s="8">
        <v>0.26</v>
      </c>
      <c r="G56" s="8">
        <v>0.26</v>
      </c>
      <c r="H56" s="8">
        <v>0.15</v>
      </c>
      <c r="I56" s="8">
        <v>0.04</v>
      </c>
      <c r="J56" s="8">
        <v>0.15</v>
      </c>
      <c r="K56" s="8">
        <v>0.04</v>
      </c>
      <c r="L56" s="8">
        <v>0.15</v>
      </c>
      <c r="M56" s="8">
        <v>0.11</v>
      </c>
      <c r="N56" s="8">
        <v>0.04</v>
      </c>
      <c r="O56" s="8">
        <v>0.44</v>
      </c>
      <c r="P56" s="8">
        <v>0.3</v>
      </c>
      <c r="Q56" s="8">
        <v>0.37</v>
      </c>
      <c r="R56" s="8">
        <v>0.22</v>
      </c>
      <c r="S56" s="8">
        <v>0.22</v>
      </c>
      <c r="T56" s="8">
        <v>0.22</v>
      </c>
      <c r="U56" s="9"/>
      <c r="V56" s="11">
        <f t="shared" si="28"/>
        <v>3.5300000000000007</v>
      </c>
      <c r="W56" s="9"/>
    </row>
    <row r="57" spans="4:27" x14ac:dyDescent="0.25">
      <c r="D57" s="8">
        <v>7.0000000000000007E-2</v>
      </c>
      <c r="E57" s="8">
        <v>7.0000000000000007E-2</v>
      </c>
      <c r="F57" s="8">
        <v>0.17</v>
      </c>
      <c r="G57" s="8">
        <v>0.37</v>
      </c>
      <c r="H57" s="8">
        <v>0</v>
      </c>
      <c r="I57" s="8">
        <v>0.03</v>
      </c>
      <c r="J57" s="8">
        <v>7.0000000000000007E-2</v>
      </c>
      <c r="K57" s="8">
        <v>0.03</v>
      </c>
      <c r="L57" s="8">
        <v>0.3</v>
      </c>
      <c r="M57" s="8">
        <v>0.2</v>
      </c>
      <c r="N57" s="8">
        <v>7.0000000000000007E-2</v>
      </c>
      <c r="O57" s="8">
        <v>0.1</v>
      </c>
      <c r="P57" s="8">
        <v>0.13</v>
      </c>
      <c r="Q57" s="8">
        <v>0.43</v>
      </c>
      <c r="R57" s="8">
        <v>0.7</v>
      </c>
      <c r="S57" s="8">
        <v>0.7</v>
      </c>
      <c r="T57" s="8">
        <v>0.7</v>
      </c>
      <c r="U57" s="9"/>
      <c r="V57" s="11">
        <f t="shared" si="28"/>
        <v>4.1400000000000006</v>
      </c>
      <c r="W57" s="9"/>
    </row>
    <row r="58" spans="4:27" x14ac:dyDescent="0.25">
      <c r="D58" s="8">
        <v>7.0000000000000007E-2</v>
      </c>
      <c r="E58" s="8">
        <v>7.0000000000000007E-2</v>
      </c>
      <c r="F58" s="8">
        <v>0.17</v>
      </c>
      <c r="G58" s="8">
        <v>0.37</v>
      </c>
      <c r="H58" s="8">
        <v>0</v>
      </c>
      <c r="I58" s="8">
        <v>0.03</v>
      </c>
      <c r="J58" s="8">
        <v>7.0000000000000007E-2</v>
      </c>
      <c r="K58" s="8">
        <v>0.03</v>
      </c>
      <c r="L58" s="8">
        <v>0.3</v>
      </c>
      <c r="M58" s="8">
        <v>0.2</v>
      </c>
      <c r="N58" s="8">
        <v>7.0000000000000007E-2</v>
      </c>
      <c r="O58" s="8">
        <v>0.1</v>
      </c>
      <c r="P58" s="8">
        <v>0.13</v>
      </c>
      <c r="Q58" s="8">
        <v>0.43</v>
      </c>
      <c r="R58" s="8">
        <v>0.7</v>
      </c>
      <c r="S58" s="8">
        <v>0.7</v>
      </c>
      <c r="T58" s="8">
        <v>0.7</v>
      </c>
      <c r="U58" s="9"/>
      <c r="V58" s="11">
        <f t="shared" si="28"/>
        <v>4.1400000000000006</v>
      </c>
      <c r="W58" s="9"/>
    </row>
    <row r="59" spans="4:27" x14ac:dyDescent="0.25">
      <c r="D59" s="8">
        <v>7.0000000000000007E-2</v>
      </c>
      <c r="E59" s="8">
        <v>7.0000000000000007E-2</v>
      </c>
      <c r="F59" s="8">
        <v>0.17</v>
      </c>
      <c r="G59" s="8">
        <v>0.37</v>
      </c>
      <c r="H59" s="8">
        <v>0</v>
      </c>
      <c r="I59" s="8">
        <v>0.03</v>
      </c>
      <c r="J59" s="8">
        <v>7.0000000000000007E-2</v>
      </c>
      <c r="K59" s="8">
        <v>0.03</v>
      </c>
      <c r="L59" s="8">
        <v>0.3</v>
      </c>
      <c r="M59" s="8">
        <v>0.2</v>
      </c>
      <c r="N59" s="8">
        <v>7.0000000000000007E-2</v>
      </c>
      <c r="O59" s="8">
        <v>0.1</v>
      </c>
      <c r="P59" s="8">
        <v>0.13</v>
      </c>
      <c r="Q59" s="8">
        <v>0.43</v>
      </c>
      <c r="R59" s="8">
        <v>0.7</v>
      </c>
      <c r="S59" s="8">
        <v>0.7</v>
      </c>
      <c r="T59" s="8">
        <v>0.7</v>
      </c>
      <c r="U59" s="9"/>
      <c r="V59" s="11">
        <f t="shared" si="28"/>
        <v>4.1400000000000006</v>
      </c>
      <c r="W59" s="9"/>
    </row>
    <row r="60" spans="4:27" x14ac:dyDescent="0.25"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4:27" x14ac:dyDescent="0.25"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4:27" x14ac:dyDescent="0.25"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4:27" x14ac:dyDescent="0.25"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</sheetData>
  <conditionalFormatting sqref="D17:T33">
    <cfRule type="colorScale" priority="2">
      <colorScale>
        <cfvo type="min"/>
        <cfvo type="max"/>
        <color rgb="FFFCFCFF"/>
        <color rgb="FFF8696B"/>
      </colorScale>
    </cfRule>
  </conditionalFormatting>
  <conditionalFormatting sqref="D43:T5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4BD7-67E7-4518-974B-3C17C9F74772}">
  <dimension ref="B3:J35"/>
  <sheetViews>
    <sheetView workbookViewId="0">
      <selection activeCell="B35" sqref="B35"/>
    </sheetView>
  </sheetViews>
  <sheetFormatPr defaultRowHeight="15" x14ac:dyDescent="0.25"/>
  <cols>
    <col min="4" max="4" width="52.28515625" customWidth="1"/>
    <col min="5" max="5" width="38.85546875" customWidth="1"/>
    <col min="7" max="7" width="13.140625" customWidth="1"/>
    <col min="8" max="8" width="13.42578125" customWidth="1"/>
  </cols>
  <sheetData>
    <row r="3" spans="2:8" x14ac:dyDescent="0.25">
      <c r="C3" t="s">
        <v>0</v>
      </c>
    </row>
    <row r="5" spans="2:8" x14ac:dyDescent="0.25">
      <c r="C5" s="1" t="s">
        <v>6</v>
      </c>
      <c r="D5" s="2" t="s">
        <v>7</v>
      </c>
    </row>
    <row r="6" spans="2:8" x14ac:dyDescent="0.25">
      <c r="G6" t="s">
        <v>3</v>
      </c>
    </row>
    <row r="7" spans="2:8" x14ac:dyDescent="0.25">
      <c r="D7" s="3" t="s">
        <v>1</v>
      </c>
      <c r="E7" s="3" t="s">
        <v>2</v>
      </c>
      <c r="G7" s="1" t="s">
        <v>1</v>
      </c>
      <c r="H7" s="1" t="s">
        <v>2</v>
      </c>
    </row>
    <row r="8" spans="2:8" x14ac:dyDescent="0.25">
      <c r="B8">
        <v>0</v>
      </c>
      <c r="C8" s="2" t="str">
        <f>"A" &amp; TEXT(B8,"00") &amp; "T" &amp; TEXT(B8+4,"00")</f>
        <v>A00T04</v>
      </c>
      <c r="D8">
        <v>0</v>
      </c>
      <c r="E8">
        <v>0</v>
      </c>
      <c r="G8" t="str">
        <f>C8&amp;":"&amp;D8&amp;", "</f>
        <v xml:space="preserve">A00T04:0, </v>
      </c>
      <c r="H8" t="str">
        <f>C8&amp;":"&amp;E8&amp;", "</f>
        <v xml:space="preserve">A00T04:0, </v>
      </c>
    </row>
    <row r="9" spans="2:8" x14ac:dyDescent="0.25">
      <c r="B9">
        <f>B8+5</f>
        <v>5</v>
      </c>
      <c r="C9" s="2" t="str">
        <f t="shared" ref="C9:C24" si="0">"A" &amp; TEXT(B9,"00") &amp; "T" &amp; TEXT(B9+4,"00")</f>
        <v>A05T09</v>
      </c>
      <c r="D9" t="str">
        <f>"["&amp;$D$5&amp;"]."&amp;D$7&amp;"."&amp;$C8</f>
        <v>[Population].male.A00T04</v>
      </c>
      <c r="E9" t="str">
        <f>"["&amp;$D$5&amp;"]."&amp;E$7&amp;"."&amp;$C8</f>
        <v>[Population].female.A00T04</v>
      </c>
      <c r="G9" t="str">
        <f t="shared" ref="G9:G26" si="1">C9&amp;":"&amp;D9&amp;", "</f>
        <v xml:space="preserve">A05T09:[Population].male.A00T04, </v>
      </c>
      <c r="H9" t="str">
        <f t="shared" ref="H9:H26" si="2">C9&amp;":"&amp;E9&amp;", "</f>
        <v xml:space="preserve">A05T09:[Population].female.A00T04, </v>
      </c>
    </row>
    <row r="10" spans="2:8" x14ac:dyDescent="0.25">
      <c r="B10">
        <f t="shared" ref="B10:B27" si="3">B9+5</f>
        <v>10</v>
      </c>
      <c r="C10" s="2" t="str">
        <f t="shared" si="0"/>
        <v>A10T14</v>
      </c>
      <c r="D10" t="str">
        <f t="shared" ref="D10:E26" si="4">"["&amp;$D$5&amp;"]."&amp;D$7&amp;"."&amp;$C9</f>
        <v>[Population].male.A05T09</v>
      </c>
      <c r="E10" t="str">
        <f t="shared" si="4"/>
        <v>[Population].female.A05T09</v>
      </c>
      <c r="G10" t="str">
        <f t="shared" si="1"/>
        <v xml:space="preserve">A10T14:[Population].male.A05T09, </v>
      </c>
      <c r="H10" t="str">
        <f t="shared" si="2"/>
        <v xml:space="preserve">A10T14:[Population].female.A05T09, </v>
      </c>
    </row>
    <row r="11" spans="2:8" x14ac:dyDescent="0.25">
      <c r="B11">
        <f t="shared" si="3"/>
        <v>15</v>
      </c>
      <c r="C11" s="2" t="str">
        <f t="shared" si="0"/>
        <v>A15T19</v>
      </c>
      <c r="D11" t="str">
        <f t="shared" si="4"/>
        <v>[Population].male.A10T14</v>
      </c>
      <c r="E11" t="str">
        <f t="shared" si="4"/>
        <v>[Population].female.A10T14</v>
      </c>
      <c r="G11" t="str">
        <f t="shared" si="1"/>
        <v xml:space="preserve">A15T19:[Population].male.A10T14, </v>
      </c>
      <c r="H11" t="str">
        <f t="shared" si="2"/>
        <v xml:space="preserve">A15T19:[Population].female.A10T14, </v>
      </c>
    </row>
    <row r="12" spans="2:8" x14ac:dyDescent="0.25">
      <c r="B12">
        <f t="shared" si="3"/>
        <v>20</v>
      </c>
      <c r="C12" s="2" t="str">
        <f t="shared" si="0"/>
        <v>A20T24</v>
      </c>
      <c r="D12" t="str">
        <f t="shared" si="4"/>
        <v>[Population].male.A15T19</v>
      </c>
      <c r="E12" t="str">
        <f t="shared" si="4"/>
        <v>[Population].female.A15T19</v>
      </c>
      <c r="G12" t="str">
        <f t="shared" si="1"/>
        <v xml:space="preserve">A20T24:[Population].male.A15T19, </v>
      </c>
      <c r="H12" t="str">
        <f t="shared" si="2"/>
        <v xml:space="preserve">A20T24:[Population].female.A15T19, </v>
      </c>
    </row>
    <row r="13" spans="2:8" x14ac:dyDescent="0.25">
      <c r="B13">
        <f t="shared" si="3"/>
        <v>25</v>
      </c>
      <c r="C13" s="2" t="str">
        <f t="shared" si="0"/>
        <v>A25T29</v>
      </c>
      <c r="D13" t="str">
        <f t="shared" si="4"/>
        <v>[Population].male.A20T24</v>
      </c>
      <c r="E13" t="str">
        <f t="shared" si="4"/>
        <v>[Population].female.A20T24</v>
      </c>
      <c r="G13" t="str">
        <f t="shared" si="1"/>
        <v xml:space="preserve">A25T29:[Population].male.A20T24, </v>
      </c>
      <c r="H13" t="str">
        <f t="shared" si="2"/>
        <v xml:space="preserve">A25T29:[Population].female.A20T24, </v>
      </c>
    </row>
    <row r="14" spans="2:8" x14ac:dyDescent="0.25">
      <c r="B14">
        <f t="shared" si="3"/>
        <v>30</v>
      </c>
      <c r="C14" s="2" t="str">
        <f t="shared" si="0"/>
        <v>A30T34</v>
      </c>
      <c r="D14" t="str">
        <f t="shared" si="4"/>
        <v>[Population].male.A25T29</v>
      </c>
      <c r="E14" t="str">
        <f t="shared" si="4"/>
        <v>[Population].female.A25T29</v>
      </c>
      <c r="G14" t="str">
        <f t="shared" si="1"/>
        <v xml:space="preserve">A30T34:[Population].male.A25T29, </v>
      </c>
      <c r="H14" t="str">
        <f t="shared" si="2"/>
        <v xml:space="preserve">A30T34:[Population].female.A25T29, </v>
      </c>
    </row>
    <row r="15" spans="2:8" x14ac:dyDescent="0.25">
      <c r="B15">
        <f t="shared" si="3"/>
        <v>35</v>
      </c>
      <c r="C15" s="2" t="str">
        <f t="shared" si="0"/>
        <v>A35T39</v>
      </c>
      <c r="D15" t="str">
        <f t="shared" si="4"/>
        <v>[Population].male.A30T34</v>
      </c>
      <c r="E15" t="str">
        <f t="shared" si="4"/>
        <v>[Population].female.A30T34</v>
      </c>
      <c r="G15" t="str">
        <f t="shared" si="1"/>
        <v xml:space="preserve">A35T39:[Population].male.A30T34, </v>
      </c>
      <c r="H15" t="str">
        <f t="shared" si="2"/>
        <v xml:space="preserve">A35T39:[Population].female.A30T34, </v>
      </c>
    </row>
    <row r="16" spans="2:8" x14ac:dyDescent="0.25">
      <c r="B16">
        <f t="shared" si="3"/>
        <v>40</v>
      </c>
      <c r="C16" s="2" t="str">
        <f t="shared" si="0"/>
        <v>A40T44</v>
      </c>
      <c r="D16" t="str">
        <f t="shared" si="4"/>
        <v>[Population].male.A35T39</v>
      </c>
      <c r="E16" t="str">
        <f t="shared" si="4"/>
        <v>[Population].female.A35T39</v>
      </c>
      <c r="G16" t="str">
        <f t="shared" si="1"/>
        <v xml:space="preserve">A40T44:[Population].male.A35T39, </v>
      </c>
      <c r="H16" t="str">
        <f t="shared" si="2"/>
        <v xml:space="preserve">A40T44:[Population].female.A35T39, </v>
      </c>
    </row>
    <row r="17" spans="2:10" x14ac:dyDescent="0.25">
      <c r="B17">
        <f t="shared" si="3"/>
        <v>45</v>
      </c>
      <c r="C17" s="2" t="str">
        <f t="shared" si="0"/>
        <v>A45T49</v>
      </c>
      <c r="D17" t="str">
        <f t="shared" si="4"/>
        <v>[Population].male.A40T44</v>
      </c>
      <c r="E17" t="str">
        <f t="shared" si="4"/>
        <v>[Population].female.A40T44</v>
      </c>
      <c r="G17" t="str">
        <f t="shared" si="1"/>
        <v xml:space="preserve">A45T49:[Population].male.A40T44, </v>
      </c>
      <c r="H17" t="str">
        <f t="shared" si="2"/>
        <v xml:space="preserve">A45T49:[Population].female.A40T44, </v>
      </c>
    </row>
    <row r="18" spans="2:10" x14ac:dyDescent="0.25">
      <c r="B18">
        <f t="shared" si="3"/>
        <v>50</v>
      </c>
      <c r="C18" s="2" t="str">
        <f t="shared" si="0"/>
        <v>A50T54</v>
      </c>
      <c r="D18" t="str">
        <f t="shared" si="4"/>
        <v>[Population].male.A45T49</v>
      </c>
      <c r="E18" t="str">
        <f t="shared" si="4"/>
        <v>[Population].female.A45T49</v>
      </c>
      <c r="G18" t="str">
        <f t="shared" si="1"/>
        <v xml:space="preserve">A50T54:[Population].male.A45T49, </v>
      </c>
      <c r="H18" t="str">
        <f t="shared" si="2"/>
        <v xml:space="preserve">A50T54:[Population].female.A45T49, </v>
      </c>
    </row>
    <row r="19" spans="2:10" x14ac:dyDescent="0.25">
      <c r="B19">
        <f t="shared" si="3"/>
        <v>55</v>
      </c>
      <c r="C19" s="2" t="str">
        <f t="shared" si="0"/>
        <v>A55T59</v>
      </c>
      <c r="D19" t="str">
        <f t="shared" si="4"/>
        <v>[Population].male.A50T54</v>
      </c>
      <c r="E19" t="str">
        <f t="shared" si="4"/>
        <v>[Population].female.A50T54</v>
      </c>
      <c r="G19" t="str">
        <f t="shared" si="1"/>
        <v xml:space="preserve">A55T59:[Population].male.A50T54, </v>
      </c>
      <c r="H19" t="str">
        <f t="shared" si="2"/>
        <v xml:space="preserve">A55T59:[Population].female.A50T54, </v>
      </c>
    </row>
    <row r="20" spans="2:10" x14ac:dyDescent="0.25">
      <c r="B20">
        <f t="shared" si="3"/>
        <v>60</v>
      </c>
      <c r="C20" s="2" t="str">
        <f t="shared" si="0"/>
        <v>A60T64</v>
      </c>
      <c r="D20" t="str">
        <f t="shared" si="4"/>
        <v>[Population].male.A55T59</v>
      </c>
      <c r="E20" t="str">
        <f t="shared" si="4"/>
        <v>[Population].female.A55T59</v>
      </c>
      <c r="G20" t="str">
        <f t="shared" si="1"/>
        <v xml:space="preserve">A60T64:[Population].male.A55T59, </v>
      </c>
      <c r="H20" t="str">
        <f t="shared" si="2"/>
        <v xml:space="preserve">A60T64:[Population].female.A55T59, </v>
      </c>
    </row>
    <row r="21" spans="2:10" x14ac:dyDescent="0.25">
      <c r="B21">
        <f t="shared" si="3"/>
        <v>65</v>
      </c>
      <c r="C21" s="2" t="str">
        <f t="shared" si="0"/>
        <v>A65T69</v>
      </c>
      <c r="D21" t="str">
        <f t="shared" si="4"/>
        <v>[Population].male.A60T64</v>
      </c>
      <c r="E21" t="str">
        <f t="shared" si="4"/>
        <v>[Population].female.A60T64</v>
      </c>
      <c r="G21" t="str">
        <f t="shared" si="1"/>
        <v xml:space="preserve">A65T69:[Population].male.A60T64, </v>
      </c>
      <c r="H21" t="str">
        <f t="shared" si="2"/>
        <v xml:space="preserve">A65T69:[Population].female.A60T64, </v>
      </c>
    </row>
    <row r="22" spans="2:10" x14ac:dyDescent="0.25">
      <c r="B22">
        <f t="shared" si="3"/>
        <v>70</v>
      </c>
      <c r="C22" s="2" t="str">
        <f t="shared" si="0"/>
        <v>A70T74</v>
      </c>
      <c r="D22" t="str">
        <f t="shared" si="4"/>
        <v>[Population].male.A65T69</v>
      </c>
      <c r="E22" t="str">
        <f t="shared" si="4"/>
        <v>[Population].female.A65T69</v>
      </c>
      <c r="G22" t="str">
        <f t="shared" si="1"/>
        <v xml:space="preserve">A70T74:[Population].male.A65T69, </v>
      </c>
      <c r="H22" t="str">
        <f t="shared" si="2"/>
        <v xml:space="preserve">A70T74:[Population].female.A65T69, </v>
      </c>
    </row>
    <row r="23" spans="2:10" x14ac:dyDescent="0.25">
      <c r="B23">
        <f t="shared" si="3"/>
        <v>75</v>
      </c>
      <c r="C23" s="2" t="str">
        <f t="shared" si="0"/>
        <v>A75T79</v>
      </c>
      <c r="D23" t="str">
        <f t="shared" si="4"/>
        <v>[Population].male.A70T74</v>
      </c>
      <c r="E23" t="str">
        <f t="shared" si="4"/>
        <v>[Population].female.A70T74</v>
      </c>
      <c r="G23" t="str">
        <f t="shared" si="1"/>
        <v xml:space="preserve">A75T79:[Population].male.A70T74, </v>
      </c>
      <c r="H23" t="str">
        <f t="shared" si="2"/>
        <v xml:space="preserve">A75T79:[Population].female.A70T74, </v>
      </c>
    </row>
    <row r="24" spans="2:10" x14ac:dyDescent="0.25">
      <c r="B24">
        <f t="shared" si="3"/>
        <v>80</v>
      </c>
      <c r="C24" s="2" t="str">
        <f t="shared" si="0"/>
        <v>A80T84</v>
      </c>
      <c r="D24" t="str">
        <f t="shared" si="4"/>
        <v>[Population].male.A75T79</v>
      </c>
      <c r="E24" t="str">
        <f t="shared" si="4"/>
        <v>[Population].female.A75T79</v>
      </c>
      <c r="G24" t="str">
        <f t="shared" si="1"/>
        <v xml:space="preserve">A80T84:[Population].male.A75T79, </v>
      </c>
      <c r="H24" t="str">
        <f t="shared" si="2"/>
        <v xml:space="preserve">A80T84:[Population].female.A75T79, </v>
      </c>
    </row>
    <row r="25" spans="2:10" x14ac:dyDescent="0.25">
      <c r="B25">
        <f t="shared" si="3"/>
        <v>85</v>
      </c>
      <c r="C25" s="2" t="str">
        <f>"A" &amp; TEXT(B25,"00") &amp; "T" &amp; TEXT(B25+4,"00")</f>
        <v>A85T89</v>
      </c>
      <c r="D25" t="str">
        <f t="shared" si="4"/>
        <v>[Population].male.A80T84</v>
      </c>
      <c r="E25" t="str">
        <f t="shared" si="4"/>
        <v>[Population].female.A80T84</v>
      </c>
      <c r="G25" t="str">
        <f t="shared" si="1"/>
        <v xml:space="preserve">A85T89:[Population].male.A80T84, </v>
      </c>
      <c r="H25" t="str">
        <f t="shared" si="2"/>
        <v xml:space="preserve">A85T89:[Population].female.A80T84, </v>
      </c>
    </row>
    <row r="26" spans="2:10" x14ac:dyDescent="0.25">
      <c r="B26">
        <f t="shared" si="3"/>
        <v>90</v>
      </c>
      <c r="C26" s="2" t="str">
        <f t="shared" ref="C26:C27" si="5">"A" &amp; TEXT(B26,"00") &amp; "T" &amp; TEXT(B26+4,"00")</f>
        <v>A90T94</v>
      </c>
      <c r="D26" t="str">
        <f t="shared" si="4"/>
        <v>[Population].male.A85T89</v>
      </c>
      <c r="E26" t="str">
        <f t="shared" si="4"/>
        <v>[Population].female.A85T89</v>
      </c>
      <c r="G26" t="str">
        <f t="shared" si="1"/>
        <v xml:space="preserve">A90T94:[Population].male.A85T89, </v>
      </c>
      <c r="H26" t="str">
        <f t="shared" si="2"/>
        <v xml:space="preserve">A90T94:[Population].female.A85T89, </v>
      </c>
    </row>
    <row r="27" spans="2:10" x14ac:dyDescent="0.25">
      <c r="B27">
        <f t="shared" si="3"/>
        <v>95</v>
      </c>
      <c r="C27" s="2" t="str">
        <f t="shared" si="5"/>
        <v>A95T99</v>
      </c>
      <c r="D27" t="str">
        <f>"["&amp;$D$5&amp;"]."&amp;D$7&amp;"."&amp;$C26&amp;"+"&amp;"["&amp;$D$5&amp;"]."&amp;D$7&amp;"."&amp;$C27</f>
        <v>[Population].male.A90T94+[Population].male.A95T99</v>
      </c>
      <c r="E27" t="str">
        <f>"["&amp;$D$5&amp;"]."&amp;E$7&amp;"."&amp;$C26&amp;"+"&amp;"["&amp;$D$5&amp;"]."&amp;E$7&amp;"."&amp;$C27</f>
        <v>[Population].female.A90T94+[Population].female.A95T99</v>
      </c>
      <c r="G27" t="str">
        <f>C27&amp;":"&amp;D27</f>
        <v>A95T99:[Population].male.A90T94+[Population].male.A95T99</v>
      </c>
      <c r="H27" t="str">
        <f>C27&amp;":"&amp;E27</f>
        <v>A95T99:[Population].female.A90T94+[Population].female.A95T99</v>
      </c>
      <c r="J27" t="s">
        <v>5</v>
      </c>
    </row>
    <row r="29" spans="2:10" x14ac:dyDescent="0.25">
      <c r="G29" t="str">
        <f>"{"&amp;_xlfn.CONCAT(G8:G27)&amp;"}"</f>
        <v>{A00T04:0, A05T09:[Population].male.A00T04, A10T14:[Population].male.A05T09, A15T19:[Population].male.A10T14, A20T24:[Population].male.A15T19, A25T29:[Population].male.A20T24, A30T34:[Population].male.A25T29, A35T39:[Population].male.A30T34, A40T44:[Population].male.A35T39, A45T49:[Population].male.A40T44, A50T54:[Population].male.A45T49, A55T59:[Population].male.A50T54, A60T64:[Population].male.A55T59, A65T69:[Population].male.A60T64, A70T74:[Population].male.A65T69, A75T79:[Population].male.A70T74, A80T84:[Population].male.A75T79, A85T89:[Population].male.A80T84, A90T94:[Population].male.A85T89, A95T99:[Population].male.A90T94+[Population].male.A95T99}</v>
      </c>
      <c r="H29" t="str">
        <f>"{"&amp;_xlfn.CONCAT(H8:H27)&amp;"}"</f>
        <v>{A00T04:0, A05T09:[Population].female.A00T04, A10T14:[Population].female.A05T09, A15T19:[Population].female.A10T14, A20T24:[Population].female.A15T19, A25T29:[Population].female.A20T24, A30T34:[Population].female.A25T29, A35T39:[Population].female.A30T34, A40T44:[Population].female.A35T39, A45T49:[Population].female.A40T44, A50T54:[Population].female.A45T49, A55T59:[Population].female.A50T54, A60T64:[Population].female.A55T59, A65T69:[Population].female.A60T64, A70T74:[Population].female.A65T69, A75T79:[Population].female.A70T74, A80T84:[Population].female.A75T79, A85T89:[Population].female.A80T84, A90T94:[Population].female.A85T89, A95T99:[Population].female.A90T94+[Population].female.A95T99}</v>
      </c>
    </row>
    <row r="31" spans="2:10" x14ac:dyDescent="0.25">
      <c r="E31" s="1" t="s">
        <v>4</v>
      </c>
      <c r="G31" t="str">
        <f>"{"&amp;G7&amp;": "&amp;G29&amp;", "&amp;H7&amp;": "&amp;H29&amp;"}"</f>
        <v>{male: {A00T04:0, A05T09:[Population].male.A00T04, A10T14:[Population].male.A05T09, A15T19:[Population].male.A10T14, A20T24:[Population].male.A15T19, A25T29:[Population].male.A20T24, A30T34:[Population].male.A25T29, A35T39:[Population].male.A30T34, A40T44:[Population].male.A35T39, A45T49:[Population].male.A40T44, A50T54:[Population].male.A45T49, A55T59:[Population].male.A50T54, A60T64:[Population].male.A55T59, A65T69:[Population].male.A60T64, A70T74:[Population].male.A65T69, A75T79:[Population].male.A70T74, A80T84:[Population].male.A75T79, A85T89:[Population].male.A80T84, A90T94:[Population].male.A85T89, A95T99:[Population].male.A90T94+[Population].male.A95T99}, female: {A00T04:0, A05T09:[Population].female.A00T04, A10T14:[Population].female.A05T09, A15T19:[Population].female.A10T14, A20T24:[Population].female.A15T19, A25T29:[Population].female.A20T24, A30T34:[Population].female.A25T29, A35T39:[Population].female.A30T34, A40T44:[Population].female.A35T39, A45T49:[Population].female.A40T44, A50T54:[Population].female.A45T49, A55T59:[Population].female.A50T54, A60T64:[Population].female.A55T59, A65T69:[Population].female.A60T64, A70T74:[Population].female.A65T69, A75T79:[Population].female.A70T74, A80T84:[Population].female.A75T79, A85T89:[Population].female.A80T84, A90T94:[Population].female.A85T89, A95T99:[Population].female.A90T94+[Population].female.A95T99}}</v>
      </c>
    </row>
    <row r="34" spans="5:5" x14ac:dyDescent="0.25">
      <c r="E34">
        <v>12</v>
      </c>
    </row>
    <row r="35" spans="5:5" x14ac:dyDescent="0.25">
      <c r="E35">
        <f>1/E34</f>
        <v>8.3333333333333329E-2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0A04-80E5-4EDA-AFFC-9152266AE861}">
  <sheetPr>
    <tabColor theme="6" tint="0.79998168889431442"/>
  </sheetPr>
  <dimension ref="B2:H28"/>
  <sheetViews>
    <sheetView workbookViewId="0">
      <selection activeCell="G28" sqref="G28"/>
    </sheetView>
  </sheetViews>
  <sheetFormatPr defaultRowHeight="15" x14ac:dyDescent="0.25"/>
  <cols>
    <col min="3" max="5" width="17.5703125" customWidth="1"/>
    <col min="7" max="7" width="15.5703125" customWidth="1"/>
    <col min="8" max="8" width="18" customWidth="1"/>
  </cols>
  <sheetData>
    <row r="2" spans="2:8" x14ac:dyDescent="0.25">
      <c r="C2" t="s">
        <v>0</v>
      </c>
    </row>
    <row r="3" spans="2:8" x14ac:dyDescent="0.25">
      <c r="B3" t="s">
        <v>11</v>
      </c>
      <c r="C3" s="2">
        <v>5</v>
      </c>
      <c r="D3" t="s">
        <v>10</v>
      </c>
    </row>
    <row r="4" spans="2:8" x14ac:dyDescent="0.25">
      <c r="B4" t="s">
        <v>21</v>
      </c>
      <c r="C4" s="2">
        <v>2020</v>
      </c>
    </row>
    <row r="5" spans="2:8" x14ac:dyDescent="0.25">
      <c r="E5" s="1" t="s">
        <v>9</v>
      </c>
      <c r="G5" s="2" t="s">
        <v>8</v>
      </c>
    </row>
    <row r="6" spans="2:8" x14ac:dyDescent="0.25">
      <c r="G6" t="s">
        <v>3</v>
      </c>
    </row>
    <row r="7" spans="2:8" x14ac:dyDescent="0.25">
      <c r="D7" s="3" t="s">
        <v>1</v>
      </c>
      <c r="E7" s="3" t="s">
        <v>2</v>
      </c>
      <c r="G7" s="1" t="s">
        <v>1</v>
      </c>
      <c r="H7" s="1" t="s">
        <v>2</v>
      </c>
    </row>
    <row r="8" spans="2:8" x14ac:dyDescent="0.25">
      <c r="B8">
        <v>0</v>
      </c>
      <c r="C8" t="str">
        <f t="shared" ref="C8:C9" si="0">"A" &amp; TEXT(B8,"00") &amp; "T" &amp; TEXT(B8+yearBands-1,"00")</f>
        <v>A00T04</v>
      </c>
      <c r="D8" s="4">
        <v>1</v>
      </c>
      <c r="E8" s="4">
        <v>1</v>
      </c>
      <c r="G8" t="str">
        <f t="shared" ref="G8:H23" si="1">$C8&amp;":"&amp;TEXT(D8,$G$5)</f>
        <v>A00T04:01</v>
      </c>
      <c r="H8" t="str">
        <f t="shared" si="1"/>
        <v>A00T04:01</v>
      </c>
    </row>
    <row r="9" spans="2:8" x14ac:dyDescent="0.25">
      <c r="B9">
        <f t="shared" ref="B9:B23" si="2">B8+yearBands</f>
        <v>5</v>
      </c>
      <c r="C9" t="str">
        <f t="shared" si="0"/>
        <v>A05T09</v>
      </c>
      <c r="D9" s="4">
        <v>1</v>
      </c>
      <c r="E9" s="4">
        <v>1</v>
      </c>
      <c r="G9" t="str">
        <f t="shared" si="1"/>
        <v>A05T09:01</v>
      </c>
      <c r="H9" t="str">
        <f t="shared" si="1"/>
        <v>A05T09:01</v>
      </c>
    </row>
    <row r="10" spans="2:8" x14ac:dyDescent="0.25">
      <c r="B10">
        <f t="shared" si="2"/>
        <v>10</v>
      </c>
      <c r="C10" t="str">
        <f t="shared" ref="C10:C23" si="3">"A" &amp; TEXT(B10,"00") &amp; "T" &amp; TEXT(B10+yearBands-1,"00")</f>
        <v>A10T14</v>
      </c>
      <c r="D10" s="4">
        <v>1</v>
      </c>
      <c r="E10" s="4">
        <v>1</v>
      </c>
      <c r="G10" t="str">
        <f t="shared" si="1"/>
        <v>A10T14:01</v>
      </c>
      <c r="H10" t="str">
        <f t="shared" si="1"/>
        <v>A10T14:01</v>
      </c>
    </row>
    <row r="11" spans="2:8" x14ac:dyDescent="0.25">
      <c r="B11">
        <f t="shared" si="2"/>
        <v>15</v>
      </c>
      <c r="C11" t="str">
        <f t="shared" si="3"/>
        <v>A15T19</v>
      </c>
      <c r="D11" s="4">
        <v>1</v>
      </c>
      <c r="E11" s="4">
        <v>1</v>
      </c>
      <c r="G11" t="str">
        <f t="shared" si="1"/>
        <v>A15T19:01</v>
      </c>
      <c r="H11" t="str">
        <f t="shared" si="1"/>
        <v>A15T19:01</v>
      </c>
    </row>
    <row r="12" spans="2:8" x14ac:dyDescent="0.25">
      <c r="B12">
        <f t="shared" si="2"/>
        <v>20</v>
      </c>
      <c r="C12" t="str">
        <f t="shared" si="3"/>
        <v>A20T24</v>
      </c>
      <c r="D12" s="4">
        <v>1</v>
      </c>
      <c r="E12" s="4">
        <v>1</v>
      </c>
      <c r="G12" t="str">
        <f t="shared" si="1"/>
        <v>A20T24:01</v>
      </c>
      <c r="H12" t="str">
        <f t="shared" si="1"/>
        <v>A20T24:01</v>
      </c>
    </row>
    <row r="13" spans="2:8" x14ac:dyDescent="0.25">
      <c r="B13">
        <f t="shared" si="2"/>
        <v>25</v>
      </c>
      <c r="C13" t="str">
        <f t="shared" si="3"/>
        <v>A25T29</v>
      </c>
      <c r="D13" s="4">
        <v>1</v>
      </c>
      <c r="E13" s="4">
        <v>1</v>
      </c>
      <c r="G13" t="str">
        <f t="shared" si="1"/>
        <v>A25T29:01</v>
      </c>
      <c r="H13" t="str">
        <f t="shared" si="1"/>
        <v>A25T29:01</v>
      </c>
    </row>
    <row r="14" spans="2:8" x14ac:dyDescent="0.25">
      <c r="B14">
        <f t="shared" si="2"/>
        <v>30</v>
      </c>
      <c r="C14" t="str">
        <f t="shared" si="3"/>
        <v>A30T34</v>
      </c>
      <c r="D14" s="4">
        <v>1</v>
      </c>
      <c r="E14" s="4">
        <v>1</v>
      </c>
      <c r="G14" t="str">
        <f t="shared" si="1"/>
        <v>A30T34:01</v>
      </c>
      <c r="H14" t="str">
        <f t="shared" si="1"/>
        <v>A30T34:01</v>
      </c>
    </row>
    <row r="15" spans="2:8" x14ac:dyDescent="0.25">
      <c r="B15">
        <f t="shared" si="2"/>
        <v>35</v>
      </c>
      <c r="C15" t="str">
        <f t="shared" si="3"/>
        <v>A35T39</v>
      </c>
      <c r="D15" s="4">
        <v>1</v>
      </c>
      <c r="E15" s="4">
        <v>1</v>
      </c>
      <c r="G15" t="str">
        <f t="shared" si="1"/>
        <v>A35T39:01</v>
      </c>
      <c r="H15" t="str">
        <f t="shared" si="1"/>
        <v>A35T39:01</v>
      </c>
    </row>
    <row r="16" spans="2:8" x14ac:dyDescent="0.25">
      <c r="B16">
        <f t="shared" si="2"/>
        <v>40</v>
      </c>
      <c r="C16" t="str">
        <f t="shared" si="3"/>
        <v>A40T44</v>
      </c>
      <c r="D16" s="4">
        <v>1</v>
      </c>
      <c r="E16" s="4">
        <v>1</v>
      </c>
      <c r="G16" t="str">
        <f t="shared" si="1"/>
        <v>A40T44:01</v>
      </c>
      <c r="H16" t="str">
        <f t="shared" si="1"/>
        <v>A40T44:01</v>
      </c>
    </row>
    <row r="17" spans="2:8" x14ac:dyDescent="0.25">
      <c r="B17">
        <f t="shared" si="2"/>
        <v>45</v>
      </c>
      <c r="C17" t="str">
        <f t="shared" si="3"/>
        <v>A45T49</v>
      </c>
      <c r="D17" s="4">
        <v>1</v>
      </c>
      <c r="E17" s="4">
        <v>1</v>
      </c>
      <c r="G17" t="str">
        <f t="shared" si="1"/>
        <v>A45T49:01</v>
      </c>
      <c r="H17" t="str">
        <f t="shared" si="1"/>
        <v>A45T49:01</v>
      </c>
    </row>
    <row r="18" spans="2:8" x14ac:dyDescent="0.25">
      <c r="B18">
        <f t="shared" si="2"/>
        <v>50</v>
      </c>
      <c r="C18" t="str">
        <f t="shared" si="3"/>
        <v>A50T54</v>
      </c>
      <c r="D18" s="4">
        <v>1</v>
      </c>
      <c r="E18" s="4">
        <v>1</v>
      </c>
      <c r="G18" t="str">
        <f t="shared" si="1"/>
        <v>A50T54:01</v>
      </c>
      <c r="H18" t="str">
        <f t="shared" si="1"/>
        <v>A50T54:01</v>
      </c>
    </row>
    <row r="19" spans="2:8" x14ac:dyDescent="0.25">
      <c r="B19">
        <f t="shared" si="2"/>
        <v>55</v>
      </c>
      <c r="C19" t="str">
        <f t="shared" si="3"/>
        <v>A55T59</v>
      </c>
      <c r="D19" s="4">
        <v>1</v>
      </c>
      <c r="E19" s="4">
        <v>1</v>
      </c>
      <c r="G19" t="str">
        <f t="shared" si="1"/>
        <v>A55T59:01</v>
      </c>
      <c r="H19" t="str">
        <f t="shared" si="1"/>
        <v>A55T59:01</v>
      </c>
    </row>
    <row r="20" spans="2:8" x14ac:dyDescent="0.25">
      <c r="B20">
        <f t="shared" si="2"/>
        <v>60</v>
      </c>
      <c r="C20" t="str">
        <f t="shared" si="3"/>
        <v>A60T64</v>
      </c>
      <c r="D20" s="4">
        <v>1</v>
      </c>
      <c r="E20" s="4">
        <v>1</v>
      </c>
      <c r="G20" t="str">
        <f t="shared" si="1"/>
        <v>A60T64:01</v>
      </c>
      <c r="H20" t="str">
        <f t="shared" si="1"/>
        <v>A60T64:01</v>
      </c>
    </row>
    <row r="21" spans="2:8" x14ac:dyDescent="0.25">
      <c r="B21">
        <f t="shared" si="2"/>
        <v>65</v>
      </c>
      <c r="C21" t="str">
        <f t="shared" si="3"/>
        <v>A65T69</v>
      </c>
      <c r="D21" s="4">
        <v>1</v>
      </c>
      <c r="E21" s="4">
        <v>1</v>
      </c>
      <c r="G21" t="str">
        <f t="shared" si="1"/>
        <v>A65T69:01</v>
      </c>
      <c r="H21" t="str">
        <f t="shared" si="1"/>
        <v>A65T69:01</v>
      </c>
    </row>
    <row r="22" spans="2:8" x14ac:dyDescent="0.25">
      <c r="B22">
        <f t="shared" si="2"/>
        <v>70</v>
      </c>
      <c r="C22" t="str">
        <f t="shared" si="3"/>
        <v>A70T74</v>
      </c>
      <c r="D22" s="4">
        <v>1</v>
      </c>
      <c r="E22" s="4">
        <v>1</v>
      </c>
      <c r="G22" t="str">
        <f t="shared" si="1"/>
        <v>A70T74:01</v>
      </c>
      <c r="H22" t="str">
        <f t="shared" si="1"/>
        <v>A70T74:01</v>
      </c>
    </row>
    <row r="23" spans="2:8" x14ac:dyDescent="0.25">
      <c r="B23">
        <f t="shared" si="2"/>
        <v>75</v>
      </c>
      <c r="C23" t="str">
        <f t="shared" si="3"/>
        <v>A75T79</v>
      </c>
      <c r="D23" s="4">
        <v>1</v>
      </c>
      <c r="E23" s="4">
        <v>1</v>
      </c>
      <c r="G23" t="str">
        <f t="shared" si="1"/>
        <v>A75T79:01</v>
      </c>
      <c r="H23" t="str">
        <f t="shared" si="1"/>
        <v>A75T79:01</v>
      </c>
    </row>
    <row r="24" spans="2:8" x14ac:dyDescent="0.25">
      <c r="B24">
        <f t="shared" ref="B24" si="4">B23+yearBands</f>
        <v>80</v>
      </c>
      <c r="C24" t="s">
        <v>20</v>
      </c>
      <c r="D24" s="4">
        <v>1</v>
      </c>
      <c r="E24" s="4">
        <v>1</v>
      </c>
      <c r="G24" t="str">
        <f>$C24&amp;":"&amp;TEXT(D24,$G$5)</f>
        <v>A80P:01</v>
      </c>
      <c r="H24" t="str">
        <f>$C24&amp;":"&amp;TEXT(E24,$G$5)</f>
        <v>A80P:01</v>
      </c>
    </row>
    <row r="26" spans="2:8" x14ac:dyDescent="0.25">
      <c r="D26" s="5"/>
      <c r="G26" t="str">
        <f>G7&amp;":{"&amp;_xlfn.TEXTJOIN(",",TRUE,G8:G24)&amp;"}"</f>
        <v>male:{A00T04:01,A05T09:01,A10T14:01,A15T19:01,A20T24:01,A25T29:01,A30T34:01,A35T39:01,A40T44:01,A45T49:01,A50T54:01,A55T59:01,A60T64:01,A65T69:01,A70T74:01,A75T79:01,A80P:01}</v>
      </c>
      <c r="H26" t="str">
        <f>H7&amp;":{"&amp;_xlfn.TEXTJOIN(",",TRUE,H8:H24)&amp;"}"</f>
        <v>female:{A00T04:01,A05T09:01,A10T14:01,A15T19:01,A20T24:01,A25T29:01,A30T34:01,A35T39:01,A40T44:01,A45T49:01,A50T54:01,A55T59:01,A60T64:01,A65T69:01,A70T74:01,A75T79:01,A80P:01}</v>
      </c>
    </row>
    <row r="28" spans="2:8" x14ac:dyDescent="0.25">
      <c r="D28" s="15"/>
      <c r="E28" s="16" t="s">
        <v>51</v>
      </c>
      <c r="G28" t="str">
        <f>"{"&amp;_xlfn.TEXTJOIN(",",TRUE,G26:O26)&amp;"}"</f>
        <v>{male:{A00T04:01,A05T09:01,A10T14:01,A15T19:01,A20T24:01,A25T29:01,A30T34:01,A35T39:01,A40T44:01,A45T49:01,A50T54:01,A55T59:01,A60T64:01,A65T69:01,A70T74:01,A75T79:01,A80P:01},female:{A00T04:01,A05T09:01,A10T14:01,A15T19:01,A20T24:01,A25T29:01,A30T34:01,A35T39:01,A40T44:01,A45T49:01,A50T54:01,A55T59:01,A60T64:01,A65T69:01,A70T74:01,A75T79:01,A80P:01}}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7B8C-F6E6-4BE9-BB3C-C99AC1A0FA18}">
  <sheetPr>
    <tabColor theme="6" tint="0.79998168889431442"/>
  </sheetPr>
  <dimension ref="B2:H30"/>
  <sheetViews>
    <sheetView workbookViewId="0">
      <selection activeCell="G30" sqref="G30"/>
    </sheetView>
  </sheetViews>
  <sheetFormatPr defaultRowHeight="15" x14ac:dyDescent="0.25"/>
  <cols>
    <col min="3" max="5" width="17.5703125" customWidth="1"/>
    <col min="7" max="7" width="15.5703125" customWidth="1"/>
    <col min="8" max="8" width="18" customWidth="1"/>
  </cols>
  <sheetData>
    <row r="2" spans="2:8" x14ac:dyDescent="0.25">
      <c r="C2" t="s">
        <v>124</v>
      </c>
    </row>
    <row r="4" spans="2:8" x14ac:dyDescent="0.25">
      <c r="C4" t="s">
        <v>0</v>
      </c>
    </row>
    <row r="5" spans="2:8" x14ac:dyDescent="0.25">
      <c r="B5" t="s">
        <v>11</v>
      </c>
      <c r="C5" s="2">
        <v>5</v>
      </c>
      <c r="D5" t="s">
        <v>10</v>
      </c>
    </row>
    <row r="6" spans="2:8" x14ac:dyDescent="0.25">
      <c r="B6" t="s">
        <v>21</v>
      </c>
      <c r="C6" s="2">
        <v>2020</v>
      </c>
    </row>
    <row r="7" spans="2:8" x14ac:dyDescent="0.25">
      <c r="E7" s="1" t="s">
        <v>9</v>
      </c>
      <c r="G7" s="2" t="s">
        <v>8</v>
      </c>
    </row>
    <row r="8" spans="2:8" x14ac:dyDescent="0.25">
      <c r="G8" t="s">
        <v>3</v>
      </c>
    </row>
    <row r="9" spans="2:8" x14ac:dyDescent="0.25">
      <c r="D9" s="3" t="s">
        <v>1</v>
      </c>
      <c r="E9" s="3" t="s">
        <v>2</v>
      </c>
      <c r="G9" s="1" t="s">
        <v>1</v>
      </c>
      <c r="H9" s="1" t="s">
        <v>2</v>
      </c>
    </row>
    <row r="10" spans="2:8" x14ac:dyDescent="0.25">
      <c r="B10">
        <v>0</v>
      </c>
      <c r="C10" t="str">
        <f t="shared" ref="C10:C11" si="0">"A" &amp; TEXT(B10,"00") &amp; "T" &amp; TEXT(B10+yearBands-1,"00")</f>
        <v>A00T04</v>
      </c>
      <c r="D10" s="4">
        <v>0</v>
      </c>
      <c r="E10" s="4">
        <v>0</v>
      </c>
      <c r="G10" t="str">
        <f t="shared" ref="G10:H25" si="1">$C10&amp;":"&amp;TEXT(D10,$G$7)</f>
        <v>A00T04:0</v>
      </c>
      <c r="H10" t="str">
        <f t="shared" si="1"/>
        <v>A00T04:0</v>
      </c>
    </row>
    <row r="11" spans="2:8" x14ac:dyDescent="0.25">
      <c r="B11">
        <f t="shared" ref="B11:B25" si="2">B10+yearBands</f>
        <v>5</v>
      </c>
      <c r="C11" t="str">
        <f t="shared" si="0"/>
        <v>A05T09</v>
      </c>
      <c r="D11" s="4">
        <v>0</v>
      </c>
      <c r="E11" s="4">
        <v>0</v>
      </c>
      <c r="G11" t="str">
        <f t="shared" si="1"/>
        <v>A05T09:0</v>
      </c>
      <c r="H11" t="str">
        <f t="shared" si="1"/>
        <v>A05T09:0</v>
      </c>
    </row>
    <row r="12" spans="2:8" x14ac:dyDescent="0.25">
      <c r="B12">
        <f t="shared" si="2"/>
        <v>10</v>
      </c>
      <c r="C12" t="str">
        <f t="shared" ref="C12:C25" si="3">"A" &amp; TEXT(B12,"00") &amp; "T" &amp; TEXT(B12+yearBands-1,"00")</f>
        <v>A10T14</v>
      </c>
      <c r="D12" s="4">
        <v>0</v>
      </c>
      <c r="E12" s="4">
        <v>0</v>
      </c>
      <c r="G12" t="str">
        <f t="shared" si="1"/>
        <v>A10T14:0</v>
      </c>
      <c r="H12" t="str">
        <f t="shared" si="1"/>
        <v>A10T14:0</v>
      </c>
    </row>
    <row r="13" spans="2:8" x14ac:dyDescent="0.25">
      <c r="B13">
        <f t="shared" si="2"/>
        <v>15</v>
      </c>
      <c r="C13" t="str">
        <f t="shared" si="3"/>
        <v>A15T19</v>
      </c>
      <c r="D13" s="4">
        <v>0</v>
      </c>
      <c r="E13" s="4">
        <v>0</v>
      </c>
      <c r="G13" t="str">
        <f t="shared" si="1"/>
        <v>A15T19:0</v>
      </c>
      <c r="H13" t="str">
        <f t="shared" si="1"/>
        <v>A15T19:0</v>
      </c>
    </row>
    <row r="14" spans="2:8" x14ac:dyDescent="0.25">
      <c r="B14">
        <f t="shared" si="2"/>
        <v>20</v>
      </c>
      <c r="C14" t="str">
        <f t="shared" si="3"/>
        <v>A20T24</v>
      </c>
      <c r="D14" s="4">
        <v>0</v>
      </c>
      <c r="E14" s="4">
        <v>0</v>
      </c>
      <c r="G14" t="str">
        <f t="shared" si="1"/>
        <v>A20T24:0</v>
      </c>
      <c r="H14" t="str">
        <f t="shared" si="1"/>
        <v>A20T24:0</v>
      </c>
    </row>
    <row r="15" spans="2:8" x14ac:dyDescent="0.25">
      <c r="B15">
        <f t="shared" si="2"/>
        <v>25</v>
      </c>
      <c r="C15" t="str">
        <f t="shared" si="3"/>
        <v>A25T29</v>
      </c>
      <c r="D15" s="4">
        <v>0</v>
      </c>
      <c r="E15" s="4">
        <v>0</v>
      </c>
      <c r="G15" t="str">
        <f t="shared" si="1"/>
        <v>A25T29:0</v>
      </c>
      <c r="H15" t="str">
        <f t="shared" si="1"/>
        <v>A25T29:0</v>
      </c>
    </row>
    <row r="16" spans="2:8" x14ac:dyDescent="0.25">
      <c r="B16">
        <f t="shared" si="2"/>
        <v>30</v>
      </c>
      <c r="C16" t="str">
        <f t="shared" si="3"/>
        <v>A30T34</v>
      </c>
      <c r="D16" s="4">
        <v>0</v>
      </c>
      <c r="E16" s="4">
        <v>0</v>
      </c>
      <c r="G16" t="str">
        <f t="shared" si="1"/>
        <v>A30T34:0</v>
      </c>
      <c r="H16" t="str">
        <f t="shared" si="1"/>
        <v>A30T34:0</v>
      </c>
    </row>
    <row r="17" spans="2:8" x14ac:dyDescent="0.25">
      <c r="B17">
        <f t="shared" si="2"/>
        <v>35</v>
      </c>
      <c r="C17" t="str">
        <f t="shared" si="3"/>
        <v>A35T39</v>
      </c>
      <c r="D17" s="4">
        <v>0</v>
      </c>
      <c r="E17" s="4">
        <v>0</v>
      </c>
      <c r="G17" t="str">
        <f t="shared" si="1"/>
        <v>A35T39:0</v>
      </c>
      <c r="H17" t="str">
        <f t="shared" si="1"/>
        <v>A35T39:0</v>
      </c>
    </row>
    <row r="18" spans="2:8" x14ac:dyDescent="0.25">
      <c r="B18">
        <f t="shared" si="2"/>
        <v>40</v>
      </c>
      <c r="C18" t="str">
        <f t="shared" si="3"/>
        <v>A40T44</v>
      </c>
      <c r="D18" s="4">
        <v>0</v>
      </c>
      <c r="E18" s="4">
        <v>0</v>
      </c>
      <c r="G18" t="str">
        <f t="shared" si="1"/>
        <v>A40T44:0</v>
      </c>
      <c r="H18" t="str">
        <f t="shared" si="1"/>
        <v>A40T44:0</v>
      </c>
    </row>
    <row r="19" spans="2:8" x14ac:dyDescent="0.25">
      <c r="B19">
        <f t="shared" si="2"/>
        <v>45</v>
      </c>
      <c r="C19" t="str">
        <f t="shared" si="3"/>
        <v>A45T49</v>
      </c>
      <c r="D19" s="4">
        <v>0</v>
      </c>
      <c r="E19" s="4">
        <v>0</v>
      </c>
      <c r="G19" t="str">
        <f t="shared" si="1"/>
        <v>A45T49:0</v>
      </c>
      <c r="H19" t="str">
        <f t="shared" si="1"/>
        <v>A45T49:0</v>
      </c>
    </row>
    <row r="20" spans="2:8" x14ac:dyDescent="0.25">
      <c r="B20">
        <f t="shared" si="2"/>
        <v>50</v>
      </c>
      <c r="C20" t="str">
        <f t="shared" si="3"/>
        <v>A50T54</v>
      </c>
      <c r="D20" s="4">
        <v>0</v>
      </c>
      <c r="E20" s="4">
        <v>0</v>
      </c>
      <c r="G20" t="str">
        <f t="shared" si="1"/>
        <v>A50T54:0</v>
      </c>
      <c r="H20" t="str">
        <f t="shared" si="1"/>
        <v>A50T54:0</v>
      </c>
    </row>
    <row r="21" spans="2:8" x14ac:dyDescent="0.25">
      <c r="B21">
        <f t="shared" si="2"/>
        <v>55</v>
      </c>
      <c r="C21" t="str">
        <f t="shared" si="3"/>
        <v>A55T59</v>
      </c>
      <c r="D21" s="4">
        <v>0</v>
      </c>
      <c r="E21" s="4">
        <v>0</v>
      </c>
      <c r="G21" t="str">
        <f t="shared" si="1"/>
        <v>A55T59:0</v>
      </c>
      <c r="H21" t="str">
        <f t="shared" si="1"/>
        <v>A55T59:0</v>
      </c>
    </row>
    <row r="22" spans="2:8" x14ac:dyDescent="0.25">
      <c r="B22">
        <f t="shared" si="2"/>
        <v>60</v>
      </c>
      <c r="C22" t="str">
        <f t="shared" si="3"/>
        <v>A60T64</v>
      </c>
      <c r="D22" s="4">
        <v>0</v>
      </c>
      <c r="E22" s="4">
        <v>0</v>
      </c>
      <c r="G22" t="str">
        <f t="shared" si="1"/>
        <v>A60T64:0</v>
      </c>
      <c r="H22" t="str">
        <f t="shared" si="1"/>
        <v>A60T64:0</v>
      </c>
    </row>
    <row r="23" spans="2:8" x14ac:dyDescent="0.25">
      <c r="B23">
        <f t="shared" si="2"/>
        <v>65</v>
      </c>
      <c r="C23" t="str">
        <f t="shared" si="3"/>
        <v>A65T69</v>
      </c>
      <c r="D23" s="4">
        <v>0</v>
      </c>
      <c r="E23" s="4">
        <v>0</v>
      </c>
      <c r="G23" t="str">
        <f t="shared" si="1"/>
        <v>A65T69:0</v>
      </c>
      <c r="H23" t="str">
        <f t="shared" si="1"/>
        <v>A65T69:0</v>
      </c>
    </row>
    <row r="24" spans="2:8" x14ac:dyDescent="0.25">
      <c r="B24">
        <f t="shared" si="2"/>
        <v>70</v>
      </c>
      <c r="C24" t="str">
        <f t="shared" si="3"/>
        <v>A70T74</v>
      </c>
      <c r="D24" s="4">
        <v>1</v>
      </c>
      <c r="E24" s="4">
        <v>1</v>
      </c>
      <c r="G24" t="str">
        <f t="shared" si="1"/>
        <v>A70T74:01</v>
      </c>
      <c r="H24" t="str">
        <f t="shared" si="1"/>
        <v>A70T74:01</v>
      </c>
    </row>
    <row r="25" spans="2:8" x14ac:dyDescent="0.25">
      <c r="B25">
        <f t="shared" si="2"/>
        <v>75</v>
      </c>
      <c r="C25" t="str">
        <f t="shared" si="3"/>
        <v>A75T79</v>
      </c>
      <c r="D25" s="4">
        <v>1</v>
      </c>
      <c r="E25" s="4">
        <v>1</v>
      </c>
      <c r="G25" t="str">
        <f t="shared" si="1"/>
        <v>A75T79:01</v>
      </c>
      <c r="H25" t="str">
        <f t="shared" si="1"/>
        <v>A75T79:01</v>
      </c>
    </row>
    <row r="26" spans="2:8" x14ac:dyDescent="0.25">
      <c r="B26">
        <f t="shared" ref="B26" si="4">B25+yearBands</f>
        <v>80</v>
      </c>
      <c r="C26" t="s">
        <v>20</v>
      </c>
      <c r="D26" s="4">
        <v>1</v>
      </c>
      <c r="E26" s="4">
        <v>1</v>
      </c>
      <c r="G26" t="str">
        <f>$C26&amp;":"&amp;TEXT(D26,$G$7)</f>
        <v>A80P:01</v>
      </c>
      <c r="H26" t="str">
        <f>$C26&amp;":"&amp;TEXT(E26,$G$7)</f>
        <v>A80P:01</v>
      </c>
    </row>
    <row r="28" spans="2:8" x14ac:dyDescent="0.25">
      <c r="D28" s="5"/>
      <c r="G28" t="str">
        <f>G9&amp;":{"&amp;_xlfn.TEXTJOIN(",",TRUE,G10:G26)&amp;"}"</f>
        <v>male:{A00T04:0,A05T09:0,A10T14:0,A15T19:0,A20T24:0,A25T29:0,A30T34:0,A35T39:0,A40T44:0,A45T49:0,A50T54:0,A55T59:0,A60T64:0,A65T69:0,A70T74:01,A75T79:01,A80P:01}</v>
      </c>
      <c r="H28" t="str">
        <f>H9&amp;":{"&amp;_xlfn.TEXTJOIN(",",TRUE,H10:H26)&amp;"}"</f>
        <v>female:{A00T04:0,A05T09:0,A10T14:0,A15T19:0,A20T24:0,A25T29:0,A30T34:0,A35T39:0,A40T44:0,A45T49:0,A50T54:0,A55T59:0,A60T64:0,A65T69:0,A70T74:01,A75T79:01,A80P:01}</v>
      </c>
    </row>
    <row r="30" spans="2:8" x14ac:dyDescent="0.25">
      <c r="D30" s="15"/>
      <c r="E30" s="16" t="s">
        <v>51</v>
      </c>
      <c r="G30" t="str">
        <f>"{"&amp;_xlfn.TEXTJOIN(",",TRUE,G28:O28)&amp;"}"</f>
        <v>{male:{A00T04:0,A05T09:0,A10T14:0,A15T19:0,A20T24:0,A25T29:0,A30T34:0,A35T39:0,A40T44:0,A45T49:0,A50T54:0,A55T59:0,A60T64:0,A65T69:0,A70T74:01,A75T79:01,A80P:01},female:{A00T04:0,A05T09:0,A10T14:0,A15T19:0,A20T24:0,A25T29:0,A30T34:0,A35T39:0,A40T44:0,A45T49:0,A50T54:0,A55T59:0,A60T64:0,A65T69:0,A70T74:01,A75T79:01,A80P:01}}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2BCC-05AE-402C-A79D-61D28E222CDD}">
  <sheetPr>
    <tabColor theme="4" tint="0.79998168889431442"/>
  </sheetPr>
  <dimension ref="B2:H31"/>
  <sheetViews>
    <sheetView workbookViewId="0">
      <selection activeCell="C8" sqref="C8:E24"/>
    </sheetView>
  </sheetViews>
  <sheetFormatPr defaultRowHeight="15" x14ac:dyDescent="0.25"/>
  <cols>
    <col min="3" max="5" width="17.5703125" customWidth="1"/>
    <col min="7" max="7" width="15.5703125" customWidth="1"/>
    <col min="8" max="8" width="18" customWidth="1"/>
  </cols>
  <sheetData>
    <row r="2" spans="2:8" x14ac:dyDescent="0.25">
      <c r="C2" t="s">
        <v>0</v>
      </c>
    </row>
    <row r="3" spans="2:8" x14ac:dyDescent="0.25">
      <c r="B3" t="s">
        <v>11</v>
      </c>
      <c r="C3" s="2">
        <v>5</v>
      </c>
      <c r="D3" t="s">
        <v>10</v>
      </c>
    </row>
    <row r="4" spans="2:8" x14ac:dyDescent="0.25">
      <c r="B4" t="s">
        <v>21</v>
      </c>
      <c r="C4" s="2">
        <v>2020</v>
      </c>
    </row>
    <row r="5" spans="2:8" x14ac:dyDescent="0.25">
      <c r="E5" s="1" t="s">
        <v>9</v>
      </c>
      <c r="G5" s="2" t="s">
        <v>8</v>
      </c>
    </row>
    <row r="6" spans="2:8" x14ac:dyDescent="0.25">
      <c r="G6" t="s">
        <v>3</v>
      </c>
    </row>
    <row r="7" spans="2:8" x14ac:dyDescent="0.25">
      <c r="D7" s="3" t="s">
        <v>1</v>
      </c>
      <c r="E7" s="3" t="s">
        <v>2</v>
      </c>
      <c r="G7" s="1" t="s">
        <v>1</v>
      </c>
      <c r="H7" s="1" t="s">
        <v>2</v>
      </c>
    </row>
    <row r="8" spans="2:8" x14ac:dyDescent="0.25">
      <c r="B8">
        <v>0</v>
      </c>
      <c r="C8" t="str">
        <f t="shared" ref="C8:C22" si="0">"A" &amp; TEXT(B8,"00") &amp; "T" &amp; TEXT(B8+yearBands-1,"00")</f>
        <v>A00T04</v>
      </c>
      <c r="D8" s="4">
        <v>19100</v>
      </c>
      <c r="E8" s="4">
        <v>18300</v>
      </c>
      <c r="G8" t="str">
        <f t="shared" ref="G8:H22" si="1">$C8&amp;":"&amp;TEXT(D8,$G$5)</f>
        <v>A00T04:19100</v>
      </c>
      <c r="H8" t="str">
        <f t="shared" si="1"/>
        <v>A00T04:18300</v>
      </c>
    </row>
    <row r="9" spans="2:8" x14ac:dyDescent="0.25">
      <c r="B9">
        <f t="shared" ref="B9:B24" si="2">B8+yearBands</f>
        <v>5</v>
      </c>
      <c r="C9" t="str">
        <f t="shared" ref="C9:C15" si="3">"A" &amp; TEXT(B9,"00") &amp; "T" &amp; TEXT(B9+yearBands-1,"00")</f>
        <v>A05T09</v>
      </c>
      <c r="D9" s="4">
        <v>21600</v>
      </c>
      <c r="E9" s="4">
        <v>20500</v>
      </c>
      <c r="G9" t="str">
        <f t="shared" ref="G9:G15" si="4">$C9&amp;":"&amp;TEXT(D9,$G$5)</f>
        <v>A05T09:21600</v>
      </c>
      <c r="H9" t="str">
        <f t="shared" ref="H9:H15" si="5">$C9&amp;":"&amp;TEXT(E9,$G$5)</f>
        <v>A05T09:20500</v>
      </c>
    </row>
    <row r="10" spans="2:8" x14ac:dyDescent="0.25">
      <c r="B10">
        <f t="shared" si="2"/>
        <v>10</v>
      </c>
      <c r="C10" t="str">
        <f t="shared" si="3"/>
        <v>A10T14</v>
      </c>
      <c r="D10" s="4">
        <v>22100</v>
      </c>
      <c r="E10" s="4">
        <v>21100</v>
      </c>
      <c r="G10" t="str">
        <f t="shared" si="4"/>
        <v>A10T14:22100</v>
      </c>
      <c r="H10" t="str">
        <f t="shared" si="5"/>
        <v>A10T14:21100</v>
      </c>
    </row>
    <row r="11" spans="2:8" x14ac:dyDescent="0.25">
      <c r="B11">
        <f t="shared" si="2"/>
        <v>15</v>
      </c>
      <c r="C11" t="str">
        <f t="shared" si="3"/>
        <v>A15T19</v>
      </c>
      <c r="D11" s="4">
        <v>20700</v>
      </c>
      <c r="E11" s="4">
        <v>19400</v>
      </c>
      <c r="G11" t="str">
        <f t="shared" si="4"/>
        <v>A15T19:20700</v>
      </c>
      <c r="H11" t="str">
        <f t="shared" si="5"/>
        <v>A15T19:19400</v>
      </c>
    </row>
    <row r="12" spans="2:8" x14ac:dyDescent="0.25">
      <c r="B12">
        <f t="shared" si="2"/>
        <v>20</v>
      </c>
      <c r="C12" t="str">
        <f t="shared" si="3"/>
        <v>A20T24</v>
      </c>
      <c r="D12" s="4">
        <v>22000</v>
      </c>
      <c r="E12" s="4">
        <v>19600</v>
      </c>
      <c r="G12" t="str">
        <f t="shared" si="4"/>
        <v>A20T24:22000</v>
      </c>
      <c r="H12" t="str">
        <f t="shared" si="5"/>
        <v>A20T24:19600</v>
      </c>
    </row>
    <row r="13" spans="2:8" x14ac:dyDescent="0.25">
      <c r="B13">
        <f t="shared" si="2"/>
        <v>25</v>
      </c>
      <c r="C13" t="str">
        <f t="shared" si="3"/>
        <v>A25T29</v>
      </c>
      <c r="D13" s="4">
        <v>21200</v>
      </c>
      <c r="E13" s="4">
        <v>18900</v>
      </c>
      <c r="G13" t="str">
        <f t="shared" si="4"/>
        <v>A25T29:21200</v>
      </c>
      <c r="H13" t="str">
        <f t="shared" si="5"/>
        <v>A25T29:18900</v>
      </c>
    </row>
    <row r="14" spans="2:8" x14ac:dyDescent="0.25">
      <c r="B14">
        <f t="shared" si="2"/>
        <v>30</v>
      </c>
      <c r="C14" t="str">
        <f t="shared" si="3"/>
        <v>A30T34</v>
      </c>
      <c r="D14" s="4">
        <v>21800</v>
      </c>
      <c r="E14" s="4">
        <v>20600</v>
      </c>
      <c r="G14" t="str">
        <f t="shared" si="4"/>
        <v>A30T34:21800</v>
      </c>
      <c r="H14" t="str">
        <f t="shared" si="5"/>
        <v>A30T34:20600</v>
      </c>
    </row>
    <row r="15" spans="2:8" x14ac:dyDescent="0.25">
      <c r="B15">
        <f t="shared" si="2"/>
        <v>35</v>
      </c>
      <c r="C15" t="str">
        <f t="shared" si="3"/>
        <v>A35T39</v>
      </c>
      <c r="D15" s="4">
        <v>21600</v>
      </c>
      <c r="E15" s="4">
        <v>22200</v>
      </c>
      <c r="G15" t="str">
        <f t="shared" si="4"/>
        <v>A35T39:21600</v>
      </c>
      <c r="H15" t="str">
        <f t="shared" si="5"/>
        <v>A35T39:22200</v>
      </c>
    </row>
    <row r="16" spans="2:8" x14ac:dyDescent="0.25">
      <c r="B16">
        <f t="shared" si="2"/>
        <v>40</v>
      </c>
      <c r="C16" t="str">
        <f t="shared" si="0"/>
        <v>A40T44</v>
      </c>
      <c r="D16" s="4">
        <v>21700</v>
      </c>
      <c r="E16" s="4">
        <v>21500</v>
      </c>
      <c r="G16" t="str">
        <f t="shared" si="1"/>
        <v>A40T44:21700</v>
      </c>
      <c r="H16" t="str">
        <f t="shared" si="1"/>
        <v>A40T44:21500</v>
      </c>
    </row>
    <row r="17" spans="2:8" x14ac:dyDescent="0.25">
      <c r="B17">
        <f t="shared" si="2"/>
        <v>45</v>
      </c>
      <c r="C17" t="str">
        <f t="shared" si="0"/>
        <v>A45T49</v>
      </c>
      <c r="D17" s="4">
        <v>23900</v>
      </c>
      <c r="E17" s="4">
        <v>24000</v>
      </c>
      <c r="G17" t="str">
        <f t="shared" si="1"/>
        <v>A45T49:23900</v>
      </c>
      <c r="H17" t="str">
        <f t="shared" si="1"/>
        <v>A45T49:24000</v>
      </c>
    </row>
    <row r="18" spans="2:8" x14ac:dyDescent="0.25">
      <c r="B18">
        <f t="shared" si="2"/>
        <v>50</v>
      </c>
      <c r="C18" t="str">
        <f t="shared" si="0"/>
        <v>A50T54</v>
      </c>
      <c r="D18" s="4">
        <v>27000</v>
      </c>
      <c r="E18" s="4">
        <v>27100</v>
      </c>
      <c r="G18" t="str">
        <f t="shared" si="1"/>
        <v>A50T54:27000</v>
      </c>
      <c r="H18" t="str">
        <f t="shared" si="1"/>
        <v>A50T54:27100</v>
      </c>
    </row>
    <row r="19" spans="2:8" x14ac:dyDescent="0.25">
      <c r="B19">
        <f t="shared" si="2"/>
        <v>55</v>
      </c>
      <c r="C19" t="str">
        <f t="shared" si="0"/>
        <v>A55T59</v>
      </c>
      <c r="D19" s="4">
        <v>27600</v>
      </c>
      <c r="E19" s="4">
        <v>28500</v>
      </c>
      <c r="G19" t="str">
        <f t="shared" si="1"/>
        <v>A55T59:27600</v>
      </c>
      <c r="H19" t="str">
        <f t="shared" si="1"/>
        <v>A55T59:28500</v>
      </c>
    </row>
    <row r="20" spans="2:8" x14ac:dyDescent="0.25">
      <c r="B20">
        <f t="shared" si="2"/>
        <v>60</v>
      </c>
      <c r="C20" t="str">
        <f t="shared" si="0"/>
        <v>A60T64</v>
      </c>
      <c r="D20" s="4">
        <v>24700</v>
      </c>
      <c r="E20" s="4">
        <v>26400</v>
      </c>
      <c r="G20" t="str">
        <f t="shared" si="1"/>
        <v>A60T64:24700</v>
      </c>
      <c r="H20" t="str">
        <f t="shared" si="1"/>
        <v>A60T64:26400</v>
      </c>
    </row>
    <row r="21" spans="2:8" x14ac:dyDescent="0.25">
      <c r="B21">
        <f t="shared" si="2"/>
        <v>65</v>
      </c>
      <c r="C21" t="str">
        <f t="shared" si="0"/>
        <v>A65T69</v>
      </c>
      <c r="D21" s="4">
        <v>23000</v>
      </c>
      <c r="E21" s="4">
        <v>25400</v>
      </c>
      <c r="G21" t="str">
        <f t="shared" si="1"/>
        <v>A65T69:23000</v>
      </c>
      <c r="H21" t="str">
        <f t="shared" si="1"/>
        <v>A65T69:25400</v>
      </c>
    </row>
    <row r="22" spans="2:8" x14ac:dyDescent="0.25">
      <c r="B22">
        <f t="shared" si="2"/>
        <v>70</v>
      </c>
      <c r="C22" t="str">
        <f t="shared" si="0"/>
        <v>A70T74</v>
      </c>
      <c r="D22" s="4">
        <v>25500</v>
      </c>
      <c r="E22" s="4">
        <v>27900</v>
      </c>
      <c r="G22" t="str">
        <f t="shared" si="1"/>
        <v>A70T74:25500</v>
      </c>
      <c r="H22" t="str">
        <f t="shared" si="1"/>
        <v>A70T74:27900</v>
      </c>
    </row>
    <row r="23" spans="2:8" x14ac:dyDescent="0.25">
      <c r="B23">
        <f t="shared" si="2"/>
        <v>75</v>
      </c>
      <c r="C23" t="str">
        <f t="shared" ref="C23" si="6">"A" &amp; TEXT(B23,"00") &amp; "T" &amp; TEXT(B23+yearBands-1,"00")</f>
        <v>A75T79</v>
      </c>
      <c r="D23" s="4">
        <v>18400</v>
      </c>
      <c r="E23" s="4">
        <v>20500</v>
      </c>
      <c r="G23" t="str">
        <f t="shared" ref="G23" si="7">$C23&amp;":"&amp;TEXT(D23,$G$5)</f>
        <v>A75T79:18400</v>
      </c>
      <c r="H23" t="str">
        <f t="shared" ref="H23" si="8">$C23&amp;":"&amp;TEXT(E23,$G$5)</f>
        <v>A75T79:20500</v>
      </c>
    </row>
    <row r="24" spans="2:8" x14ac:dyDescent="0.25">
      <c r="B24">
        <f t="shared" si="2"/>
        <v>80</v>
      </c>
      <c r="C24" t="s">
        <v>20</v>
      </c>
      <c r="D24" s="4">
        <v>24300</v>
      </c>
      <c r="E24" s="4">
        <v>33900</v>
      </c>
      <c r="G24" t="str">
        <f>$C24&amp;":"&amp;TEXT(D24,$G$5)</f>
        <v>A80P:24300</v>
      </c>
      <c r="H24" t="str">
        <f>$C24&amp;":"&amp;TEXT(E24,$G$5)</f>
        <v>A80P:33900</v>
      </c>
    </row>
    <row r="26" spans="2:8" x14ac:dyDescent="0.25">
      <c r="D26" s="5"/>
      <c r="G26" t="str">
        <f>G7&amp;":{"&amp;_xlfn.TEXTJOIN(",",TRUE,G8:G24)&amp;"}"</f>
        <v>male:{A00T04:19100,A05T09:21600,A10T14:22100,A15T19:20700,A20T24:22000,A25T29:21200,A30T34:21800,A35T39:21600,A40T44:21700,A45T49:23900,A50T54:27000,A55T59:27600,A60T64:24700,A65T69:23000,A70T74:25500,A75T79:18400,A80P:24300}</v>
      </c>
      <c r="H26" t="str">
        <f>H7&amp;":{"&amp;_xlfn.TEXTJOIN(",",TRUE,H8:H24)&amp;"}"</f>
        <v>female:{A00T04:18300,A05T09:20500,A10T14:21100,A15T19:19400,A20T24:19600,A25T29:18900,A30T34:20600,A35T39:22200,A40T44:21500,A45T49:24000,A50T54:27100,A55T59:28500,A60T64:26400,A65T69:25400,A70T74:27900,A75T79:20500,A80P:33900}</v>
      </c>
    </row>
    <row r="28" spans="2:8" x14ac:dyDescent="0.25">
      <c r="D28" s="15"/>
      <c r="E28" s="16" t="s">
        <v>51</v>
      </c>
      <c r="G28" t="str">
        <f>"{"&amp;_xlfn.TEXTJOIN(",",TRUE,G26:O26)&amp;"}"</f>
        <v>{male:{A00T04:19100,A05T09:21600,A10T14:22100,A15T19:20700,A20T24:22000,A25T29:21200,A30T34:21800,A35T39:21600,A40T44:21700,A45T49:23900,A50T54:27000,A55T59:27600,A60T64:24700,A65T69:23000,A70T74:25500,A75T79:18400,A80P:24300},female:{A00T04:18300,A05T09:20500,A10T14:21100,A15T19:19400,A20T24:19600,A25T29:18900,A30T34:20600,A35T39:22200,A40T44:21500,A45T49:24000,A50T54:27100,A55T59:28500,A60T64:26400,A65T69:25400,A70T74:27900,A75T79:20500,A80P:33900}}</v>
      </c>
    </row>
    <row r="31" spans="2:8" x14ac:dyDescent="0.25">
      <c r="B31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3780-E296-4404-96C7-98D429351BB4}">
  <sheetPr>
    <tabColor theme="4" tint="0.79998168889431442"/>
  </sheetPr>
  <dimension ref="B2:H68"/>
  <sheetViews>
    <sheetView workbookViewId="0">
      <selection activeCell="G28" sqref="G28"/>
    </sheetView>
  </sheetViews>
  <sheetFormatPr defaultRowHeight="15" x14ac:dyDescent="0.25"/>
  <cols>
    <col min="3" max="5" width="17.5703125" customWidth="1"/>
    <col min="6" max="6" width="11" bestFit="1" customWidth="1"/>
    <col min="7" max="7" width="15.5703125" customWidth="1"/>
    <col min="8" max="8" width="18" customWidth="1"/>
  </cols>
  <sheetData>
    <row r="2" spans="2:8" x14ac:dyDescent="0.25">
      <c r="C2" t="s">
        <v>0</v>
      </c>
    </row>
    <row r="3" spans="2:8" x14ac:dyDescent="0.25">
      <c r="B3" t="s">
        <v>11</v>
      </c>
      <c r="C3" s="2">
        <v>5</v>
      </c>
      <c r="D3" t="s">
        <v>10</v>
      </c>
    </row>
    <row r="4" spans="2:8" x14ac:dyDescent="0.25">
      <c r="B4" t="s">
        <v>21</v>
      </c>
      <c r="C4" s="2">
        <v>2020</v>
      </c>
    </row>
    <row r="5" spans="2:8" x14ac:dyDescent="0.25">
      <c r="E5" s="1" t="s">
        <v>9</v>
      </c>
      <c r="G5" s="2" t="s">
        <v>26</v>
      </c>
    </row>
    <row r="6" spans="2:8" x14ac:dyDescent="0.25">
      <c r="G6" t="s">
        <v>3</v>
      </c>
    </row>
    <row r="7" spans="2:8" x14ac:dyDescent="0.25">
      <c r="D7" s="3" t="s">
        <v>1</v>
      </c>
      <c r="E7" s="3" t="s">
        <v>2</v>
      </c>
      <c r="G7" s="1" t="s">
        <v>1</v>
      </c>
      <c r="H7" s="1" t="s">
        <v>2</v>
      </c>
    </row>
    <row r="8" spans="2:8" x14ac:dyDescent="0.25">
      <c r="B8">
        <v>0</v>
      </c>
      <c r="C8" t="str">
        <f t="shared" ref="C8:C9" si="0">"A" &amp; TEXT(B8,"00") &amp; "T" &amp; TEXT(B8+yearBands-1,"00")</f>
        <v>A00T04</v>
      </c>
      <c r="D8" s="33">
        <f>F52</f>
        <v>9.4726980018599596E-4</v>
      </c>
      <c r="E8" s="33">
        <f>F35</f>
        <v>7.8228274450862795E-4</v>
      </c>
      <c r="G8" t="str">
        <f t="shared" ref="G8:H9" si="1">$C8&amp;":"&amp;TEXT(D8,$G$5)</f>
        <v>A00T04:0.00095</v>
      </c>
      <c r="H8" t="str">
        <f t="shared" si="1"/>
        <v>A00T04:0.00078</v>
      </c>
    </row>
    <row r="9" spans="2:8" x14ac:dyDescent="0.25">
      <c r="B9">
        <f t="shared" ref="B9:B24" si="2">B8+yearBands</f>
        <v>5</v>
      </c>
      <c r="C9" t="str">
        <f t="shared" si="0"/>
        <v>A05T09</v>
      </c>
      <c r="D9" s="33">
        <f t="shared" ref="D9:D24" si="3">F53</f>
        <v>8.5452518559393404E-5</v>
      </c>
      <c r="E9" s="33">
        <f t="shared" ref="E9:E24" si="4">F36</f>
        <v>6.1513801939618002E-5</v>
      </c>
      <c r="G9" t="str">
        <f t="shared" si="1"/>
        <v>A05T09:0.00009</v>
      </c>
      <c r="H9" t="str">
        <f t="shared" si="1"/>
        <v>A05T09:0.00006</v>
      </c>
    </row>
    <row r="10" spans="2:8" x14ac:dyDescent="0.25">
      <c r="B10">
        <f t="shared" si="2"/>
        <v>10</v>
      </c>
      <c r="C10" t="str">
        <f t="shared" ref="C10:C23" si="5">"A" &amp; TEXT(B10,"00") &amp; "T" &amp; TEXT(B10+yearBands-1,"00")</f>
        <v>A10T14</v>
      </c>
      <c r="D10" s="33">
        <f t="shared" si="3"/>
        <v>8.81413516075626E-5</v>
      </c>
      <c r="E10" s="33">
        <f t="shared" si="4"/>
        <v>6.9316500436629106E-5</v>
      </c>
      <c r="G10" t="str">
        <f t="shared" ref="G10:G23" si="6">$C10&amp;":"&amp;TEXT(D10,$G$5)</f>
        <v>A10T14:0.00009</v>
      </c>
      <c r="H10" t="str">
        <f t="shared" ref="H10:H23" si="7">$C10&amp;":"&amp;TEXT(E10,$G$5)</f>
        <v>A10T14:0.00007</v>
      </c>
    </row>
    <row r="11" spans="2:8" x14ac:dyDescent="0.25">
      <c r="B11">
        <f t="shared" si="2"/>
        <v>15</v>
      </c>
      <c r="C11" t="str">
        <f t="shared" si="5"/>
        <v>A15T19</v>
      </c>
      <c r="D11" s="33">
        <f t="shared" si="3"/>
        <v>2.97192220306844E-4</v>
      </c>
      <c r="E11" s="33">
        <f t="shared" si="4"/>
        <v>1.5535790577543001E-4</v>
      </c>
      <c r="G11" t="str">
        <f t="shared" si="6"/>
        <v>A15T19:0.00030</v>
      </c>
      <c r="H11" t="str">
        <f t="shared" si="7"/>
        <v>A15T19:0.00016</v>
      </c>
    </row>
    <row r="12" spans="2:8" x14ac:dyDescent="0.25">
      <c r="B12">
        <f t="shared" si="2"/>
        <v>20</v>
      </c>
      <c r="C12" t="str">
        <f t="shared" si="5"/>
        <v>A20T24</v>
      </c>
      <c r="D12" s="33">
        <f t="shared" si="3"/>
        <v>4.4520203666122702E-4</v>
      </c>
      <c r="E12" s="33">
        <f t="shared" si="4"/>
        <v>1.7893289550144001E-4</v>
      </c>
      <c r="G12" t="str">
        <f t="shared" si="6"/>
        <v>A20T24:0.00045</v>
      </c>
      <c r="H12" t="str">
        <f t="shared" si="7"/>
        <v>A20T24:0.00018</v>
      </c>
    </row>
    <row r="13" spans="2:8" x14ac:dyDescent="0.25">
      <c r="B13">
        <f t="shared" si="2"/>
        <v>25</v>
      </c>
      <c r="C13" t="str">
        <f t="shared" si="5"/>
        <v>A25T29</v>
      </c>
      <c r="D13" s="33">
        <f t="shared" si="3"/>
        <v>5.5511674734604098E-4</v>
      </c>
      <c r="E13" s="33">
        <f t="shared" si="4"/>
        <v>2.4982926572907597E-4</v>
      </c>
      <c r="G13" t="str">
        <f t="shared" si="6"/>
        <v>A25T29:0.00056</v>
      </c>
      <c r="H13" t="str">
        <f t="shared" si="7"/>
        <v>A25T29:0.00025</v>
      </c>
    </row>
    <row r="14" spans="2:8" x14ac:dyDescent="0.25">
      <c r="B14">
        <f t="shared" si="2"/>
        <v>30</v>
      </c>
      <c r="C14" t="str">
        <f t="shared" si="5"/>
        <v>A30T34</v>
      </c>
      <c r="D14" s="33">
        <f t="shared" si="3"/>
        <v>7.4404761904761901E-4</v>
      </c>
      <c r="E14" s="33">
        <f t="shared" si="4"/>
        <v>4.1593183604954998E-4</v>
      </c>
      <c r="G14" t="str">
        <f t="shared" si="6"/>
        <v>A30T34:0.00074</v>
      </c>
      <c r="H14" t="str">
        <f t="shared" si="7"/>
        <v>A30T34:0.00042</v>
      </c>
    </row>
    <row r="15" spans="2:8" x14ac:dyDescent="0.25">
      <c r="B15">
        <f t="shared" si="2"/>
        <v>35</v>
      </c>
      <c r="C15" t="str">
        <f t="shared" si="5"/>
        <v>A35T39</v>
      </c>
      <c r="D15" s="33">
        <f t="shared" si="3"/>
        <v>1.12718733930821E-3</v>
      </c>
      <c r="E15" s="33">
        <f t="shared" si="4"/>
        <v>6.6496663965638105E-4</v>
      </c>
      <c r="G15" t="str">
        <f t="shared" si="6"/>
        <v>A35T39:0.00113</v>
      </c>
      <c r="H15" t="str">
        <f t="shared" si="7"/>
        <v>A35T39:0.00066</v>
      </c>
    </row>
    <row r="16" spans="2:8" x14ac:dyDescent="0.25">
      <c r="B16">
        <f t="shared" si="2"/>
        <v>40</v>
      </c>
      <c r="C16" t="str">
        <f t="shared" si="5"/>
        <v>A40T44</v>
      </c>
      <c r="D16" s="33">
        <f t="shared" si="3"/>
        <v>1.6904535826455301E-3</v>
      </c>
      <c r="E16" s="33">
        <f t="shared" si="4"/>
        <v>1.0482949179933E-3</v>
      </c>
      <c r="G16" t="str">
        <f t="shared" si="6"/>
        <v>A40T44:0.00169</v>
      </c>
      <c r="H16" t="str">
        <f t="shared" si="7"/>
        <v>A40T44:0.00105</v>
      </c>
    </row>
    <row r="17" spans="2:8" x14ac:dyDescent="0.25">
      <c r="B17">
        <f t="shared" si="2"/>
        <v>45</v>
      </c>
      <c r="C17" t="str">
        <f t="shared" si="5"/>
        <v>A45T49</v>
      </c>
      <c r="D17" s="33">
        <f t="shared" si="3"/>
        <v>2.5412133006620899E-3</v>
      </c>
      <c r="E17" s="33">
        <f t="shared" si="4"/>
        <v>1.5845507331116099E-3</v>
      </c>
      <c r="G17" t="str">
        <f t="shared" si="6"/>
        <v>A45T49:0.00254</v>
      </c>
      <c r="H17" t="str">
        <f t="shared" si="7"/>
        <v>A45T49:0.00158</v>
      </c>
    </row>
    <row r="18" spans="2:8" x14ac:dyDescent="0.25">
      <c r="B18">
        <f t="shared" si="2"/>
        <v>50</v>
      </c>
      <c r="C18" t="str">
        <f t="shared" si="5"/>
        <v>A50T54</v>
      </c>
      <c r="D18" s="33">
        <f t="shared" si="3"/>
        <v>3.6469620406804001E-3</v>
      </c>
      <c r="E18" s="33">
        <f t="shared" si="4"/>
        <v>2.4539102405408001E-3</v>
      </c>
      <c r="G18" t="str">
        <f t="shared" si="6"/>
        <v>A50T54:0.00365</v>
      </c>
      <c r="H18" t="str">
        <f t="shared" si="7"/>
        <v>A50T54:0.00245</v>
      </c>
    </row>
    <row r="19" spans="2:8" x14ac:dyDescent="0.25">
      <c r="B19">
        <f t="shared" si="2"/>
        <v>55</v>
      </c>
      <c r="C19" t="str">
        <f t="shared" si="5"/>
        <v>A55T59</v>
      </c>
      <c r="D19" s="33">
        <f t="shared" si="3"/>
        <v>5.6325757707934203E-3</v>
      </c>
      <c r="E19" s="33">
        <f t="shared" si="4"/>
        <v>3.6315649487489001E-3</v>
      </c>
      <c r="G19" t="str">
        <f t="shared" si="6"/>
        <v>A55T59:0.00563</v>
      </c>
      <c r="H19" t="str">
        <f t="shared" si="7"/>
        <v>A55T59:0.00363</v>
      </c>
    </row>
    <row r="20" spans="2:8" x14ac:dyDescent="0.25">
      <c r="B20">
        <f t="shared" si="2"/>
        <v>60</v>
      </c>
      <c r="C20" t="str">
        <f t="shared" si="5"/>
        <v>A60T64</v>
      </c>
      <c r="D20" s="33">
        <f t="shared" si="3"/>
        <v>9.1264614061627308E-3</v>
      </c>
      <c r="E20" s="33">
        <f t="shared" si="4"/>
        <v>5.9222476383705303E-3</v>
      </c>
      <c r="G20" t="str">
        <f t="shared" si="6"/>
        <v>A60T64:0.00913</v>
      </c>
      <c r="H20" t="str">
        <f t="shared" si="7"/>
        <v>A60T64:0.00592</v>
      </c>
    </row>
    <row r="21" spans="2:8" x14ac:dyDescent="0.25">
      <c r="B21">
        <f t="shared" si="2"/>
        <v>65</v>
      </c>
      <c r="C21" t="str">
        <f t="shared" si="5"/>
        <v>A65T69</v>
      </c>
      <c r="D21" s="33">
        <f t="shared" si="3"/>
        <v>1.42912790676897E-2</v>
      </c>
      <c r="E21" s="33">
        <f t="shared" si="4"/>
        <v>9.29441430037793E-3</v>
      </c>
      <c r="G21" t="str">
        <f t="shared" si="6"/>
        <v>A65T69:0.01429</v>
      </c>
      <c r="H21" t="str">
        <f t="shared" si="7"/>
        <v>A65T69:0.00929</v>
      </c>
    </row>
    <row r="22" spans="2:8" x14ac:dyDescent="0.25">
      <c r="B22">
        <f t="shared" si="2"/>
        <v>70</v>
      </c>
      <c r="C22" t="str">
        <f t="shared" si="5"/>
        <v>A70T74</v>
      </c>
      <c r="D22" s="33">
        <f t="shared" si="3"/>
        <v>2.2440508554225899E-2</v>
      </c>
      <c r="E22" s="33">
        <f t="shared" si="4"/>
        <v>1.48908068880018E-2</v>
      </c>
      <c r="G22" t="str">
        <f t="shared" si="6"/>
        <v>A70T74:0.02244</v>
      </c>
      <c r="H22" t="str">
        <f t="shared" si="7"/>
        <v>A70T74:0.01489</v>
      </c>
    </row>
    <row r="23" spans="2:8" x14ac:dyDescent="0.25">
      <c r="B23">
        <f t="shared" si="2"/>
        <v>75</v>
      </c>
      <c r="C23" t="str">
        <f t="shared" si="5"/>
        <v>A75T79</v>
      </c>
      <c r="D23" s="33">
        <f t="shared" si="3"/>
        <v>3.9580941412321498E-2</v>
      </c>
      <c r="E23" s="33">
        <f t="shared" si="4"/>
        <v>2.7532745255279299E-2</v>
      </c>
      <c r="G23" t="str">
        <f t="shared" si="6"/>
        <v>A75T79:0.03958</v>
      </c>
      <c r="H23" t="str">
        <f t="shared" si="7"/>
        <v>A75T79:0.02753</v>
      </c>
    </row>
    <row r="24" spans="2:8" x14ac:dyDescent="0.25">
      <c r="B24">
        <f t="shared" si="2"/>
        <v>80</v>
      </c>
      <c r="C24" t="s">
        <v>20</v>
      </c>
      <c r="D24" s="33">
        <f t="shared" si="3"/>
        <v>0.109376984835625</v>
      </c>
      <c r="E24" s="33">
        <f t="shared" si="4"/>
        <v>9.9528720648981203E-2</v>
      </c>
      <c r="G24" t="str">
        <f>$C24&amp;":"&amp;TEXT(D24,$G$5)</f>
        <v>A80P:0.10938</v>
      </c>
      <c r="H24" t="str">
        <f>$C24&amp;":"&amp;TEXT(E24,$G$5)</f>
        <v>A80P:0.09953</v>
      </c>
    </row>
    <row r="26" spans="2:8" x14ac:dyDescent="0.25">
      <c r="D26" s="5"/>
      <c r="G26" t="str">
        <f>G7&amp;":{"&amp;_xlfn.TEXTJOIN(",",TRUE,G8:G24)&amp;"}"</f>
        <v>male:{A00T04:0.00095,A05T09:0.00009,A10T14:0.00009,A15T19:0.00030,A20T24:0.00045,A25T29:0.00056,A30T34:0.00074,A35T39:0.00113,A40T44:0.00169,A45T49:0.00254,A50T54:0.00365,A55T59:0.00563,A60T64:0.00913,A65T69:0.01429,A70T74:0.02244,A75T79:0.03958,A80P:0.10938}</v>
      </c>
      <c r="H26" t="str">
        <f>H7&amp;":{"&amp;_xlfn.TEXTJOIN(",",TRUE,H8:H24)&amp;"}"</f>
        <v>female:{A00T04:0.00078,A05T09:0.00006,A10T14:0.00007,A15T19:0.00016,A20T24:0.00018,A25T29:0.00025,A30T34:0.00042,A35T39:0.00066,A40T44:0.00105,A45T49:0.00158,A50T54:0.00245,A55T59:0.00363,A60T64:0.00592,A65T69:0.00929,A70T74:0.01489,A75T79:0.02753,A80P:0.09953}</v>
      </c>
    </row>
    <row r="28" spans="2:8" x14ac:dyDescent="0.25">
      <c r="D28" s="15"/>
      <c r="E28" s="16" t="s">
        <v>51</v>
      </c>
      <c r="G28" t="str">
        <f>"{"&amp;_xlfn.TEXTJOIN(",",TRUE,G26:O26)&amp;"}"</f>
        <v>{male:{A00T04:0.00095,A05T09:0.00009,A10T14:0.00009,A15T19:0.00030,A20T24:0.00045,A25T29:0.00056,A30T34:0.00074,A35T39:0.00113,A40T44:0.00169,A45T49:0.00254,A50T54:0.00365,A55T59:0.00563,A60T64:0.00913,A65T69:0.01429,A70T74:0.02244,A75T79:0.03958,A80P:0.10938},female:{A00T04:0.00078,A05T09:0.00006,A10T14:0.00007,A15T19:0.00016,A20T24:0.00018,A25T29:0.00025,A30T34:0.00042,A35T39:0.00066,A40T44:0.00105,A45T49:0.00158,A50T54:0.00245,A55T59:0.00363,A60T64:0.00592,A65T69:0.00929,A70T74:0.01489,A75T79:0.02753,A80P:0.09953}}</v>
      </c>
    </row>
    <row r="32" spans="2:8" x14ac:dyDescent="0.25">
      <c r="B32" t="s">
        <v>22</v>
      </c>
    </row>
    <row r="33" spans="2:6" x14ac:dyDescent="0.25">
      <c r="B33" t="s">
        <v>79</v>
      </c>
    </row>
    <row r="34" spans="2:6" x14ac:dyDescent="0.25">
      <c r="D34" t="s">
        <v>78</v>
      </c>
    </row>
    <row r="35" spans="2:6" x14ac:dyDescent="0.25">
      <c r="D35" t="s">
        <v>76</v>
      </c>
      <c r="E35" t="s">
        <v>35</v>
      </c>
      <c r="F35" s="34">
        <v>7.8228274450862795E-4</v>
      </c>
    </row>
    <row r="36" spans="2:6" x14ac:dyDescent="0.25">
      <c r="D36" t="s">
        <v>76</v>
      </c>
      <c r="E36" t="s">
        <v>36</v>
      </c>
      <c r="F36" s="34">
        <v>6.1513801939618002E-5</v>
      </c>
    </row>
    <row r="37" spans="2:6" x14ac:dyDescent="0.25">
      <c r="D37" t="s">
        <v>76</v>
      </c>
      <c r="E37" t="s">
        <v>37</v>
      </c>
      <c r="F37" s="34">
        <v>6.9316500436629106E-5</v>
      </c>
    </row>
    <row r="38" spans="2:6" x14ac:dyDescent="0.25">
      <c r="D38" t="s">
        <v>76</v>
      </c>
      <c r="E38" t="s">
        <v>38</v>
      </c>
      <c r="F38" s="34">
        <v>1.5535790577543001E-4</v>
      </c>
    </row>
    <row r="39" spans="2:6" x14ac:dyDescent="0.25">
      <c r="D39" t="s">
        <v>76</v>
      </c>
      <c r="E39" t="s">
        <v>39</v>
      </c>
      <c r="F39" s="34">
        <v>1.7893289550144001E-4</v>
      </c>
    </row>
    <row r="40" spans="2:6" x14ac:dyDescent="0.25">
      <c r="D40" t="s">
        <v>76</v>
      </c>
      <c r="E40" t="s">
        <v>40</v>
      </c>
      <c r="F40" s="34">
        <v>2.4982926572907597E-4</v>
      </c>
    </row>
    <row r="41" spans="2:6" x14ac:dyDescent="0.25">
      <c r="D41" t="s">
        <v>76</v>
      </c>
      <c r="E41" t="s">
        <v>41</v>
      </c>
      <c r="F41" s="34">
        <v>4.1593183604954998E-4</v>
      </c>
    </row>
    <row r="42" spans="2:6" x14ac:dyDescent="0.25">
      <c r="D42" t="s">
        <v>76</v>
      </c>
      <c r="E42" t="s">
        <v>42</v>
      </c>
      <c r="F42" s="34">
        <v>6.6496663965638105E-4</v>
      </c>
    </row>
    <row r="43" spans="2:6" x14ac:dyDescent="0.25">
      <c r="D43" t="s">
        <v>76</v>
      </c>
      <c r="E43" t="s">
        <v>43</v>
      </c>
      <c r="F43" s="34">
        <v>1.0482949179933E-3</v>
      </c>
    </row>
    <row r="44" spans="2:6" x14ac:dyDescent="0.25">
      <c r="D44" t="s">
        <v>76</v>
      </c>
      <c r="E44" t="s">
        <v>44</v>
      </c>
      <c r="F44" s="34">
        <v>1.5845507331116099E-3</v>
      </c>
    </row>
    <row r="45" spans="2:6" x14ac:dyDescent="0.25">
      <c r="D45" t="s">
        <v>76</v>
      </c>
      <c r="E45" t="s">
        <v>45</v>
      </c>
      <c r="F45" s="34">
        <v>2.4539102405408001E-3</v>
      </c>
    </row>
    <row r="46" spans="2:6" x14ac:dyDescent="0.25">
      <c r="D46" t="s">
        <v>76</v>
      </c>
      <c r="E46" t="s">
        <v>46</v>
      </c>
      <c r="F46" s="34">
        <v>3.6315649487489001E-3</v>
      </c>
    </row>
    <row r="47" spans="2:6" x14ac:dyDescent="0.25">
      <c r="D47" t="s">
        <v>76</v>
      </c>
      <c r="E47" t="s">
        <v>47</v>
      </c>
      <c r="F47" s="34">
        <v>5.9222476383705303E-3</v>
      </c>
    </row>
    <row r="48" spans="2:6" x14ac:dyDescent="0.25">
      <c r="D48" t="s">
        <v>76</v>
      </c>
      <c r="E48" t="s">
        <v>48</v>
      </c>
      <c r="F48" s="34">
        <v>9.29441430037793E-3</v>
      </c>
    </row>
    <row r="49" spans="4:6" x14ac:dyDescent="0.25">
      <c r="D49" t="s">
        <v>76</v>
      </c>
      <c r="E49" t="s">
        <v>49</v>
      </c>
      <c r="F49" s="34">
        <v>1.48908068880018E-2</v>
      </c>
    </row>
    <row r="50" spans="4:6" x14ac:dyDescent="0.25">
      <c r="D50" t="s">
        <v>76</v>
      </c>
      <c r="E50" t="s">
        <v>50</v>
      </c>
      <c r="F50" s="34">
        <v>2.7532745255279299E-2</v>
      </c>
    </row>
    <row r="51" spans="4:6" x14ac:dyDescent="0.25">
      <c r="D51" t="s">
        <v>76</v>
      </c>
      <c r="E51" t="s">
        <v>20</v>
      </c>
      <c r="F51" s="34">
        <v>9.9528720648981203E-2</v>
      </c>
    </row>
    <row r="52" spans="4:6" x14ac:dyDescent="0.25">
      <c r="D52" t="s">
        <v>77</v>
      </c>
      <c r="E52" t="s">
        <v>35</v>
      </c>
      <c r="F52" s="34">
        <v>9.4726980018599596E-4</v>
      </c>
    </row>
    <row r="53" spans="4:6" x14ac:dyDescent="0.25">
      <c r="D53" t="s">
        <v>77</v>
      </c>
      <c r="E53" t="s">
        <v>36</v>
      </c>
      <c r="F53" s="34">
        <v>8.5452518559393404E-5</v>
      </c>
    </row>
    <row r="54" spans="4:6" x14ac:dyDescent="0.25">
      <c r="D54" t="s">
        <v>77</v>
      </c>
      <c r="E54" t="s">
        <v>37</v>
      </c>
      <c r="F54" s="34">
        <v>8.81413516075626E-5</v>
      </c>
    </row>
    <row r="55" spans="4:6" x14ac:dyDescent="0.25">
      <c r="D55" t="s">
        <v>77</v>
      </c>
      <c r="E55" t="s">
        <v>38</v>
      </c>
      <c r="F55" s="34">
        <v>2.97192220306844E-4</v>
      </c>
    </row>
    <row r="56" spans="4:6" x14ac:dyDescent="0.25">
      <c r="D56" t="s">
        <v>77</v>
      </c>
      <c r="E56" t="s">
        <v>39</v>
      </c>
      <c r="F56" s="34">
        <v>4.4520203666122702E-4</v>
      </c>
    </row>
    <row r="57" spans="4:6" x14ac:dyDescent="0.25">
      <c r="D57" t="s">
        <v>77</v>
      </c>
      <c r="E57" t="s">
        <v>40</v>
      </c>
      <c r="F57" s="34">
        <v>5.5511674734604098E-4</v>
      </c>
    </row>
    <row r="58" spans="4:6" x14ac:dyDescent="0.25">
      <c r="D58" t="s">
        <v>77</v>
      </c>
      <c r="E58" t="s">
        <v>41</v>
      </c>
      <c r="F58" s="34">
        <v>7.4404761904761901E-4</v>
      </c>
    </row>
    <row r="59" spans="4:6" x14ac:dyDescent="0.25">
      <c r="D59" t="s">
        <v>77</v>
      </c>
      <c r="E59" t="s">
        <v>42</v>
      </c>
      <c r="F59" s="34">
        <v>1.12718733930821E-3</v>
      </c>
    </row>
    <row r="60" spans="4:6" x14ac:dyDescent="0.25">
      <c r="D60" t="s">
        <v>77</v>
      </c>
      <c r="E60" t="s">
        <v>43</v>
      </c>
      <c r="F60" s="34">
        <v>1.6904535826455301E-3</v>
      </c>
    </row>
    <row r="61" spans="4:6" x14ac:dyDescent="0.25">
      <c r="D61" t="s">
        <v>77</v>
      </c>
      <c r="E61" t="s">
        <v>44</v>
      </c>
      <c r="F61" s="34">
        <v>2.5412133006620899E-3</v>
      </c>
    </row>
    <row r="62" spans="4:6" x14ac:dyDescent="0.25">
      <c r="D62" t="s">
        <v>77</v>
      </c>
      <c r="E62" t="s">
        <v>45</v>
      </c>
      <c r="F62" s="34">
        <v>3.6469620406804001E-3</v>
      </c>
    </row>
    <row r="63" spans="4:6" x14ac:dyDescent="0.25">
      <c r="D63" t="s">
        <v>77</v>
      </c>
      <c r="E63" t="s">
        <v>46</v>
      </c>
      <c r="F63" s="34">
        <v>5.6325757707934203E-3</v>
      </c>
    </row>
    <row r="64" spans="4:6" x14ac:dyDescent="0.25">
      <c r="D64" t="s">
        <v>77</v>
      </c>
      <c r="E64" t="s">
        <v>47</v>
      </c>
      <c r="F64" s="34">
        <v>9.1264614061627308E-3</v>
      </c>
    </row>
    <row r="65" spans="4:6" x14ac:dyDescent="0.25">
      <c r="D65" t="s">
        <v>77</v>
      </c>
      <c r="E65" t="s">
        <v>48</v>
      </c>
      <c r="F65" s="34">
        <v>1.42912790676897E-2</v>
      </c>
    </row>
    <row r="66" spans="4:6" x14ac:dyDescent="0.25">
      <c r="D66" t="s">
        <v>77</v>
      </c>
      <c r="E66" t="s">
        <v>49</v>
      </c>
      <c r="F66" s="34">
        <v>2.2440508554225899E-2</v>
      </c>
    </row>
    <row r="67" spans="4:6" x14ac:dyDescent="0.25">
      <c r="D67" t="s">
        <v>77</v>
      </c>
      <c r="E67" t="s">
        <v>50</v>
      </c>
      <c r="F67" s="34">
        <v>3.9580941412321498E-2</v>
      </c>
    </row>
    <row r="68" spans="4:6" x14ac:dyDescent="0.25">
      <c r="D68" t="s">
        <v>77</v>
      </c>
      <c r="E68" t="s">
        <v>20</v>
      </c>
      <c r="F68" s="34">
        <v>0.109376984835625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5792-78ED-4288-97D8-77F4E0AC91D7}">
  <sheetPr>
    <tabColor theme="4" tint="0.79998168889431442"/>
  </sheetPr>
  <dimension ref="B2:J55"/>
  <sheetViews>
    <sheetView workbookViewId="0">
      <selection activeCell="G28" sqref="G28"/>
    </sheetView>
  </sheetViews>
  <sheetFormatPr defaultRowHeight="15" x14ac:dyDescent="0.25"/>
  <cols>
    <col min="3" max="5" width="17.5703125" customWidth="1"/>
    <col min="6" max="6" width="11" bestFit="1" customWidth="1"/>
    <col min="7" max="7" width="15.5703125" customWidth="1"/>
    <col min="8" max="8" width="18" customWidth="1"/>
  </cols>
  <sheetData>
    <row r="2" spans="2:8" x14ac:dyDescent="0.25">
      <c r="C2" t="s">
        <v>0</v>
      </c>
    </row>
    <row r="3" spans="2:8" x14ac:dyDescent="0.25">
      <c r="B3" t="s">
        <v>11</v>
      </c>
      <c r="C3" s="2">
        <v>5</v>
      </c>
      <c r="D3" t="s">
        <v>10</v>
      </c>
    </row>
    <row r="4" spans="2:8" x14ac:dyDescent="0.25">
      <c r="B4" t="s">
        <v>21</v>
      </c>
      <c r="C4" s="2">
        <v>2020</v>
      </c>
    </row>
    <row r="5" spans="2:8" x14ac:dyDescent="0.25">
      <c r="E5" s="1" t="s">
        <v>9</v>
      </c>
      <c r="G5" s="2" t="s">
        <v>26</v>
      </c>
    </row>
    <row r="6" spans="2:8" x14ac:dyDescent="0.25">
      <c r="G6" t="s">
        <v>3</v>
      </c>
    </row>
    <row r="7" spans="2:8" x14ac:dyDescent="0.25">
      <c r="D7" s="3" t="s">
        <v>1</v>
      </c>
      <c r="E7" s="3" t="s">
        <v>2</v>
      </c>
      <c r="G7" s="1" t="s">
        <v>1</v>
      </c>
      <c r="H7" s="1" t="s">
        <v>2</v>
      </c>
    </row>
    <row r="8" spans="2:8" x14ac:dyDescent="0.25">
      <c r="B8">
        <v>0</v>
      </c>
      <c r="C8" t="str">
        <f t="shared" ref="C8:C9" si="0">"A" &amp; TEXT(B8,"00") &amp; "T" &amp; TEXT(B8+yearBands-1,"00")</f>
        <v>A00T04</v>
      </c>
      <c r="D8" s="8">
        <f>7.8/1000*0.5</f>
        <v>3.8999999999999998E-3</v>
      </c>
      <c r="E8" s="8">
        <f>7.8/1000*0.5</f>
        <v>3.8999999999999998E-3</v>
      </c>
      <c r="G8" t="str">
        <f t="shared" ref="G8:H9" si="1">$C8&amp;":"&amp;TEXT(D8,$G$5)</f>
        <v>A00T04:0.00390</v>
      </c>
      <c r="H8" t="str">
        <f t="shared" si="1"/>
        <v>A00T04:0.00390</v>
      </c>
    </row>
    <row r="9" spans="2:8" x14ac:dyDescent="0.25">
      <c r="B9">
        <f t="shared" ref="B9:B24" si="2">B8+yearBands</f>
        <v>5</v>
      </c>
      <c r="C9" t="str">
        <f t="shared" si="0"/>
        <v>A05T09</v>
      </c>
      <c r="D9" s="8">
        <v>0</v>
      </c>
      <c r="E9" s="8">
        <v>0</v>
      </c>
      <c r="G9" t="str">
        <f t="shared" si="1"/>
        <v>A05T09:0.00000</v>
      </c>
      <c r="H9" t="str">
        <f t="shared" si="1"/>
        <v>A05T09:0.00000</v>
      </c>
    </row>
    <row r="10" spans="2:8" x14ac:dyDescent="0.25">
      <c r="B10">
        <f t="shared" si="2"/>
        <v>10</v>
      </c>
      <c r="C10" t="str">
        <f t="shared" ref="C10:C23" si="3">"A" &amp; TEXT(B10,"00") &amp; "T" &amp; TEXT(B10+yearBands-1,"00")</f>
        <v>A10T14</v>
      </c>
      <c r="D10" s="8">
        <v>0</v>
      </c>
      <c r="E10" s="8">
        <v>0</v>
      </c>
      <c r="G10" t="str">
        <f t="shared" ref="G10:G23" si="4">$C10&amp;":"&amp;TEXT(D10,$G$5)</f>
        <v>A10T14:0.00000</v>
      </c>
      <c r="H10" t="str">
        <f t="shared" ref="H10:H23" si="5">$C10&amp;":"&amp;TEXT(E10,$G$5)</f>
        <v>A10T14:0.00000</v>
      </c>
    </row>
    <row r="11" spans="2:8" x14ac:dyDescent="0.25">
      <c r="B11">
        <f t="shared" si="2"/>
        <v>15</v>
      </c>
      <c r="C11" t="str">
        <f t="shared" si="3"/>
        <v>A15T19</v>
      </c>
      <c r="D11" s="8">
        <v>0</v>
      </c>
      <c r="E11" s="8">
        <v>0</v>
      </c>
      <c r="G11" t="str">
        <f t="shared" si="4"/>
        <v>A15T19:0.00000</v>
      </c>
      <c r="H11" t="str">
        <f t="shared" si="5"/>
        <v>A15T19:0.00000</v>
      </c>
    </row>
    <row r="12" spans="2:8" x14ac:dyDescent="0.25">
      <c r="B12">
        <f t="shared" si="2"/>
        <v>20</v>
      </c>
      <c r="C12" t="str">
        <f t="shared" si="3"/>
        <v>A20T24</v>
      </c>
      <c r="D12" s="8">
        <v>0</v>
      </c>
      <c r="E12" s="8">
        <v>0</v>
      </c>
      <c r="G12" t="str">
        <f t="shared" si="4"/>
        <v>A20T24:0.00000</v>
      </c>
      <c r="H12" t="str">
        <f t="shared" si="5"/>
        <v>A20T24:0.00000</v>
      </c>
    </row>
    <row r="13" spans="2:8" x14ac:dyDescent="0.25">
      <c r="B13">
        <f t="shared" si="2"/>
        <v>25</v>
      </c>
      <c r="C13" t="str">
        <f t="shared" si="3"/>
        <v>A25T29</v>
      </c>
      <c r="D13" s="8">
        <v>0</v>
      </c>
      <c r="E13" s="8">
        <v>0</v>
      </c>
      <c r="G13" t="str">
        <f t="shared" si="4"/>
        <v>A25T29:0.00000</v>
      </c>
      <c r="H13" t="str">
        <f t="shared" si="5"/>
        <v>A25T29:0.00000</v>
      </c>
    </row>
    <row r="14" spans="2:8" x14ac:dyDescent="0.25">
      <c r="B14">
        <f t="shared" si="2"/>
        <v>30</v>
      </c>
      <c r="C14" t="str">
        <f t="shared" si="3"/>
        <v>A30T34</v>
      </c>
      <c r="D14" s="8">
        <v>0</v>
      </c>
      <c r="E14" s="8">
        <v>0</v>
      </c>
      <c r="G14" t="str">
        <f t="shared" si="4"/>
        <v>A30T34:0.00000</v>
      </c>
      <c r="H14" t="str">
        <f t="shared" si="5"/>
        <v>A30T34:0.00000</v>
      </c>
    </row>
    <row r="15" spans="2:8" x14ac:dyDescent="0.25">
      <c r="B15">
        <f t="shared" si="2"/>
        <v>35</v>
      </c>
      <c r="C15" t="str">
        <f t="shared" si="3"/>
        <v>A35T39</v>
      </c>
      <c r="D15" s="8">
        <v>0</v>
      </c>
      <c r="E15" s="8">
        <v>0</v>
      </c>
      <c r="G15" t="str">
        <f t="shared" si="4"/>
        <v>A35T39:0.00000</v>
      </c>
      <c r="H15" t="str">
        <f t="shared" si="5"/>
        <v>A35T39:0.00000</v>
      </c>
    </row>
    <row r="16" spans="2:8" x14ac:dyDescent="0.25">
      <c r="B16">
        <f t="shared" si="2"/>
        <v>40</v>
      </c>
      <c r="C16" t="str">
        <f t="shared" si="3"/>
        <v>A40T44</v>
      </c>
      <c r="D16" s="8">
        <v>0</v>
      </c>
      <c r="E16" s="8">
        <v>0</v>
      </c>
      <c r="G16" t="str">
        <f t="shared" si="4"/>
        <v>A40T44:0.00000</v>
      </c>
      <c r="H16" t="str">
        <f t="shared" si="5"/>
        <v>A40T44:0.00000</v>
      </c>
    </row>
    <row r="17" spans="2:8" x14ac:dyDescent="0.25">
      <c r="B17">
        <f t="shared" si="2"/>
        <v>45</v>
      </c>
      <c r="C17" t="str">
        <f t="shared" si="3"/>
        <v>A45T49</v>
      </c>
      <c r="D17" s="8">
        <v>0</v>
      </c>
      <c r="E17" s="8">
        <v>0</v>
      </c>
      <c r="G17" t="str">
        <f t="shared" si="4"/>
        <v>A45T49:0.00000</v>
      </c>
      <c r="H17" t="str">
        <f t="shared" si="5"/>
        <v>A45T49:0.00000</v>
      </c>
    </row>
    <row r="18" spans="2:8" x14ac:dyDescent="0.25">
      <c r="B18">
        <f t="shared" si="2"/>
        <v>50</v>
      </c>
      <c r="C18" t="str">
        <f t="shared" si="3"/>
        <v>A50T54</v>
      </c>
      <c r="D18" s="8">
        <v>0</v>
      </c>
      <c r="E18" s="8">
        <v>0</v>
      </c>
      <c r="G18" t="str">
        <f t="shared" si="4"/>
        <v>A50T54:0.00000</v>
      </c>
      <c r="H18" t="str">
        <f t="shared" si="5"/>
        <v>A50T54:0.00000</v>
      </c>
    </row>
    <row r="19" spans="2:8" x14ac:dyDescent="0.25">
      <c r="B19">
        <f t="shared" si="2"/>
        <v>55</v>
      </c>
      <c r="C19" t="str">
        <f t="shared" si="3"/>
        <v>A55T59</v>
      </c>
      <c r="D19" s="8">
        <v>0</v>
      </c>
      <c r="E19" s="8">
        <v>0</v>
      </c>
      <c r="G19" t="str">
        <f t="shared" si="4"/>
        <v>A55T59:0.00000</v>
      </c>
      <c r="H19" t="str">
        <f t="shared" si="5"/>
        <v>A55T59:0.00000</v>
      </c>
    </row>
    <row r="20" spans="2:8" x14ac:dyDescent="0.25">
      <c r="B20">
        <f t="shared" si="2"/>
        <v>60</v>
      </c>
      <c r="C20" t="str">
        <f t="shared" si="3"/>
        <v>A60T64</v>
      </c>
      <c r="D20" s="8">
        <v>0</v>
      </c>
      <c r="E20" s="8">
        <v>0</v>
      </c>
      <c r="G20" t="str">
        <f t="shared" si="4"/>
        <v>A60T64:0.00000</v>
      </c>
      <c r="H20" t="str">
        <f t="shared" si="5"/>
        <v>A60T64:0.00000</v>
      </c>
    </row>
    <row r="21" spans="2:8" x14ac:dyDescent="0.25">
      <c r="B21">
        <f t="shared" si="2"/>
        <v>65</v>
      </c>
      <c r="C21" t="str">
        <f t="shared" si="3"/>
        <v>A65T69</v>
      </c>
      <c r="D21" s="8">
        <v>0</v>
      </c>
      <c r="E21" s="8">
        <v>0</v>
      </c>
      <c r="G21" t="str">
        <f t="shared" si="4"/>
        <v>A65T69:0.00000</v>
      </c>
      <c r="H21" t="str">
        <f t="shared" si="5"/>
        <v>A65T69:0.00000</v>
      </c>
    </row>
    <row r="22" spans="2:8" x14ac:dyDescent="0.25">
      <c r="B22">
        <f t="shared" si="2"/>
        <v>70</v>
      </c>
      <c r="C22" t="str">
        <f t="shared" si="3"/>
        <v>A70T74</v>
      </c>
      <c r="D22" s="8">
        <v>0</v>
      </c>
      <c r="E22" s="8">
        <v>0</v>
      </c>
      <c r="G22" t="str">
        <f t="shared" si="4"/>
        <v>A70T74:0.00000</v>
      </c>
      <c r="H22" t="str">
        <f t="shared" si="5"/>
        <v>A70T74:0.00000</v>
      </c>
    </row>
    <row r="23" spans="2:8" x14ac:dyDescent="0.25">
      <c r="B23">
        <f t="shared" si="2"/>
        <v>75</v>
      </c>
      <c r="C23" t="str">
        <f t="shared" si="3"/>
        <v>A75T79</v>
      </c>
      <c r="D23" s="8">
        <v>0</v>
      </c>
      <c r="E23" s="8">
        <v>0</v>
      </c>
      <c r="G23" t="str">
        <f t="shared" si="4"/>
        <v>A75T79:0.00000</v>
      </c>
      <c r="H23" t="str">
        <f t="shared" si="5"/>
        <v>A75T79:0.00000</v>
      </c>
    </row>
    <row r="24" spans="2:8" x14ac:dyDescent="0.25">
      <c r="B24">
        <f t="shared" si="2"/>
        <v>80</v>
      </c>
      <c r="C24" t="s">
        <v>20</v>
      </c>
      <c r="D24" s="8">
        <v>0</v>
      </c>
      <c r="E24" s="8">
        <v>0</v>
      </c>
      <c r="G24" t="str">
        <f>$C24&amp;":"&amp;TEXT(D24,$G$5)</f>
        <v>A80P:0.00000</v>
      </c>
      <c r="H24" t="str">
        <f>$C24&amp;":"&amp;TEXT(E24,$G$5)</f>
        <v>A80P:0.00000</v>
      </c>
    </row>
    <row r="26" spans="2:8" x14ac:dyDescent="0.25">
      <c r="D26" s="11"/>
      <c r="E26" s="11"/>
      <c r="G26" t="str">
        <f>G7&amp;":{"&amp;_xlfn.TEXTJOIN(",",TRUE,G8:G24)&amp;"}"</f>
        <v>male:{A00T04:0.00390,A05T09:0.00000,A10T14:0.00000,A15T19:0.00000,A20T24:0.00000,A25T29:0.00000,A30T34:0.00000,A35T39:0.00000,A40T44:0.00000,A45T49:0.00000,A50T54:0.00000,A55T59:0.00000,A60T64:0.00000,A65T69:0.00000,A70T74:0.00000,A75T79:0.00000,A80P:0.00000}</v>
      </c>
      <c r="H26" t="str">
        <f>H7&amp;":{"&amp;_xlfn.TEXTJOIN(",",TRUE,H8:H24)&amp;"}"</f>
        <v>female:{A00T04:0.00390,A05T09:0.00000,A10T14:0.00000,A15T19:0.00000,A20T24:0.00000,A25T29:0.00000,A30T34:0.00000,A35T39:0.00000,A40T44:0.00000,A45T49:0.00000,A50T54:0.00000,A55T59:0.00000,A60T64:0.00000,A65T69:0.00000,A70T74:0.00000,A75T79:0.00000,A80P:0.00000}</v>
      </c>
    </row>
    <row r="28" spans="2:8" x14ac:dyDescent="0.25">
      <c r="D28" s="15"/>
      <c r="E28" s="16" t="s">
        <v>51</v>
      </c>
      <c r="G28" t="str">
        <f>"{"&amp;_xlfn.TEXTJOIN(",",TRUE,G26:O26)&amp;"}"</f>
        <v>{male:{A00T04:0.00390,A05T09:0.00000,A10T14:0.00000,A15T19:0.00000,A20T24:0.00000,A25T29:0.00000,A30T34:0.00000,A35T39:0.00000,A40T44:0.00000,A45T49:0.00000,A50T54:0.00000,A55T59:0.00000,A60T64:0.00000,A65T69:0.00000,A70T74:0.00000,A75T79:0.00000,A80P:0.00000},female:{A00T04:0.00390,A05T09:0.00000,A10T14:0.00000,A15T19:0.00000,A20T24:0.00000,A25T29:0.00000,A30T34:0.00000,A35T39:0.00000,A40T44:0.00000,A45T49:0.00000,A50T54:0.00000,A55T59:0.00000,A60T64:0.00000,A65T69:0.00000,A70T74:0.00000,A75T79:0.00000,A80P:0.00000}}</v>
      </c>
    </row>
    <row r="32" spans="2:8" x14ac:dyDescent="0.25">
      <c r="B32" t="s">
        <v>80</v>
      </c>
    </row>
    <row r="36" spans="5:10" x14ac:dyDescent="0.25">
      <c r="E36" s="9"/>
      <c r="F36" s="9"/>
      <c r="I36" s="10"/>
      <c r="J36" s="10"/>
    </row>
    <row r="37" spans="5:10" x14ac:dyDescent="0.25">
      <c r="E37" s="9"/>
      <c r="F37" s="9"/>
      <c r="I37" s="10"/>
      <c r="J37" s="10"/>
    </row>
    <row r="38" spans="5:10" x14ac:dyDescent="0.25">
      <c r="E38" s="9"/>
      <c r="F38" s="9"/>
      <c r="I38" s="10"/>
      <c r="J38" s="10"/>
    </row>
    <row r="39" spans="5:10" x14ac:dyDescent="0.25">
      <c r="E39" s="9"/>
      <c r="F39" s="9"/>
      <c r="I39" s="10"/>
      <c r="J39" s="10"/>
    </row>
    <row r="40" spans="5:10" x14ac:dyDescent="0.25">
      <c r="E40" s="9"/>
      <c r="F40" s="9"/>
      <c r="I40" s="10"/>
      <c r="J40" s="10"/>
    </row>
    <row r="41" spans="5:10" x14ac:dyDescent="0.25">
      <c r="E41" s="9"/>
      <c r="F41" s="9"/>
      <c r="I41" s="10"/>
      <c r="J41" s="10"/>
    </row>
    <row r="42" spans="5:10" x14ac:dyDescent="0.25">
      <c r="E42" s="9"/>
      <c r="F42" s="9"/>
      <c r="I42" s="10"/>
      <c r="J42" s="10"/>
    </row>
    <row r="43" spans="5:10" x14ac:dyDescent="0.25">
      <c r="E43" s="9"/>
      <c r="F43" s="9"/>
      <c r="I43" s="10"/>
      <c r="J43" s="10"/>
    </row>
    <row r="44" spans="5:10" x14ac:dyDescent="0.25">
      <c r="E44" s="9"/>
      <c r="F44" s="9"/>
      <c r="I44" s="10"/>
      <c r="J44" s="10"/>
    </row>
    <row r="45" spans="5:10" x14ac:dyDescent="0.25">
      <c r="E45" s="9"/>
      <c r="F45" s="9"/>
    </row>
    <row r="46" spans="5:10" x14ac:dyDescent="0.25">
      <c r="E46" s="9"/>
      <c r="F46" s="9"/>
    </row>
    <row r="47" spans="5:10" x14ac:dyDescent="0.25">
      <c r="E47" s="9"/>
      <c r="F47" s="9"/>
    </row>
    <row r="48" spans="5:10" x14ac:dyDescent="0.25">
      <c r="E48" s="9"/>
      <c r="F48" s="9"/>
    </row>
    <row r="49" spans="5:6" x14ac:dyDescent="0.25">
      <c r="E49" s="9"/>
      <c r="F49" s="9"/>
    </row>
    <row r="50" spans="5:6" x14ac:dyDescent="0.25">
      <c r="E50" s="9"/>
      <c r="F50" s="9"/>
    </row>
    <row r="51" spans="5:6" x14ac:dyDescent="0.25">
      <c r="E51" s="9"/>
      <c r="F51" s="9"/>
    </row>
    <row r="52" spans="5:6" x14ac:dyDescent="0.25">
      <c r="E52" s="9"/>
      <c r="F52" s="9"/>
    </row>
    <row r="53" spans="5:6" x14ac:dyDescent="0.25">
      <c r="E53" s="9"/>
      <c r="F53" s="9"/>
    </row>
    <row r="54" spans="5:6" x14ac:dyDescent="0.25">
      <c r="E54" s="9"/>
      <c r="F54" s="9"/>
    </row>
    <row r="55" spans="5:6" x14ac:dyDescent="0.25">
      <c r="E55" s="9"/>
      <c r="F5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5A76-4D64-49C2-A3C0-289FA3767C95}">
  <dimension ref="B3:F11"/>
  <sheetViews>
    <sheetView workbookViewId="0">
      <selection activeCell="C21" sqref="C21"/>
    </sheetView>
  </sheetViews>
  <sheetFormatPr defaultRowHeight="15" x14ac:dyDescent="0.25"/>
  <cols>
    <col min="2" max="2" width="31.28515625" customWidth="1"/>
    <col min="3" max="6" width="10.28515625" customWidth="1"/>
  </cols>
  <sheetData>
    <row r="3" spans="2:6" ht="18.75" x14ac:dyDescent="0.3">
      <c r="B3" s="17" t="s">
        <v>92</v>
      </c>
    </row>
    <row r="6" spans="2:6" x14ac:dyDescent="0.25">
      <c r="B6" t="s">
        <v>91</v>
      </c>
    </row>
    <row r="7" spans="2:6" x14ac:dyDescent="0.25">
      <c r="B7" s="6"/>
    </row>
    <row r="8" spans="2:6" x14ac:dyDescent="0.25">
      <c r="B8" s="36" t="s">
        <v>93</v>
      </c>
      <c r="C8" s="16" t="s">
        <v>88</v>
      </c>
      <c r="D8" s="16" t="s">
        <v>89</v>
      </c>
      <c r="E8" s="16" t="s">
        <v>104</v>
      </c>
      <c r="F8" s="16" t="s">
        <v>105</v>
      </c>
    </row>
    <row r="9" spans="2:6" x14ac:dyDescent="0.25">
      <c r="B9" t="s">
        <v>87</v>
      </c>
      <c r="C9">
        <v>5.2</v>
      </c>
      <c r="D9">
        <v>0.77</v>
      </c>
    </row>
    <row r="10" spans="2:6" x14ac:dyDescent="0.25">
      <c r="B10" t="s">
        <v>90</v>
      </c>
      <c r="C10">
        <v>4.5999999999999996</v>
      </c>
      <c r="D10">
        <v>4.7</v>
      </c>
    </row>
    <row r="11" spans="2:6" x14ac:dyDescent="0.25">
      <c r="B11" t="s">
        <v>106</v>
      </c>
      <c r="C11">
        <v>2.4</v>
      </c>
      <c r="E11">
        <v>2.2000000000000002</v>
      </c>
      <c r="F11">
        <v>2.8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08BC-8576-4989-931C-99B55F60FC18}">
  <dimension ref="B3:J10"/>
  <sheetViews>
    <sheetView workbookViewId="0">
      <selection activeCell="C21" sqref="C21"/>
    </sheetView>
  </sheetViews>
  <sheetFormatPr defaultRowHeight="15" x14ac:dyDescent="0.25"/>
  <cols>
    <col min="1" max="2" width="4.85546875" customWidth="1"/>
    <col min="3" max="3" width="17.85546875" customWidth="1"/>
    <col min="4" max="4" width="1.42578125" customWidth="1"/>
    <col min="5" max="8" width="18.7109375" customWidth="1"/>
  </cols>
  <sheetData>
    <row r="3" spans="2:10" ht="18.75" x14ac:dyDescent="0.3">
      <c r="B3" s="17" t="s">
        <v>125</v>
      </c>
    </row>
    <row r="6" spans="2:10" x14ac:dyDescent="0.25">
      <c r="E6" s="40" t="s">
        <v>128</v>
      </c>
      <c r="F6" s="40" t="s">
        <v>129</v>
      </c>
      <c r="G6" s="40" t="s">
        <v>130</v>
      </c>
      <c r="H6" s="40" t="s">
        <v>131</v>
      </c>
    </row>
    <row r="7" spans="2:10" x14ac:dyDescent="0.25">
      <c r="E7" s="40"/>
      <c r="F7" s="40" t="s">
        <v>137</v>
      </c>
      <c r="G7" s="40" t="s">
        <v>136</v>
      </c>
      <c r="H7" s="40" t="s">
        <v>138</v>
      </c>
    </row>
    <row r="8" spans="2:10" x14ac:dyDescent="0.25">
      <c r="E8" s="36" t="s">
        <v>127</v>
      </c>
      <c r="F8" s="36" t="s">
        <v>126</v>
      </c>
      <c r="G8" s="36" t="s">
        <v>132</v>
      </c>
      <c r="H8" s="36" t="s">
        <v>133</v>
      </c>
    </row>
    <row r="9" spans="2:10" x14ac:dyDescent="0.25">
      <c r="B9" t="s">
        <v>139</v>
      </c>
      <c r="C9" t="s">
        <v>134</v>
      </c>
      <c r="E9" t="s">
        <v>142</v>
      </c>
      <c r="F9" t="s">
        <v>142</v>
      </c>
      <c r="G9" t="s">
        <v>143</v>
      </c>
      <c r="H9" t="s">
        <v>142</v>
      </c>
      <c r="J9" t="s">
        <v>141</v>
      </c>
    </row>
    <row r="10" spans="2:10" x14ac:dyDescent="0.25">
      <c r="B10" t="s">
        <v>140</v>
      </c>
      <c r="C10" t="s">
        <v>135</v>
      </c>
      <c r="E10" t="s">
        <v>144</v>
      </c>
      <c r="F10" t="s">
        <v>145</v>
      </c>
      <c r="G10" t="s">
        <v>145</v>
      </c>
      <c r="H10" t="s">
        <v>144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349D-4E90-4E5D-AAD4-456FEA7CA989}">
  <sheetPr>
    <tabColor theme="4" tint="0.79998168889431442"/>
  </sheetPr>
  <dimension ref="B3:J28"/>
  <sheetViews>
    <sheetView workbookViewId="0">
      <selection activeCell="C21" sqref="C21"/>
    </sheetView>
  </sheetViews>
  <sheetFormatPr defaultRowHeight="15" x14ac:dyDescent="0.25"/>
  <cols>
    <col min="3" max="3" width="43" customWidth="1"/>
  </cols>
  <sheetData>
    <row r="3" spans="2:10" ht="18.75" x14ac:dyDescent="0.3">
      <c r="B3" s="17" t="s">
        <v>100</v>
      </c>
    </row>
    <row r="6" spans="2:10" x14ac:dyDescent="0.25">
      <c r="B6" t="s">
        <v>91</v>
      </c>
      <c r="C6" t="s">
        <v>103</v>
      </c>
    </row>
    <row r="8" spans="2:10" x14ac:dyDescent="0.25">
      <c r="D8" s="1" t="s">
        <v>88</v>
      </c>
      <c r="E8" s="1" t="s">
        <v>89</v>
      </c>
      <c r="F8" t="s">
        <v>104</v>
      </c>
      <c r="G8" t="s">
        <v>105</v>
      </c>
    </row>
    <row r="9" spans="2:10" x14ac:dyDescent="0.25">
      <c r="B9" t="s">
        <v>108</v>
      </c>
      <c r="C9" t="s">
        <v>109</v>
      </c>
      <c r="D9">
        <v>0</v>
      </c>
      <c r="J9" t="s">
        <v>107</v>
      </c>
    </row>
    <row r="10" spans="2:10" x14ac:dyDescent="0.25">
      <c r="B10" t="s">
        <v>102</v>
      </c>
      <c r="C10" t="s">
        <v>101</v>
      </c>
      <c r="D10">
        <f>AVERAGE(F10:G10)</f>
        <v>6.5</v>
      </c>
      <c r="F10">
        <v>5</v>
      </c>
      <c r="G10">
        <v>8</v>
      </c>
      <c r="J10" t="s">
        <v>107</v>
      </c>
    </row>
    <row r="11" spans="2:10" x14ac:dyDescent="0.25">
      <c r="B11" t="s">
        <v>110</v>
      </c>
      <c r="C11" t="s">
        <v>111</v>
      </c>
      <c r="D11">
        <f>AVERAGE(F11:G11)</f>
        <v>4.5</v>
      </c>
      <c r="F11">
        <v>4</v>
      </c>
      <c r="G11">
        <v>5</v>
      </c>
      <c r="J11" t="s">
        <v>112</v>
      </c>
    </row>
    <row r="15" spans="2:10" x14ac:dyDescent="0.25">
      <c r="B15" t="s">
        <v>113</v>
      </c>
      <c r="C15" t="s">
        <v>116</v>
      </c>
      <c r="D15">
        <v>7</v>
      </c>
    </row>
    <row r="16" spans="2:10" x14ac:dyDescent="0.25">
      <c r="B16" t="s">
        <v>114</v>
      </c>
      <c r="C16" t="s">
        <v>117</v>
      </c>
      <c r="D16">
        <v>10</v>
      </c>
    </row>
    <row r="17" spans="2:10" x14ac:dyDescent="0.25">
      <c r="B17" t="s">
        <v>115</v>
      </c>
      <c r="C17" t="s">
        <v>118</v>
      </c>
      <c r="D17">
        <v>4</v>
      </c>
      <c r="J17" t="str">
        <f>"Note, total time in hospital is "&amp;TEXT(D11+D17,"#0.0")&amp;" days"</f>
        <v>Note, total time in hospital is 8.5 days</v>
      </c>
    </row>
    <row r="26" spans="2:10" x14ac:dyDescent="0.25">
      <c r="B26" t="s">
        <v>119</v>
      </c>
    </row>
    <row r="27" spans="2:10" x14ac:dyDescent="0.25">
      <c r="C27" t="s">
        <v>122</v>
      </c>
      <c r="D27" t="s">
        <v>120</v>
      </c>
    </row>
    <row r="28" spans="2:10" x14ac:dyDescent="0.25">
      <c r="C28" t="s">
        <v>121</v>
      </c>
      <c r="D28" t="s">
        <v>123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3C961D1AF1894C9F06598DCD6F149B" ma:contentTypeVersion="13" ma:contentTypeDescription="Create a new document." ma:contentTypeScope="" ma:versionID="b4fc6402dc1e424ddf14c6df9197589f">
  <xsd:schema xmlns:xsd="http://www.w3.org/2001/XMLSchema" xmlns:xs="http://www.w3.org/2001/XMLSchema" xmlns:p="http://schemas.microsoft.com/office/2006/metadata/properties" xmlns:ns3="92979c0e-a3b3-4055-8771-db0e2922ada4" xmlns:ns4="38448b92-e8b9-415b-ba63-b873b874312f" targetNamespace="http://schemas.microsoft.com/office/2006/metadata/properties" ma:root="true" ma:fieldsID="36288efc50110a1b57e63bcacc1e4d80" ns3:_="" ns4:_="">
    <xsd:import namespace="92979c0e-a3b3-4055-8771-db0e2922ada4"/>
    <xsd:import namespace="38448b92-e8b9-415b-ba63-b873b87431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979c0e-a3b3-4055-8771-db0e2922a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448b92-e8b9-415b-ba63-b873b874312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0B4958-846D-45B8-BCE3-D91B1F9E1F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979c0e-a3b3-4055-8771-db0e2922ada4"/>
    <ds:schemaRef ds:uri="38448b92-e8b9-415b-ba63-b873b87431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58A243-C646-4725-A158-669DA03004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C91AA1-223B-4487-8992-84C41F3030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13</vt:i4>
      </vt:variant>
    </vt:vector>
  </HeadingPairs>
  <TitlesOfParts>
    <vt:vector size="31" baseType="lpstr">
      <vt:lpstr>zero</vt:lpstr>
      <vt:lpstr>ones</vt:lpstr>
      <vt:lpstr>70P</vt:lpstr>
      <vt:lpstr>Population</vt:lpstr>
      <vt:lpstr>Mortality Rate</vt:lpstr>
      <vt:lpstr>Birth Rate</vt:lpstr>
      <vt:lpstr>SEIR Assumptions</vt:lpstr>
      <vt:lpstr>SEIR Scenarios</vt:lpstr>
      <vt:lpstr>HCD Disease Progression</vt:lpstr>
      <vt:lpstr>HCD Input Data</vt:lpstr>
      <vt:lpstr>SRHR</vt:lpstr>
      <vt:lpstr>CCR</vt:lpstr>
      <vt:lpstr>IFR</vt:lpstr>
      <vt:lpstr>2D Cross Exposure (I)</vt:lpstr>
      <vt:lpstr>2D Cross Exposure (U)</vt:lpstr>
      <vt:lpstr>GB Contact Matrix</vt:lpstr>
      <vt:lpstr>2D Cross Exposure (CM)</vt:lpstr>
      <vt:lpstr>Shift Population</vt:lpstr>
      <vt:lpstr>scaleFactor</vt:lpstr>
      <vt:lpstr>'2D Cross Exposure (CM)'!yearBands</vt:lpstr>
      <vt:lpstr>'2D Cross Exposure (I)'!yearBands</vt:lpstr>
      <vt:lpstr>'2D Cross Exposure (U)'!yearBands</vt:lpstr>
      <vt:lpstr>'70P'!yearBands</vt:lpstr>
      <vt:lpstr>'Birth Rate'!yearBands</vt:lpstr>
      <vt:lpstr>CCR!yearBands</vt:lpstr>
      <vt:lpstr>IFR!yearBands</vt:lpstr>
      <vt:lpstr>'Mortality Rate'!yearBands</vt:lpstr>
      <vt:lpstr>ones!yearBands</vt:lpstr>
      <vt:lpstr>SRHR!yearBands</vt:lpstr>
      <vt:lpstr>zero!yearBands</vt:lpstr>
      <vt:lpstr>yearBands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Plummer</dc:creator>
  <cp:lastModifiedBy>David Plummer</cp:lastModifiedBy>
  <dcterms:created xsi:type="dcterms:W3CDTF">2020-03-02T12:58:07Z</dcterms:created>
  <dcterms:modified xsi:type="dcterms:W3CDTF">2020-04-29T08:36:38Z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0x010100223C961D1AF1894C9F06598DCD6F149B</vt:lpwstr>
  </property>
</Properties>
</file>