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ff023602364dac03/Desktop/"/>
    </mc:Choice>
  </mc:AlternateContent>
  <xr:revisionPtr revIDLastSave="29" documentId="8_{6BF5FBE8-39F8-4F52-9D32-D034F1C70BF9}" xr6:coauthVersionLast="47" xr6:coauthVersionMax="47" xr10:uidLastSave="{6484CA24-9751-42A3-A965-AC19FF246265}"/>
  <bookViews>
    <workbookView xWindow="-110" yWindow="-110" windowWidth="19420" windowHeight="10300" firstSheet="4" activeTab="8" xr2:uid="{00000000-000D-0000-FFFF-FFFF00000000}"/>
  </bookViews>
  <sheets>
    <sheet name="PT_Brand" sheetId="11" r:id="rId1"/>
    <sheet name="PT-Region-Gender" sheetId="10" r:id="rId2"/>
    <sheet name="Customer_Dim" sheetId="1" r:id="rId3"/>
    <sheet name="Product_Dim" sheetId="2" r:id="rId4"/>
    <sheet name="Store_Dim" sheetId="3" r:id="rId5"/>
    <sheet name="PT_Category" sheetId="9" r:id="rId6"/>
    <sheet name="Sales_Fact" sheetId="4" r:id="rId7"/>
    <sheet name="DASHBOARD" sheetId="8" r:id="rId8"/>
    <sheet name="REPORT&amp;DECISION" sheetId="12" r:id="rId9"/>
  </sheets>
  <definedNames>
    <definedName name="_xlcn.WorksheetConnection_Ecommerce_Sales_Dataset_updated.xlsxTable11" hidden="1">Table1[]</definedName>
    <definedName name="_xlcn.WorksheetConnection_Ecommerce_Sales_Dataset_updated.xlsxTable21" hidden="1">Table2[]</definedName>
    <definedName name="_xlcn.WorksheetConnection_Ecommerce_Sales_Dataset_updated.xlsxTable41" hidden="1">Table4[]</definedName>
    <definedName name="ExternalData_1" localSheetId="3" hidden="1">Product_Dim!$A$1:$G$101</definedName>
    <definedName name="Slicer_Category">#N/A</definedName>
    <definedName name="Slicer_Gender_Corrected">#N/A</definedName>
    <definedName name="Slicer_Region">#N/A</definedName>
    <definedName name="Slicer_Store_Type">#N/A</definedName>
  </definedNames>
  <calcPr calcId="191029"/>
  <pivotCaches>
    <pivotCache cacheId="0" r:id="rId10"/>
    <pivotCache cacheId="1" r:id="rId11"/>
    <pivotCache cacheId="2" r:id="rId12"/>
  </pivotCaches>
  <extLst>
    <ext xmlns:x14="http://schemas.microsoft.com/office/spreadsheetml/2009/9/main" uri="{876F7934-8845-4945-9796-88D515C7AA90}">
      <x14:pivotCaches>
        <pivotCache cacheId="3"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_Dim-b4659d2c-c46d-409e-bb26-b70f6469a090" name="Product_Dim" connection="Query - Product_Dim"/>
          <x15:modelTable id="Table4" name="Table4" connection="WorksheetConnection_Ecommerce_Sales_Dataset_updated.xlsx!Table4"/>
          <x15:modelTable id="Table2" name="Table2" connection="WorksheetConnection_Ecommerce_Sales_Dataset_updated.xlsx!Table2"/>
          <x15:modelTable id="Table1" name="Table1" connection="WorksheetConnection_Ecommerce_Sales_Dataset_updated.xlsx!Table1"/>
        </x15:modelTables>
        <x15:modelRelationships>
          <x15:modelRelationship fromTable="Table4" fromColumn="Product_ID" toTable="Product_Dim" toColumn="Product_ID"/>
          <x15:modelRelationship fromTable="Table4" fromColumn="Customer_ID" toTable="Table1" toColumn="Customer_ID"/>
          <x15:modelRelationship fromTable="Table4" fromColumn="Store_ID" toTable="Table2"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a="1"/>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L1049" i="4"/>
  <c r="M1049" i="4" s="1"/>
  <c r="H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10"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 i="4"/>
  <c r="N3" i="4"/>
  <c r="N4" i="4"/>
  <c r="O2001" i="4"/>
  <c r="O2000" i="4"/>
  <c r="O1999" i="4"/>
  <c r="O1998" i="4"/>
  <c r="O1997" i="4"/>
  <c r="O1996" i="4"/>
  <c r="O1995" i="4"/>
  <c r="O1994" i="4"/>
  <c r="O1993" i="4"/>
  <c r="O1992" i="4"/>
  <c r="O1991" i="4"/>
  <c r="O1990" i="4"/>
  <c r="O1989" i="4"/>
  <c r="O1988" i="4"/>
  <c r="O1987" i="4"/>
  <c r="O1986" i="4"/>
  <c r="O1985" i="4"/>
  <c r="O1984" i="4"/>
  <c r="O1983" i="4"/>
  <c r="O1982" i="4"/>
  <c r="O1981" i="4"/>
  <c r="O1980" i="4"/>
  <c r="O1979" i="4"/>
  <c r="O1978" i="4"/>
  <c r="O1977" i="4"/>
  <c r="O1976" i="4"/>
  <c r="O1975" i="4"/>
  <c r="O1974" i="4"/>
  <c r="O1973" i="4"/>
  <c r="O1972" i="4"/>
  <c r="O1971" i="4"/>
  <c r="O1970" i="4"/>
  <c r="O1969" i="4"/>
  <c r="O1968" i="4"/>
  <c r="O1967" i="4"/>
  <c r="O1966" i="4"/>
  <c r="O1965" i="4"/>
  <c r="O1964" i="4"/>
  <c r="O1963" i="4"/>
  <c r="O1962" i="4"/>
  <c r="O1961" i="4"/>
  <c r="O1960" i="4"/>
  <c r="O1959" i="4"/>
  <c r="O1958" i="4"/>
  <c r="O1957" i="4"/>
  <c r="O1956" i="4"/>
  <c r="O1955" i="4"/>
  <c r="O1954" i="4"/>
  <c r="O1953" i="4"/>
  <c r="O1952" i="4"/>
  <c r="O1951" i="4"/>
  <c r="O1950" i="4"/>
  <c r="O1949" i="4"/>
  <c r="O1948" i="4"/>
  <c r="O1947" i="4"/>
  <c r="O1946" i="4"/>
  <c r="O1945" i="4"/>
  <c r="O1944" i="4"/>
  <c r="O1943" i="4"/>
  <c r="O1942" i="4"/>
  <c r="O1941" i="4"/>
  <c r="O1940" i="4"/>
  <c r="O1939" i="4"/>
  <c r="O1938" i="4"/>
  <c r="O1937" i="4"/>
  <c r="O1936" i="4"/>
  <c r="O1935" i="4"/>
  <c r="O1934" i="4"/>
  <c r="O1933" i="4"/>
  <c r="O1932" i="4"/>
  <c r="O1931" i="4"/>
  <c r="O1930" i="4"/>
  <c r="O1929" i="4"/>
  <c r="O1928" i="4"/>
  <c r="O1927" i="4"/>
  <c r="O1926" i="4"/>
  <c r="O1925" i="4"/>
  <c r="O1924" i="4"/>
  <c r="O1923" i="4"/>
  <c r="O1922" i="4"/>
  <c r="O1921" i="4"/>
  <c r="O1920" i="4"/>
  <c r="O1919" i="4"/>
  <c r="O1918" i="4"/>
  <c r="O1917" i="4"/>
  <c r="O1916" i="4"/>
  <c r="O1915" i="4"/>
  <c r="O1914" i="4"/>
  <c r="O1913" i="4"/>
  <c r="O1912" i="4"/>
  <c r="O1911" i="4"/>
  <c r="O1910" i="4"/>
  <c r="O1909" i="4"/>
  <c r="O1908" i="4"/>
  <c r="O1907" i="4"/>
  <c r="O1906" i="4"/>
  <c r="O1905" i="4"/>
  <c r="O1904" i="4"/>
  <c r="O1903" i="4"/>
  <c r="O1902" i="4"/>
  <c r="O1901" i="4"/>
  <c r="O1900" i="4"/>
  <c r="O1899" i="4"/>
  <c r="O1898" i="4"/>
  <c r="O1897" i="4"/>
  <c r="O1896" i="4"/>
  <c r="O1895" i="4"/>
  <c r="O1894" i="4"/>
  <c r="O1893" i="4"/>
  <c r="O1892" i="4"/>
  <c r="O1891" i="4"/>
  <c r="O1890" i="4"/>
  <c r="O1889" i="4"/>
  <c r="O1888" i="4"/>
  <c r="O1887" i="4"/>
  <c r="O1886" i="4"/>
  <c r="O1885" i="4"/>
  <c r="O1884" i="4"/>
  <c r="O1883" i="4"/>
  <c r="O1882" i="4"/>
  <c r="O1881" i="4"/>
  <c r="O1880" i="4"/>
  <c r="O1879" i="4"/>
  <c r="O1878" i="4"/>
  <c r="O1877" i="4"/>
  <c r="O1876" i="4"/>
  <c r="O1875" i="4"/>
  <c r="O1874" i="4"/>
  <c r="O1873" i="4"/>
  <c r="O1872" i="4"/>
  <c r="O1871" i="4"/>
  <c r="O1870" i="4"/>
  <c r="O1869" i="4"/>
  <c r="O1868" i="4"/>
  <c r="O1867" i="4"/>
  <c r="O1866" i="4"/>
  <c r="O1865" i="4"/>
  <c r="O1864" i="4"/>
  <c r="O1863" i="4"/>
  <c r="O1862" i="4"/>
  <c r="O1861" i="4"/>
  <c r="O1860" i="4"/>
  <c r="O1859" i="4"/>
  <c r="O1858" i="4"/>
  <c r="O1857" i="4"/>
  <c r="O1856" i="4"/>
  <c r="O1855" i="4"/>
  <c r="O1854" i="4"/>
  <c r="O1853" i="4"/>
  <c r="O1852" i="4"/>
  <c r="O1851" i="4"/>
  <c r="O1850" i="4"/>
  <c r="O1849" i="4"/>
  <c r="O1848" i="4"/>
  <c r="O1847" i="4"/>
  <c r="O1846" i="4"/>
  <c r="O1845" i="4"/>
  <c r="O1844" i="4"/>
  <c r="O1843" i="4"/>
  <c r="O1842" i="4"/>
  <c r="O1841" i="4"/>
  <c r="O1840" i="4"/>
  <c r="O1839" i="4"/>
  <c r="O1838" i="4"/>
  <c r="O1837" i="4"/>
  <c r="O1836" i="4"/>
  <c r="O1835" i="4"/>
  <c r="O1834" i="4"/>
  <c r="O1833" i="4"/>
  <c r="O1832" i="4"/>
  <c r="O1831" i="4"/>
  <c r="O1830" i="4"/>
  <c r="O1829" i="4"/>
  <c r="O1828" i="4"/>
  <c r="O1827" i="4"/>
  <c r="O1826" i="4"/>
  <c r="O1825" i="4"/>
  <c r="O1824" i="4"/>
  <c r="O1823" i="4"/>
  <c r="O1822" i="4"/>
  <c r="O1821" i="4"/>
  <c r="O1820" i="4"/>
  <c r="O1819" i="4"/>
  <c r="O1818" i="4"/>
  <c r="O1817" i="4"/>
  <c r="O1816" i="4"/>
  <c r="O1815" i="4"/>
  <c r="O1814" i="4"/>
  <c r="O1813" i="4"/>
  <c r="O1812" i="4"/>
  <c r="O1811" i="4"/>
  <c r="O1810" i="4"/>
  <c r="O1809" i="4"/>
  <c r="O1808" i="4"/>
  <c r="O1807" i="4"/>
  <c r="O1806" i="4"/>
  <c r="O1805" i="4"/>
  <c r="O1804" i="4"/>
  <c r="O1803" i="4"/>
  <c r="O1802" i="4"/>
  <c r="O1801" i="4"/>
  <c r="O1800" i="4"/>
  <c r="O1799" i="4"/>
  <c r="O1798" i="4"/>
  <c r="O1797" i="4"/>
  <c r="O1796" i="4"/>
  <c r="O1795" i="4"/>
  <c r="O1794" i="4"/>
  <c r="O1793" i="4"/>
  <c r="O1792" i="4"/>
  <c r="O1791" i="4"/>
  <c r="O1790" i="4"/>
  <c r="O1789" i="4"/>
  <c r="O1788" i="4"/>
  <c r="O1787" i="4"/>
  <c r="O1786" i="4"/>
  <c r="O1785" i="4"/>
  <c r="O1784" i="4"/>
  <c r="O1783" i="4"/>
  <c r="O1782" i="4"/>
  <c r="O1781" i="4"/>
  <c r="O1780" i="4"/>
  <c r="O1779" i="4"/>
  <c r="O1778" i="4"/>
  <c r="O1777" i="4"/>
  <c r="O1776" i="4"/>
  <c r="O1775" i="4"/>
  <c r="O1774" i="4"/>
  <c r="O1773" i="4"/>
  <c r="O1772" i="4"/>
  <c r="O1771" i="4"/>
  <c r="O1770" i="4"/>
  <c r="O1769" i="4"/>
  <c r="O1768" i="4"/>
  <c r="O1767" i="4"/>
  <c r="O1766" i="4"/>
  <c r="O1765" i="4"/>
  <c r="O1764" i="4"/>
  <c r="O1763" i="4"/>
  <c r="O1762" i="4"/>
  <c r="O1761" i="4"/>
  <c r="O1760" i="4"/>
  <c r="O1759" i="4"/>
  <c r="O1758" i="4"/>
  <c r="O1757" i="4"/>
  <c r="O1756" i="4"/>
  <c r="O1755" i="4"/>
  <c r="O1754" i="4"/>
  <c r="O1753" i="4"/>
  <c r="O1752" i="4"/>
  <c r="O1751" i="4"/>
  <c r="O1750" i="4"/>
  <c r="O1749" i="4"/>
  <c r="O1748" i="4"/>
  <c r="O1747" i="4"/>
  <c r="O1746" i="4"/>
  <c r="O1745" i="4"/>
  <c r="O1744" i="4"/>
  <c r="O1743" i="4"/>
  <c r="O1742" i="4"/>
  <c r="O1741" i="4"/>
  <c r="O1740" i="4"/>
  <c r="O1739" i="4"/>
  <c r="O1738" i="4"/>
  <c r="O1737" i="4"/>
  <c r="O1736" i="4"/>
  <c r="O1735" i="4"/>
  <c r="O1734" i="4"/>
  <c r="O1733" i="4"/>
  <c r="O1732" i="4"/>
  <c r="O1731" i="4"/>
  <c r="O1730" i="4"/>
  <c r="O1729" i="4"/>
  <c r="O1728" i="4"/>
  <c r="O1727" i="4"/>
  <c r="O1726" i="4"/>
  <c r="O1725" i="4"/>
  <c r="O1724" i="4"/>
  <c r="O1723" i="4"/>
  <c r="O1722" i="4"/>
  <c r="O1721" i="4"/>
  <c r="O1720" i="4"/>
  <c r="O1719" i="4"/>
  <c r="O1718" i="4"/>
  <c r="O1717" i="4"/>
  <c r="O1716" i="4"/>
  <c r="O1715" i="4"/>
  <c r="O1714" i="4"/>
  <c r="O1713" i="4"/>
  <c r="O1712" i="4"/>
  <c r="O1711" i="4"/>
  <c r="O1710" i="4"/>
  <c r="O1709" i="4"/>
  <c r="O1708" i="4"/>
  <c r="O1707" i="4"/>
  <c r="O1706" i="4"/>
  <c r="O1705" i="4"/>
  <c r="O1704" i="4"/>
  <c r="O1703" i="4"/>
  <c r="O1702" i="4"/>
  <c r="O1701" i="4"/>
  <c r="O1700" i="4"/>
  <c r="O1699" i="4"/>
  <c r="O1698" i="4"/>
  <c r="O1697" i="4"/>
  <c r="O1696" i="4"/>
  <c r="O1695" i="4"/>
  <c r="O1694" i="4"/>
  <c r="O1693" i="4"/>
  <c r="O1692" i="4"/>
  <c r="O1691" i="4"/>
  <c r="O1690" i="4"/>
  <c r="O1689" i="4"/>
  <c r="O1688" i="4"/>
  <c r="O1687" i="4"/>
  <c r="O1686" i="4"/>
  <c r="O1685" i="4"/>
  <c r="O1684" i="4"/>
  <c r="O1683" i="4"/>
  <c r="O1682" i="4"/>
  <c r="O1681" i="4"/>
  <c r="O1680" i="4"/>
  <c r="O1679" i="4"/>
  <c r="O1678" i="4"/>
  <c r="O1677" i="4"/>
  <c r="O1676" i="4"/>
  <c r="O1675" i="4"/>
  <c r="O1674" i="4"/>
  <c r="O1673" i="4"/>
  <c r="O1672" i="4"/>
  <c r="O1671" i="4"/>
  <c r="O1670" i="4"/>
  <c r="O1669" i="4"/>
  <c r="O1668" i="4"/>
  <c r="O1667" i="4"/>
  <c r="O1666" i="4"/>
  <c r="O1665" i="4"/>
  <c r="O1664" i="4"/>
  <c r="O1663" i="4"/>
  <c r="O1662" i="4"/>
  <c r="O1661" i="4"/>
  <c r="O1660" i="4"/>
  <c r="O1659" i="4"/>
  <c r="O1658" i="4"/>
  <c r="O1657" i="4"/>
  <c r="O1656" i="4"/>
  <c r="O1655" i="4"/>
  <c r="O1654" i="4"/>
  <c r="O1653" i="4"/>
  <c r="O1652" i="4"/>
  <c r="O1651" i="4"/>
  <c r="O1650" i="4"/>
  <c r="O1649" i="4"/>
  <c r="O1648" i="4"/>
  <c r="O1647" i="4"/>
  <c r="O1646" i="4"/>
  <c r="O1645" i="4"/>
  <c r="O1644" i="4"/>
  <c r="O1643" i="4"/>
  <c r="O1642" i="4"/>
  <c r="O1641" i="4"/>
  <c r="O1640" i="4"/>
  <c r="O1639" i="4"/>
  <c r="O1638" i="4"/>
  <c r="O1637" i="4"/>
  <c r="O1636" i="4"/>
  <c r="O1635" i="4"/>
  <c r="O1634" i="4"/>
  <c r="O1633" i="4"/>
  <c r="O1632" i="4"/>
  <c r="O1631" i="4"/>
  <c r="O1630" i="4"/>
  <c r="O1629" i="4"/>
  <c r="O1628" i="4"/>
  <c r="O1627" i="4"/>
  <c r="O1626" i="4"/>
  <c r="O1625" i="4"/>
  <c r="O1624" i="4"/>
  <c r="O1623" i="4"/>
  <c r="O1622" i="4"/>
  <c r="O1621" i="4"/>
  <c r="O1620" i="4"/>
  <c r="O1619" i="4"/>
  <c r="O1618" i="4"/>
  <c r="O1617" i="4"/>
  <c r="O1616" i="4"/>
  <c r="O1615" i="4"/>
  <c r="O1614" i="4"/>
  <c r="O1613" i="4"/>
  <c r="O1612" i="4"/>
  <c r="O1611" i="4"/>
  <c r="O1610" i="4"/>
  <c r="O1609" i="4"/>
  <c r="O1608" i="4"/>
  <c r="O1607" i="4"/>
  <c r="O1606" i="4"/>
  <c r="O1605" i="4"/>
  <c r="O1604" i="4"/>
  <c r="O1603" i="4"/>
  <c r="O1602" i="4"/>
  <c r="O1601" i="4"/>
  <c r="O1600" i="4"/>
  <c r="O1599" i="4"/>
  <c r="O1598" i="4"/>
  <c r="O1597" i="4"/>
  <c r="O1596" i="4"/>
  <c r="O1595" i="4"/>
  <c r="O1594" i="4"/>
  <c r="O1593" i="4"/>
  <c r="O1592" i="4"/>
  <c r="O1591" i="4"/>
  <c r="O1590" i="4"/>
  <c r="O1589" i="4"/>
  <c r="O1588" i="4"/>
  <c r="O1587" i="4"/>
  <c r="O1586" i="4"/>
  <c r="O1585" i="4"/>
  <c r="O1584" i="4"/>
  <c r="O1583" i="4"/>
  <c r="O1582" i="4"/>
  <c r="O1581" i="4"/>
  <c r="O1580" i="4"/>
  <c r="O1579" i="4"/>
  <c r="O1578" i="4"/>
  <c r="O1577" i="4"/>
  <c r="O1576" i="4"/>
  <c r="O1575" i="4"/>
  <c r="O1574" i="4"/>
  <c r="O1573" i="4"/>
  <c r="O1572" i="4"/>
  <c r="O1571" i="4"/>
  <c r="O1570" i="4"/>
  <c r="O1569" i="4"/>
  <c r="O1568" i="4"/>
  <c r="O1567" i="4"/>
  <c r="O1566" i="4"/>
  <c r="O1565" i="4"/>
  <c r="O1564" i="4"/>
  <c r="O1563" i="4"/>
  <c r="O1562" i="4"/>
  <c r="O1561" i="4"/>
  <c r="O1560" i="4"/>
  <c r="O1559" i="4"/>
  <c r="O1558" i="4"/>
  <c r="O1557" i="4"/>
  <c r="O1556" i="4"/>
  <c r="O1555" i="4"/>
  <c r="O1554" i="4"/>
  <c r="O1553" i="4"/>
  <c r="O1552" i="4"/>
  <c r="O1551" i="4"/>
  <c r="O1550" i="4"/>
  <c r="O1549" i="4"/>
  <c r="O1548" i="4"/>
  <c r="O1547" i="4"/>
  <c r="O1546" i="4"/>
  <c r="O1545" i="4"/>
  <c r="O1544" i="4"/>
  <c r="O1543" i="4"/>
  <c r="O1542" i="4"/>
  <c r="O1541" i="4"/>
  <c r="O1540" i="4"/>
  <c r="O1539" i="4"/>
  <c r="O1538" i="4"/>
  <c r="O1537" i="4"/>
  <c r="O1536" i="4"/>
  <c r="O1535" i="4"/>
  <c r="O1534" i="4"/>
  <c r="O1533" i="4"/>
  <c r="O1532" i="4"/>
  <c r="O1531" i="4"/>
  <c r="O1530" i="4"/>
  <c r="O1529" i="4"/>
  <c r="O1528" i="4"/>
  <c r="O1527" i="4"/>
  <c r="O1526" i="4"/>
  <c r="O1525" i="4"/>
  <c r="O1524" i="4"/>
  <c r="O1523" i="4"/>
  <c r="O1522" i="4"/>
  <c r="O1521" i="4"/>
  <c r="O1520" i="4"/>
  <c r="O1519" i="4"/>
  <c r="O1518" i="4"/>
  <c r="O1517" i="4"/>
  <c r="O1516" i="4"/>
  <c r="O1515" i="4"/>
  <c r="O1514" i="4"/>
  <c r="O1513" i="4"/>
  <c r="O1512" i="4"/>
  <c r="O1511" i="4"/>
  <c r="O1510" i="4"/>
  <c r="O1509" i="4"/>
  <c r="O1508" i="4"/>
  <c r="O1507" i="4"/>
  <c r="O1506" i="4"/>
  <c r="O1505" i="4"/>
  <c r="O1504" i="4"/>
  <c r="O1503" i="4"/>
  <c r="O1502" i="4"/>
  <c r="O1501" i="4"/>
  <c r="O1500" i="4"/>
  <c r="O1499" i="4"/>
  <c r="O1498" i="4"/>
  <c r="O1497" i="4"/>
  <c r="O1496" i="4"/>
  <c r="O1495" i="4"/>
  <c r="O1494" i="4"/>
  <c r="O1493" i="4"/>
  <c r="O1492" i="4"/>
  <c r="O1491" i="4"/>
  <c r="O1490" i="4"/>
  <c r="O1489" i="4"/>
  <c r="O1488" i="4"/>
  <c r="O1487" i="4"/>
  <c r="O1486" i="4"/>
  <c r="O1485" i="4"/>
  <c r="O1484" i="4"/>
  <c r="O1483" i="4"/>
  <c r="O1482" i="4"/>
  <c r="O1481" i="4"/>
  <c r="O1480" i="4"/>
  <c r="O1479" i="4"/>
  <c r="O1478" i="4"/>
  <c r="O1477" i="4"/>
  <c r="O1476" i="4"/>
  <c r="O1475" i="4"/>
  <c r="O1474" i="4"/>
  <c r="O1473" i="4"/>
  <c r="O1472" i="4"/>
  <c r="O1471" i="4"/>
  <c r="O1470" i="4"/>
  <c r="O1469" i="4"/>
  <c r="O1468" i="4"/>
  <c r="O1467" i="4"/>
  <c r="O1466" i="4"/>
  <c r="O1465" i="4"/>
  <c r="O1464" i="4"/>
  <c r="O1463" i="4"/>
  <c r="O1462" i="4"/>
  <c r="O1461" i="4"/>
  <c r="O1460" i="4"/>
  <c r="O1459" i="4"/>
  <c r="O1458" i="4"/>
  <c r="O1457" i="4"/>
  <c r="O1456" i="4"/>
  <c r="O1455" i="4"/>
  <c r="O1454" i="4"/>
  <c r="O1453" i="4"/>
  <c r="O1452" i="4"/>
  <c r="O1451" i="4"/>
  <c r="O1450" i="4"/>
  <c r="O1449" i="4"/>
  <c r="O1448" i="4"/>
  <c r="O1447" i="4"/>
  <c r="O1446" i="4"/>
  <c r="O1445" i="4"/>
  <c r="O1444" i="4"/>
  <c r="O1443" i="4"/>
  <c r="O1442" i="4"/>
  <c r="O1441" i="4"/>
  <c r="O1440" i="4"/>
  <c r="O1439" i="4"/>
  <c r="O1438" i="4"/>
  <c r="O1437" i="4"/>
  <c r="O1436" i="4"/>
  <c r="O1435" i="4"/>
  <c r="O1434" i="4"/>
  <c r="O1433" i="4"/>
  <c r="O1432" i="4"/>
  <c r="O1431" i="4"/>
  <c r="O1430" i="4"/>
  <c r="O1429" i="4"/>
  <c r="O1428" i="4"/>
  <c r="O1427" i="4"/>
  <c r="O1426" i="4"/>
  <c r="O1425" i="4"/>
  <c r="O1424" i="4"/>
  <c r="O1423" i="4"/>
  <c r="O1422" i="4"/>
  <c r="O1421" i="4"/>
  <c r="O1420" i="4"/>
  <c r="O1419" i="4"/>
  <c r="O1418" i="4"/>
  <c r="O1417" i="4"/>
  <c r="O1416" i="4"/>
  <c r="O1415" i="4"/>
  <c r="O1414" i="4"/>
  <c r="O1413" i="4"/>
  <c r="O1412" i="4"/>
  <c r="O1411" i="4"/>
  <c r="O1410" i="4"/>
  <c r="O1409" i="4"/>
  <c r="O1408" i="4"/>
  <c r="O1407" i="4"/>
  <c r="O1406" i="4"/>
  <c r="O1405" i="4"/>
  <c r="O1404" i="4"/>
  <c r="O1403" i="4"/>
  <c r="O1402" i="4"/>
  <c r="O1401" i="4"/>
  <c r="O1400" i="4"/>
  <c r="O1399" i="4"/>
  <c r="O1398" i="4"/>
  <c r="O1397" i="4"/>
  <c r="O1396" i="4"/>
  <c r="O1395" i="4"/>
  <c r="O1394" i="4"/>
  <c r="O1393" i="4"/>
  <c r="O1392" i="4"/>
  <c r="O1391" i="4"/>
  <c r="O1390" i="4"/>
  <c r="O1389" i="4"/>
  <c r="O1388" i="4"/>
  <c r="O1387" i="4"/>
  <c r="O1386" i="4"/>
  <c r="O1385" i="4"/>
  <c r="O1384" i="4"/>
  <c r="O1383" i="4"/>
  <c r="O1382" i="4"/>
  <c r="O1381" i="4"/>
  <c r="O1380" i="4"/>
  <c r="O1379" i="4"/>
  <c r="O1378" i="4"/>
  <c r="O1377" i="4"/>
  <c r="O1376" i="4"/>
  <c r="O1375" i="4"/>
  <c r="O1374" i="4"/>
  <c r="O1373" i="4"/>
  <c r="O1372" i="4"/>
  <c r="O1371" i="4"/>
  <c r="O1370" i="4"/>
  <c r="O1369" i="4"/>
  <c r="O1368" i="4"/>
  <c r="O1367" i="4"/>
  <c r="O1366" i="4"/>
  <c r="O1365" i="4"/>
  <c r="O1364" i="4"/>
  <c r="O1363" i="4"/>
  <c r="O1362" i="4"/>
  <c r="O1361" i="4"/>
  <c r="O1360" i="4"/>
  <c r="O1359" i="4"/>
  <c r="O1358" i="4"/>
  <c r="O1357" i="4"/>
  <c r="O1356" i="4"/>
  <c r="O1355" i="4"/>
  <c r="O1354" i="4"/>
  <c r="O1353" i="4"/>
  <c r="O1352" i="4"/>
  <c r="O1351" i="4"/>
  <c r="O1350" i="4"/>
  <c r="O1349" i="4"/>
  <c r="O1348" i="4"/>
  <c r="O1347" i="4"/>
  <c r="O1346" i="4"/>
  <c r="O1345" i="4"/>
  <c r="O1344" i="4"/>
  <c r="O1343" i="4"/>
  <c r="O1342" i="4"/>
  <c r="O1341" i="4"/>
  <c r="O1340" i="4"/>
  <c r="O1339" i="4"/>
  <c r="O1338" i="4"/>
  <c r="O1337" i="4"/>
  <c r="O1336" i="4"/>
  <c r="O1335" i="4"/>
  <c r="O1334" i="4"/>
  <c r="O1333" i="4"/>
  <c r="O1332" i="4"/>
  <c r="O1331" i="4"/>
  <c r="O1330" i="4"/>
  <c r="O1329" i="4"/>
  <c r="O1328" i="4"/>
  <c r="O1327" i="4"/>
  <c r="O1326" i="4"/>
  <c r="O1325" i="4"/>
  <c r="O1324" i="4"/>
  <c r="O1323" i="4"/>
  <c r="O1322" i="4"/>
  <c r="O1321" i="4"/>
  <c r="O1320" i="4"/>
  <c r="O1319" i="4"/>
  <c r="O1318" i="4"/>
  <c r="O1317" i="4"/>
  <c r="O1316" i="4"/>
  <c r="O1315" i="4"/>
  <c r="O1314" i="4"/>
  <c r="O1313" i="4"/>
  <c r="O1312" i="4"/>
  <c r="O1311" i="4"/>
  <c r="O1310" i="4"/>
  <c r="O1309" i="4"/>
  <c r="O1308" i="4"/>
  <c r="O1307" i="4"/>
  <c r="O1306" i="4"/>
  <c r="O1305" i="4"/>
  <c r="O1304" i="4"/>
  <c r="O1303" i="4"/>
  <c r="O1302" i="4"/>
  <c r="O1301" i="4"/>
  <c r="O1300" i="4"/>
  <c r="O1299" i="4"/>
  <c r="O1298" i="4"/>
  <c r="O1297" i="4"/>
  <c r="O1296" i="4"/>
  <c r="O1295" i="4"/>
  <c r="O1294" i="4"/>
  <c r="O1293" i="4"/>
  <c r="O1292" i="4"/>
  <c r="O1291" i="4"/>
  <c r="O1290" i="4"/>
  <c r="O1289" i="4"/>
  <c r="O1288" i="4"/>
  <c r="O1287" i="4"/>
  <c r="O1286" i="4"/>
  <c r="O1285" i="4"/>
  <c r="O1284" i="4"/>
  <c r="O1283" i="4"/>
  <c r="O1282" i="4"/>
  <c r="O1281" i="4"/>
  <c r="O1280" i="4"/>
  <c r="O1279" i="4"/>
  <c r="O1278" i="4"/>
  <c r="O1277" i="4"/>
  <c r="O1276" i="4"/>
  <c r="O1275" i="4"/>
  <c r="O1274" i="4"/>
  <c r="O1273" i="4"/>
  <c r="O1272" i="4"/>
  <c r="O1271" i="4"/>
  <c r="O1270" i="4"/>
  <c r="O1269" i="4"/>
  <c r="O1268" i="4"/>
  <c r="O1267" i="4"/>
  <c r="O1266" i="4"/>
  <c r="O1265" i="4"/>
  <c r="O1264" i="4"/>
  <c r="O1263" i="4"/>
  <c r="O1262" i="4"/>
  <c r="O1261" i="4"/>
  <c r="O1260" i="4"/>
  <c r="O1259" i="4"/>
  <c r="O1258" i="4"/>
  <c r="O1257" i="4"/>
  <c r="O1256" i="4"/>
  <c r="O1255" i="4"/>
  <c r="O1254" i="4"/>
  <c r="O1253" i="4"/>
  <c r="O1252" i="4"/>
  <c r="O1251" i="4"/>
  <c r="O1250" i="4"/>
  <c r="O1249" i="4"/>
  <c r="O1248" i="4"/>
  <c r="O1247" i="4"/>
  <c r="O1246" i="4"/>
  <c r="O1245" i="4"/>
  <c r="O1244" i="4"/>
  <c r="O1243" i="4"/>
  <c r="O1242" i="4"/>
  <c r="O1241" i="4"/>
  <c r="O1240" i="4"/>
  <c r="O1239" i="4"/>
  <c r="O1238" i="4"/>
  <c r="O1237" i="4"/>
  <c r="O1236" i="4"/>
  <c r="O1235" i="4"/>
  <c r="O1234" i="4"/>
  <c r="O1233" i="4"/>
  <c r="O1232" i="4"/>
  <c r="O1231" i="4"/>
  <c r="O1230" i="4"/>
  <c r="O1229" i="4"/>
  <c r="O1228" i="4"/>
  <c r="O1227" i="4"/>
  <c r="O1226" i="4"/>
  <c r="O1225" i="4"/>
  <c r="O1224" i="4"/>
  <c r="O1223" i="4"/>
  <c r="O1222" i="4"/>
  <c r="O1221" i="4"/>
  <c r="O1220" i="4"/>
  <c r="O1219" i="4"/>
  <c r="O1218" i="4"/>
  <c r="O1217" i="4"/>
  <c r="O1216" i="4"/>
  <c r="O1215" i="4"/>
  <c r="O1214" i="4"/>
  <c r="O1213" i="4"/>
  <c r="O1212" i="4"/>
  <c r="O1211" i="4"/>
  <c r="O1210" i="4"/>
  <c r="O1209" i="4"/>
  <c r="O1208" i="4"/>
  <c r="O1207" i="4"/>
  <c r="O1206" i="4"/>
  <c r="O1205" i="4"/>
  <c r="O1204" i="4"/>
  <c r="O1203" i="4"/>
  <c r="O1202" i="4"/>
  <c r="O1201" i="4"/>
  <c r="O1200" i="4"/>
  <c r="O1199" i="4"/>
  <c r="O1198" i="4"/>
  <c r="O1197" i="4"/>
  <c r="O1196" i="4"/>
  <c r="O1195" i="4"/>
  <c r="O1194" i="4"/>
  <c r="O1193" i="4"/>
  <c r="O1192" i="4"/>
  <c r="O1191" i="4"/>
  <c r="O1190" i="4"/>
  <c r="O1189" i="4"/>
  <c r="O1188" i="4"/>
  <c r="O1187" i="4"/>
  <c r="O1186" i="4"/>
  <c r="O1185" i="4"/>
  <c r="O1184" i="4"/>
  <c r="O1183" i="4"/>
  <c r="O1182" i="4"/>
  <c r="O1181" i="4"/>
  <c r="O1180" i="4"/>
  <c r="O1179" i="4"/>
  <c r="O1178" i="4"/>
  <c r="O1177" i="4"/>
  <c r="O1176" i="4"/>
  <c r="O1175" i="4"/>
  <c r="O1174" i="4"/>
  <c r="O1173" i="4"/>
  <c r="O1172" i="4"/>
  <c r="O1171" i="4"/>
  <c r="O1170" i="4"/>
  <c r="O1169" i="4"/>
  <c r="O1168" i="4"/>
  <c r="O1167" i="4"/>
  <c r="O1166" i="4"/>
  <c r="O1165" i="4"/>
  <c r="O1164" i="4"/>
  <c r="O1163" i="4"/>
  <c r="O1162" i="4"/>
  <c r="O1161" i="4"/>
  <c r="O1160" i="4"/>
  <c r="O1159" i="4"/>
  <c r="O1158" i="4"/>
  <c r="O1157" i="4"/>
  <c r="O1156" i="4"/>
  <c r="O1155" i="4"/>
  <c r="O1154" i="4"/>
  <c r="O1153" i="4"/>
  <c r="O1152" i="4"/>
  <c r="O1151" i="4"/>
  <c r="O1150" i="4"/>
  <c r="O1149" i="4"/>
  <c r="O1148" i="4"/>
  <c r="O1147" i="4"/>
  <c r="O1146" i="4"/>
  <c r="O1145" i="4"/>
  <c r="O1144" i="4"/>
  <c r="O1143" i="4"/>
  <c r="O1142" i="4"/>
  <c r="O1141" i="4"/>
  <c r="O1140" i="4"/>
  <c r="O1139" i="4"/>
  <c r="O1138" i="4"/>
  <c r="O1137" i="4"/>
  <c r="O1136" i="4"/>
  <c r="O1135" i="4"/>
  <c r="O1134" i="4"/>
  <c r="O1133" i="4"/>
  <c r="O1132" i="4"/>
  <c r="O1131" i="4"/>
  <c r="O1130" i="4"/>
  <c r="O1129" i="4"/>
  <c r="O1128" i="4"/>
  <c r="O1127" i="4"/>
  <c r="O1126" i="4"/>
  <c r="O1125" i="4"/>
  <c r="O1124" i="4"/>
  <c r="O1123" i="4"/>
  <c r="O1122" i="4"/>
  <c r="O1121" i="4"/>
  <c r="O1120" i="4"/>
  <c r="O1119" i="4"/>
  <c r="O1118" i="4"/>
  <c r="O1117" i="4"/>
  <c r="O1116" i="4"/>
  <c r="O1115" i="4"/>
  <c r="O1114" i="4"/>
  <c r="O1113" i="4"/>
  <c r="O1112" i="4"/>
  <c r="O1111" i="4"/>
  <c r="O1110" i="4"/>
  <c r="O1109" i="4"/>
  <c r="O1108" i="4"/>
  <c r="O1107" i="4"/>
  <c r="O1106" i="4"/>
  <c r="O1105" i="4"/>
  <c r="O1104" i="4"/>
  <c r="O1103" i="4"/>
  <c r="O1102" i="4"/>
  <c r="O1101" i="4"/>
  <c r="O1100" i="4"/>
  <c r="O1099" i="4"/>
  <c r="O1098" i="4"/>
  <c r="O1097" i="4"/>
  <c r="O1096" i="4"/>
  <c r="O1095" i="4"/>
  <c r="O1094" i="4"/>
  <c r="O1093" i="4"/>
  <c r="O1092" i="4"/>
  <c r="O1091" i="4"/>
  <c r="O1090" i="4"/>
  <c r="O1089" i="4"/>
  <c r="O1088" i="4"/>
  <c r="O1087" i="4"/>
  <c r="O1086" i="4"/>
  <c r="O1085" i="4"/>
  <c r="O1084" i="4"/>
  <c r="O1083" i="4"/>
  <c r="O1082" i="4"/>
  <c r="O1081" i="4"/>
  <c r="O1080" i="4"/>
  <c r="O1079" i="4"/>
  <c r="O1078" i="4"/>
  <c r="O1077" i="4"/>
  <c r="O1076" i="4"/>
  <c r="O1075" i="4"/>
  <c r="O1074" i="4"/>
  <c r="O1073" i="4"/>
  <c r="O1072" i="4"/>
  <c r="O1071" i="4"/>
  <c r="O1070" i="4"/>
  <c r="O1069" i="4"/>
  <c r="O1068" i="4"/>
  <c r="O1067" i="4"/>
  <c r="O1066" i="4"/>
  <c r="O1065" i="4"/>
  <c r="O1064" i="4"/>
  <c r="O1063" i="4"/>
  <c r="O1062" i="4"/>
  <c r="O1061" i="4"/>
  <c r="O1060" i="4"/>
  <c r="O1059" i="4"/>
  <c r="O1058" i="4"/>
  <c r="O1057" i="4"/>
  <c r="O1056" i="4"/>
  <c r="O1055" i="4"/>
  <c r="O1054" i="4"/>
  <c r="O1053" i="4"/>
  <c r="O1052" i="4"/>
  <c r="O1051" i="4"/>
  <c r="O1050" i="4"/>
  <c r="O1049" i="4"/>
  <c r="O1048" i="4"/>
  <c r="O1047" i="4"/>
  <c r="O1046" i="4"/>
  <c r="O1045" i="4"/>
  <c r="O1044" i="4"/>
  <c r="O1043" i="4"/>
  <c r="O1042" i="4"/>
  <c r="O1041" i="4"/>
  <c r="O1040" i="4"/>
  <c r="O1039" i="4"/>
  <c r="O1038" i="4"/>
  <c r="O1037" i="4"/>
  <c r="O1036" i="4"/>
  <c r="O1035" i="4"/>
  <c r="O1034" i="4"/>
  <c r="O1033" i="4"/>
  <c r="O1032" i="4"/>
  <c r="O1031" i="4"/>
  <c r="O1030" i="4"/>
  <c r="O1029" i="4"/>
  <c r="O1028" i="4"/>
  <c r="O1027" i="4"/>
  <c r="O1026" i="4"/>
  <c r="O1025" i="4"/>
  <c r="O1024" i="4"/>
  <c r="O1023" i="4"/>
  <c r="O1022" i="4"/>
  <c r="O1021" i="4"/>
  <c r="O1020" i="4"/>
  <c r="O1019" i="4"/>
  <c r="O1018" i="4"/>
  <c r="O1017" i="4"/>
  <c r="O1016" i="4"/>
  <c r="O1015" i="4"/>
  <c r="O1014" i="4"/>
  <c r="O1013" i="4"/>
  <c r="O1012" i="4"/>
  <c r="O1011" i="4"/>
  <c r="O1010" i="4"/>
  <c r="O1009" i="4"/>
  <c r="O1008" i="4"/>
  <c r="O1007" i="4"/>
  <c r="O1006" i="4"/>
  <c r="O1005" i="4"/>
  <c r="O1004" i="4"/>
  <c r="O1003" i="4"/>
  <c r="O1002" i="4"/>
  <c r="O1001" i="4"/>
  <c r="O1000" i="4"/>
  <c r="O999" i="4"/>
  <c r="O998" i="4"/>
  <c r="O997" i="4"/>
  <c r="O996" i="4"/>
  <c r="O995" i="4"/>
  <c r="O994" i="4"/>
  <c r="O993" i="4"/>
  <c r="O992" i="4"/>
  <c r="O991" i="4"/>
  <c r="O990" i="4"/>
  <c r="O989" i="4"/>
  <c r="O988" i="4"/>
  <c r="O987" i="4"/>
  <c r="O986" i="4"/>
  <c r="O985" i="4"/>
  <c r="O984" i="4"/>
  <c r="O983" i="4"/>
  <c r="O982" i="4"/>
  <c r="O981" i="4"/>
  <c r="O980" i="4"/>
  <c r="O979" i="4"/>
  <c r="O978" i="4"/>
  <c r="O977" i="4"/>
  <c r="O976" i="4"/>
  <c r="O975" i="4"/>
  <c r="O974" i="4"/>
  <c r="O973" i="4"/>
  <c r="O972" i="4"/>
  <c r="O971" i="4"/>
  <c r="O970" i="4"/>
  <c r="O969" i="4"/>
  <c r="O968" i="4"/>
  <c r="O967" i="4"/>
  <c r="O966" i="4"/>
  <c r="O965" i="4"/>
  <c r="O964" i="4"/>
  <c r="O963" i="4"/>
  <c r="O962" i="4"/>
  <c r="O961" i="4"/>
  <c r="O960" i="4"/>
  <c r="O959" i="4"/>
  <c r="O958" i="4"/>
  <c r="O957" i="4"/>
  <c r="O956" i="4"/>
  <c r="O955" i="4"/>
  <c r="O954" i="4"/>
  <c r="O953" i="4"/>
  <c r="O952" i="4"/>
  <c r="O951" i="4"/>
  <c r="O950" i="4"/>
  <c r="O949" i="4"/>
  <c r="O948" i="4"/>
  <c r="O947" i="4"/>
  <c r="O946" i="4"/>
  <c r="O945" i="4"/>
  <c r="O944" i="4"/>
  <c r="O943" i="4"/>
  <c r="O942" i="4"/>
  <c r="O941" i="4"/>
  <c r="O940" i="4"/>
  <c r="O939" i="4"/>
  <c r="O938" i="4"/>
  <c r="O937" i="4"/>
  <c r="O936" i="4"/>
  <c r="O935" i="4"/>
  <c r="O934" i="4"/>
  <c r="O933" i="4"/>
  <c r="O932" i="4"/>
  <c r="O931" i="4"/>
  <c r="O930" i="4"/>
  <c r="O929" i="4"/>
  <c r="O928" i="4"/>
  <c r="O927" i="4"/>
  <c r="O926" i="4"/>
  <c r="O925" i="4"/>
  <c r="O924" i="4"/>
  <c r="O923" i="4"/>
  <c r="O922" i="4"/>
  <c r="O921" i="4"/>
  <c r="O920" i="4"/>
  <c r="O919" i="4"/>
  <c r="O918" i="4"/>
  <c r="O917" i="4"/>
  <c r="O916" i="4"/>
  <c r="O915" i="4"/>
  <c r="O914" i="4"/>
  <c r="O913" i="4"/>
  <c r="O912" i="4"/>
  <c r="O911" i="4"/>
  <c r="O910" i="4"/>
  <c r="O909" i="4"/>
  <c r="O908" i="4"/>
  <c r="O907" i="4"/>
  <c r="O906" i="4"/>
  <c r="O905" i="4"/>
  <c r="O904" i="4"/>
  <c r="O903" i="4"/>
  <c r="O902" i="4"/>
  <c r="O901" i="4"/>
  <c r="O900" i="4"/>
  <c r="O899" i="4"/>
  <c r="O898" i="4"/>
  <c r="O897" i="4"/>
  <c r="O896" i="4"/>
  <c r="O895" i="4"/>
  <c r="O894" i="4"/>
  <c r="O893" i="4"/>
  <c r="O892" i="4"/>
  <c r="O891" i="4"/>
  <c r="O890" i="4"/>
  <c r="O889" i="4"/>
  <c r="O888" i="4"/>
  <c r="O887" i="4"/>
  <c r="O886" i="4"/>
  <c r="O885" i="4"/>
  <c r="O884" i="4"/>
  <c r="O883" i="4"/>
  <c r="O882" i="4"/>
  <c r="O881" i="4"/>
  <c r="O880" i="4"/>
  <c r="O879" i="4"/>
  <c r="O878" i="4"/>
  <c r="O877" i="4"/>
  <c r="O876" i="4"/>
  <c r="O875" i="4"/>
  <c r="O874" i="4"/>
  <c r="O873" i="4"/>
  <c r="O872" i="4"/>
  <c r="O871" i="4"/>
  <c r="O870" i="4"/>
  <c r="O869" i="4"/>
  <c r="O868" i="4"/>
  <c r="O867" i="4"/>
  <c r="O866" i="4"/>
  <c r="O865" i="4"/>
  <c r="O864" i="4"/>
  <c r="O863" i="4"/>
  <c r="O862" i="4"/>
  <c r="O861" i="4"/>
  <c r="O860" i="4"/>
  <c r="O859" i="4"/>
  <c r="O858" i="4"/>
  <c r="O857" i="4"/>
  <c r="O856" i="4"/>
  <c r="O855" i="4"/>
  <c r="O854" i="4"/>
  <c r="O853" i="4"/>
  <c r="O852" i="4"/>
  <c r="O851" i="4"/>
  <c r="O850" i="4"/>
  <c r="O849" i="4"/>
  <c r="O848" i="4"/>
  <c r="O847" i="4"/>
  <c r="O846" i="4"/>
  <c r="O845" i="4"/>
  <c r="O844" i="4"/>
  <c r="O843" i="4"/>
  <c r="O842" i="4"/>
  <c r="O841" i="4"/>
  <c r="O840" i="4"/>
  <c r="O839" i="4"/>
  <c r="O838" i="4"/>
  <c r="O837" i="4"/>
  <c r="O836" i="4"/>
  <c r="O835" i="4"/>
  <c r="O834" i="4"/>
  <c r="O833" i="4"/>
  <c r="O832" i="4"/>
  <c r="O831" i="4"/>
  <c r="O830" i="4"/>
  <c r="O829" i="4"/>
  <c r="O828" i="4"/>
  <c r="O827" i="4"/>
  <c r="O826" i="4"/>
  <c r="O825" i="4"/>
  <c r="O824" i="4"/>
  <c r="O823" i="4"/>
  <c r="O822" i="4"/>
  <c r="O821" i="4"/>
  <c r="O820" i="4"/>
  <c r="O819" i="4"/>
  <c r="O818" i="4"/>
  <c r="O817" i="4"/>
  <c r="O816" i="4"/>
  <c r="O815" i="4"/>
  <c r="O814" i="4"/>
  <c r="O813" i="4"/>
  <c r="O812" i="4"/>
  <c r="O811" i="4"/>
  <c r="O810" i="4"/>
  <c r="O809" i="4"/>
  <c r="O808" i="4"/>
  <c r="O807" i="4"/>
  <c r="O806" i="4"/>
  <c r="O805" i="4"/>
  <c r="O804" i="4"/>
  <c r="O803" i="4"/>
  <c r="O802" i="4"/>
  <c r="O801" i="4"/>
  <c r="O800" i="4"/>
  <c r="O799" i="4"/>
  <c r="O798" i="4"/>
  <c r="O797" i="4"/>
  <c r="O796" i="4"/>
  <c r="O795" i="4"/>
  <c r="O794" i="4"/>
  <c r="O793" i="4"/>
  <c r="O792" i="4"/>
  <c r="O791" i="4"/>
  <c r="O790" i="4"/>
  <c r="O789" i="4"/>
  <c r="O788" i="4"/>
  <c r="O787" i="4"/>
  <c r="O786" i="4"/>
  <c r="O785" i="4"/>
  <c r="O784" i="4"/>
  <c r="O783" i="4"/>
  <c r="O782" i="4"/>
  <c r="O781" i="4"/>
  <c r="O780" i="4"/>
  <c r="O779" i="4"/>
  <c r="O778" i="4"/>
  <c r="O777" i="4"/>
  <c r="O776" i="4"/>
  <c r="O775" i="4"/>
  <c r="O774" i="4"/>
  <c r="O773" i="4"/>
  <c r="O772" i="4"/>
  <c r="O771" i="4"/>
  <c r="O770" i="4"/>
  <c r="O769" i="4"/>
  <c r="O768" i="4"/>
  <c r="O767" i="4"/>
  <c r="O766" i="4"/>
  <c r="O765" i="4"/>
  <c r="O764" i="4"/>
  <c r="O763" i="4"/>
  <c r="O762" i="4"/>
  <c r="O761" i="4"/>
  <c r="O760" i="4"/>
  <c r="O759" i="4"/>
  <c r="O758" i="4"/>
  <c r="O757" i="4"/>
  <c r="O756" i="4"/>
  <c r="O755" i="4"/>
  <c r="O754" i="4"/>
  <c r="O753" i="4"/>
  <c r="O752" i="4"/>
  <c r="O751" i="4"/>
  <c r="O750" i="4"/>
  <c r="O749" i="4"/>
  <c r="O748" i="4"/>
  <c r="O747" i="4"/>
  <c r="O746" i="4"/>
  <c r="O745" i="4"/>
  <c r="O744" i="4"/>
  <c r="O743" i="4"/>
  <c r="O742" i="4"/>
  <c r="O741" i="4"/>
  <c r="O740" i="4"/>
  <c r="O739" i="4"/>
  <c r="O738" i="4"/>
  <c r="O737" i="4"/>
  <c r="O736" i="4"/>
  <c r="O735" i="4"/>
  <c r="O734" i="4"/>
  <c r="O733" i="4"/>
  <c r="O732" i="4"/>
  <c r="O731" i="4"/>
  <c r="O730" i="4"/>
  <c r="O729" i="4"/>
  <c r="O728" i="4"/>
  <c r="O727" i="4"/>
  <c r="O726" i="4"/>
  <c r="O725" i="4"/>
  <c r="O724" i="4"/>
  <c r="O723" i="4"/>
  <c r="O722" i="4"/>
  <c r="O721" i="4"/>
  <c r="O720" i="4"/>
  <c r="O719" i="4"/>
  <c r="O718" i="4"/>
  <c r="O717" i="4"/>
  <c r="O716" i="4"/>
  <c r="O715" i="4"/>
  <c r="O714" i="4"/>
  <c r="O713" i="4"/>
  <c r="O712" i="4"/>
  <c r="O711" i="4"/>
  <c r="O710" i="4"/>
  <c r="O709" i="4"/>
  <c r="O708" i="4"/>
  <c r="O707" i="4"/>
  <c r="O706" i="4"/>
  <c r="O705" i="4"/>
  <c r="O704" i="4"/>
  <c r="O703" i="4"/>
  <c r="O702" i="4"/>
  <c r="O701" i="4"/>
  <c r="O700" i="4"/>
  <c r="O699" i="4"/>
  <c r="O698" i="4"/>
  <c r="O697" i="4"/>
  <c r="O696" i="4"/>
  <c r="O695" i="4"/>
  <c r="O694" i="4"/>
  <c r="O693" i="4"/>
  <c r="O692" i="4"/>
  <c r="O691" i="4"/>
  <c r="O690" i="4"/>
  <c r="O689" i="4"/>
  <c r="O688" i="4"/>
  <c r="O687" i="4"/>
  <c r="O686" i="4"/>
  <c r="O685" i="4"/>
  <c r="O684" i="4"/>
  <c r="O683" i="4"/>
  <c r="O682" i="4"/>
  <c r="O681" i="4"/>
  <c r="O680" i="4"/>
  <c r="O679" i="4"/>
  <c r="O678" i="4"/>
  <c r="O677" i="4"/>
  <c r="O676" i="4"/>
  <c r="O675" i="4"/>
  <c r="O674" i="4"/>
  <c r="O673" i="4"/>
  <c r="O672" i="4"/>
  <c r="O671" i="4"/>
  <c r="O670" i="4"/>
  <c r="O669" i="4"/>
  <c r="O668" i="4"/>
  <c r="O667" i="4"/>
  <c r="O666" i="4"/>
  <c r="O665" i="4"/>
  <c r="O664" i="4"/>
  <c r="O663" i="4"/>
  <c r="O662" i="4"/>
  <c r="O661" i="4"/>
  <c r="O660" i="4"/>
  <c r="O659" i="4"/>
  <c r="O658" i="4"/>
  <c r="O657" i="4"/>
  <c r="O656" i="4"/>
  <c r="O655" i="4"/>
  <c r="O654" i="4"/>
  <c r="O653" i="4"/>
  <c r="O652" i="4"/>
  <c r="O651" i="4"/>
  <c r="O650" i="4"/>
  <c r="O649" i="4"/>
  <c r="O648" i="4"/>
  <c r="O647" i="4"/>
  <c r="O646" i="4"/>
  <c r="O645" i="4"/>
  <c r="O644" i="4"/>
  <c r="O643" i="4"/>
  <c r="O642" i="4"/>
  <c r="O641" i="4"/>
  <c r="O640" i="4"/>
  <c r="O639" i="4"/>
  <c r="O638" i="4"/>
  <c r="O637" i="4"/>
  <c r="O636" i="4"/>
  <c r="O635" i="4"/>
  <c r="O634" i="4"/>
  <c r="O633" i="4"/>
  <c r="O632" i="4"/>
  <c r="O631" i="4"/>
  <c r="O630" i="4"/>
  <c r="O629" i="4"/>
  <c r="O628" i="4"/>
  <c r="O627" i="4"/>
  <c r="O626" i="4"/>
  <c r="O625" i="4"/>
  <c r="O624" i="4"/>
  <c r="O623" i="4"/>
  <c r="O622" i="4"/>
  <c r="O621" i="4"/>
  <c r="O620" i="4"/>
  <c r="O619" i="4"/>
  <c r="O618" i="4"/>
  <c r="O617" i="4"/>
  <c r="O616" i="4"/>
  <c r="O615" i="4"/>
  <c r="O614" i="4"/>
  <c r="O613" i="4"/>
  <c r="O612" i="4"/>
  <c r="O611" i="4"/>
  <c r="O610" i="4"/>
  <c r="O609" i="4"/>
  <c r="O608" i="4"/>
  <c r="O607" i="4"/>
  <c r="O606" i="4"/>
  <c r="O605" i="4"/>
  <c r="O604" i="4"/>
  <c r="O603" i="4"/>
  <c r="O602" i="4"/>
  <c r="O601" i="4"/>
  <c r="O600" i="4"/>
  <c r="O599" i="4"/>
  <c r="O598" i="4"/>
  <c r="O597" i="4"/>
  <c r="O596" i="4"/>
  <c r="O595" i="4"/>
  <c r="O594" i="4"/>
  <c r="O593" i="4"/>
  <c r="O592" i="4"/>
  <c r="O591" i="4"/>
  <c r="O590" i="4"/>
  <c r="O589" i="4"/>
  <c r="O588" i="4"/>
  <c r="O587" i="4"/>
  <c r="O586" i="4"/>
  <c r="O585" i="4"/>
  <c r="O584" i="4"/>
  <c r="O583" i="4"/>
  <c r="O582" i="4"/>
  <c r="O581" i="4"/>
  <c r="O580" i="4"/>
  <c r="O579" i="4"/>
  <c r="O578" i="4"/>
  <c r="O577" i="4"/>
  <c r="O576" i="4"/>
  <c r="O575" i="4"/>
  <c r="O574" i="4"/>
  <c r="O573" i="4"/>
  <c r="O572" i="4"/>
  <c r="O571" i="4"/>
  <c r="O570" i="4"/>
  <c r="O569" i="4"/>
  <c r="O568" i="4"/>
  <c r="O567" i="4"/>
  <c r="O566" i="4"/>
  <c r="O565" i="4"/>
  <c r="O564" i="4"/>
  <c r="O563" i="4"/>
  <c r="O562" i="4"/>
  <c r="O561" i="4"/>
  <c r="O560" i="4"/>
  <c r="O559" i="4"/>
  <c r="O558" i="4"/>
  <c r="O557" i="4"/>
  <c r="O556" i="4"/>
  <c r="O555" i="4"/>
  <c r="O554" i="4"/>
  <c r="O553" i="4"/>
  <c r="O552" i="4"/>
  <c r="O551" i="4"/>
  <c r="O550" i="4"/>
  <c r="O549" i="4"/>
  <c r="O548" i="4"/>
  <c r="O547" i="4"/>
  <c r="O546" i="4"/>
  <c r="O545" i="4"/>
  <c r="O544" i="4"/>
  <c r="O543" i="4"/>
  <c r="O542" i="4"/>
  <c r="O541" i="4"/>
  <c r="O540" i="4"/>
  <c r="O539" i="4"/>
  <c r="O538" i="4"/>
  <c r="O537" i="4"/>
  <c r="O536" i="4"/>
  <c r="O535" i="4"/>
  <c r="O534" i="4"/>
  <c r="O533" i="4"/>
  <c r="O532" i="4"/>
  <c r="O531" i="4"/>
  <c r="O530" i="4"/>
  <c r="O529" i="4"/>
  <c r="O528" i="4"/>
  <c r="O527" i="4"/>
  <c r="O526" i="4"/>
  <c r="O525" i="4"/>
  <c r="O524" i="4"/>
  <c r="O523" i="4"/>
  <c r="O522" i="4"/>
  <c r="O521" i="4"/>
  <c r="O520" i="4"/>
  <c r="O519" i="4"/>
  <c r="O518" i="4"/>
  <c r="O517" i="4"/>
  <c r="O516" i="4"/>
  <c r="O515" i="4"/>
  <c r="O514" i="4"/>
  <c r="O513" i="4"/>
  <c r="O512" i="4"/>
  <c r="O511" i="4"/>
  <c r="O510" i="4"/>
  <c r="O509" i="4"/>
  <c r="O508" i="4"/>
  <c r="O507" i="4"/>
  <c r="O506" i="4"/>
  <c r="O505" i="4"/>
  <c r="O504" i="4"/>
  <c r="O503" i="4"/>
  <c r="O502" i="4"/>
  <c r="O501" i="4"/>
  <c r="O500" i="4"/>
  <c r="O499" i="4"/>
  <c r="O498" i="4"/>
  <c r="O497" i="4"/>
  <c r="O496" i="4"/>
  <c r="O495" i="4"/>
  <c r="O494" i="4"/>
  <c r="O493" i="4"/>
  <c r="O492" i="4"/>
  <c r="O491" i="4"/>
  <c r="O490" i="4"/>
  <c r="O489" i="4"/>
  <c r="O488" i="4"/>
  <c r="O487" i="4"/>
  <c r="O486" i="4"/>
  <c r="O485" i="4"/>
  <c r="O484" i="4"/>
  <c r="O483" i="4"/>
  <c r="O482" i="4"/>
  <c r="O481" i="4"/>
  <c r="O480" i="4"/>
  <c r="O479" i="4"/>
  <c r="O478" i="4"/>
  <c r="O477" i="4"/>
  <c r="O476" i="4"/>
  <c r="O475" i="4"/>
  <c r="O474" i="4"/>
  <c r="O473" i="4"/>
  <c r="O472" i="4"/>
  <c r="O471" i="4"/>
  <c r="O470" i="4"/>
  <c r="O469" i="4"/>
  <c r="O468" i="4"/>
  <c r="O467" i="4"/>
  <c r="O466" i="4"/>
  <c r="O465" i="4"/>
  <c r="O464" i="4"/>
  <c r="O463" i="4"/>
  <c r="O462" i="4"/>
  <c r="O461" i="4"/>
  <c r="O460" i="4"/>
  <c r="O459" i="4"/>
  <c r="O458" i="4"/>
  <c r="O457" i="4"/>
  <c r="O456" i="4"/>
  <c r="O455" i="4"/>
  <c r="O454" i="4"/>
  <c r="O453" i="4"/>
  <c r="O452" i="4"/>
  <c r="O451" i="4"/>
  <c r="O450" i="4"/>
  <c r="O449" i="4"/>
  <c r="O448" i="4"/>
  <c r="O447" i="4"/>
  <c r="O446" i="4"/>
  <c r="O445" i="4"/>
  <c r="O444" i="4"/>
  <c r="O443" i="4"/>
  <c r="O442" i="4"/>
  <c r="O441" i="4"/>
  <c r="O440" i="4"/>
  <c r="O439" i="4"/>
  <c r="O438" i="4"/>
  <c r="O437" i="4"/>
  <c r="O436" i="4"/>
  <c r="O435" i="4"/>
  <c r="O434" i="4"/>
  <c r="O433" i="4"/>
  <c r="O432" i="4"/>
  <c r="O431" i="4"/>
  <c r="O430" i="4"/>
  <c r="O429" i="4"/>
  <c r="O428" i="4"/>
  <c r="O427" i="4"/>
  <c r="O426" i="4"/>
  <c r="O425" i="4"/>
  <c r="O424" i="4"/>
  <c r="O423" i="4"/>
  <c r="O422" i="4"/>
  <c r="O421" i="4"/>
  <c r="O420" i="4"/>
  <c r="O419" i="4"/>
  <c r="O418" i="4"/>
  <c r="O417" i="4"/>
  <c r="O416" i="4"/>
  <c r="O415" i="4"/>
  <c r="O414" i="4"/>
  <c r="O413" i="4"/>
  <c r="O412" i="4"/>
  <c r="O411" i="4"/>
  <c r="O410" i="4"/>
  <c r="O409" i="4"/>
  <c r="O408" i="4"/>
  <c r="O407" i="4"/>
  <c r="O406" i="4"/>
  <c r="O405" i="4"/>
  <c r="O404" i="4"/>
  <c r="O403" i="4"/>
  <c r="O402" i="4"/>
  <c r="O401" i="4"/>
  <c r="O400" i="4"/>
  <c r="O399" i="4"/>
  <c r="O398" i="4"/>
  <c r="O397" i="4"/>
  <c r="O396" i="4"/>
  <c r="O395" i="4"/>
  <c r="O394" i="4"/>
  <c r="O393" i="4"/>
  <c r="O392" i="4"/>
  <c r="O391" i="4"/>
  <c r="O390" i="4"/>
  <c r="O389" i="4"/>
  <c r="O388" i="4"/>
  <c r="O387" i="4"/>
  <c r="O386" i="4"/>
  <c r="O385" i="4"/>
  <c r="O384" i="4"/>
  <c r="O383" i="4"/>
  <c r="O382" i="4"/>
  <c r="O381" i="4"/>
  <c r="O380" i="4"/>
  <c r="O379" i="4"/>
  <c r="O378" i="4"/>
  <c r="O377" i="4"/>
  <c r="O376" i="4"/>
  <c r="O375" i="4"/>
  <c r="O374" i="4"/>
  <c r="O373" i="4"/>
  <c r="O372" i="4"/>
  <c r="O371" i="4"/>
  <c r="O370" i="4"/>
  <c r="O369" i="4"/>
  <c r="O368" i="4"/>
  <c r="O367" i="4"/>
  <c r="O366" i="4"/>
  <c r="O365" i="4"/>
  <c r="O364" i="4"/>
  <c r="O363" i="4"/>
  <c r="O362" i="4"/>
  <c r="O361" i="4"/>
  <c r="O360" i="4"/>
  <c r="O359" i="4"/>
  <c r="O358" i="4"/>
  <c r="O357" i="4"/>
  <c r="O356" i="4"/>
  <c r="O355" i="4"/>
  <c r="O354" i="4"/>
  <c r="O353" i="4"/>
  <c r="O352" i="4"/>
  <c r="O351" i="4"/>
  <c r="O350" i="4"/>
  <c r="O349" i="4"/>
  <c r="O348" i="4"/>
  <c r="O347" i="4"/>
  <c r="O346" i="4"/>
  <c r="O345" i="4"/>
  <c r="O344" i="4"/>
  <c r="O343" i="4"/>
  <c r="O342" i="4"/>
  <c r="O341" i="4"/>
  <c r="O340" i="4"/>
  <c r="O339" i="4"/>
  <c r="O338" i="4"/>
  <c r="O337" i="4"/>
  <c r="O336" i="4"/>
  <c r="O335" i="4"/>
  <c r="O334" i="4"/>
  <c r="O333" i="4"/>
  <c r="O332" i="4"/>
  <c r="O331" i="4"/>
  <c r="O330" i="4"/>
  <c r="O329" i="4"/>
  <c r="O328" i="4"/>
  <c r="O327" i="4"/>
  <c r="O326" i="4"/>
  <c r="O325" i="4"/>
  <c r="O324" i="4"/>
  <c r="O323" i="4"/>
  <c r="O322" i="4"/>
  <c r="O321" i="4"/>
  <c r="O320" i="4"/>
  <c r="O319" i="4"/>
  <c r="O318" i="4"/>
  <c r="O317" i="4"/>
  <c r="O316"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O2" i="4"/>
  <c r="P2" i="4"/>
  <c r="P3" i="4"/>
  <c r="P4" i="4"/>
  <c r="P5" i="4"/>
  <c r="P6" i="4"/>
  <c r="P7" i="4"/>
  <c r="P8" i="4"/>
  <c r="P9" i="4"/>
  <c r="H2" i="4"/>
  <c r="H3" i="4"/>
  <c r="H4" i="4"/>
  <c r="H5" i="4"/>
  <c r="H6" i="4"/>
  <c r="H7" i="4"/>
  <c r="H8" i="4"/>
  <c r="H9"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L927" i="4"/>
  <c r="M927" i="4" s="1"/>
  <c r="L1025" i="4"/>
  <c r="M1025" i="4" s="1"/>
  <c r="X6" i="4"/>
  <c r="X7" i="4"/>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L1998" i="4" l="1"/>
  <c r="M1998" i="4" s="1"/>
  <c r="L1986" i="4"/>
  <c r="M1986" i="4" s="1"/>
  <c r="L1974" i="4"/>
  <c r="M1974" i="4" s="1"/>
  <c r="L1990" i="4"/>
  <c r="M1990" i="4" s="1"/>
  <c r="L1966" i="4"/>
  <c r="M1966" i="4" s="1"/>
  <c r="L1882" i="4"/>
  <c r="M1882" i="4" s="1"/>
  <c r="L1834" i="4"/>
  <c r="M1834" i="4" s="1"/>
  <c r="L1822" i="4"/>
  <c r="M1822" i="4" s="1"/>
  <c r="L1774" i="4"/>
  <c r="M1774" i="4" s="1"/>
  <c r="L1738" i="4"/>
  <c r="M1738" i="4" s="1"/>
  <c r="L1690" i="4"/>
  <c r="M1690" i="4" s="1"/>
  <c r="L1642" i="4"/>
  <c r="M1642" i="4" s="1"/>
  <c r="L1618" i="4"/>
  <c r="M1618" i="4" s="1"/>
  <c r="L1582" i="4"/>
  <c r="M1582" i="4" s="1"/>
  <c r="L1534" i="4"/>
  <c r="M1534" i="4" s="1"/>
  <c r="L1510" i="4"/>
  <c r="M1510" i="4" s="1"/>
  <c r="L1462" i="4"/>
  <c r="M1462" i="4" s="1"/>
  <c r="L1438" i="4"/>
  <c r="M1438" i="4" s="1"/>
  <c r="L1330" i="4"/>
  <c r="M1330" i="4" s="1"/>
  <c r="L1258" i="4"/>
  <c r="M1258" i="4" s="1"/>
  <c r="L1222" i="4"/>
  <c r="M1222" i="4" s="1"/>
  <c r="L1186" i="4"/>
  <c r="M1186" i="4" s="1"/>
  <c r="L1150" i="4"/>
  <c r="M1150" i="4" s="1"/>
  <c r="L1126" i="4"/>
  <c r="M1126" i="4" s="1"/>
  <c r="L1054" i="4"/>
  <c r="M1054" i="4" s="1"/>
  <c r="L958" i="4"/>
  <c r="M958" i="4" s="1"/>
  <c r="L898" i="4"/>
  <c r="M898" i="4" s="1"/>
  <c r="L874" i="4"/>
  <c r="M874" i="4" s="1"/>
  <c r="L838" i="4"/>
  <c r="M838" i="4" s="1"/>
  <c r="L814" i="4"/>
  <c r="M814" i="4" s="1"/>
  <c r="L766" i="4"/>
  <c r="M766" i="4" s="1"/>
  <c r="L742" i="4"/>
  <c r="M742" i="4" s="1"/>
  <c r="L718" i="4"/>
  <c r="M718" i="4" s="1"/>
  <c r="L646" i="4"/>
  <c r="M646" i="4" s="1"/>
  <c r="L610" i="4"/>
  <c r="M610" i="4" s="1"/>
  <c r="L586" i="4"/>
  <c r="M586" i="4" s="1"/>
  <c r="L538" i="4"/>
  <c r="M538" i="4" s="1"/>
  <c r="L502" i="4"/>
  <c r="M502" i="4" s="1"/>
  <c r="L478" i="4"/>
  <c r="M478" i="4" s="1"/>
  <c r="L466" i="4"/>
  <c r="M466" i="4" s="1"/>
  <c r="L442" i="4"/>
  <c r="M442" i="4" s="1"/>
  <c r="L370" i="4"/>
  <c r="M370" i="4" s="1"/>
  <c r="L286" i="4"/>
  <c r="M286" i="4" s="1"/>
  <c r="L202" i="4"/>
  <c r="M202" i="4" s="1"/>
  <c r="L154" i="4"/>
  <c r="M154" i="4" s="1"/>
  <c r="L130" i="4"/>
  <c r="M130" i="4" s="1"/>
  <c r="L94" i="4"/>
  <c r="M94" i="4" s="1"/>
  <c r="L58" i="4"/>
  <c r="M58" i="4" s="1"/>
  <c r="L46" i="4"/>
  <c r="M46" i="4" s="1"/>
  <c r="L22" i="4"/>
  <c r="M22" i="4" s="1"/>
  <c r="L1721" i="4"/>
  <c r="M1721" i="4" s="1"/>
  <c r="L115" i="4"/>
  <c r="M115" i="4" s="1"/>
  <c r="L1978" i="4"/>
  <c r="M1978" i="4" s="1"/>
  <c r="L1942" i="4"/>
  <c r="M1942" i="4" s="1"/>
  <c r="L1918" i="4"/>
  <c r="M1918" i="4" s="1"/>
  <c r="L1870" i="4"/>
  <c r="M1870" i="4" s="1"/>
  <c r="L1810" i="4"/>
  <c r="M1810" i="4" s="1"/>
  <c r="L1786" i="4"/>
  <c r="M1786" i="4" s="1"/>
  <c r="L1762" i="4"/>
  <c r="M1762" i="4" s="1"/>
  <c r="L1726" i="4"/>
  <c r="M1726" i="4" s="1"/>
  <c r="L1678" i="4"/>
  <c r="M1678" i="4" s="1"/>
  <c r="L1654" i="4"/>
  <c r="M1654" i="4" s="1"/>
  <c r="L1606" i="4"/>
  <c r="M1606" i="4" s="1"/>
  <c r="L1594" i="4"/>
  <c r="M1594" i="4" s="1"/>
  <c r="L1522" i="4"/>
  <c r="M1522" i="4" s="1"/>
  <c r="L1486" i="4"/>
  <c r="M1486" i="4" s="1"/>
  <c r="L1474" i="4"/>
  <c r="M1474" i="4" s="1"/>
  <c r="L1378" i="4"/>
  <c r="M1378" i="4" s="1"/>
  <c r="L1354" i="4"/>
  <c r="M1354" i="4" s="1"/>
  <c r="L1318" i="4"/>
  <c r="M1318" i="4" s="1"/>
  <c r="L1246" i="4"/>
  <c r="M1246" i="4" s="1"/>
  <c r="L1210" i="4"/>
  <c r="M1210" i="4" s="1"/>
  <c r="L1162" i="4"/>
  <c r="M1162" i="4" s="1"/>
  <c r="L1138" i="4"/>
  <c r="M1138" i="4" s="1"/>
  <c r="L1114" i="4"/>
  <c r="M1114" i="4" s="1"/>
  <c r="L1066" i="4"/>
  <c r="M1066" i="4" s="1"/>
  <c r="L1018" i="4"/>
  <c r="M1018" i="4" s="1"/>
  <c r="L970" i="4"/>
  <c r="M970" i="4" s="1"/>
  <c r="L934" i="4"/>
  <c r="M934" i="4" s="1"/>
  <c r="L910" i="4"/>
  <c r="M910" i="4" s="1"/>
  <c r="L886" i="4"/>
  <c r="M886" i="4" s="1"/>
  <c r="L802" i="4"/>
  <c r="M802" i="4" s="1"/>
  <c r="L694" i="4"/>
  <c r="M694" i="4" s="1"/>
  <c r="L622" i="4"/>
  <c r="M622" i="4" s="1"/>
  <c r="L598" i="4"/>
  <c r="M598" i="4" s="1"/>
  <c r="L574" i="4"/>
  <c r="M574" i="4" s="1"/>
  <c r="L526" i="4"/>
  <c r="M526" i="4" s="1"/>
  <c r="L454" i="4"/>
  <c r="M454" i="4" s="1"/>
  <c r="L430" i="4"/>
  <c r="M430" i="4" s="1"/>
  <c r="L298" i="4"/>
  <c r="M298" i="4" s="1"/>
  <c r="L250" i="4"/>
  <c r="M250" i="4" s="1"/>
  <c r="L226" i="4"/>
  <c r="M226" i="4" s="1"/>
  <c r="L166" i="4"/>
  <c r="M166" i="4" s="1"/>
  <c r="L142" i="4"/>
  <c r="M142" i="4" s="1"/>
  <c r="L106" i="4"/>
  <c r="M106" i="4" s="1"/>
  <c r="L70" i="4"/>
  <c r="M70" i="4" s="1"/>
  <c r="L34" i="4"/>
  <c r="M34" i="4" s="1"/>
  <c r="L1901" i="4"/>
  <c r="M1901" i="4" s="1"/>
  <c r="L1673" i="4"/>
  <c r="M1673" i="4" s="1"/>
  <c r="L1565" i="4"/>
  <c r="M1565" i="4" s="1"/>
  <c r="L1457" i="4"/>
  <c r="M1457" i="4" s="1"/>
  <c r="L1445" i="4"/>
  <c r="M1445" i="4" s="1"/>
  <c r="L1409" i="4"/>
  <c r="M1409" i="4" s="1"/>
  <c r="L1337" i="4"/>
  <c r="M1337" i="4" s="1"/>
  <c r="L1265" i="4"/>
  <c r="M1265" i="4" s="1"/>
  <c r="L1193" i="4"/>
  <c r="M1193" i="4" s="1"/>
  <c r="L1157" i="4"/>
  <c r="M1157" i="4" s="1"/>
  <c r="L1145" i="4"/>
  <c r="M1145" i="4" s="1"/>
  <c r="L1109" i="4"/>
  <c r="M1109" i="4" s="1"/>
  <c r="L929" i="4"/>
  <c r="M929" i="4" s="1"/>
  <c r="L713" i="4"/>
  <c r="M713" i="4" s="1"/>
  <c r="L653" i="4"/>
  <c r="M653" i="4" s="1"/>
  <c r="L461" i="4"/>
  <c r="M461" i="4" s="1"/>
  <c r="L425" i="4"/>
  <c r="M425" i="4" s="1"/>
  <c r="L389" i="4"/>
  <c r="M389" i="4" s="1"/>
  <c r="L365" i="4"/>
  <c r="M365" i="4" s="1"/>
  <c r="L269" i="4"/>
  <c r="M269" i="4" s="1"/>
  <c r="L221" i="4"/>
  <c r="M221" i="4" s="1"/>
  <c r="L209" i="4"/>
  <c r="M209" i="4" s="1"/>
  <c r="L113" i="4"/>
  <c r="M113" i="4" s="1"/>
  <c r="L1962" i="4"/>
  <c r="M1962" i="4" s="1"/>
  <c r="L1950" i="4"/>
  <c r="M1950" i="4" s="1"/>
  <c r="L1938" i="4"/>
  <c r="M1938" i="4" s="1"/>
  <c r="L1926" i="4"/>
  <c r="M1926" i="4" s="1"/>
  <c r="L1914" i="4"/>
  <c r="M1914" i="4" s="1"/>
  <c r="L1902" i="4"/>
  <c r="M1902" i="4" s="1"/>
  <c r="L1890" i="4"/>
  <c r="M1890" i="4" s="1"/>
  <c r="L1878" i="4"/>
  <c r="M1878" i="4" s="1"/>
  <c r="L1866" i="4"/>
  <c r="M1866" i="4" s="1"/>
  <c r="L1854" i="4"/>
  <c r="M1854" i="4" s="1"/>
  <c r="L1842" i="4"/>
  <c r="M1842" i="4" s="1"/>
  <c r="L1830" i="4"/>
  <c r="M1830" i="4" s="1"/>
  <c r="L1818" i="4"/>
  <c r="M1818" i="4" s="1"/>
  <c r="L1806" i="4"/>
  <c r="M1806" i="4" s="1"/>
  <c r="L1794" i="4"/>
  <c r="M1794" i="4" s="1"/>
  <c r="L1782" i="4"/>
  <c r="M1782" i="4" s="1"/>
  <c r="L1770" i="4"/>
  <c r="M1770" i="4" s="1"/>
  <c r="L1758" i="4"/>
  <c r="M1758" i="4" s="1"/>
  <c r="L1746" i="4"/>
  <c r="M1746" i="4" s="1"/>
  <c r="L1734" i="4"/>
  <c r="M1734" i="4" s="1"/>
  <c r="L1722" i="4"/>
  <c r="M1722" i="4" s="1"/>
  <c r="L1710" i="4"/>
  <c r="M1710" i="4" s="1"/>
  <c r="L1698" i="4"/>
  <c r="M1698" i="4" s="1"/>
  <c r="L1686" i="4"/>
  <c r="M1686" i="4" s="1"/>
  <c r="L1674" i="4"/>
  <c r="M1674" i="4" s="1"/>
  <c r="L1662" i="4"/>
  <c r="M1662" i="4" s="1"/>
  <c r="L1650" i="4"/>
  <c r="M1650" i="4" s="1"/>
  <c r="L1638" i="4"/>
  <c r="M1638" i="4" s="1"/>
  <c r="L1626" i="4"/>
  <c r="M1626" i="4" s="1"/>
  <c r="L1614" i="4"/>
  <c r="M1614" i="4" s="1"/>
  <c r="L1602" i="4"/>
  <c r="M1602" i="4" s="1"/>
  <c r="L1590" i="4"/>
  <c r="M1590" i="4" s="1"/>
  <c r="L1578" i="4"/>
  <c r="M1578" i="4" s="1"/>
  <c r="L1566" i="4"/>
  <c r="M1566" i="4" s="1"/>
  <c r="L1554" i="4"/>
  <c r="M1554" i="4" s="1"/>
  <c r="L1542" i="4"/>
  <c r="M1542" i="4" s="1"/>
  <c r="L1530" i="4"/>
  <c r="M1530" i="4" s="1"/>
  <c r="L1518" i="4"/>
  <c r="M1518" i="4" s="1"/>
  <c r="L1506" i="4"/>
  <c r="M1506" i="4" s="1"/>
  <c r="L1494" i="4"/>
  <c r="M1494" i="4" s="1"/>
  <c r="L1482" i="4"/>
  <c r="M1482" i="4" s="1"/>
  <c r="L1470" i="4"/>
  <c r="M1470" i="4" s="1"/>
  <c r="L1458" i="4"/>
  <c r="M1458" i="4" s="1"/>
  <c r="L1446" i="4"/>
  <c r="M1446" i="4" s="1"/>
  <c r="L1434" i="4"/>
  <c r="M1434" i="4" s="1"/>
  <c r="L1422" i="4"/>
  <c r="M1422" i="4" s="1"/>
  <c r="L1410" i="4"/>
  <c r="M1410" i="4" s="1"/>
  <c r="L1398" i="4"/>
  <c r="M1398" i="4" s="1"/>
  <c r="L1386" i="4"/>
  <c r="M1386" i="4" s="1"/>
  <c r="L1374" i="4"/>
  <c r="M1374" i="4" s="1"/>
  <c r="L1362" i="4"/>
  <c r="M1362" i="4" s="1"/>
  <c r="L1350" i="4"/>
  <c r="M1350" i="4" s="1"/>
  <c r="L1338" i="4"/>
  <c r="M1338" i="4" s="1"/>
  <c r="L1326" i="4"/>
  <c r="M1326" i="4" s="1"/>
  <c r="L1314" i="4"/>
  <c r="M1314" i="4" s="1"/>
  <c r="L1302" i="4"/>
  <c r="M1302" i="4" s="1"/>
  <c r="L1290" i="4"/>
  <c r="M1290" i="4" s="1"/>
  <c r="L1278" i="4"/>
  <c r="M1278" i="4" s="1"/>
  <c r="L1266" i="4"/>
  <c r="M1266" i="4" s="1"/>
  <c r="L1254" i="4"/>
  <c r="M1254" i="4" s="1"/>
  <c r="L1242" i="4"/>
  <c r="M1242" i="4" s="1"/>
  <c r="L1230" i="4"/>
  <c r="M1230" i="4" s="1"/>
  <c r="L1218" i="4"/>
  <c r="M1218" i="4" s="1"/>
  <c r="L1206" i="4"/>
  <c r="M1206" i="4" s="1"/>
  <c r="L1194" i="4"/>
  <c r="M1194" i="4" s="1"/>
  <c r="L1182" i="4"/>
  <c r="M1182" i="4" s="1"/>
  <c r="L1170" i="4"/>
  <c r="M1170" i="4" s="1"/>
  <c r="L1158" i="4"/>
  <c r="M1158" i="4" s="1"/>
  <c r="L1146" i="4"/>
  <c r="M1146" i="4" s="1"/>
  <c r="L1134" i="4"/>
  <c r="M1134" i="4" s="1"/>
  <c r="L1122" i="4"/>
  <c r="M1122" i="4" s="1"/>
  <c r="L1110" i="4"/>
  <c r="M1110" i="4" s="1"/>
  <c r="L1098" i="4"/>
  <c r="M1098" i="4" s="1"/>
  <c r="L1086" i="4"/>
  <c r="M1086" i="4" s="1"/>
  <c r="L1074" i="4"/>
  <c r="M1074" i="4" s="1"/>
  <c r="L1062" i="4"/>
  <c r="M1062" i="4" s="1"/>
  <c r="L1050" i="4"/>
  <c r="M1050" i="4" s="1"/>
  <c r="L1038" i="4"/>
  <c r="M1038" i="4" s="1"/>
  <c r="L1026" i="4"/>
  <c r="M1026" i="4" s="1"/>
  <c r="L1014" i="4"/>
  <c r="M1014" i="4" s="1"/>
  <c r="L1002" i="4"/>
  <c r="M1002" i="4" s="1"/>
  <c r="L990" i="4"/>
  <c r="M990" i="4" s="1"/>
  <c r="L978" i="4"/>
  <c r="M978" i="4" s="1"/>
  <c r="L1970" i="4"/>
  <c r="M1970" i="4" s="1"/>
  <c r="L1946" i="4"/>
  <c r="M1946" i="4" s="1"/>
  <c r="L1898" i="4"/>
  <c r="M1898" i="4" s="1"/>
  <c r="L1886" i="4"/>
  <c r="M1886" i="4" s="1"/>
  <c r="L1862" i="4"/>
  <c r="M1862" i="4" s="1"/>
  <c r="L1826" i="4"/>
  <c r="M1826" i="4" s="1"/>
  <c r="L1994" i="4"/>
  <c r="M1994" i="4" s="1"/>
  <c r="L1958" i="4"/>
  <c r="M1958" i="4" s="1"/>
  <c r="L1934" i="4"/>
  <c r="M1934" i="4" s="1"/>
  <c r="L1910" i="4"/>
  <c r="M1910" i="4" s="1"/>
  <c r="L1874" i="4"/>
  <c r="M1874" i="4" s="1"/>
  <c r="L1850" i="4"/>
  <c r="M1850" i="4" s="1"/>
  <c r="L1814" i="4"/>
  <c r="M1814" i="4" s="1"/>
  <c r="L1982" i="4"/>
  <c r="M1982" i="4" s="1"/>
  <c r="L1922" i="4"/>
  <c r="M1922" i="4" s="1"/>
  <c r="L1838" i="4"/>
  <c r="M1838" i="4" s="1"/>
  <c r="L108" i="4"/>
  <c r="M108" i="4" s="1"/>
  <c r="L966" i="4"/>
  <c r="M966" i="4" s="1"/>
  <c r="L954" i="4"/>
  <c r="M954" i="4" s="1"/>
  <c r="L942" i="4"/>
  <c r="M942" i="4" s="1"/>
  <c r="L930" i="4"/>
  <c r="M930" i="4" s="1"/>
  <c r="L918" i="4"/>
  <c r="M918" i="4" s="1"/>
  <c r="L906" i="4"/>
  <c r="M906" i="4" s="1"/>
  <c r="L894" i="4"/>
  <c r="M894" i="4" s="1"/>
  <c r="L882" i="4"/>
  <c r="M882" i="4" s="1"/>
  <c r="L870" i="4"/>
  <c r="M870" i="4" s="1"/>
  <c r="L858" i="4"/>
  <c r="M858" i="4" s="1"/>
  <c r="L846" i="4"/>
  <c r="M846" i="4" s="1"/>
  <c r="L834" i="4"/>
  <c r="M834" i="4" s="1"/>
  <c r="L822" i="4"/>
  <c r="M822" i="4" s="1"/>
  <c r="L810" i="4"/>
  <c r="M810" i="4" s="1"/>
  <c r="L798" i="4"/>
  <c r="M798" i="4" s="1"/>
  <c r="L786" i="4"/>
  <c r="M786" i="4" s="1"/>
  <c r="L774" i="4"/>
  <c r="M774" i="4" s="1"/>
  <c r="L762" i="4"/>
  <c r="M762" i="4" s="1"/>
  <c r="L750" i="4"/>
  <c r="M750" i="4" s="1"/>
  <c r="L738" i="4"/>
  <c r="M738" i="4" s="1"/>
  <c r="L726" i="4"/>
  <c r="M726" i="4" s="1"/>
  <c r="L714" i="4"/>
  <c r="M714" i="4" s="1"/>
  <c r="L702" i="4"/>
  <c r="M702" i="4" s="1"/>
  <c r="L690" i="4"/>
  <c r="M690" i="4" s="1"/>
  <c r="L678" i="4"/>
  <c r="M678" i="4" s="1"/>
  <c r="L666" i="4"/>
  <c r="M666" i="4" s="1"/>
  <c r="L654" i="4"/>
  <c r="M654" i="4" s="1"/>
  <c r="L642" i="4"/>
  <c r="M642" i="4" s="1"/>
  <c r="L630" i="4"/>
  <c r="M630" i="4" s="1"/>
  <c r="L618" i="4"/>
  <c r="M618" i="4" s="1"/>
  <c r="L606" i="4"/>
  <c r="M606" i="4" s="1"/>
  <c r="L594" i="4"/>
  <c r="M594" i="4" s="1"/>
  <c r="L582" i="4"/>
  <c r="M582" i="4" s="1"/>
  <c r="L570" i="4"/>
  <c r="M570" i="4" s="1"/>
  <c r="L558" i="4"/>
  <c r="M558" i="4" s="1"/>
  <c r="L546" i="4"/>
  <c r="M546" i="4" s="1"/>
  <c r="L534" i="4"/>
  <c r="M534" i="4" s="1"/>
  <c r="L522" i="4"/>
  <c r="M522" i="4" s="1"/>
  <c r="L510" i="4"/>
  <c r="M510" i="4" s="1"/>
  <c r="L498" i="4"/>
  <c r="M498" i="4" s="1"/>
  <c r="L486" i="4"/>
  <c r="M486" i="4" s="1"/>
  <c r="L474" i="4"/>
  <c r="M474" i="4" s="1"/>
  <c r="L462" i="4"/>
  <c r="M462" i="4" s="1"/>
  <c r="L450" i="4"/>
  <c r="M450" i="4" s="1"/>
  <c r="L438" i="4"/>
  <c r="M438" i="4" s="1"/>
  <c r="L426" i="4"/>
  <c r="M426" i="4" s="1"/>
  <c r="L414" i="4"/>
  <c r="M414" i="4" s="1"/>
  <c r="L402" i="4"/>
  <c r="M402" i="4" s="1"/>
  <c r="L390" i="4"/>
  <c r="M390" i="4" s="1"/>
  <c r="L378" i="4"/>
  <c r="M378" i="4" s="1"/>
  <c r="L366" i="4"/>
  <c r="M366" i="4" s="1"/>
  <c r="L354" i="4"/>
  <c r="M354" i="4" s="1"/>
  <c r="L342" i="4"/>
  <c r="M342" i="4" s="1"/>
  <c r="L330" i="4"/>
  <c r="M330" i="4" s="1"/>
  <c r="L318" i="4"/>
  <c r="M318" i="4" s="1"/>
  <c r="L306" i="4"/>
  <c r="M306" i="4" s="1"/>
  <c r="L294" i="4"/>
  <c r="M294" i="4" s="1"/>
  <c r="L282" i="4"/>
  <c r="M282" i="4" s="1"/>
  <c r="L270" i="4"/>
  <c r="M270" i="4" s="1"/>
  <c r="L258" i="4"/>
  <c r="M258" i="4" s="1"/>
  <c r="L246" i="4"/>
  <c r="M246" i="4" s="1"/>
  <c r="L234" i="4"/>
  <c r="M234" i="4" s="1"/>
  <c r="L222" i="4"/>
  <c r="M222" i="4" s="1"/>
  <c r="L210" i="4"/>
  <c r="M210" i="4" s="1"/>
  <c r="L198" i="4"/>
  <c r="M198" i="4" s="1"/>
  <c r="L186" i="4"/>
  <c r="M186" i="4" s="1"/>
  <c r="L174" i="4"/>
  <c r="M174" i="4" s="1"/>
  <c r="L162" i="4"/>
  <c r="M162" i="4" s="1"/>
  <c r="L150" i="4"/>
  <c r="M150" i="4" s="1"/>
  <c r="L138" i="4"/>
  <c r="M138" i="4" s="1"/>
  <c r="L126" i="4"/>
  <c r="M126" i="4" s="1"/>
  <c r="L114" i="4"/>
  <c r="M114" i="4" s="1"/>
  <c r="L102" i="4"/>
  <c r="M102" i="4" s="1"/>
  <c r="L90" i="4"/>
  <c r="M90" i="4" s="1"/>
  <c r="L78" i="4"/>
  <c r="M78" i="4" s="1"/>
  <c r="L66" i="4"/>
  <c r="M66" i="4" s="1"/>
  <c r="L54" i="4"/>
  <c r="M54" i="4" s="1"/>
  <c r="L42" i="4"/>
  <c r="M42" i="4" s="1"/>
  <c r="L30" i="4"/>
  <c r="M30" i="4" s="1"/>
  <c r="L18" i="4"/>
  <c r="M18" i="4" s="1"/>
  <c r="L6" i="4"/>
  <c r="M6" i="4" s="1"/>
  <c r="L1055" i="4"/>
  <c r="M1055" i="4" s="1"/>
  <c r="L1739" i="4"/>
  <c r="M1739" i="4" s="1"/>
  <c r="L107" i="4"/>
  <c r="M107" i="4" s="1"/>
  <c r="L95" i="4"/>
  <c r="M95" i="4" s="1"/>
  <c r="X5" i="4"/>
  <c r="L1802" i="4"/>
  <c r="M1802" i="4" s="1"/>
  <c r="L1790" i="4"/>
  <c r="M1790" i="4" s="1"/>
  <c r="L1778" i="4"/>
  <c r="M1778" i="4" s="1"/>
  <c r="L1766" i="4"/>
  <c r="M1766" i="4" s="1"/>
  <c r="L1754" i="4"/>
  <c r="M1754" i="4" s="1"/>
  <c r="L1742" i="4"/>
  <c r="M1742" i="4" s="1"/>
  <c r="L1730" i="4"/>
  <c r="M1730" i="4" s="1"/>
  <c r="L1718" i="4"/>
  <c r="M1718" i="4" s="1"/>
  <c r="L1706" i="4"/>
  <c r="M1706" i="4" s="1"/>
  <c r="L1694" i="4"/>
  <c r="M1694" i="4" s="1"/>
  <c r="L1682" i="4"/>
  <c r="M1682" i="4" s="1"/>
  <c r="L1670" i="4"/>
  <c r="M1670" i="4" s="1"/>
  <c r="L1658" i="4"/>
  <c r="M1658" i="4" s="1"/>
  <c r="L1646" i="4"/>
  <c r="M1646" i="4" s="1"/>
  <c r="L1634" i="4"/>
  <c r="M1634" i="4" s="1"/>
  <c r="L1622" i="4"/>
  <c r="M1622" i="4" s="1"/>
  <c r="L1610" i="4"/>
  <c r="M1610" i="4" s="1"/>
  <c r="L1598" i="4"/>
  <c r="M1598" i="4" s="1"/>
  <c r="L1586" i="4"/>
  <c r="M1586" i="4" s="1"/>
  <c r="L1574" i="4"/>
  <c r="M1574" i="4" s="1"/>
  <c r="L1562" i="4"/>
  <c r="M1562" i="4" s="1"/>
  <c r="L1550" i="4"/>
  <c r="M1550" i="4" s="1"/>
  <c r="L1538" i="4"/>
  <c r="M1538" i="4" s="1"/>
  <c r="L1526" i="4"/>
  <c r="M1526" i="4" s="1"/>
  <c r="L1514" i="4"/>
  <c r="M1514" i="4" s="1"/>
  <c r="L1502" i="4"/>
  <c r="M1502" i="4" s="1"/>
  <c r="L1490" i="4"/>
  <c r="M1490" i="4" s="1"/>
  <c r="L1478" i="4"/>
  <c r="M1478" i="4" s="1"/>
  <c r="L1466" i="4"/>
  <c r="M1466" i="4" s="1"/>
  <c r="L1454" i="4"/>
  <c r="M1454" i="4" s="1"/>
  <c r="L1442" i="4"/>
  <c r="M1442" i="4" s="1"/>
  <c r="L1430" i="4"/>
  <c r="M1430" i="4" s="1"/>
  <c r="L1418" i="4"/>
  <c r="M1418" i="4" s="1"/>
  <c r="L1406" i="4"/>
  <c r="M1406" i="4" s="1"/>
  <c r="L1394" i="4"/>
  <c r="M1394" i="4" s="1"/>
  <c r="L1382" i="4"/>
  <c r="M1382" i="4" s="1"/>
  <c r="L1370" i="4"/>
  <c r="M1370" i="4" s="1"/>
  <c r="L1358" i="4"/>
  <c r="M1358" i="4" s="1"/>
  <c r="L1346" i="4"/>
  <c r="M1346" i="4" s="1"/>
  <c r="L1334" i="4"/>
  <c r="M1334" i="4" s="1"/>
  <c r="L1322" i="4"/>
  <c r="M1322" i="4" s="1"/>
  <c r="L1310" i="4"/>
  <c r="M1310" i="4" s="1"/>
  <c r="L1298" i="4"/>
  <c r="M1298" i="4" s="1"/>
  <c r="L1286" i="4"/>
  <c r="M1286" i="4" s="1"/>
  <c r="L1274" i="4"/>
  <c r="M1274" i="4" s="1"/>
  <c r="L1262" i="4"/>
  <c r="M1262" i="4" s="1"/>
  <c r="L1250" i="4"/>
  <c r="M1250" i="4" s="1"/>
  <c r="L1238" i="4"/>
  <c r="M1238" i="4" s="1"/>
  <c r="L1226" i="4"/>
  <c r="M1226" i="4" s="1"/>
  <c r="L1214" i="4"/>
  <c r="M1214" i="4" s="1"/>
  <c r="L1202" i="4"/>
  <c r="M1202" i="4" s="1"/>
  <c r="L1190" i="4"/>
  <c r="M1190" i="4" s="1"/>
  <c r="L1178" i="4"/>
  <c r="M1178" i="4" s="1"/>
  <c r="L1166" i="4"/>
  <c r="M1166" i="4" s="1"/>
  <c r="L1154" i="4"/>
  <c r="M1154" i="4" s="1"/>
  <c r="L1142" i="4"/>
  <c r="M1142" i="4" s="1"/>
  <c r="L1130" i="4"/>
  <c r="M1130" i="4" s="1"/>
  <c r="L1118" i="4"/>
  <c r="M1118" i="4" s="1"/>
  <c r="L1106" i="4"/>
  <c r="M1106" i="4" s="1"/>
  <c r="L1094" i="4"/>
  <c r="M1094" i="4" s="1"/>
  <c r="L1082" i="4"/>
  <c r="M1082" i="4" s="1"/>
  <c r="L1070" i="4"/>
  <c r="M1070" i="4" s="1"/>
  <c r="L1058" i="4"/>
  <c r="M1058" i="4" s="1"/>
  <c r="L1046" i="4"/>
  <c r="M1046" i="4" s="1"/>
  <c r="L1034" i="4"/>
  <c r="M1034" i="4" s="1"/>
  <c r="L1022" i="4"/>
  <c r="M1022" i="4" s="1"/>
  <c r="L1010" i="4"/>
  <c r="M1010" i="4" s="1"/>
  <c r="L998" i="4"/>
  <c r="M998" i="4" s="1"/>
  <c r="L986" i="4"/>
  <c r="M986" i="4" s="1"/>
  <c r="L974" i="4"/>
  <c r="M974" i="4" s="1"/>
  <c r="L962" i="4"/>
  <c r="M962" i="4" s="1"/>
  <c r="L950" i="4"/>
  <c r="M950" i="4" s="1"/>
  <c r="L938" i="4"/>
  <c r="M938" i="4" s="1"/>
  <c r="L926" i="4"/>
  <c r="M926" i="4" s="1"/>
  <c r="L914" i="4"/>
  <c r="M914" i="4" s="1"/>
  <c r="L902" i="4"/>
  <c r="M902" i="4" s="1"/>
  <c r="L890" i="4"/>
  <c r="M890" i="4" s="1"/>
  <c r="L878" i="4"/>
  <c r="M878" i="4" s="1"/>
  <c r="L866" i="4"/>
  <c r="M866" i="4" s="1"/>
  <c r="L854" i="4"/>
  <c r="M854" i="4" s="1"/>
  <c r="L842" i="4"/>
  <c r="M842" i="4" s="1"/>
  <c r="L830" i="4"/>
  <c r="M830" i="4" s="1"/>
  <c r="L818" i="4"/>
  <c r="M818" i="4" s="1"/>
  <c r="L806" i="4"/>
  <c r="M806" i="4" s="1"/>
  <c r="L794" i="4"/>
  <c r="M794" i="4" s="1"/>
  <c r="L782" i="4"/>
  <c r="M782" i="4" s="1"/>
  <c r="L770" i="4"/>
  <c r="M770" i="4" s="1"/>
  <c r="L758" i="4"/>
  <c r="M758" i="4" s="1"/>
  <c r="L746" i="4"/>
  <c r="M746" i="4" s="1"/>
  <c r="L734" i="4"/>
  <c r="M734" i="4" s="1"/>
  <c r="L722" i="4"/>
  <c r="M722" i="4" s="1"/>
  <c r="L710" i="4"/>
  <c r="M710" i="4" s="1"/>
  <c r="L698" i="4"/>
  <c r="M698" i="4" s="1"/>
  <c r="L686" i="4"/>
  <c r="M686" i="4" s="1"/>
  <c r="L674" i="4"/>
  <c r="M674" i="4" s="1"/>
  <c r="L662" i="4"/>
  <c r="M662" i="4" s="1"/>
  <c r="L650" i="4"/>
  <c r="M650" i="4" s="1"/>
  <c r="L638" i="4"/>
  <c r="M638" i="4" s="1"/>
  <c r="L626" i="4"/>
  <c r="M626" i="4" s="1"/>
  <c r="L614" i="4"/>
  <c r="M614" i="4" s="1"/>
  <c r="L602" i="4"/>
  <c r="M602" i="4" s="1"/>
  <c r="L590" i="4"/>
  <c r="M590" i="4" s="1"/>
  <c r="L578" i="4"/>
  <c r="M578" i="4" s="1"/>
  <c r="L566" i="4"/>
  <c r="M566" i="4" s="1"/>
  <c r="L554" i="4"/>
  <c r="M554" i="4" s="1"/>
  <c r="L542" i="4"/>
  <c r="M542" i="4" s="1"/>
  <c r="L530" i="4"/>
  <c r="M530" i="4" s="1"/>
  <c r="L518" i="4"/>
  <c r="M518" i="4" s="1"/>
  <c r="L506" i="4"/>
  <c r="M506" i="4" s="1"/>
  <c r="L494" i="4"/>
  <c r="M494" i="4" s="1"/>
  <c r="L482" i="4"/>
  <c r="M482" i="4" s="1"/>
  <c r="L470" i="4"/>
  <c r="M470" i="4" s="1"/>
  <c r="L458" i="4"/>
  <c r="M458" i="4" s="1"/>
  <c r="L446" i="4"/>
  <c r="M446" i="4" s="1"/>
  <c r="L434" i="4"/>
  <c r="M434" i="4" s="1"/>
  <c r="L422" i="4"/>
  <c r="M422" i="4" s="1"/>
  <c r="L410" i="4"/>
  <c r="M410" i="4" s="1"/>
  <c r="L398" i="4"/>
  <c r="M398" i="4" s="1"/>
  <c r="L386" i="4"/>
  <c r="M386" i="4" s="1"/>
  <c r="L374" i="4"/>
  <c r="M374" i="4" s="1"/>
  <c r="L362" i="4"/>
  <c r="M362" i="4" s="1"/>
  <c r="L350" i="4"/>
  <c r="M350" i="4" s="1"/>
  <c r="L338" i="4"/>
  <c r="M338" i="4" s="1"/>
  <c r="L326" i="4"/>
  <c r="M326" i="4" s="1"/>
  <c r="L314" i="4"/>
  <c r="M314" i="4" s="1"/>
  <c r="L302" i="4"/>
  <c r="M302" i="4" s="1"/>
  <c r="L290" i="4"/>
  <c r="M290" i="4" s="1"/>
  <c r="L278" i="4"/>
  <c r="M278" i="4" s="1"/>
  <c r="L266" i="4"/>
  <c r="M266" i="4" s="1"/>
  <c r="L254" i="4"/>
  <c r="M254" i="4" s="1"/>
  <c r="L242" i="4"/>
  <c r="M242" i="4" s="1"/>
  <c r="L230" i="4"/>
  <c r="M230" i="4" s="1"/>
  <c r="L218" i="4"/>
  <c r="M218" i="4" s="1"/>
  <c r="L206" i="4"/>
  <c r="M206" i="4" s="1"/>
  <c r="L194" i="4"/>
  <c r="M194" i="4" s="1"/>
  <c r="L182" i="4"/>
  <c r="M182" i="4" s="1"/>
  <c r="L170" i="4"/>
  <c r="M170" i="4" s="1"/>
  <c r="L158" i="4"/>
  <c r="M158" i="4" s="1"/>
  <c r="L146" i="4"/>
  <c r="M146" i="4" s="1"/>
  <c r="L134" i="4"/>
  <c r="M134" i="4" s="1"/>
  <c r="L122" i="4"/>
  <c r="M122" i="4" s="1"/>
  <c r="L110" i="4"/>
  <c r="M110" i="4" s="1"/>
  <c r="L98" i="4"/>
  <c r="M98" i="4" s="1"/>
  <c r="L86" i="4"/>
  <c r="M86" i="4" s="1"/>
  <c r="L74" i="4"/>
  <c r="M74" i="4" s="1"/>
  <c r="L62" i="4"/>
  <c r="M62" i="4" s="1"/>
  <c r="L50" i="4"/>
  <c r="M50" i="4" s="1"/>
  <c r="L38" i="4"/>
  <c r="M38" i="4" s="1"/>
  <c r="L26" i="4"/>
  <c r="M26" i="4" s="1"/>
  <c r="L14" i="4"/>
  <c r="M14" i="4" s="1"/>
  <c r="L2" i="4"/>
  <c r="M2" i="4" s="1"/>
  <c r="L1991" i="4"/>
  <c r="M1991" i="4" s="1"/>
  <c r="L1979" i="4"/>
  <c r="M1979" i="4" s="1"/>
  <c r="L1943" i="4"/>
  <c r="M1943" i="4" s="1"/>
  <c r="L1919" i="4"/>
  <c r="M1919" i="4" s="1"/>
  <c r="L1895" i="4"/>
  <c r="M1895" i="4" s="1"/>
  <c r="L1883" i="4"/>
  <c r="M1883" i="4" s="1"/>
  <c r="L1847" i="4"/>
  <c r="M1847" i="4" s="1"/>
  <c r="L1835" i="4"/>
  <c r="M1835" i="4" s="1"/>
  <c r="L1823" i="4"/>
  <c r="M1823" i="4" s="1"/>
  <c r="L1811" i="4"/>
  <c r="M1811" i="4" s="1"/>
  <c r="L1787" i="4"/>
  <c r="M1787" i="4" s="1"/>
  <c r="L1775" i="4"/>
  <c r="M1775" i="4" s="1"/>
  <c r="L1763" i="4"/>
  <c r="M1763" i="4" s="1"/>
  <c r="L1751" i="4"/>
  <c r="M1751" i="4" s="1"/>
  <c r="L1691" i="4"/>
  <c r="M1691" i="4" s="1"/>
  <c r="L1679" i="4"/>
  <c r="M1679" i="4" s="1"/>
  <c r="L1643" i="4"/>
  <c r="M1643" i="4" s="1"/>
  <c r="L1631" i="4"/>
  <c r="M1631" i="4" s="1"/>
  <c r="L1619" i="4"/>
  <c r="M1619" i="4" s="1"/>
  <c r="L1595" i="4"/>
  <c r="M1595" i="4" s="1"/>
  <c r="L1559" i="4"/>
  <c r="M1559" i="4" s="1"/>
  <c r="L1523" i="4"/>
  <c r="M1523" i="4" s="1"/>
  <c r="L1511" i="4"/>
  <c r="M1511" i="4" s="1"/>
  <c r="L1487" i="4"/>
  <c r="M1487" i="4" s="1"/>
  <c r="L1475" i="4"/>
  <c r="M1475" i="4" s="1"/>
  <c r="L1463" i="4"/>
  <c r="M1463" i="4" s="1"/>
  <c r="L1415" i="4"/>
  <c r="M1415" i="4" s="1"/>
  <c r="L1391" i="4"/>
  <c r="M1391" i="4" s="1"/>
  <c r="L1379" i="4"/>
  <c r="M1379" i="4" s="1"/>
  <c r="L1367" i="4"/>
  <c r="M1367" i="4" s="1"/>
  <c r="L1355" i="4"/>
  <c r="M1355" i="4" s="1"/>
  <c r="L1343" i="4"/>
  <c r="M1343" i="4" s="1"/>
  <c r="L1331" i="4"/>
  <c r="M1331" i="4" s="1"/>
  <c r="L1319" i="4"/>
  <c r="M1319" i="4" s="1"/>
  <c r="L1972" i="4"/>
  <c r="M1972" i="4" s="1"/>
  <c r="L1900" i="4"/>
  <c r="M1900" i="4" s="1"/>
  <c r="L1840" i="4"/>
  <c r="M1840" i="4" s="1"/>
  <c r="L1816" i="4"/>
  <c r="M1816" i="4" s="1"/>
  <c r="L1792" i="4"/>
  <c r="M1792" i="4" s="1"/>
  <c r="L1564" i="4"/>
  <c r="M1564" i="4" s="1"/>
  <c r="L1540" i="4"/>
  <c r="M1540" i="4" s="1"/>
  <c r="L1408" i="4"/>
  <c r="M1408" i="4" s="1"/>
  <c r="L1228" i="4"/>
  <c r="M1228" i="4" s="1"/>
  <c r="L1192" i="4"/>
  <c r="M1192" i="4" s="1"/>
  <c r="L1180" i="4"/>
  <c r="M1180" i="4" s="1"/>
  <c r="L1108" i="4"/>
  <c r="M1108" i="4" s="1"/>
  <c r="L1024" i="4"/>
  <c r="M1024" i="4" s="1"/>
  <c r="L268" i="4"/>
  <c r="M268" i="4" s="1"/>
  <c r="L256" i="4"/>
  <c r="M256" i="4" s="1"/>
  <c r="L244" i="4"/>
  <c r="M244" i="4" s="1"/>
  <c r="L232" i="4"/>
  <c r="M232" i="4" s="1"/>
  <c r="L220" i="4"/>
  <c r="M220" i="4" s="1"/>
  <c r="L208" i="4"/>
  <c r="M208" i="4" s="1"/>
  <c r="L196" i="4"/>
  <c r="M196" i="4" s="1"/>
  <c r="L184" i="4"/>
  <c r="M184" i="4" s="1"/>
  <c r="L172" i="4"/>
  <c r="M172" i="4" s="1"/>
  <c r="L160" i="4"/>
  <c r="M160" i="4" s="1"/>
  <c r="L148" i="4"/>
  <c r="M148" i="4" s="1"/>
  <c r="L136" i="4"/>
  <c r="M136" i="4" s="1"/>
  <c r="L124" i="4"/>
  <c r="M124" i="4" s="1"/>
  <c r="L112" i="4"/>
  <c r="M112" i="4" s="1"/>
  <c r="L100" i="4"/>
  <c r="M100" i="4" s="1"/>
  <c r="L88" i="4"/>
  <c r="M88" i="4" s="1"/>
  <c r="L76" i="4"/>
  <c r="M76" i="4" s="1"/>
  <c r="L64" i="4"/>
  <c r="M64" i="4" s="1"/>
  <c r="L52" i="4"/>
  <c r="M52" i="4" s="1"/>
  <c r="L40" i="4"/>
  <c r="M40" i="4" s="1"/>
  <c r="L28" i="4"/>
  <c r="M28" i="4" s="1"/>
  <c r="L16" i="4"/>
  <c r="M16" i="4" s="1"/>
  <c r="L4" i="4"/>
  <c r="M4" i="4" s="1"/>
  <c r="L1995" i="4"/>
  <c r="M1995" i="4" s="1"/>
  <c r="L1983" i="4"/>
  <c r="M1983" i="4" s="1"/>
  <c r="L1971" i="4"/>
  <c r="M1971" i="4" s="1"/>
  <c r="L1959" i="4"/>
  <c r="M1959" i="4" s="1"/>
  <c r="L1947" i="4"/>
  <c r="M1947" i="4" s="1"/>
  <c r="L1935" i="4"/>
  <c r="M1935" i="4" s="1"/>
  <c r="L1923" i="4"/>
  <c r="M1923" i="4" s="1"/>
  <c r="L1911" i="4"/>
  <c r="M1911" i="4" s="1"/>
  <c r="L1899" i="4"/>
  <c r="M1899" i="4" s="1"/>
  <c r="L1887" i="4"/>
  <c r="M1887" i="4" s="1"/>
  <c r="L1875" i="4"/>
  <c r="M1875" i="4" s="1"/>
  <c r="L1863" i="4"/>
  <c r="M1863" i="4" s="1"/>
  <c r="L1851" i="4"/>
  <c r="M1851" i="4" s="1"/>
  <c r="L1839" i="4"/>
  <c r="M1839" i="4" s="1"/>
  <c r="L1827" i="4"/>
  <c r="M1827" i="4" s="1"/>
  <c r="L1815" i="4"/>
  <c r="M1815" i="4" s="1"/>
  <c r="L1803" i="4"/>
  <c r="M1803" i="4" s="1"/>
  <c r="L1791" i="4"/>
  <c r="M1791" i="4" s="1"/>
  <c r="L1779" i="4"/>
  <c r="M1779" i="4" s="1"/>
  <c r="L1767" i="4"/>
  <c r="M1767" i="4" s="1"/>
  <c r="L1755" i="4"/>
  <c r="M1755" i="4" s="1"/>
  <c r="L1743" i="4"/>
  <c r="M1743" i="4" s="1"/>
  <c r="L1731" i="4"/>
  <c r="M1731" i="4" s="1"/>
  <c r="L1719" i="4"/>
  <c r="M1719" i="4" s="1"/>
  <c r="L1707" i="4"/>
  <c r="M1707" i="4" s="1"/>
  <c r="L1695" i="4"/>
  <c r="M1695" i="4" s="1"/>
  <c r="L1683" i="4"/>
  <c r="M1683" i="4" s="1"/>
  <c r="L1671" i="4"/>
  <c r="M1671" i="4" s="1"/>
  <c r="L1659" i="4"/>
  <c r="M1659" i="4" s="1"/>
  <c r="L1647" i="4"/>
  <c r="M1647" i="4" s="1"/>
  <c r="L1635" i="4"/>
  <c r="M1635" i="4" s="1"/>
  <c r="L1623" i="4"/>
  <c r="M1623" i="4" s="1"/>
  <c r="L1611" i="4"/>
  <c r="M1611" i="4" s="1"/>
  <c r="L1599" i="4"/>
  <c r="M1599" i="4" s="1"/>
  <c r="L1587" i="4"/>
  <c r="M1587" i="4" s="1"/>
  <c r="L1575" i="4"/>
  <c r="M1575" i="4" s="1"/>
  <c r="L1563" i="4"/>
  <c r="M1563" i="4" s="1"/>
  <c r="L1239" i="4"/>
  <c r="M1239" i="4" s="1"/>
  <c r="L1551" i="4"/>
  <c r="M1551" i="4" s="1"/>
  <c r="L1539" i="4"/>
  <c r="M1539" i="4" s="1"/>
  <c r="L1527" i="4"/>
  <c r="M1527" i="4" s="1"/>
  <c r="L1515" i="4"/>
  <c r="M1515" i="4" s="1"/>
  <c r="L1503" i="4"/>
  <c r="M1503" i="4" s="1"/>
  <c r="L1491" i="4"/>
  <c r="M1491" i="4" s="1"/>
  <c r="L1479" i="4"/>
  <c r="M1479" i="4" s="1"/>
  <c r="L1467" i="4"/>
  <c r="M1467" i="4" s="1"/>
  <c r="L1455" i="4"/>
  <c r="M1455" i="4" s="1"/>
  <c r="L1443" i="4"/>
  <c r="M1443" i="4" s="1"/>
  <c r="L1431" i="4"/>
  <c r="M1431" i="4" s="1"/>
  <c r="L1419" i="4"/>
  <c r="M1419" i="4" s="1"/>
  <c r="L1407" i="4"/>
  <c r="M1407" i="4" s="1"/>
  <c r="L1395" i="4"/>
  <c r="M1395" i="4" s="1"/>
  <c r="L1383" i="4"/>
  <c r="M1383" i="4" s="1"/>
  <c r="L1371" i="4"/>
  <c r="M1371" i="4" s="1"/>
  <c r="L1359" i="4"/>
  <c r="M1359" i="4" s="1"/>
  <c r="L1347" i="4"/>
  <c r="M1347" i="4" s="1"/>
  <c r="L1335" i="4"/>
  <c r="M1335" i="4" s="1"/>
  <c r="L1323" i="4"/>
  <c r="M1323" i="4" s="1"/>
  <c r="L1311" i="4"/>
  <c r="M1311" i="4" s="1"/>
  <c r="L1299" i="4"/>
  <c r="M1299" i="4" s="1"/>
  <c r="L1287" i="4"/>
  <c r="M1287" i="4" s="1"/>
  <c r="L1275" i="4"/>
  <c r="M1275" i="4" s="1"/>
  <c r="L1263" i="4"/>
  <c r="M1263" i="4" s="1"/>
  <c r="L1251" i="4"/>
  <c r="M1251" i="4" s="1"/>
  <c r="L1227" i="4"/>
  <c r="M1227" i="4" s="1"/>
  <c r="L1215" i="4"/>
  <c r="M1215" i="4" s="1"/>
  <c r="L1203" i="4"/>
  <c r="M1203" i="4" s="1"/>
  <c r="L1191" i="4"/>
  <c r="M1191" i="4" s="1"/>
  <c r="L1179" i="4"/>
  <c r="M1179" i="4" s="1"/>
  <c r="L1167" i="4"/>
  <c r="M1167" i="4" s="1"/>
  <c r="L1155" i="4"/>
  <c r="M1155" i="4" s="1"/>
  <c r="L1143" i="4"/>
  <c r="M1143" i="4" s="1"/>
  <c r="L1131" i="4"/>
  <c r="M1131" i="4" s="1"/>
  <c r="L1119" i="4"/>
  <c r="M1119" i="4" s="1"/>
  <c r="L1107" i="4"/>
  <c r="M1107" i="4" s="1"/>
  <c r="L1095" i="4"/>
  <c r="M1095" i="4" s="1"/>
  <c r="L1083" i="4"/>
  <c r="M1083" i="4" s="1"/>
  <c r="L1071" i="4"/>
  <c r="M1071" i="4" s="1"/>
  <c r="L1059" i="4"/>
  <c r="M1059" i="4" s="1"/>
  <c r="L1047" i="4"/>
  <c r="M1047" i="4" s="1"/>
  <c r="L1035" i="4"/>
  <c r="M1035" i="4" s="1"/>
  <c r="L1023" i="4"/>
  <c r="M1023" i="4" s="1"/>
  <c r="L1011" i="4"/>
  <c r="M1011" i="4" s="1"/>
  <c r="L999" i="4"/>
  <c r="M999" i="4" s="1"/>
  <c r="L987" i="4"/>
  <c r="M987" i="4" s="1"/>
  <c r="L975" i="4"/>
  <c r="M975" i="4" s="1"/>
  <c r="L963" i="4"/>
  <c r="M963" i="4" s="1"/>
  <c r="L951" i="4"/>
  <c r="M951" i="4" s="1"/>
  <c r="L939" i="4"/>
  <c r="M939" i="4" s="1"/>
  <c r="L915" i="4"/>
  <c r="M915" i="4" s="1"/>
  <c r="L903" i="4"/>
  <c r="M903" i="4" s="1"/>
  <c r="L891" i="4"/>
  <c r="M891" i="4" s="1"/>
  <c r="L879" i="4"/>
  <c r="M879" i="4" s="1"/>
  <c r="L867" i="4"/>
  <c r="M867" i="4" s="1"/>
  <c r="L855" i="4"/>
  <c r="M855" i="4" s="1"/>
  <c r="L843" i="4"/>
  <c r="M843" i="4" s="1"/>
  <c r="L831" i="4"/>
  <c r="M831" i="4" s="1"/>
  <c r="L819" i="4"/>
  <c r="M819" i="4" s="1"/>
  <c r="L807" i="4"/>
  <c r="M807" i="4" s="1"/>
  <c r="L795" i="4"/>
  <c r="M795" i="4" s="1"/>
  <c r="L783" i="4"/>
  <c r="M783" i="4" s="1"/>
  <c r="L771" i="4"/>
  <c r="M771" i="4" s="1"/>
  <c r="L759" i="4"/>
  <c r="M759" i="4" s="1"/>
  <c r="L747" i="4"/>
  <c r="M747" i="4" s="1"/>
  <c r="L735" i="4"/>
  <c r="M735" i="4" s="1"/>
  <c r="L723" i="4"/>
  <c r="M723" i="4" s="1"/>
  <c r="L711" i="4"/>
  <c r="M711" i="4" s="1"/>
  <c r="L699" i="4"/>
  <c r="M699" i="4" s="1"/>
  <c r="L687" i="4"/>
  <c r="M687" i="4" s="1"/>
  <c r="L675" i="4"/>
  <c r="M675" i="4" s="1"/>
  <c r="L663" i="4"/>
  <c r="M663" i="4" s="1"/>
  <c r="L651" i="4"/>
  <c r="M651" i="4" s="1"/>
  <c r="L639" i="4"/>
  <c r="M639" i="4" s="1"/>
  <c r="L627" i="4"/>
  <c r="M627" i="4" s="1"/>
  <c r="L615" i="4"/>
  <c r="M615" i="4" s="1"/>
  <c r="L603" i="4"/>
  <c r="M603" i="4" s="1"/>
  <c r="L591" i="4"/>
  <c r="M591" i="4" s="1"/>
  <c r="L579" i="4"/>
  <c r="M579" i="4" s="1"/>
  <c r="L567" i="4"/>
  <c r="M567" i="4" s="1"/>
  <c r="L555" i="4"/>
  <c r="M555" i="4" s="1"/>
  <c r="L543" i="4"/>
  <c r="M543" i="4" s="1"/>
  <c r="L531" i="4"/>
  <c r="M531" i="4" s="1"/>
  <c r="L519" i="4"/>
  <c r="M519" i="4" s="1"/>
  <c r="L507" i="4"/>
  <c r="M507" i="4" s="1"/>
  <c r="L495" i="4"/>
  <c r="M495" i="4" s="1"/>
  <c r="L483" i="4"/>
  <c r="M483" i="4" s="1"/>
  <c r="L471" i="4"/>
  <c r="M471" i="4" s="1"/>
  <c r="L459" i="4"/>
  <c r="M459" i="4" s="1"/>
  <c r="L447" i="4"/>
  <c r="M447" i="4" s="1"/>
  <c r="L435" i="4"/>
  <c r="M435" i="4" s="1"/>
  <c r="L423" i="4"/>
  <c r="M423" i="4" s="1"/>
  <c r="L411" i="4"/>
  <c r="M411" i="4" s="1"/>
  <c r="L399" i="4"/>
  <c r="M399" i="4" s="1"/>
  <c r="L387" i="4"/>
  <c r="M387" i="4" s="1"/>
  <c r="L375" i="4"/>
  <c r="M375" i="4" s="1"/>
  <c r="L363" i="4"/>
  <c r="M363" i="4" s="1"/>
  <c r="L351" i="4"/>
  <c r="M351" i="4" s="1"/>
  <c r="L339" i="4"/>
  <c r="M339" i="4" s="1"/>
  <c r="L327" i="4"/>
  <c r="M327" i="4" s="1"/>
  <c r="L315" i="4"/>
  <c r="M315" i="4" s="1"/>
  <c r="L303" i="4"/>
  <c r="M303" i="4" s="1"/>
  <c r="L291" i="4"/>
  <c r="M291" i="4" s="1"/>
  <c r="L279" i="4"/>
  <c r="M279" i="4" s="1"/>
  <c r="L267" i="4"/>
  <c r="M267" i="4" s="1"/>
  <c r="L255" i="4"/>
  <c r="M255" i="4" s="1"/>
  <c r="L243" i="4"/>
  <c r="M243" i="4" s="1"/>
  <c r="L231" i="4"/>
  <c r="M231" i="4" s="1"/>
  <c r="L219" i="4"/>
  <c r="M219" i="4" s="1"/>
  <c r="L207" i="4"/>
  <c r="M207" i="4" s="1"/>
  <c r="L195" i="4"/>
  <c r="M195" i="4" s="1"/>
  <c r="L183" i="4"/>
  <c r="M183" i="4" s="1"/>
  <c r="L171" i="4"/>
  <c r="M171" i="4" s="1"/>
  <c r="L159" i="4"/>
  <c r="M159" i="4" s="1"/>
  <c r="L147" i="4"/>
  <c r="M147" i="4" s="1"/>
  <c r="L135" i="4"/>
  <c r="M135" i="4" s="1"/>
  <c r="L123" i="4"/>
  <c r="M123" i="4" s="1"/>
  <c r="L111" i="4"/>
  <c r="M111" i="4" s="1"/>
  <c r="L99" i="4"/>
  <c r="M99" i="4" s="1"/>
  <c r="L87" i="4"/>
  <c r="M87" i="4" s="1"/>
  <c r="L75" i="4"/>
  <c r="M75" i="4" s="1"/>
  <c r="L63" i="4"/>
  <c r="M63" i="4" s="1"/>
  <c r="L51" i="4"/>
  <c r="M51" i="4" s="1"/>
  <c r="L39" i="4"/>
  <c r="M39" i="4" s="1"/>
  <c r="L27" i="4"/>
  <c r="M27" i="4" s="1"/>
  <c r="L15" i="4"/>
  <c r="M15" i="4" s="1"/>
  <c r="L3" i="4"/>
  <c r="M3" i="4" s="1"/>
  <c r="L1981" i="4"/>
  <c r="M1981" i="4" s="1"/>
  <c r="L1645" i="4"/>
  <c r="M1645" i="4" s="1"/>
  <c r="L1237" i="4"/>
  <c r="M1237" i="4" s="1"/>
  <c r="L565" i="4"/>
  <c r="M565" i="4" s="1"/>
  <c r="L373" i="4"/>
  <c r="M373" i="4" s="1"/>
  <c r="L265" i="4"/>
  <c r="M265" i="4" s="1"/>
  <c r="L1941" i="4"/>
  <c r="M1941" i="4" s="1"/>
  <c r="L1917" i="4"/>
  <c r="M1917" i="4" s="1"/>
  <c r="L1857" i="4"/>
  <c r="M1857" i="4" s="1"/>
  <c r="L1569" i="4"/>
  <c r="M1569" i="4" s="1"/>
  <c r="L1185" i="4"/>
  <c r="M1185" i="4" s="1"/>
  <c r="L1065" i="4"/>
  <c r="M1065" i="4" s="1"/>
  <c r="L753" i="4"/>
  <c r="M753" i="4" s="1"/>
  <c r="L729" i="4"/>
  <c r="M729" i="4" s="1"/>
  <c r="L321" i="4"/>
  <c r="M321" i="4" s="1"/>
  <c r="L21" i="4"/>
  <c r="M21" i="4" s="1"/>
  <c r="L9" i="4"/>
  <c r="M9" i="4" s="1"/>
  <c r="L1992" i="4"/>
  <c r="M1992" i="4" s="1"/>
  <c r="L1980" i="4"/>
  <c r="M1980" i="4" s="1"/>
  <c r="L1944" i="4"/>
  <c r="M1944" i="4" s="1"/>
  <c r="L1920" i="4"/>
  <c r="M1920" i="4" s="1"/>
  <c r="L1908" i="4"/>
  <c r="M1908" i="4" s="1"/>
  <c r="L1896" i="4"/>
  <c r="M1896" i="4" s="1"/>
  <c r="L1848" i="4"/>
  <c r="M1848" i="4" s="1"/>
  <c r="L1824" i="4"/>
  <c r="M1824" i="4" s="1"/>
  <c r="L1788" i="4"/>
  <c r="M1788" i="4" s="1"/>
  <c r="L1716" i="4"/>
  <c r="M1716" i="4" s="1"/>
  <c r="L1692" i="4"/>
  <c r="M1692" i="4" s="1"/>
  <c r="L1680" i="4"/>
  <c r="M1680" i="4" s="1"/>
  <c r="L1644" i="4"/>
  <c r="M1644" i="4" s="1"/>
  <c r="L1632" i="4"/>
  <c r="M1632" i="4" s="1"/>
  <c r="L1620" i="4"/>
  <c r="M1620" i="4" s="1"/>
  <c r="L1560" i="4"/>
  <c r="M1560" i="4" s="1"/>
  <c r="L1548" i="4"/>
  <c r="M1548" i="4" s="1"/>
  <c r="L1512" i="4"/>
  <c r="M1512" i="4" s="1"/>
  <c r="L1488" i="4"/>
  <c r="M1488" i="4" s="1"/>
  <c r="L1464" i="4"/>
  <c r="M1464" i="4" s="1"/>
  <c r="L1416" i="4"/>
  <c r="M1416" i="4" s="1"/>
  <c r="L1392" i="4"/>
  <c r="M1392" i="4" s="1"/>
  <c r="L1380" i="4"/>
  <c r="M1380" i="4" s="1"/>
  <c r="L1344" i="4"/>
  <c r="M1344" i="4" s="1"/>
  <c r="L1332" i="4"/>
  <c r="M1332" i="4" s="1"/>
  <c r="L1284" i="4"/>
  <c r="M1284" i="4" s="1"/>
  <c r="L1260" i="4"/>
  <c r="M1260" i="4" s="1"/>
  <c r="L1104" i="4"/>
  <c r="M1104" i="4" s="1"/>
  <c r="L1080" i="4"/>
  <c r="M1080" i="4" s="1"/>
  <c r="L1020" i="4"/>
  <c r="M1020" i="4" s="1"/>
  <c r="L996" i="4"/>
  <c r="M996" i="4" s="1"/>
  <c r="L960" i="4"/>
  <c r="M960" i="4" s="1"/>
  <c r="L948" i="4"/>
  <c r="M948" i="4" s="1"/>
  <c r="L888" i="4"/>
  <c r="M888" i="4" s="1"/>
  <c r="L852" i="4"/>
  <c r="M852" i="4" s="1"/>
  <c r="L816" i="4"/>
  <c r="M816" i="4" s="1"/>
  <c r="L744" i="4"/>
  <c r="M744" i="4" s="1"/>
  <c r="L624" i="4"/>
  <c r="M624" i="4" s="1"/>
  <c r="L588" i="4"/>
  <c r="M588" i="4" s="1"/>
  <c r="L564" i="4"/>
  <c r="M564" i="4" s="1"/>
  <c r="L516" i="4"/>
  <c r="M516" i="4" s="1"/>
  <c r="L492" i="4"/>
  <c r="M492" i="4" s="1"/>
  <c r="L420" i="4"/>
  <c r="M420" i="4" s="1"/>
  <c r="L396" i="4"/>
  <c r="M396" i="4" s="1"/>
  <c r="L348" i="4"/>
  <c r="M348" i="4" s="1"/>
  <c r="L252" i="4"/>
  <c r="M252" i="4" s="1"/>
  <c r="L192" i="4"/>
  <c r="M192" i="4" s="1"/>
  <c r="L72" i="4"/>
  <c r="M72" i="4" s="1"/>
  <c r="L60" i="4"/>
  <c r="M60" i="4" s="1"/>
  <c r="L1916" i="4"/>
  <c r="M1916" i="4" s="1"/>
  <c r="L1748" i="4"/>
  <c r="M1748" i="4" s="1"/>
  <c r="L1568" i="4"/>
  <c r="M1568" i="4" s="1"/>
  <c r="L1412" i="4"/>
  <c r="M1412" i="4" s="1"/>
  <c r="L392" i="4"/>
  <c r="M392" i="4" s="1"/>
  <c r="L224" i="4"/>
  <c r="M224" i="4" s="1"/>
  <c r="L1259" i="4"/>
  <c r="M1259" i="4" s="1"/>
  <c r="L1223" i="4"/>
  <c r="M1223" i="4" s="1"/>
  <c r="L1211" i="4"/>
  <c r="M1211" i="4" s="1"/>
  <c r="L1187" i="4"/>
  <c r="M1187" i="4" s="1"/>
  <c r="L1163" i="4"/>
  <c r="M1163" i="4" s="1"/>
  <c r="L1151" i="4"/>
  <c r="M1151" i="4" s="1"/>
  <c r="L1139" i="4"/>
  <c r="M1139" i="4" s="1"/>
  <c r="L1127" i="4"/>
  <c r="M1127" i="4" s="1"/>
  <c r="L1115" i="4"/>
  <c r="M1115" i="4" s="1"/>
  <c r="L1067" i="4"/>
  <c r="M1067" i="4" s="1"/>
  <c r="L1019" i="4"/>
  <c r="M1019" i="4" s="1"/>
  <c r="L971" i="4"/>
  <c r="M971" i="4" s="1"/>
  <c r="L959" i="4"/>
  <c r="M959" i="4" s="1"/>
  <c r="L935" i="4"/>
  <c r="M935" i="4" s="1"/>
  <c r="L911" i="4"/>
  <c r="M911" i="4" s="1"/>
  <c r="L899" i="4"/>
  <c r="M899" i="4" s="1"/>
  <c r="L887" i="4"/>
  <c r="M887" i="4" s="1"/>
  <c r="L875" i="4"/>
  <c r="M875" i="4" s="1"/>
  <c r="L839" i="4"/>
  <c r="M839" i="4" s="1"/>
  <c r="L815" i="4"/>
  <c r="M815" i="4" s="1"/>
  <c r="L803" i="4"/>
  <c r="M803" i="4" s="1"/>
  <c r="L767" i="4"/>
  <c r="M767" i="4" s="1"/>
  <c r="L743" i="4"/>
  <c r="M743" i="4" s="1"/>
  <c r="L719" i="4"/>
  <c r="M719" i="4" s="1"/>
  <c r="L695" i="4"/>
  <c r="M695" i="4" s="1"/>
  <c r="L647" i="4"/>
  <c r="M647" i="4" s="1"/>
  <c r="L623" i="4"/>
  <c r="M623" i="4" s="1"/>
  <c r="L611" i="4"/>
  <c r="M611" i="4" s="1"/>
  <c r="L599" i="4"/>
  <c r="M599" i="4" s="1"/>
  <c r="L587" i="4"/>
  <c r="M587" i="4" s="1"/>
  <c r="L575" i="4"/>
  <c r="M575" i="4" s="1"/>
  <c r="L539" i="4"/>
  <c r="M539" i="4" s="1"/>
  <c r="L527" i="4"/>
  <c r="M527" i="4" s="1"/>
  <c r="L503" i="4"/>
  <c r="M503" i="4" s="1"/>
  <c r="L479" i="4"/>
  <c r="M479" i="4" s="1"/>
  <c r="L455" i="4"/>
  <c r="M455" i="4" s="1"/>
  <c r="L443" i="4"/>
  <c r="M443" i="4" s="1"/>
  <c r="L431" i="4"/>
  <c r="M431" i="4" s="1"/>
  <c r="L371" i="4"/>
  <c r="M371" i="4" s="1"/>
  <c r="L299" i="4"/>
  <c r="M299" i="4" s="1"/>
  <c r="L287" i="4"/>
  <c r="M287" i="4" s="1"/>
  <c r="L251" i="4"/>
  <c r="M251" i="4" s="1"/>
  <c r="L167" i="4"/>
  <c r="M167" i="4" s="1"/>
  <c r="L143" i="4"/>
  <c r="M143" i="4" s="1"/>
  <c r="L71" i="4"/>
  <c r="M71" i="4" s="1"/>
  <c r="L59" i="4"/>
  <c r="M59" i="4" s="1"/>
  <c r="L47" i="4"/>
  <c r="M47" i="4" s="1"/>
  <c r="L23" i="4"/>
  <c r="M23" i="4" s="1"/>
  <c r="L1747" i="4"/>
  <c r="M1747" i="4" s="1"/>
  <c r="L1495" i="4"/>
  <c r="M1495" i="4" s="1"/>
  <c r="L1411" i="4"/>
  <c r="M1411" i="4" s="1"/>
  <c r="L1339" i="4"/>
  <c r="M1339" i="4" s="1"/>
  <c r="L1315" i="4"/>
  <c r="M1315" i="4" s="1"/>
  <c r="L1255" i="4"/>
  <c r="M1255" i="4" s="1"/>
  <c r="L859" i="4"/>
  <c r="M859" i="4" s="1"/>
  <c r="L523" i="4"/>
  <c r="M523" i="4" s="1"/>
  <c r="L487" i="4"/>
  <c r="M487" i="4" s="1"/>
  <c r="L415" i="4"/>
  <c r="M415" i="4" s="1"/>
  <c r="L199" i="4"/>
  <c r="M199" i="4" s="1"/>
  <c r="L187" i="4"/>
  <c r="M187" i="4" s="1"/>
  <c r="L175" i="4"/>
  <c r="M175" i="4" s="1"/>
  <c r="L163" i="4"/>
  <c r="M163" i="4" s="1"/>
  <c r="L151" i="4"/>
  <c r="M151" i="4" s="1"/>
  <c r="L139" i="4"/>
  <c r="M139" i="4" s="1"/>
  <c r="L127" i="4"/>
  <c r="M127" i="4" s="1"/>
  <c r="L103" i="4"/>
  <c r="M103" i="4" s="1"/>
  <c r="L91" i="4"/>
  <c r="M91" i="4" s="1"/>
  <c r="L79" i="4"/>
  <c r="M79" i="4" s="1"/>
  <c r="L67" i="4"/>
  <c r="M67" i="4" s="1"/>
  <c r="L55" i="4"/>
  <c r="M55" i="4" s="1"/>
  <c r="L43" i="4"/>
  <c r="M43" i="4" s="1"/>
  <c r="L31" i="4"/>
  <c r="M31" i="4" s="1"/>
  <c r="L19" i="4"/>
  <c r="M19" i="4" s="1"/>
  <c r="L7" i="4"/>
  <c r="M7" i="4" s="1"/>
  <c r="L1713" i="4"/>
  <c r="M1713" i="4" s="1"/>
  <c r="L225" i="4"/>
  <c r="M225" i="4" s="1"/>
  <c r="L1364" i="4"/>
  <c r="M1364" i="4" s="1"/>
  <c r="L1268" i="4"/>
  <c r="M1268" i="4" s="1"/>
  <c r="L920" i="4"/>
  <c r="M920" i="4" s="1"/>
  <c r="L416" i="4"/>
  <c r="M416" i="4" s="1"/>
  <c r="L1867" i="4"/>
  <c r="M1867" i="4" s="1"/>
  <c r="L1795" i="4"/>
  <c r="M1795" i="4" s="1"/>
  <c r="L1639" i="4"/>
  <c r="M1639" i="4" s="1"/>
  <c r="L1447" i="4"/>
  <c r="M1447" i="4" s="1"/>
  <c r="L1303" i="4"/>
  <c r="M1303" i="4" s="1"/>
  <c r="L919" i="4"/>
  <c r="M919" i="4" s="1"/>
  <c r="L787" i="4"/>
  <c r="M787" i="4" s="1"/>
  <c r="L667" i="4"/>
  <c r="M667" i="4" s="1"/>
  <c r="L475" i="4"/>
  <c r="M475" i="4" s="1"/>
  <c r="L331" i="4"/>
  <c r="M331" i="4" s="1"/>
  <c r="L223" i="4"/>
  <c r="M223" i="4" s="1"/>
  <c r="L1905" i="4"/>
  <c r="M1905" i="4" s="1"/>
  <c r="L1485" i="4"/>
  <c r="M1485" i="4" s="1"/>
  <c r="L1137" i="4"/>
  <c r="M1137" i="4" s="1"/>
  <c r="L1101" i="4"/>
  <c r="M1101" i="4" s="1"/>
  <c r="L921" i="4"/>
  <c r="M921" i="4" s="1"/>
  <c r="L561" i="4"/>
  <c r="M561" i="4" s="1"/>
  <c r="L369" i="4"/>
  <c r="M369" i="4" s="1"/>
  <c r="L105" i="4"/>
  <c r="M105" i="4" s="1"/>
  <c r="L1796" i="4"/>
  <c r="M1796" i="4" s="1"/>
  <c r="L1616" i="4"/>
  <c r="M1616" i="4" s="1"/>
  <c r="L776" i="4"/>
  <c r="M776" i="4" s="1"/>
  <c r="L1973" i="4"/>
  <c r="M1973" i="4" s="1"/>
  <c r="L1769" i="4"/>
  <c r="M1769" i="4" s="1"/>
  <c r="L329" i="4"/>
  <c r="M329" i="4" s="1"/>
  <c r="L173" i="4"/>
  <c r="M173" i="4" s="1"/>
  <c r="L1957" i="4"/>
  <c r="M1957" i="4" s="1"/>
  <c r="L1933" i="4"/>
  <c r="M1933" i="4" s="1"/>
  <c r="L1897" i="4"/>
  <c r="M1897" i="4" s="1"/>
  <c r="L1861" i="4"/>
  <c r="M1861" i="4" s="1"/>
  <c r="L1825" i="4"/>
  <c r="M1825" i="4" s="1"/>
  <c r="L1789" i="4"/>
  <c r="M1789" i="4" s="1"/>
  <c r="L1753" i="4"/>
  <c r="M1753" i="4" s="1"/>
  <c r="L1729" i="4"/>
  <c r="M1729" i="4" s="1"/>
  <c r="L1693" i="4"/>
  <c r="M1693" i="4" s="1"/>
  <c r="L1657" i="4"/>
  <c r="M1657" i="4" s="1"/>
  <c r="L1621" i="4"/>
  <c r="M1621" i="4" s="1"/>
  <c r="L1609" i="4"/>
  <c r="M1609" i="4" s="1"/>
  <c r="L1573" i="4"/>
  <c r="M1573" i="4" s="1"/>
  <c r="L1561" i="4"/>
  <c r="M1561" i="4" s="1"/>
  <c r="L1525" i="4"/>
  <c r="M1525" i="4" s="1"/>
  <c r="L1513" i="4"/>
  <c r="M1513" i="4" s="1"/>
  <c r="L1501" i="4"/>
  <c r="M1501" i="4" s="1"/>
  <c r="L1489" i="4"/>
  <c r="M1489" i="4" s="1"/>
  <c r="L1477" i="4"/>
  <c r="M1477" i="4" s="1"/>
  <c r="L1465" i="4"/>
  <c r="M1465" i="4" s="1"/>
  <c r="L1453" i="4"/>
  <c r="M1453" i="4" s="1"/>
  <c r="L1441" i="4"/>
  <c r="M1441" i="4" s="1"/>
  <c r="L1429" i="4"/>
  <c r="M1429" i="4" s="1"/>
  <c r="L1417" i="4"/>
  <c r="M1417" i="4" s="1"/>
  <c r="L1381" i="4"/>
  <c r="M1381" i="4" s="1"/>
  <c r="L1369" i="4"/>
  <c r="M1369" i="4" s="1"/>
  <c r="L1357" i="4"/>
  <c r="M1357" i="4" s="1"/>
  <c r="L1345" i="4"/>
  <c r="M1345" i="4" s="1"/>
  <c r="L1333" i="4"/>
  <c r="M1333" i="4" s="1"/>
  <c r="L1321" i="4"/>
  <c r="M1321" i="4" s="1"/>
  <c r="L1309" i="4"/>
  <c r="M1309" i="4" s="1"/>
  <c r="L1297" i="4"/>
  <c r="M1297" i="4" s="1"/>
  <c r="L1285" i="4"/>
  <c r="M1285" i="4" s="1"/>
  <c r="L1273" i="4"/>
  <c r="M1273" i="4" s="1"/>
  <c r="L1261" i="4"/>
  <c r="M1261" i="4" s="1"/>
  <c r="L1249" i="4"/>
  <c r="M1249" i="4" s="1"/>
  <c r="L1225" i="4"/>
  <c r="M1225" i="4" s="1"/>
  <c r="L1213" i="4"/>
  <c r="M1213" i="4" s="1"/>
  <c r="L1201" i="4"/>
  <c r="M1201" i="4" s="1"/>
  <c r="L1189" i="4"/>
  <c r="M1189" i="4" s="1"/>
  <c r="L1177" i="4"/>
  <c r="M1177" i="4" s="1"/>
  <c r="L1165" i="4"/>
  <c r="M1165" i="4" s="1"/>
  <c r="L1153" i="4"/>
  <c r="M1153" i="4" s="1"/>
  <c r="L1141" i="4"/>
  <c r="M1141" i="4" s="1"/>
  <c r="L1129" i="4"/>
  <c r="M1129" i="4" s="1"/>
  <c r="L1117" i="4"/>
  <c r="M1117" i="4" s="1"/>
  <c r="L1105" i="4"/>
  <c r="M1105" i="4" s="1"/>
  <c r="L1093" i="4"/>
  <c r="M1093" i="4" s="1"/>
  <c r="L1081" i="4"/>
  <c r="M1081" i="4" s="1"/>
  <c r="L829" i="4"/>
  <c r="M829" i="4" s="1"/>
  <c r="L817" i="4"/>
  <c r="M817" i="4" s="1"/>
  <c r="L1368" i="4"/>
  <c r="M1368" i="4" s="1"/>
  <c r="L828" i="4"/>
  <c r="M828" i="4" s="1"/>
  <c r="L156" i="4"/>
  <c r="M156" i="4" s="1"/>
  <c r="L1533" i="4"/>
  <c r="M1533" i="4" s="1"/>
  <c r="L1868" i="4"/>
  <c r="M1868" i="4" s="1"/>
  <c r="L1712" i="4"/>
  <c r="M1712" i="4" s="1"/>
  <c r="L1304" i="4"/>
  <c r="M1304" i="4" s="1"/>
  <c r="L1184" i="4"/>
  <c r="M1184" i="4" s="1"/>
  <c r="L824" i="4"/>
  <c r="M824" i="4" s="1"/>
  <c r="L1865" i="4"/>
  <c r="M1865" i="4" s="1"/>
  <c r="L1709" i="4"/>
  <c r="M1709" i="4" s="1"/>
  <c r="L869" i="4"/>
  <c r="M869" i="4" s="1"/>
  <c r="L557" i="4"/>
  <c r="M557" i="4" s="1"/>
  <c r="L185" i="4"/>
  <c r="M185" i="4" s="1"/>
  <c r="L1993" i="4"/>
  <c r="M1993" i="4" s="1"/>
  <c r="L1969" i="4"/>
  <c r="M1969" i="4" s="1"/>
  <c r="L1921" i="4"/>
  <c r="M1921" i="4" s="1"/>
  <c r="L1885" i="4"/>
  <c r="M1885" i="4" s="1"/>
  <c r="L1849" i="4"/>
  <c r="M1849" i="4" s="1"/>
  <c r="L1813" i="4"/>
  <c r="M1813" i="4" s="1"/>
  <c r="L1777" i="4"/>
  <c r="M1777" i="4" s="1"/>
  <c r="L1741" i="4"/>
  <c r="M1741" i="4" s="1"/>
  <c r="L1717" i="4"/>
  <c r="M1717" i="4" s="1"/>
  <c r="L1681" i="4"/>
  <c r="M1681" i="4" s="1"/>
  <c r="L1633" i="4"/>
  <c r="M1633" i="4" s="1"/>
  <c r="L1585" i="4"/>
  <c r="M1585" i="4" s="1"/>
  <c r="L1549" i="4"/>
  <c r="M1549" i="4" s="1"/>
  <c r="L1393" i="4"/>
  <c r="M1393" i="4" s="1"/>
  <c r="L467" i="4"/>
  <c r="M467" i="4" s="1"/>
  <c r="L155" i="4"/>
  <c r="M155" i="4" s="1"/>
  <c r="L1869" i="4"/>
  <c r="M1869" i="4" s="1"/>
  <c r="L1076" i="4"/>
  <c r="M1076" i="4" s="1"/>
  <c r="L788" i="4"/>
  <c r="M788" i="4" s="1"/>
  <c r="L524" i="4"/>
  <c r="M524" i="4" s="1"/>
  <c r="L320" i="4"/>
  <c r="M320" i="4" s="1"/>
  <c r="L1841" i="4"/>
  <c r="M1841" i="4" s="1"/>
  <c r="L1757" i="4"/>
  <c r="M1757" i="4" s="1"/>
  <c r="L1589" i="4"/>
  <c r="M1589" i="4" s="1"/>
  <c r="L1073" i="4"/>
  <c r="M1073" i="4" s="1"/>
  <c r="L1013" i="4"/>
  <c r="M1013" i="4" s="1"/>
  <c r="L773" i="4"/>
  <c r="M773" i="4" s="1"/>
  <c r="L629" i="4"/>
  <c r="M629" i="4" s="1"/>
  <c r="L1945" i="4"/>
  <c r="M1945" i="4" s="1"/>
  <c r="L1909" i="4"/>
  <c r="M1909" i="4" s="1"/>
  <c r="L1873" i="4"/>
  <c r="M1873" i="4" s="1"/>
  <c r="L1837" i="4"/>
  <c r="M1837" i="4" s="1"/>
  <c r="L1801" i="4"/>
  <c r="M1801" i="4" s="1"/>
  <c r="L1765" i="4"/>
  <c r="M1765" i="4" s="1"/>
  <c r="L1705" i="4"/>
  <c r="M1705" i="4" s="1"/>
  <c r="L1669" i="4"/>
  <c r="M1669" i="4" s="1"/>
  <c r="L1597" i="4"/>
  <c r="M1597" i="4" s="1"/>
  <c r="L1537" i="4"/>
  <c r="M1537" i="4" s="1"/>
  <c r="L1405" i="4"/>
  <c r="M1405" i="4" s="1"/>
  <c r="L1057" i="4"/>
  <c r="M1057" i="4" s="1"/>
  <c r="L1033" i="4"/>
  <c r="M1033" i="4" s="1"/>
  <c r="L1009" i="4"/>
  <c r="M1009" i="4" s="1"/>
  <c r="L973" i="4"/>
  <c r="M973" i="4" s="1"/>
  <c r="L949" i="4"/>
  <c r="M949" i="4" s="1"/>
  <c r="L925" i="4"/>
  <c r="M925" i="4" s="1"/>
  <c r="L901" i="4"/>
  <c r="M901" i="4" s="1"/>
  <c r="L865" i="4"/>
  <c r="M865" i="4" s="1"/>
  <c r="L841" i="4"/>
  <c r="M841" i="4" s="1"/>
  <c r="L793" i="4"/>
  <c r="M793" i="4" s="1"/>
  <c r="L769" i="4"/>
  <c r="M769" i="4" s="1"/>
  <c r="L745" i="4"/>
  <c r="M745" i="4" s="1"/>
  <c r="L709" i="4"/>
  <c r="M709" i="4" s="1"/>
  <c r="L685" i="4"/>
  <c r="M685" i="4" s="1"/>
  <c r="L661" i="4"/>
  <c r="M661" i="4" s="1"/>
  <c r="L637" i="4"/>
  <c r="M637" i="4" s="1"/>
  <c r="L601" i="4"/>
  <c r="M601" i="4" s="1"/>
  <c r="L577" i="4"/>
  <c r="M577" i="4" s="1"/>
  <c r="L529" i="4"/>
  <c r="M529" i="4" s="1"/>
  <c r="L505" i="4"/>
  <c r="M505" i="4" s="1"/>
  <c r="L481" i="4"/>
  <c r="M481" i="4" s="1"/>
  <c r="L445" i="4"/>
  <c r="M445" i="4" s="1"/>
  <c r="L421" i="4"/>
  <c r="M421" i="4" s="1"/>
  <c r="L397" i="4"/>
  <c r="M397" i="4" s="1"/>
  <c r="L361" i="4"/>
  <c r="M361" i="4" s="1"/>
  <c r="L337" i="4"/>
  <c r="M337" i="4" s="1"/>
  <c r="L313" i="4"/>
  <c r="M313" i="4" s="1"/>
  <c r="L289" i="4"/>
  <c r="M289" i="4" s="1"/>
  <c r="L241" i="4"/>
  <c r="M241" i="4" s="1"/>
  <c r="L217" i="4"/>
  <c r="M217" i="4" s="1"/>
  <c r="L193" i="4"/>
  <c r="M193" i="4" s="1"/>
  <c r="L169" i="4"/>
  <c r="M169" i="4" s="1"/>
  <c r="L133" i="4"/>
  <c r="M133" i="4" s="1"/>
  <c r="L109" i="4"/>
  <c r="M109" i="4" s="1"/>
  <c r="L85" i="4"/>
  <c r="M85" i="4" s="1"/>
  <c r="L49" i="4"/>
  <c r="M49" i="4" s="1"/>
  <c r="L13" i="4"/>
  <c r="M13" i="4" s="1"/>
  <c r="L1600" i="4"/>
  <c r="M1600" i="4" s="1"/>
  <c r="L1528" i="4"/>
  <c r="M1528" i="4" s="1"/>
  <c r="L1456" i="4"/>
  <c r="M1456" i="4" s="1"/>
  <c r="L1288" i="4"/>
  <c r="M1288" i="4" s="1"/>
  <c r="L1956" i="4"/>
  <c r="M1956" i="4" s="1"/>
  <c r="L1776" i="4"/>
  <c r="M1776" i="4" s="1"/>
  <c r="L1752" i="4"/>
  <c r="M1752" i="4" s="1"/>
  <c r="L1524" i="4"/>
  <c r="M1524" i="4" s="1"/>
  <c r="L1428" i="4"/>
  <c r="M1428" i="4" s="1"/>
  <c r="L1320" i="4"/>
  <c r="M1320" i="4" s="1"/>
  <c r="L1224" i="4"/>
  <c r="M1224" i="4" s="1"/>
  <c r="L1200" i="4"/>
  <c r="M1200" i="4" s="1"/>
  <c r="L1140" i="4"/>
  <c r="M1140" i="4" s="1"/>
  <c r="L1056" i="4"/>
  <c r="M1056" i="4" s="1"/>
  <c r="L972" i="4"/>
  <c r="M972" i="4" s="1"/>
  <c r="L900" i="4"/>
  <c r="M900" i="4" s="1"/>
  <c r="L768" i="4"/>
  <c r="M768" i="4" s="1"/>
  <c r="L672" i="4"/>
  <c r="M672" i="4" s="1"/>
  <c r="L540" i="4"/>
  <c r="M540" i="4" s="1"/>
  <c r="L372" i="4"/>
  <c r="M372" i="4" s="1"/>
  <c r="L276" i="4"/>
  <c r="M276" i="4" s="1"/>
  <c r="L240" i="4"/>
  <c r="M240" i="4" s="1"/>
  <c r="L48" i="4"/>
  <c r="M48" i="4" s="1"/>
  <c r="L1069" i="4"/>
  <c r="M1069" i="4" s="1"/>
  <c r="L1045" i="4"/>
  <c r="M1045" i="4" s="1"/>
  <c r="L1021" i="4"/>
  <c r="M1021" i="4" s="1"/>
  <c r="L997" i="4"/>
  <c r="M997" i="4" s="1"/>
  <c r="L985" i="4"/>
  <c r="M985" i="4" s="1"/>
  <c r="L961" i="4"/>
  <c r="M961" i="4" s="1"/>
  <c r="L937" i="4"/>
  <c r="M937" i="4" s="1"/>
  <c r="L913" i="4"/>
  <c r="M913" i="4" s="1"/>
  <c r="L889" i="4"/>
  <c r="M889" i="4" s="1"/>
  <c r="L877" i="4"/>
  <c r="M877" i="4" s="1"/>
  <c r="L853" i="4"/>
  <c r="M853" i="4" s="1"/>
  <c r="L805" i="4"/>
  <c r="M805" i="4" s="1"/>
  <c r="L781" i="4"/>
  <c r="M781" i="4" s="1"/>
  <c r="L757" i="4"/>
  <c r="M757" i="4" s="1"/>
  <c r="L733" i="4"/>
  <c r="M733" i="4" s="1"/>
  <c r="L721" i="4"/>
  <c r="M721" i="4" s="1"/>
  <c r="L697" i="4"/>
  <c r="M697" i="4" s="1"/>
  <c r="L673" i="4"/>
  <c r="M673" i="4" s="1"/>
  <c r="L649" i="4"/>
  <c r="M649" i="4" s="1"/>
  <c r="L625" i="4"/>
  <c r="M625" i="4" s="1"/>
  <c r="L613" i="4"/>
  <c r="M613" i="4" s="1"/>
  <c r="L589" i="4"/>
  <c r="M589" i="4" s="1"/>
  <c r="L553" i="4"/>
  <c r="M553" i="4" s="1"/>
  <c r="L541" i="4"/>
  <c r="M541" i="4" s="1"/>
  <c r="L517" i="4"/>
  <c r="M517" i="4" s="1"/>
  <c r="L493" i="4"/>
  <c r="M493" i="4" s="1"/>
  <c r="L469" i="4"/>
  <c r="M469" i="4" s="1"/>
  <c r="L457" i="4"/>
  <c r="M457" i="4" s="1"/>
  <c r="L433" i="4"/>
  <c r="M433" i="4" s="1"/>
  <c r="L409" i="4"/>
  <c r="M409" i="4" s="1"/>
  <c r="L385" i="4"/>
  <c r="M385" i="4" s="1"/>
  <c r="L349" i="4"/>
  <c r="M349" i="4" s="1"/>
  <c r="L325" i="4"/>
  <c r="M325" i="4" s="1"/>
  <c r="L301" i="4"/>
  <c r="M301" i="4" s="1"/>
  <c r="L277" i="4"/>
  <c r="M277" i="4" s="1"/>
  <c r="L253" i="4"/>
  <c r="M253" i="4" s="1"/>
  <c r="L229" i="4"/>
  <c r="M229" i="4" s="1"/>
  <c r="L205" i="4"/>
  <c r="M205" i="4" s="1"/>
  <c r="L181" i="4"/>
  <c r="M181" i="4" s="1"/>
  <c r="L157" i="4"/>
  <c r="M157" i="4" s="1"/>
  <c r="L145" i="4"/>
  <c r="M145" i="4" s="1"/>
  <c r="L121" i="4"/>
  <c r="M121" i="4" s="1"/>
  <c r="L97" i="4"/>
  <c r="M97" i="4" s="1"/>
  <c r="L73" i="4"/>
  <c r="M73" i="4" s="1"/>
  <c r="L61" i="4"/>
  <c r="M61" i="4" s="1"/>
  <c r="L37" i="4"/>
  <c r="M37" i="4" s="1"/>
  <c r="L25" i="4"/>
  <c r="M25" i="4" s="1"/>
  <c r="L2001" i="4"/>
  <c r="M2001" i="4" s="1"/>
  <c r="L1989" i="4"/>
  <c r="M1989" i="4" s="1"/>
  <c r="L1977" i="4"/>
  <c r="M1977" i="4" s="1"/>
  <c r="L1965" i="4"/>
  <c r="M1965" i="4" s="1"/>
  <c r="L1953" i="4"/>
  <c r="M1953" i="4" s="1"/>
  <c r="L1929" i="4"/>
  <c r="M1929" i="4" s="1"/>
  <c r="L1893" i="4"/>
  <c r="M1893" i="4" s="1"/>
  <c r="L1881" i="4"/>
  <c r="M1881" i="4" s="1"/>
  <c r="L1845" i="4"/>
  <c r="M1845" i="4" s="1"/>
  <c r="L1833" i="4"/>
  <c r="M1833" i="4" s="1"/>
  <c r="L1821" i="4"/>
  <c r="M1821" i="4" s="1"/>
  <c r="L1809" i="4"/>
  <c r="M1809" i="4" s="1"/>
  <c r="L1797" i="4"/>
  <c r="M1797" i="4" s="1"/>
  <c r="L1785" i="4"/>
  <c r="M1785" i="4" s="1"/>
  <c r="L1773" i="4"/>
  <c r="M1773" i="4" s="1"/>
  <c r="L1761" i="4"/>
  <c r="M1761" i="4" s="1"/>
  <c r="L1749" i="4"/>
  <c r="M1749" i="4" s="1"/>
  <c r="L1737" i="4"/>
  <c r="M1737" i="4" s="1"/>
  <c r="L1725" i="4"/>
  <c r="M1725" i="4" s="1"/>
  <c r="L1701" i="4"/>
  <c r="M1701" i="4" s="1"/>
  <c r="L1689" i="4"/>
  <c r="M1689" i="4" s="1"/>
  <c r="L1677" i="4"/>
  <c r="M1677" i="4" s="1"/>
  <c r="L1665" i="4"/>
  <c r="M1665" i="4" s="1"/>
  <c r="L1653" i="4"/>
  <c r="M1653" i="4" s="1"/>
  <c r="L1641" i="4"/>
  <c r="M1641" i="4" s="1"/>
  <c r="L1629" i="4"/>
  <c r="M1629" i="4" s="1"/>
  <c r="L1617" i="4"/>
  <c r="M1617" i="4" s="1"/>
  <c r="L1605" i="4"/>
  <c r="M1605" i="4" s="1"/>
  <c r="L1593" i="4"/>
  <c r="M1593" i="4" s="1"/>
  <c r="L1581" i="4"/>
  <c r="M1581" i="4" s="1"/>
  <c r="L1557" i="4"/>
  <c r="M1557" i="4" s="1"/>
  <c r="L1545" i="4"/>
  <c r="M1545" i="4" s="1"/>
  <c r="L1521" i="4"/>
  <c r="M1521" i="4" s="1"/>
  <c r="L1509" i="4"/>
  <c r="M1509" i="4" s="1"/>
  <c r="L1497" i="4"/>
  <c r="M1497" i="4" s="1"/>
  <c r="L1473" i="4"/>
  <c r="M1473" i="4" s="1"/>
  <c r="L1461" i="4"/>
  <c r="M1461" i="4" s="1"/>
  <c r="L1449" i="4"/>
  <c r="M1449" i="4" s="1"/>
  <c r="L1437" i="4"/>
  <c r="M1437" i="4" s="1"/>
  <c r="L1425" i="4"/>
  <c r="M1425" i="4" s="1"/>
  <c r="L1413" i="4"/>
  <c r="M1413" i="4" s="1"/>
  <c r="L1401" i="4"/>
  <c r="M1401" i="4" s="1"/>
  <c r="L1389" i="4"/>
  <c r="M1389" i="4" s="1"/>
  <c r="L1377" i="4"/>
  <c r="M1377" i="4" s="1"/>
  <c r="L1365" i="4"/>
  <c r="M1365" i="4" s="1"/>
  <c r="L1353" i="4"/>
  <c r="M1353" i="4" s="1"/>
  <c r="L1341" i="4"/>
  <c r="M1341" i="4" s="1"/>
  <c r="L1329" i="4"/>
  <c r="M1329" i="4" s="1"/>
  <c r="L1317" i="4"/>
  <c r="M1317" i="4" s="1"/>
  <c r="L1305" i="4"/>
  <c r="M1305" i="4" s="1"/>
  <c r="L1293" i="4"/>
  <c r="M1293" i="4" s="1"/>
  <c r="L1281" i="4"/>
  <c r="M1281" i="4" s="1"/>
  <c r="L1269" i="4"/>
  <c r="M1269" i="4" s="1"/>
  <c r="L1257" i="4"/>
  <c r="M1257" i="4" s="1"/>
  <c r="L1245" i="4"/>
  <c r="M1245" i="4" s="1"/>
  <c r="L1233" i="4"/>
  <c r="M1233" i="4" s="1"/>
  <c r="L1221" i="4"/>
  <c r="M1221" i="4" s="1"/>
  <c r="L1209" i="4"/>
  <c r="M1209" i="4" s="1"/>
  <c r="L1197" i="4"/>
  <c r="M1197" i="4" s="1"/>
  <c r="L1173" i="4"/>
  <c r="M1173" i="4" s="1"/>
  <c r="L1161" i="4"/>
  <c r="M1161" i="4" s="1"/>
  <c r="L1149" i="4"/>
  <c r="M1149" i="4" s="1"/>
  <c r="L1125" i="4"/>
  <c r="M1125" i="4" s="1"/>
  <c r="L1113" i="4"/>
  <c r="M1113" i="4" s="1"/>
  <c r="L1089" i="4"/>
  <c r="M1089" i="4" s="1"/>
  <c r="L1077" i="4"/>
  <c r="M1077" i="4" s="1"/>
  <c r="L1053" i="4"/>
  <c r="M1053" i="4" s="1"/>
  <c r="L1041" i="4"/>
  <c r="M1041" i="4" s="1"/>
  <c r="L1029" i="4"/>
  <c r="M1029" i="4" s="1"/>
  <c r="L1017" i="4"/>
  <c r="M1017" i="4" s="1"/>
  <c r="L1005" i="4"/>
  <c r="M1005" i="4" s="1"/>
  <c r="L993" i="4"/>
  <c r="M993" i="4" s="1"/>
  <c r="L981" i="4"/>
  <c r="M981" i="4" s="1"/>
  <c r="L969" i="4"/>
  <c r="M969" i="4" s="1"/>
  <c r="L957" i="4"/>
  <c r="M957" i="4" s="1"/>
  <c r="L945" i="4"/>
  <c r="M945" i="4" s="1"/>
  <c r="L933" i="4"/>
  <c r="M933" i="4" s="1"/>
  <c r="L909" i="4"/>
  <c r="M909" i="4" s="1"/>
  <c r="L897" i="4"/>
  <c r="M897" i="4" s="1"/>
  <c r="L885" i="4"/>
  <c r="M885" i="4" s="1"/>
  <c r="L873" i="4"/>
  <c r="M873" i="4" s="1"/>
  <c r="L861" i="4"/>
  <c r="M861" i="4" s="1"/>
  <c r="L849" i="4"/>
  <c r="M849" i="4" s="1"/>
  <c r="L837" i="4"/>
  <c r="M837" i="4" s="1"/>
  <c r="L825" i="4"/>
  <c r="M825" i="4" s="1"/>
  <c r="L813" i="4"/>
  <c r="M813" i="4" s="1"/>
  <c r="L801" i="4"/>
  <c r="M801" i="4" s="1"/>
  <c r="L789" i="4"/>
  <c r="M789" i="4" s="1"/>
  <c r="L777" i="4"/>
  <c r="M777" i="4" s="1"/>
  <c r="L765" i="4"/>
  <c r="M765" i="4" s="1"/>
  <c r="L741" i="4"/>
  <c r="M741" i="4" s="1"/>
  <c r="L717" i="4"/>
  <c r="M717" i="4" s="1"/>
  <c r="L705" i="4"/>
  <c r="M705" i="4" s="1"/>
  <c r="L693" i="4"/>
  <c r="M693" i="4" s="1"/>
  <c r="L681" i="4"/>
  <c r="M681" i="4" s="1"/>
  <c r="L669" i="4"/>
  <c r="M669" i="4" s="1"/>
  <c r="L657" i="4"/>
  <c r="M657" i="4" s="1"/>
  <c r="L645" i="4"/>
  <c r="M645" i="4" s="1"/>
  <c r="L633" i="4"/>
  <c r="M633" i="4" s="1"/>
  <c r="L621" i="4"/>
  <c r="M621" i="4" s="1"/>
  <c r="L609" i="4"/>
  <c r="M609" i="4" s="1"/>
  <c r="L597" i="4"/>
  <c r="M597" i="4" s="1"/>
  <c r="L585" i="4"/>
  <c r="M585" i="4" s="1"/>
  <c r="L573" i="4"/>
  <c r="M573" i="4" s="1"/>
  <c r="L549" i="4"/>
  <c r="M549" i="4" s="1"/>
  <c r="L537" i="4"/>
  <c r="M537" i="4" s="1"/>
  <c r="L525" i="4"/>
  <c r="M525" i="4" s="1"/>
  <c r="L513" i="4"/>
  <c r="M513" i="4" s="1"/>
  <c r="L501" i="4"/>
  <c r="M501" i="4" s="1"/>
  <c r="L489" i="4"/>
  <c r="M489" i="4" s="1"/>
  <c r="L477" i="4"/>
  <c r="M477" i="4" s="1"/>
  <c r="L465" i="4"/>
  <c r="M465" i="4" s="1"/>
  <c r="L453" i="4"/>
  <c r="M453" i="4" s="1"/>
  <c r="L441" i="4"/>
  <c r="M441" i="4" s="1"/>
  <c r="L429" i="4"/>
  <c r="M429" i="4" s="1"/>
  <c r="L417" i="4"/>
  <c r="M417" i="4" s="1"/>
  <c r="L405" i="4"/>
  <c r="M405" i="4" s="1"/>
  <c r="L393" i="4"/>
  <c r="M393" i="4" s="1"/>
  <c r="L381" i="4"/>
  <c r="M381" i="4" s="1"/>
  <c r="L357" i="4"/>
  <c r="M357" i="4" s="1"/>
  <c r="L345" i="4"/>
  <c r="M345" i="4" s="1"/>
  <c r="L333" i="4"/>
  <c r="M333" i="4" s="1"/>
  <c r="L309" i="4"/>
  <c r="M309" i="4" s="1"/>
  <c r="L297" i="4"/>
  <c r="M297" i="4" s="1"/>
  <c r="L285" i="4"/>
  <c r="M285" i="4" s="1"/>
  <c r="L273" i="4"/>
  <c r="M273" i="4" s="1"/>
  <c r="L261" i="4"/>
  <c r="M261" i="4" s="1"/>
  <c r="L249" i="4"/>
  <c r="M249" i="4" s="1"/>
  <c r="L237" i="4"/>
  <c r="M237" i="4" s="1"/>
  <c r="L213" i="4"/>
  <c r="M213" i="4" s="1"/>
  <c r="L201" i="4"/>
  <c r="M201" i="4" s="1"/>
  <c r="L189" i="4"/>
  <c r="M189" i="4" s="1"/>
  <c r="L177" i="4"/>
  <c r="M177" i="4" s="1"/>
  <c r="L165" i="4"/>
  <c r="M165" i="4" s="1"/>
  <c r="L153" i="4"/>
  <c r="M153" i="4" s="1"/>
  <c r="L141" i="4"/>
  <c r="M141" i="4" s="1"/>
  <c r="L129" i="4"/>
  <c r="M129" i="4" s="1"/>
  <c r="L117" i="4"/>
  <c r="M117" i="4" s="1"/>
  <c r="L93" i="4"/>
  <c r="M93" i="4" s="1"/>
  <c r="L81" i="4"/>
  <c r="M81" i="4" s="1"/>
  <c r="L69" i="4"/>
  <c r="M69" i="4" s="1"/>
  <c r="L57" i="4"/>
  <c r="M57" i="4" s="1"/>
  <c r="L45" i="4"/>
  <c r="M45" i="4" s="1"/>
  <c r="L33" i="4"/>
  <c r="M33" i="4" s="1"/>
  <c r="L2000" i="4"/>
  <c r="M2000" i="4" s="1"/>
  <c r="L1988" i="4"/>
  <c r="M1988" i="4" s="1"/>
  <c r="L1976" i="4"/>
  <c r="M1976" i="4" s="1"/>
  <c r="L1964" i="4"/>
  <c r="M1964" i="4" s="1"/>
  <c r="L1952" i="4"/>
  <c r="M1952" i="4" s="1"/>
  <c r="L1940" i="4"/>
  <c r="M1940" i="4" s="1"/>
  <c r="L1928" i="4"/>
  <c r="M1928" i="4" s="1"/>
  <c r="L1904" i="4"/>
  <c r="M1904" i="4" s="1"/>
  <c r="L1892" i="4"/>
  <c r="M1892" i="4" s="1"/>
  <c r="L1880" i="4"/>
  <c r="M1880" i="4" s="1"/>
  <c r="L1856" i="4"/>
  <c r="M1856" i="4" s="1"/>
  <c r="L1844" i="4"/>
  <c r="M1844" i="4" s="1"/>
  <c r="L1832" i="4"/>
  <c r="M1832" i="4" s="1"/>
  <c r="L1820" i="4"/>
  <c r="M1820" i="4" s="1"/>
  <c r="L1808" i="4"/>
  <c r="M1808" i="4" s="1"/>
  <c r="L1784" i="4"/>
  <c r="M1784" i="4" s="1"/>
  <c r="L1772" i="4"/>
  <c r="M1772" i="4" s="1"/>
  <c r="L1760" i="4"/>
  <c r="M1760" i="4" s="1"/>
  <c r="L1736" i="4"/>
  <c r="M1736" i="4" s="1"/>
  <c r="L1724" i="4"/>
  <c r="M1724" i="4" s="1"/>
  <c r="L1700" i="4"/>
  <c r="M1700" i="4" s="1"/>
  <c r="L1688" i="4"/>
  <c r="M1688" i="4" s="1"/>
  <c r="L1676" i="4"/>
  <c r="M1676" i="4" s="1"/>
  <c r="L1664" i="4"/>
  <c r="M1664" i="4" s="1"/>
  <c r="L1652" i="4"/>
  <c r="M1652" i="4" s="1"/>
  <c r="L1640" i="4"/>
  <c r="M1640" i="4" s="1"/>
  <c r="L1604" i="4"/>
  <c r="M1604" i="4" s="1"/>
  <c r="L1556" i="4"/>
  <c r="M1556" i="4" s="1"/>
  <c r="L1340" i="4"/>
  <c r="M1340" i="4" s="1"/>
  <c r="L1292" i="4"/>
  <c r="M1292" i="4" s="1"/>
  <c r="L1220" i="4"/>
  <c r="M1220" i="4" s="1"/>
  <c r="L1100" i="4"/>
  <c r="M1100" i="4" s="1"/>
  <c r="L728" i="4"/>
  <c r="M728" i="4" s="1"/>
  <c r="L680" i="4"/>
  <c r="M680" i="4" s="1"/>
  <c r="L380" i="4"/>
  <c r="M380" i="4" s="1"/>
  <c r="L368" i="4"/>
  <c r="M368" i="4" s="1"/>
  <c r="L1999" i="4"/>
  <c r="M1999" i="4" s="1"/>
  <c r="L1987" i="4"/>
  <c r="M1987" i="4" s="1"/>
  <c r="L1975" i="4"/>
  <c r="M1975" i="4" s="1"/>
  <c r="L1963" i="4"/>
  <c r="M1963" i="4" s="1"/>
  <c r="L1951" i="4"/>
  <c r="M1951" i="4" s="1"/>
  <c r="L1939" i="4"/>
  <c r="M1939" i="4" s="1"/>
  <c r="L1927" i="4"/>
  <c r="M1927" i="4" s="1"/>
  <c r="L1915" i="4"/>
  <c r="M1915" i="4" s="1"/>
  <c r="L1903" i="4"/>
  <c r="M1903" i="4" s="1"/>
  <c r="L1891" i="4"/>
  <c r="M1891" i="4" s="1"/>
  <c r="L1879" i="4"/>
  <c r="M1879" i="4" s="1"/>
  <c r="L1855" i="4"/>
  <c r="M1855" i="4" s="1"/>
  <c r="L1843" i="4"/>
  <c r="M1843" i="4" s="1"/>
  <c r="L1831" i="4"/>
  <c r="M1831" i="4" s="1"/>
  <c r="L1819" i="4"/>
  <c r="M1819" i="4" s="1"/>
  <c r="L1807" i="4"/>
  <c r="M1807" i="4" s="1"/>
  <c r="L1783" i="4"/>
  <c r="M1783" i="4" s="1"/>
  <c r="L1771" i="4"/>
  <c r="M1771" i="4" s="1"/>
  <c r="L1759" i="4"/>
  <c r="M1759" i="4" s="1"/>
  <c r="L1735" i="4"/>
  <c r="M1735" i="4" s="1"/>
  <c r="L1723" i="4"/>
  <c r="M1723" i="4" s="1"/>
  <c r="L1711" i="4"/>
  <c r="M1711" i="4" s="1"/>
  <c r="L1699" i="4"/>
  <c r="M1699" i="4" s="1"/>
  <c r="L1687" i="4"/>
  <c r="M1687" i="4" s="1"/>
  <c r="L1675" i="4"/>
  <c r="M1675" i="4" s="1"/>
  <c r="L1663" i="4"/>
  <c r="M1663" i="4" s="1"/>
  <c r="L1651" i="4"/>
  <c r="M1651" i="4" s="1"/>
  <c r="L1627" i="4"/>
  <c r="M1627" i="4" s="1"/>
  <c r="L1615" i="4"/>
  <c r="M1615" i="4" s="1"/>
  <c r="L1603" i="4"/>
  <c r="M1603" i="4" s="1"/>
  <c r="L1591" i="4"/>
  <c r="M1591" i="4" s="1"/>
  <c r="L1579" i="4"/>
  <c r="M1579" i="4" s="1"/>
  <c r="L1567" i="4"/>
  <c r="M1567" i="4" s="1"/>
  <c r="L1555" i="4"/>
  <c r="M1555" i="4" s="1"/>
  <c r="L1543" i="4"/>
  <c r="M1543" i="4" s="1"/>
  <c r="L1531" i="4"/>
  <c r="M1531" i="4" s="1"/>
  <c r="L1519" i="4"/>
  <c r="M1519" i="4" s="1"/>
  <c r="L1507" i="4"/>
  <c r="M1507" i="4" s="1"/>
  <c r="L1483" i="4"/>
  <c r="M1483" i="4" s="1"/>
  <c r="L1471" i="4"/>
  <c r="M1471" i="4" s="1"/>
  <c r="L1459" i="4"/>
  <c r="M1459" i="4" s="1"/>
  <c r="L1435" i="4"/>
  <c r="M1435" i="4" s="1"/>
  <c r="L1423" i="4"/>
  <c r="M1423" i="4" s="1"/>
  <c r="L1399" i="4"/>
  <c r="M1399" i="4" s="1"/>
  <c r="L1387" i="4"/>
  <c r="M1387" i="4" s="1"/>
  <c r="L1375" i="4"/>
  <c r="M1375" i="4" s="1"/>
  <c r="L1363" i="4"/>
  <c r="M1363" i="4" s="1"/>
  <c r="L1351" i="4"/>
  <c r="M1351" i="4" s="1"/>
  <c r="L1327" i="4"/>
  <c r="M1327" i="4" s="1"/>
  <c r="L1291" i="4"/>
  <c r="M1291" i="4" s="1"/>
  <c r="L1279" i="4"/>
  <c r="M1279" i="4" s="1"/>
  <c r="L1267" i="4"/>
  <c r="M1267" i="4" s="1"/>
  <c r="L1243" i="4"/>
  <c r="M1243" i="4" s="1"/>
  <c r="L1231" i="4"/>
  <c r="M1231" i="4" s="1"/>
  <c r="L1219" i="4"/>
  <c r="M1219" i="4" s="1"/>
  <c r="L1207" i="4"/>
  <c r="M1207" i="4" s="1"/>
  <c r="L1195" i="4"/>
  <c r="M1195" i="4" s="1"/>
  <c r="L1183" i="4"/>
  <c r="M1183" i="4" s="1"/>
  <c r="L1171" i="4"/>
  <c r="M1171" i="4" s="1"/>
  <c r="L1159" i="4"/>
  <c r="M1159" i="4" s="1"/>
  <c r="L1147" i="4"/>
  <c r="M1147" i="4" s="1"/>
  <c r="L1135" i="4"/>
  <c r="M1135" i="4" s="1"/>
  <c r="L1123" i="4"/>
  <c r="M1123" i="4" s="1"/>
  <c r="L1111" i="4"/>
  <c r="M1111" i="4" s="1"/>
  <c r="L1099" i="4"/>
  <c r="M1099" i="4" s="1"/>
  <c r="L1087" i="4"/>
  <c r="M1087" i="4" s="1"/>
  <c r="L1075" i="4"/>
  <c r="M1075" i="4" s="1"/>
  <c r="L1063" i="4"/>
  <c r="M1063" i="4" s="1"/>
  <c r="L1051" i="4"/>
  <c r="M1051" i="4" s="1"/>
  <c r="L1039" i="4"/>
  <c r="M1039" i="4" s="1"/>
  <c r="L1027" i="4"/>
  <c r="M1027" i="4" s="1"/>
  <c r="L1015" i="4"/>
  <c r="M1015" i="4" s="1"/>
  <c r="L1003" i="4"/>
  <c r="M1003" i="4" s="1"/>
  <c r="L991" i="4"/>
  <c r="M991" i="4" s="1"/>
  <c r="L979" i="4"/>
  <c r="M979" i="4" s="1"/>
  <c r="L967" i="4"/>
  <c r="M967" i="4" s="1"/>
  <c r="L955" i="4"/>
  <c r="M955" i="4" s="1"/>
  <c r="L943" i="4"/>
  <c r="M943" i="4" s="1"/>
  <c r="L931" i="4"/>
  <c r="M931" i="4" s="1"/>
  <c r="L907" i="4"/>
  <c r="M907" i="4" s="1"/>
  <c r="L895" i="4"/>
  <c r="M895" i="4" s="1"/>
  <c r="L883" i="4"/>
  <c r="M883" i="4" s="1"/>
  <c r="L871" i="4"/>
  <c r="M871" i="4" s="1"/>
  <c r="L847" i="4"/>
  <c r="M847" i="4" s="1"/>
  <c r="L835" i="4"/>
  <c r="M835" i="4" s="1"/>
  <c r="L823" i="4"/>
  <c r="M823" i="4" s="1"/>
  <c r="L811" i="4"/>
  <c r="M811" i="4" s="1"/>
  <c r="L799" i="4"/>
  <c r="M799" i="4" s="1"/>
  <c r="L775" i="4"/>
  <c r="M775" i="4" s="1"/>
  <c r="L763" i="4"/>
  <c r="M763" i="4" s="1"/>
  <c r="L751" i="4"/>
  <c r="M751" i="4" s="1"/>
  <c r="L739" i="4"/>
  <c r="M739" i="4" s="1"/>
  <c r="L727" i="4"/>
  <c r="M727" i="4" s="1"/>
  <c r="L715" i="4"/>
  <c r="M715" i="4" s="1"/>
  <c r="L703" i="4"/>
  <c r="M703" i="4" s="1"/>
  <c r="L691" i="4"/>
  <c r="M691" i="4" s="1"/>
  <c r="L679" i="4"/>
  <c r="M679" i="4" s="1"/>
  <c r="L655" i="4"/>
  <c r="M655" i="4" s="1"/>
  <c r="L643" i="4"/>
  <c r="M643" i="4" s="1"/>
  <c r="L631" i="4"/>
  <c r="M631" i="4" s="1"/>
  <c r="L619" i="4"/>
  <c r="M619" i="4" s="1"/>
  <c r="L607" i="4"/>
  <c r="M607" i="4" s="1"/>
  <c r="L595" i="4"/>
  <c r="M595" i="4" s="1"/>
  <c r="L583" i="4"/>
  <c r="M583" i="4" s="1"/>
  <c r="L571" i="4"/>
  <c r="M571" i="4" s="1"/>
  <c r="L559" i="4"/>
  <c r="M559" i="4" s="1"/>
  <c r="L547" i="4"/>
  <c r="M547" i="4" s="1"/>
  <c r="L535" i="4"/>
  <c r="M535" i="4" s="1"/>
  <c r="L511" i="4"/>
  <c r="M511" i="4" s="1"/>
  <c r="L499" i="4"/>
  <c r="M499" i="4" s="1"/>
  <c r="L463" i="4"/>
  <c r="M463" i="4" s="1"/>
  <c r="L451" i="4"/>
  <c r="M451" i="4" s="1"/>
  <c r="L439" i="4"/>
  <c r="M439" i="4" s="1"/>
  <c r="L427" i="4"/>
  <c r="M427" i="4" s="1"/>
  <c r="L403" i="4"/>
  <c r="M403" i="4" s="1"/>
  <c r="L391" i="4"/>
  <c r="M391" i="4" s="1"/>
  <c r="L379" i="4"/>
  <c r="M379" i="4" s="1"/>
  <c r="L367" i="4"/>
  <c r="M367" i="4" s="1"/>
  <c r="L355" i="4"/>
  <c r="M355" i="4" s="1"/>
  <c r="L343" i="4"/>
  <c r="M343" i="4" s="1"/>
  <c r="L319" i="4"/>
  <c r="M319" i="4" s="1"/>
  <c r="L307" i="4"/>
  <c r="M307" i="4" s="1"/>
  <c r="L295" i="4"/>
  <c r="M295" i="4" s="1"/>
  <c r="L283" i="4"/>
  <c r="M283" i="4" s="1"/>
  <c r="L271" i="4"/>
  <c r="M271" i="4" s="1"/>
  <c r="L259" i="4"/>
  <c r="M259" i="4" s="1"/>
  <c r="L247" i="4"/>
  <c r="M247" i="4" s="1"/>
  <c r="L235" i="4"/>
  <c r="M235" i="4" s="1"/>
  <c r="L211" i="4"/>
  <c r="M211" i="4" s="1"/>
  <c r="L1628" i="4"/>
  <c r="M1628" i="4" s="1"/>
  <c r="L1592" i="4"/>
  <c r="M1592" i="4" s="1"/>
  <c r="L1580" i="4"/>
  <c r="M1580" i="4" s="1"/>
  <c r="L1544" i="4"/>
  <c r="M1544" i="4" s="1"/>
  <c r="L1532" i="4"/>
  <c r="M1532" i="4" s="1"/>
  <c r="L1520" i="4"/>
  <c r="M1520" i="4" s="1"/>
  <c r="L1508" i="4"/>
  <c r="M1508" i="4" s="1"/>
  <c r="L1496" i="4"/>
  <c r="M1496" i="4" s="1"/>
  <c r="L1484" i="4"/>
  <c r="M1484" i="4" s="1"/>
  <c r="L1472" i="4"/>
  <c r="M1472" i="4" s="1"/>
  <c r="L1460" i="4"/>
  <c r="M1460" i="4" s="1"/>
  <c r="L1448" i="4"/>
  <c r="M1448" i="4" s="1"/>
  <c r="L1436" i="4"/>
  <c r="M1436" i="4" s="1"/>
  <c r="L1424" i="4"/>
  <c r="M1424" i="4" s="1"/>
  <c r="L1400" i="4"/>
  <c r="M1400" i="4" s="1"/>
  <c r="L1388" i="4"/>
  <c r="M1388" i="4" s="1"/>
  <c r="L1376" i="4"/>
  <c r="M1376" i="4" s="1"/>
  <c r="L1352" i="4"/>
  <c r="M1352" i="4" s="1"/>
  <c r="L1328" i="4"/>
  <c r="M1328" i="4" s="1"/>
  <c r="L1316" i="4"/>
  <c r="M1316" i="4" s="1"/>
  <c r="L1280" i="4"/>
  <c r="M1280" i="4" s="1"/>
  <c r="L1256" i="4"/>
  <c r="M1256" i="4" s="1"/>
  <c r="L1244" i="4"/>
  <c r="M1244" i="4" s="1"/>
  <c r="L1232" i="4"/>
  <c r="M1232" i="4" s="1"/>
  <c r="L1208" i="4"/>
  <c r="M1208" i="4" s="1"/>
  <c r="L1196" i="4"/>
  <c r="M1196" i="4" s="1"/>
  <c r="L1172" i="4"/>
  <c r="M1172" i="4" s="1"/>
  <c r="L1160" i="4"/>
  <c r="M1160" i="4" s="1"/>
  <c r="L1148" i="4"/>
  <c r="M1148" i="4" s="1"/>
  <c r="L1136" i="4"/>
  <c r="M1136" i="4" s="1"/>
  <c r="L1124" i="4"/>
  <c r="M1124" i="4" s="1"/>
  <c r="L1112" i="4"/>
  <c r="M1112" i="4" s="1"/>
  <c r="L1088" i="4"/>
  <c r="M1088" i="4" s="1"/>
  <c r="L1064" i="4"/>
  <c r="M1064" i="4" s="1"/>
  <c r="L1052" i="4"/>
  <c r="M1052" i="4" s="1"/>
  <c r="L1040" i="4"/>
  <c r="M1040" i="4" s="1"/>
  <c r="L1028" i="4"/>
  <c r="M1028" i="4" s="1"/>
  <c r="L1016" i="4"/>
  <c r="M1016" i="4" s="1"/>
  <c r="L1004" i="4"/>
  <c r="M1004" i="4" s="1"/>
  <c r="L992" i="4"/>
  <c r="M992" i="4" s="1"/>
  <c r="L980" i="4"/>
  <c r="M980" i="4" s="1"/>
  <c r="L968" i="4"/>
  <c r="M968" i="4" s="1"/>
  <c r="L956" i="4"/>
  <c r="M956" i="4" s="1"/>
  <c r="L944" i="4"/>
  <c r="M944" i="4" s="1"/>
  <c r="L932" i="4"/>
  <c r="M932" i="4" s="1"/>
  <c r="L908" i="4"/>
  <c r="M908" i="4" s="1"/>
  <c r="L896" i="4"/>
  <c r="M896" i="4" s="1"/>
  <c r="L884" i="4"/>
  <c r="M884" i="4" s="1"/>
  <c r="L872" i="4"/>
  <c r="M872" i="4" s="1"/>
  <c r="L860" i="4"/>
  <c r="M860" i="4" s="1"/>
  <c r="L848" i="4"/>
  <c r="M848" i="4" s="1"/>
  <c r="L836" i="4"/>
  <c r="M836" i="4" s="1"/>
  <c r="L812" i="4"/>
  <c r="M812" i="4" s="1"/>
  <c r="L800" i="4"/>
  <c r="M800" i="4" s="1"/>
  <c r="L764" i="4"/>
  <c r="M764" i="4" s="1"/>
  <c r="L752" i="4"/>
  <c r="M752" i="4" s="1"/>
  <c r="L740" i="4"/>
  <c r="M740" i="4" s="1"/>
  <c r="L716" i="4"/>
  <c r="M716" i="4" s="1"/>
  <c r="L704" i="4"/>
  <c r="M704" i="4" s="1"/>
  <c r="L692" i="4"/>
  <c r="M692" i="4" s="1"/>
  <c r="L668" i="4"/>
  <c r="M668" i="4" s="1"/>
  <c r="L656" i="4"/>
  <c r="M656" i="4" s="1"/>
  <c r="L644" i="4"/>
  <c r="M644" i="4" s="1"/>
  <c r="L632" i="4"/>
  <c r="M632" i="4" s="1"/>
  <c r="L620" i="4"/>
  <c r="M620" i="4" s="1"/>
  <c r="L608" i="4"/>
  <c r="M608" i="4" s="1"/>
  <c r="L596" i="4"/>
  <c r="M596" i="4" s="1"/>
  <c r="L584" i="4"/>
  <c r="M584" i="4" s="1"/>
  <c r="L572" i="4"/>
  <c r="M572" i="4" s="1"/>
  <c r="L560" i="4"/>
  <c r="M560" i="4" s="1"/>
  <c r="L548" i="4"/>
  <c r="M548" i="4" s="1"/>
  <c r="L536" i="4"/>
  <c r="M536" i="4" s="1"/>
  <c r="L512" i="4"/>
  <c r="M512" i="4" s="1"/>
  <c r="L500" i="4"/>
  <c r="M500" i="4" s="1"/>
  <c r="L488" i="4"/>
  <c r="M488" i="4" s="1"/>
  <c r="L476" i="4"/>
  <c r="M476" i="4" s="1"/>
  <c r="L464" i="4"/>
  <c r="M464" i="4" s="1"/>
  <c r="L452" i="4"/>
  <c r="M452" i="4" s="1"/>
  <c r="L440" i="4"/>
  <c r="M440" i="4" s="1"/>
  <c r="L428" i="4"/>
  <c r="M428" i="4" s="1"/>
  <c r="L404" i="4"/>
  <c r="M404" i="4" s="1"/>
  <c r="L356" i="4"/>
  <c r="M356" i="4" s="1"/>
  <c r="L344" i="4"/>
  <c r="M344" i="4" s="1"/>
  <c r="L332" i="4"/>
  <c r="M332" i="4" s="1"/>
  <c r="L308" i="4"/>
  <c r="M308" i="4" s="1"/>
  <c r="L296" i="4"/>
  <c r="M296" i="4" s="1"/>
  <c r="L284" i="4"/>
  <c r="M284" i="4" s="1"/>
  <c r="L272" i="4"/>
  <c r="M272" i="4" s="1"/>
  <c r="L260" i="4"/>
  <c r="M260" i="4" s="1"/>
  <c r="L248" i="4"/>
  <c r="M248" i="4" s="1"/>
  <c r="L236" i="4"/>
  <c r="M236" i="4" s="1"/>
  <c r="L212" i="4"/>
  <c r="M212" i="4" s="1"/>
  <c r="L200" i="4"/>
  <c r="M200" i="4" s="1"/>
  <c r="L188" i="4"/>
  <c r="M188" i="4" s="1"/>
  <c r="L176" i="4"/>
  <c r="M176" i="4" s="1"/>
  <c r="L164" i="4"/>
  <c r="M164" i="4" s="1"/>
  <c r="L152" i="4"/>
  <c r="M152" i="4" s="1"/>
  <c r="L140" i="4"/>
  <c r="M140" i="4" s="1"/>
  <c r="L128" i="4"/>
  <c r="M128" i="4" s="1"/>
  <c r="L116" i="4"/>
  <c r="M116" i="4" s="1"/>
  <c r="L104" i="4"/>
  <c r="M104" i="4" s="1"/>
  <c r="L92" i="4"/>
  <c r="M92" i="4" s="1"/>
  <c r="L80" i="4"/>
  <c r="M80" i="4" s="1"/>
  <c r="L68" i="4"/>
  <c r="M68" i="4" s="1"/>
  <c r="L56" i="4"/>
  <c r="M56" i="4" s="1"/>
  <c r="L44" i="4"/>
  <c r="M44" i="4" s="1"/>
  <c r="L32" i="4"/>
  <c r="M32" i="4" s="1"/>
  <c r="L20" i="4"/>
  <c r="M20" i="4" s="1"/>
  <c r="L8" i="4"/>
  <c r="M8" i="4" s="1"/>
  <c r="L1997" i="4"/>
  <c r="M1997" i="4" s="1"/>
  <c r="L1985" i="4"/>
  <c r="M1985" i="4" s="1"/>
  <c r="L1961" i="4"/>
  <c r="M1961" i="4" s="1"/>
  <c r="L1949" i="4"/>
  <c r="M1949" i="4" s="1"/>
  <c r="L1937" i="4"/>
  <c r="M1937" i="4" s="1"/>
  <c r="L1925" i="4"/>
  <c r="M1925" i="4" s="1"/>
  <c r="L1913" i="4"/>
  <c r="M1913" i="4" s="1"/>
  <c r="L1889" i="4"/>
  <c r="M1889" i="4" s="1"/>
  <c r="L1877" i="4"/>
  <c r="M1877" i="4" s="1"/>
  <c r="L1853" i="4"/>
  <c r="M1853" i="4" s="1"/>
  <c r="L1829" i="4"/>
  <c r="M1829" i="4" s="1"/>
  <c r="L1817" i="4"/>
  <c r="M1817" i="4" s="1"/>
  <c r="L1805" i="4"/>
  <c r="M1805" i="4" s="1"/>
  <c r="L1793" i="4"/>
  <c r="M1793" i="4" s="1"/>
  <c r="L1781" i="4"/>
  <c r="M1781" i="4" s="1"/>
  <c r="L1745" i="4"/>
  <c r="M1745" i="4" s="1"/>
  <c r="L1733" i="4"/>
  <c r="M1733" i="4" s="1"/>
  <c r="L1697" i="4"/>
  <c r="M1697" i="4" s="1"/>
  <c r="L1685" i="4"/>
  <c r="M1685" i="4" s="1"/>
  <c r="L1661" i="4"/>
  <c r="M1661" i="4" s="1"/>
  <c r="L1649" i="4"/>
  <c r="M1649" i="4" s="1"/>
  <c r="L1637" i="4"/>
  <c r="M1637" i="4" s="1"/>
  <c r="L1625" i="4"/>
  <c r="M1625" i="4" s="1"/>
  <c r="L1613" i="4"/>
  <c r="M1613" i="4" s="1"/>
  <c r="L1601" i="4"/>
  <c r="M1601" i="4" s="1"/>
  <c r="L1577" i="4"/>
  <c r="M1577" i="4" s="1"/>
  <c r="L1553" i="4"/>
  <c r="M1553" i="4" s="1"/>
  <c r="L1541" i="4"/>
  <c r="M1541" i="4" s="1"/>
  <c r="L1529" i="4"/>
  <c r="M1529" i="4" s="1"/>
  <c r="L1517" i="4"/>
  <c r="M1517" i="4" s="1"/>
  <c r="L1505" i="4"/>
  <c r="M1505" i="4" s="1"/>
  <c r="L1493" i="4"/>
  <c r="M1493" i="4" s="1"/>
  <c r="L1481" i="4"/>
  <c r="M1481" i="4" s="1"/>
  <c r="L1469" i="4"/>
  <c r="M1469" i="4" s="1"/>
  <c r="L1433" i="4"/>
  <c r="M1433" i="4" s="1"/>
  <c r="L1421" i="4"/>
  <c r="M1421" i="4" s="1"/>
  <c r="L1397" i="4"/>
  <c r="M1397" i="4" s="1"/>
  <c r="L1385" i="4"/>
  <c r="M1385" i="4" s="1"/>
  <c r="L1373" i="4"/>
  <c r="M1373" i="4" s="1"/>
  <c r="L1361" i="4"/>
  <c r="M1361" i="4" s="1"/>
  <c r="L1349" i="4"/>
  <c r="M1349" i="4" s="1"/>
  <c r="L1325" i="4"/>
  <c r="M1325" i="4" s="1"/>
  <c r="L1313" i="4"/>
  <c r="M1313" i="4" s="1"/>
  <c r="L1301" i="4"/>
  <c r="M1301" i="4" s="1"/>
  <c r="L1289" i="4"/>
  <c r="M1289" i="4" s="1"/>
  <c r="L1277" i="4"/>
  <c r="M1277" i="4" s="1"/>
  <c r="L1253" i="4"/>
  <c r="M1253" i="4" s="1"/>
  <c r="L1241" i="4"/>
  <c r="M1241" i="4" s="1"/>
  <c r="L1229" i="4"/>
  <c r="M1229" i="4" s="1"/>
  <c r="L1217" i="4"/>
  <c r="M1217" i="4" s="1"/>
  <c r="L1205" i="4"/>
  <c r="M1205" i="4" s="1"/>
  <c r="L1181" i="4"/>
  <c r="M1181" i="4" s="1"/>
  <c r="L1169" i="4"/>
  <c r="M1169" i="4" s="1"/>
  <c r="L1133" i="4"/>
  <c r="M1133" i="4" s="1"/>
  <c r="L1121" i="4"/>
  <c r="M1121" i="4" s="1"/>
  <c r="L1097" i="4"/>
  <c r="M1097" i="4" s="1"/>
  <c r="L1085" i="4"/>
  <c r="M1085" i="4" s="1"/>
  <c r="L1061" i="4"/>
  <c r="M1061" i="4" s="1"/>
  <c r="L1037" i="4"/>
  <c r="M1037" i="4" s="1"/>
  <c r="L1001" i="4"/>
  <c r="M1001" i="4" s="1"/>
  <c r="L989" i="4"/>
  <c r="M989" i="4" s="1"/>
  <c r="L977" i="4"/>
  <c r="M977" i="4" s="1"/>
  <c r="L965" i="4"/>
  <c r="M965" i="4" s="1"/>
  <c r="L953" i="4"/>
  <c r="M953" i="4" s="1"/>
  <c r="L941" i="4"/>
  <c r="M941" i="4" s="1"/>
  <c r="L917" i="4"/>
  <c r="M917" i="4" s="1"/>
  <c r="L905" i="4"/>
  <c r="M905" i="4" s="1"/>
  <c r="L893" i="4"/>
  <c r="M893" i="4" s="1"/>
  <c r="L881" i="4"/>
  <c r="M881" i="4" s="1"/>
  <c r="L857" i="4"/>
  <c r="M857" i="4" s="1"/>
  <c r="L845" i="4"/>
  <c r="M845" i="4" s="1"/>
  <c r="L833" i="4"/>
  <c r="M833" i="4" s="1"/>
  <c r="L821" i="4"/>
  <c r="M821" i="4" s="1"/>
  <c r="L809" i="4"/>
  <c r="M809" i="4" s="1"/>
  <c r="L797" i="4"/>
  <c r="M797" i="4" s="1"/>
  <c r="L785" i="4"/>
  <c r="M785" i="4" s="1"/>
  <c r="L761" i="4"/>
  <c r="M761" i="4" s="1"/>
  <c r="L749" i="4"/>
  <c r="M749" i="4" s="1"/>
  <c r="L737" i="4"/>
  <c r="M737" i="4" s="1"/>
  <c r="L725" i="4"/>
  <c r="M725" i="4" s="1"/>
  <c r="L701" i="4"/>
  <c r="M701" i="4" s="1"/>
  <c r="L689" i="4"/>
  <c r="M689" i="4" s="1"/>
  <c r="L677" i="4"/>
  <c r="M677" i="4" s="1"/>
  <c r="L665" i="4"/>
  <c r="M665" i="4" s="1"/>
  <c r="L641" i="4"/>
  <c r="M641" i="4" s="1"/>
  <c r="L617" i="4"/>
  <c r="M617" i="4" s="1"/>
  <c r="L605" i="4"/>
  <c r="M605" i="4" s="1"/>
  <c r="L593" i="4"/>
  <c r="M593" i="4" s="1"/>
  <c r="L581" i="4"/>
  <c r="M581" i="4" s="1"/>
  <c r="L569" i="4"/>
  <c r="M569" i="4" s="1"/>
  <c r="L545" i="4"/>
  <c r="M545" i="4" s="1"/>
  <c r="L533" i="4"/>
  <c r="M533" i="4" s="1"/>
  <c r="L521" i="4"/>
  <c r="M521" i="4" s="1"/>
  <c r="L509" i="4"/>
  <c r="M509" i="4" s="1"/>
  <c r="L497" i="4"/>
  <c r="M497" i="4" s="1"/>
  <c r="L485" i="4"/>
  <c r="M485" i="4" s="1"/>
  <c r="L473" i="4"/>
  <c r="M473" i="4" s="1"/>
  <c r="L449" i="4"/>
  <c r="M449" i="4" s="1"/>
  <c r="L437" i="4"/>
  <c r="M437" i="4" s="1"/>
  <c r="L413" i="4"/>
  <c r="M413" i="4" s="1"/>
  <c r="L401" i="4"/>
  <c r="M401" i="4" s="1"/>
  <c r="L377" i="4"/>
  <c r="M377" i="4" s="1"/>
  <c r="L353" i="4"/>
  <c r="M353" i="4" s="1"/>
  <c r="L341" i="4"/>
  <c r="M341" i="4" s="1"/>
  <c r="L317" i="4"/>
  <c r="M317" i="4" s="1"/>
  <c r="L305" i="4"/>
  <c r="M305" i="4" s="1"/>
  <c r="L293" i="4"/>
  <c r="M293" i="4" s="1"/>
  <c r="L281" i="4"/>
  <c r="M281" i="4" s="1"/>
  <c r="L257" i="4"/>
  <c r="M257" i="4" s="1"/>
  <c r="L245" i="4"/>
  <c r="M245" i="4" s="1"/>
  <c r="L233" i="4"/>
  <c r="M233" i="4" s="1"/>
  <c r="L197" i="4"/>
  <c r="M197" i="4" s="1"/>
  <c r="L161" i="4"/>
  <c r="M161" i="4" s="1"/>
  <c r="L149" i="4"/>
  <c r="M149" i="4" s="1"/>
  <c r="L137" i="4"/>
  <c r="M137" i="4" s="1"/>
  <c r="L125" i="4"/>
  <c r="M125" i="4" s="1"/>
  <c r="L101" i="4"/>
  <c r="M101" i="4" s="1"/>
  <c r="L89" i="4"/>
  <c r="M89" i="4" s="1"/>
  <c r="L77" i="4"/>
  <c r="M77" i="4" s="1"/>
  <c r="L65" i="4"/>
  <c r="M65" i="4" s="1"/>
  <c r="L53" i="4"/>
  <c r="M53" i="4" s="1"/>
  <c r="L41" i="4"/>
  <c r="M41" i="4" s="1"/>
  <c r="L29" i="4"/>
  <c r="M29" i="4" s="1"/>
  <c r="L17" i="4"/>
  <c r="M17" i="4" s="1"/>
  <c r="L5" i="4"/>
  <c r="M5" i="4" s="1"/>
  <c r="L1996" i="4"/>
  <c r="M1996" i="4" s="1"/>
  <c r="L1984" i="4"/>
  <c r="M1984" i="4" s="1"/>
  <c r="L1960" i="4"/>
  <c r="M1960" i="4" s="1"/>
  <c r="L1948" i="4"/>
  <c r="M1948" i="4" s="1"/>
  <c r="L1936" i="4"/>
  <c r="M1936" i="4" s="1"/>
  <c r="L1924" i="4"/>
  <c r="M1924" i="4" s="1"/>
  <c r="L1912" i="4"/>
  <c r="M1912" i="4" s="1"/>
  <c r="L1888" i="4"/>
  <c r="M1888" i="4" s="1"/>
  <c r="L1876" i="4"/>
  <c r="M1876" i="4" s="1"/>
  <c r="L1864" i="4"/>
  <c r="M1864" i="4" s="1"/>
  <c r="L1852" i="4"/>
  <c r="M1852" i="4" s="1"/>
  <c r="L1828" i="4"/>
  <c r="M1828" i="4" s="1"/>
  <c r="L1804" i="4"/>
  <c r="M1804" i="4" s="1"/>
  <c r="L1780" i="4"/>
  <c r="M1780" i="4" s="1"/>
  <c r="L1768" i="4"/>
  <c r="M1768" i="4" s="1"/>
  <c r="L1756" i="4"/>
  <c r="M1756" i="4" s="1"/>
  <c r="L1744" i="4"/>
  <c r="M1744" i="4" s="1"/>
  <c r="L1732" i="4"/>
  <c r="M1732" i="4" s="1"/>
  <c r="L1720" i="4"/>
  <c r="M1720" i="4" s="1"/>
  <c r="L1708" i="4"/>
  <c r="M1708" i="4" s="1"/>
  <c r="L1696" i="4"/>
  <c r="M1696" i="4" s="1"/>
  <c r="L1684" i="4"/>
  <c r="M1684" i="4" s="1"/>
  <c r="L1672" i="4"/>
  <c r="M1672" i="4" s="1"/>
  <c r="L1660" i="4"/>
  <c r="M1660" i="4" s="1"/>
  <c r="L1648" i="4"/>
  <c r="M1648" i="4" s="1"/>
  <c r="L1636" i="4"/>
  <c r="M1636" i="4" s="1"/>
  <c r="L1624" i="4"/>
  <c r="M1624" i="4" s="1"/>
  <c r="L1612" i="4"/>
  <c r="M1612" i="4" s="1"/>
  <c r="L1588" i="4"/>
  <c r="M1588" i="4" s="1"/>
  <c r="L1576" i="4"/>
  <c r="M1576" i="4" s="1"/>
  <c r="L1552" i="4"/>
  <c r="M1552" i="4" s="1"/>
  <c r="L1516" i="4"/>
  <c r="M1516" i="4" s="1"/>
  <c r="L1504" i="4"/>
  <c r="M1504" i="4" s="1"/>
  <c r="L1492" i="4"/>
  <c r="M1492" i="4" s="1"/>
  <c r="L1480" i="4"/>
  <c r="M1480" i="4" s="1"/>
  <c r="L1468" i="4"/>
  <c r="M1468" i="4" s="1"/>
  <c r="L1444" i="4"/>
  <c r="M1444" i="4" s="1"/>
  <c r="L1432" i="4"/>
  <c r="M1432" i="4" s="1"/>
  <c r="L1420" i="4"/>
  <c r="M1420" i="4" s="1"/>
  <c r="L1396" i="4"/>
  <c r="M1396" i="4" s="1"/>
  <c r="L1384" i="4"/>
  <c r="M1384" i="4" s="1"/>
  <c r="L1372" i="4"/>
  <c r="M1372" i="4" s="1"/>
  <c r="L1360" i="4"/>
  <c r="M1360" i="4" s="1"/>
  <c r="L1348" i="4"/>
  <c r="M1348" i="4" s="1"/>
  <c r="L1336" i="4"/>
  <c r="M1336" i="4" s="1"/>
  <c r="L1324" i="4"/>
  <c r="M1324" i="4" s="1"/>
  <c r="L1312" i="4"/>
  <c r="M1312" i="4" s="1"/>
  <c r="L1300" i="4"/>
  <c r="M1300" i="4" s="1"/>
  <c r="L1276" i="4"/>
  <c r="M1276" i="4" s="1"/>
  <c r="L1264" i="4"/>
  <c r="M1264" i="4" s="1"/>
  <c r="L1252" i="4"/>
  <c r="M1252" i="4" s="1"/>
  <c r="L1240" i="4"/>
  <c r="M1240" i="4" s="1"/>
  <c r="L1216" i="4"/>
  <c r="M1216" i="4" s="1"/>
  <c r="L1204" i="4"/>
  <c r="M1204" i="4" s="1"/>
  <c r="L1168" i="4"/>
  <c r="M1168" i="4" s="1"/>
  <c r="L1156" i="4"/>
  <c r="M1156" i="4" s="1"/>
  <c r="L1144" i="4"/>
  <c r="M1144" i="4" s="1"/>
  <c r="L1132" i="4"/>
  <c r="M1132" i="4" s="1"/>
  <c r="L1120" i="4"/>
  <c r="M1120" i="4" s="1"/>
  <c r="L1096" i="4"/>
  <c r="M1096" i="4" s="1"/>
  <c r="L1084" i="4"/>
  <c r="M1084" i="4" s="1"/>
  <c r="L1072" i="4"/>
  <c r="M1072" i="4" s="1"/>
  <c r="L1060" i="4"/>
  <c r="M1060" i="4" s="1"/>
  <c r="L1048" i="4"/>
  <c r="M1048" i="4" s="1"/>
  <c r="L1036" i="4"/>
  <c r="M1036" i="4" s="1"/>
  <c r="L1012" i="4"/>
  <c r="M1012" i="4" s="1"/>
  <c r="L1000" i="4"/>
  <c r="M1000" i="4" s="1"/>
  <c r="L988" i="4"/>
  <c r="M988" i="4" s="1"/>
  <c r="L976" i="4"/>
  <c r="M976" i="4" s="1"/>
  <c r="L964" i="4"/>
  <c r="M964" i="4" s="1"/>
  <c r="L952" i="4"/>
  <c r="M952" i="4" s="1"/>
  <c r="L940" i="4"/>
  <c r="M940" i="4" s="1"/>
  <c r="L928" i="4"/>
  <c r="M928" i="4" s="1"/>
  <c r="L916" i="4"/>
  <c r="M916" i="4" s="1"/>
  <c r="L904" i="4"/>
  <c r="M904" i="4" s="1"/>
  <c r="L892" i="4"/>
  <c r="M892" i="4" s="1"/>
  <c r="L880" i="4"/>
  <c r="M880" i="4" s="1"/>
  <c r="L868" i="4"/>
  <c r="M868" i="4" s="1"/>
  <c r="L856" i="4"/>
  <c r="M856" i="4" s="1"/>
  <c r="L844" i="4"/>
  <c r="M844" i="4" s="1"/>
  <c r="L832" i="4"/>
  <c r="M832" i="4" s="1"/>
  <c r="L820" i="4"/>
  <c r="M820" i="4" s="1"/>
  <c r="L808" i="4"/>
  <c r="M808" i="4" s="1"/>
  <c r="L796" i="4"/>
  <c r="M796" i="4" s="1"/>
  <c r="L784" i="4"/>
  <c r="M784" i="4" s="1"/>
  <c r="L772" i="4"/>
  <c r="M772" i="4" s="1"/>
  <c r="L760" i="4"/>
  <c r="M760" i="4" s="1"/>
  <c r="L748" i="4"/>
  <c r="M748" i="4" s="1"/>
  <c r="L736" i="4"/>
  <c r="M736" i="4" s="1"/>
  <c r="L724" i="4"/>
  <c r="M724" i="4" s="1"/>
  <c r="L712" i="4"/>
  <c r="M712" i="4" s="1"/>
  <c r="L700" i="4"/>
  <c r="M700" i="4" s="1"/>
  <c r="L688" i="4"/>
  <c r="M688" i="4" s="1"/>
  <c r="L676" i="4"/>
  <c r="M676" i="4" s="1"/>
  <c r="L664" i="4"/>
  <c r="M664" i="4" s="1"/>
  <c r="L652" i="4"/>
  <c r="M652" i="4" s="1"/>
  <c r="L640" i="4"/>
  <c r="M640" i="4" s="1"/>
  <c r="L628" i="4"/>
  <c r="M628" i="4" s="1"/>
  <c r="L616" i="4"/>
  <c r="M616" i="4" s="1"/>
  <c r="L604" i="4"/>
  <c r="M604" i="4" s="1"/>
  <c r="L592" i="4"/>
  <c r="M592" i="4" s="1"/>
  <c r="L580" i="4"/>
  <c r="M580" i="4" s="1"/>
  <c r="L568" i="4"/>
  <c r="M568" i="4" s="1"/>
  <c r="L556" i="4"/>
  <c r="M556" i="4" s="1"/>
  <c r="L544" i="4"/>
  <c r="M544" i="4" s="1"/>
  <c r="L532" i="4"/>
  <c r="M532" i="4" s="1"/>
  <c r="L520" i="4"/>
  <c r="M520" i="4" s="1"/>
  <c r="L508" i="4"/>
  <c r="M508" i="4" s="1"/>
  <c r="L496" i="4"/>
  <c r="M496" i="4" s="1"/>
  <c r="L484" i="4"/>
  <c r="M484" i="4" s="1"/>
  <c r="L472" i="4"/>
  <c r="M472" i="4" s="1"/>
  <c r="L460" i="4"/>
  <c r="M460" i="4" s="1"/>
  <c r="L448" i="4"/>
  <c r="M448" i="4" s="1"/>
  <c r="L436" i="4"/>
  <c r="M436" i="4" s="1"/>
  <c r="L424" i="4"/>
  <c r="M424" i="4" s="1"/>
  <c r="L412" i="4"/>
  <c r="M412" i="4" s="1"/>
  <c r="L400" i="4"/>
  <c r="M400" i="4" s="1"/>
  <c r="L388" i="4"/>
  <c r="M388" i="4" s="1"/>
  <c r="L376" i="4"/>
  <c r="M376" i="4" s="1"/>
  <c r="L364" i="4"/>
  <c r="M364" i="4" s="1"/>
  <c r="L352" i="4"/>
  <c r="M352" i="4" s="1"/>
  <c r="L340" i="4"/>
  <c r="M340" i="4" s="1"/>
  <c r="L328" i="4"/>
  <c r="M328" i="4" s="1"/>
  <c r="L316" i="4"/>
  <c r="M316" i="4" s="1"/>
  <c r="L304" i="4"/>
  <c r="M304" i="4" s="1"/>
  <c r="L292" i="4"/>
  <c r="M292" i="4" s="1"/>
  <c r="L280" i="4"/>
  <c r="M280" i="4" s="1"/>
  <c r="L1968" i="4"/>
  <c r="M1968" i="4" s="1"/>
  <c r="L1932" i="4"/>
  <c r="M1932" i="4" s="1"/>
  <c r="L1884" i="4"/>
  <c r="M1884" i="4" s="1"/>
  <c r="L1872" i="4"/>
  <c r="M1872" i="4" s="1"/>
  <c r="L1860" i="4"/>
  <c r="M1860" i="4" s="1"/>
  <c r="L1836" i="4"/>
  <c r="M1836" i="4" s="1"/>
  <c r="L1812" i="4"/>
  <c r="M1812" i="4" s="1"/>
  <c r="L1800" i="4"/>
  <c r="M1800" i="4" s="1"/>
  <c r="L1764" i="4"/>
  <c r="M1764" i="4" s="1"/>
  <c r="L1740" i="4"/>
  <c r="M1740" i="4" s="1"/>
  <c r="L1728" i="4"/>
  <c r="M1728" i="4" s="1"/>
  <c r="L1704" i="4"/>
  <c r="M1704" i="4" s="1"/>
  <c r="L1668" i="4"/>
  <c r="M1668" i="4" s="1"/>
  <c r="L1656" i="4"/>
  <c r="M1656" i="4" s="1"/>
  <c r="L1608" i="4"/>
  <c r="M1608" i="4" s="1"/>
  <c r="L1596" i="4"/>
  <c r="M1596" i="4" s="1"/>
  <c r="L1584" i="4"/>
  <c r="M1584" i="4" s="1"/>
  <c r="L1572" i="4"/>
  <c r="M1572" i="4" s="1"/>
  <c r="L1536" i="4"/>
  <c r="M1536" i="4" s="1"/>
  <c r="L1500" i="4"/>
  <c r="M1500" i="4" s="1"/>
  <c r="L1476" i="4"/>
  <c r="M1476" i="4" s="1"/>
  <c r="L1452" i="4"/>
  <c r="M1452" i="4" s="1"/>
  <c r="L1440" i="4"/>
  <c r="M1440" i="4" s="1"/>
  <c r="L1404" i="4"/>
  <c r="M1404" i="4" s="1"/>
  <c r="L1356" i="4"/>
  <c r="M1356" i="4" s="1"/>
  <c r="L1308" i="4"/>
  <c r="M1308" i="4" s="1"/>
  <c r="L1296" i="4"/>
  <c r="M1296" i="4" s="1"/>
  <c r="L1272" i="4"/>
  <c r="M1272" i="4" s="1"/>
  <c r="L1248" i="4"/>
  <c r="M1248" i="4" s="1"/>
  <c r="L1236" i="4"/>
  <c r="M1236" i="4" s="1"/>
  <c r="L1212" i="4"/>
  <c r="M1212" i="4" s="1"/>
  <c r="L1188" i="4"/>
  <c r="M1188" i="4" s="1"/>
  <c r="L1176" i="4"/>
  <c r="M1176" i="4" s="1"/>
  <c r="L1164" i="4"/>
  <c r="M1164" i="4" s="1"/>
  <c r="L1152" i="4"/>
  <c r="M1152" i="4" s="1"/>
  <c r="L1128" i="4"/>
  <c r="M1128" i="4" s="1"/>
  <c r="L1116" i="4"/>
  <c r="M1116" i="4" s="1"/>
  <c r="L1092" i="4"/>
  <c r="M1092" i="4" s="1"/>
  <c r="L1068" i="4"/>
  <c r="M1068" i="4" s="1"/>
  <c r="L1044" i="4"/>
  <c r="M1044" i="4" s="1"/>
  <c r="L1032" i="4"/>
  <c r="M1032" i="4" s="1"/>
  <c r="L1008" i="4"/>
  <c r="M1008" i="4" s="1"/>
  <c r="L984" i="4"/>
  <c r="M984" i="4" s="1"/>
  <c r="L936" i="4"/>
  <c r="M936" i="4" s="1"/>
  <c r="L924" i="4"/>
  <c r="M924" i="4" s="1"/>
  <c r="L912" i="4"/>
  <c r="M912" i="4" s="1"/>
  <c r="L876" i="4"/>
  <c r="M876" i="4" s="1"/>
  <c r="L864" i="4"/>
  <c r="M864" i="4" s="1"/>
  <c r="L840" i="4"/>
  <c r="M840" i="4" s="1"/>
  <c r="L804" i="4"/>
  <c r="M804" i="4" s="1"/>
  <c r="L792" i="4"/>
  <c r="M792" i="4" s="1"/>
  <c r="L780" i="4"/>
  <c r="M780" i="4" s="1"/>
  <c r="L756" i="4"/>
  <c r="M756" i="4" s="1"/>
  <c r="L732" i="4"/>
  <c r="M732" i="4" s="1"/>
  <c r="L720" i="4"/>
  <c r="M720" i="4" s="1"/>
  <c r="L708" i="4"/>
  <c r="M708" i="4" s="1"/>
  <c r="L696" i="4"/>
  <c r="M696" i="4" s="1"/>
  <c r="L684" i="4"/>
  <c r="M684" i="4" s="1"/>
  <c r="L660" i="4"/>
  <c r="M660" i="4" s="1"/>
  <c r="L648" i="4"/>
  <c r="M648" i="4" s="1"/>
  <c r="L636" i="4"/>
  <c r="M636" i="4" s="1"/>
  <c r="L612" i="4"/>
  <c r="M612" i="4" s="1"/>
  <c r="L600" i="4"/>
  <c r="M600" i="4" s="1"/>
  <c r="L576" i="4"/>
  <c r="M576" i="4" s="1"/>
  <c r="L552" i="4"/>
  <c r="M552" i="4" s="1"/>
  <c r="L528" i="4"/>
  <c r="M528" i="4" s="1"/>
  <c r="L504" i="4"/>
  <c r="M504" i="4" s="1"/>
  <c r="L480" i="4"/>
  <c r="M480" i="4" s="1"/>
  <c r="L468" i="4"/>
  <c r="M468" i="4" s="1"/>
  <c r="L456" i="4"/>
  <c r="M456" i="4" s="1"/>
  <c r="L444" i="4"/>
  <c r="M444" i="4" s="1"/>
  <c r="L432" i="4"/>
  <c r="M432" i="4" s="1"/>
  <c r="L408" i="4"/>
  <c r="M408" i="4" s="1"/>
  <c r="L384" i="4"/>
  <c r="M384" i="4" s="1"/>
  <c r="L360" i="4"/>
  <c r="M360" i="4" s="1"/>
  <c r="L336" i="4"/>
  <c r="M336" i="4" s="1"/>
  <c r="L324" i="4"/>
  <c r="M324" i="4" s="1"/>
  <c r="L312" i="4"/>
  <c r="M312" i="4" s="1"/>
  <c r="L300" i="4"/>
  <c r="M300" i="4" s="1"/>
  <c r="L288" i="4"/>
  <c r="M288" i="4" s="1"/>
  <c r="L264" i="4"/>
  <c r="M264" i="4" s="1"/>
  <c r="L228" i="4"/>
  <c r="M228" i="4" s="1"/>
  <c r="L216" i="4"/>
  <c r="M216" i="4" s="1"/>
  <c r="L204" i="4"/>
  <c r="M204" i="4" s="1"/>
  <c r="L180" i="4"/>
  <c r="M180" i="4" s="1"/>
  <c r="L168" i="4"/>
  <c r="M168" i="4" s="1"/>
  <c r="L144" i="4"/>
  <c r="M144" i="4" s="1"/>
  <c r="L132" i="4"/>
  <c r="M132" i="4" s="1"/>
  <c r="L120" i="4"/>
  <c r="M120" i="4" s="1"/>
  <c r="L96" i="4"/>
  <c r="M96" i="4" s="1"/>
  <c r="L84" i="4"/>
  <c r="M84" i="4" s="1"/>
  <c r="L12" i="4"/>
  <c r="M12" i="4" s="1"/>
  <c r="L1967" i="4"/>
  <c r="M1967" i="4" s="1"/>
  <c r="L1931" i="4"/>
  <c r="M1931" i="4" s="1"/>
  <c r="L1799" i="4"/>
  <c r="M1799" i="4" s="1"/>
  <c r="L1667" i="4"/>
  <c r="M1667" i="4" s="1"/>
  <c r="L1535" i="4"/>
  <c r="M1535" i="4" s="1"/>
  <c r="L1403" i="4"/>
  <c r="M1403" i="4" s="1"/>
  <c r="L1307" i="4"/>
  <c r="M1307" i="4" s="1"/>
  <c r="L1271" i="4"/>
  <c r="M1271" i="4" s="1"/>
  <c r="L1235" i="4"/>
  <c r="M1235" i="4" s="1"/>
  <c r="L1091" i="4"/>
  <c r="M1091" i="4" s="1"/>
  <c r="L755" i="4"/>
  <c r="M755" i="4" s="1"/>
  <c r="L731" i="4"/>
  <c r="M731" i="4" s="1"/>
  <c r="L683" i="4"/>
  <c r="M683" i="4" s="1"/>
  <c r="L659" i="4"/>
  <c r="M659" i="4" s="1"/>
  <c r="L383" i="4"/>
  <c r="M383" i="4" s="1"/>
  <c r="L335" i="4"/>
  <c r="M335" i="4" s="1"/>
  <c r="L311" i="4"/>
  <c r="M311" i="4" s="1"/>
  <c r="L203" i="4"/>
  <c r="M203" i="4" s="1"/>
  <c r="L119" i="4"/>
  <c r="M119" i="4" s="1"/>
  <c r="L11" i="4"/>
  <c r="M11" i="4" s="1"/>
  <c r="L1930" i="4"/>
  <c r="M1930" i="4" s="1"/>
  <c r="L1894" i="4"/>
  <c r="M1894" i="4" s="1"/>
  <c r="L1666" i="4"/>
  <c r="M1666" i="4" s="1"/>
  <c r="L1630" i="4"/>
  <c r="M1630" i="4" s="1"/>
  <c r="L1402" i="4"/>
  <c r="M1402" i="4" s="1"/>
  <c r="L1366" i="4"/>
  <c r="M1366" i="4" s="1"/>
  <c r="L1306" i="4"/>
  <c r="M1306" i="4" s="1"/>
  <c r="L1234" i="4"/>
  <c r="M1234" i="4" s="1"/>
  <c r="L1090" i="4"/>
  <c r="M1090" i="4" s="1"/>
  <c r="L754" i="4"/>
  <c r="M754" i="4" s="1"/>
  <c r="L730" i="4"/>
  <c r="M730" i="4" s="1"/>
  <c r="L682" i="4"/>
  <c r="M682" i="4" s="1"/>
  <c r="L658" i="4"/>
  <c r="M658" i="4" s="1"/>
  <c r="L382" i="4"/>
  <c r="M382" i="4" s="1"/>
  <c r="L334" i="4"/>
  <c r="M334" i="4" s="1"/>
  <c r="L310" i="4"/>
  <c r="M310" i="4" s="1"/>
  <c r="L118" i="4"/>
  <c r="M118" i="4" s="1"/>
  <c r="L36" i="4"/>
  <c r="M36" i="4" s="1"/>
  <c r="L24" i="4"/>
  <c r="M24" i="4" s="1"/>
  <c r="L1955" i="4"/>
  <c r="M1955" i="4" s="1"/>
  <c r="L1907" i="4"/>
  <c r="M1907" i="4" s="1"/>
  <c r="L1871" i="4"/>
  <c r="M1871" i="4" s="1"/>
  <c r="L1859" i="4"/>
  <c r="M1859" i="4" s="1"/>
  <c r="L1727" i="4"/>
  <c r="M1727" i="4" s="1"/>
  <c r="L1715" i="4"/>
  <c r="M1715" i="4" s="1"/>
  <c r="L1703" i="4"/>
  <c r="M1703" i="4" s="1"/>
  <c r="L1655" i="4"/>
  <c r="M1655" i="4" s="1"/>
  <c r="L1607" i="4"/>
  <c r="M1607" i="4" s="1"/>
  <c r="L1583" i="4"/>
  <c r="M1583" i="4" s="1"/>
  <c r="L1571" i="4"/>
  <c r="M1571" i="4" s="1"/>
  <c r="L1547" i="4"/>
  <c r="M1547" i="4" s="1"/>
  <c r="L1499" i="4"/>
  <c r="M1499" i="4" s="1"/>
  <c r="L1451" i="4"/>
  <c r="M1451" i="4" s="1"/>
  <c r="L1439" i="4"/>
  <c r="M1439" i="4" s="1"/>
  <c r="L1427" i="4"/>
  <c r="M1427" i="4" s="1"/>
  <c r="L1295" i="4"/>
  <c r="M1295" i="4" s="1"/>
  <c r="L1283" i="4"/>
  <c r="M1283" i="4" s="1"/>
  <c r="L1247" i="4"/>
  <c r="M1247" i="4" s="1"/>
  <c r="L1199" i="4"/>
  <c r="M1199" i="4" s="1"/>
  <c r="L1175" i="4"/>
  <c r="M1175" i="4" s="1"/>
  <c r="L1103" i="4"/>
  <c r="M1103" i="4" s="1"/>
  <c r="L1079" i="4"/>
  <c r="M1079" i="4" s="1"/>
  <c r="L1043" i="4"/>
  <c r="M1043" i="4" s="1"/>
  <c r="L1031" i="4"/>
  <c r="M1031" i="4" s="1"/>
  <c r="L1007" i="4"/>
  <c r="M1007" i="4" s="1"/>
  <c r="L995" i="4"/>
  <c r="M995" i="4" s="1"/>
  <c r="L983" i="4"/>
  <c r="M983" i="4" s="1"/>
  <c r="L947" i="4"/>
  <c r="M947" i="4" s="1"/>
  <c r="L923" i="4"/>
  <c r="M923" i="4" s="1"/>
  <c r="L863" i="4"/>
  <c r="M863" i="4" s="1"/>
  <c r="L851" i="4"/>
  <c r="M851" i="4" s="1"/>
  <c r="L827" i="4"/>
  <c r="M827" i="4" s="1"/>
  <c r="L791" i="4"/>
  <c r="M791" i="4" s="1"/>
  <c r="L779" i="4"/>
  <c r="M779" i="4" s="1"/>
  <c r="L707" i="4"/>
  <c r="M707" i="4" s="1"/>
  <c r="L671" i="4"/>
  <c r="M671" i="4" s="1"/>
  <c r="L635" i="4"/>
  <c r="M635" i="4" s="1"/>
  <c r="L563" i="4"/>
  <c r="M563" i="4" s="1"/>
  <c r="L551" i="4"/>
  <c r="M551" i="4" s="1"/>
  <c r="L515" i="4"/>
  <c r="M515" i="4" s="1"/>
  <c r="L491" i="4"/>
  <c r="M491" i="4" s="1"/>
  <c r="L419" i="4"/>
  <c r="M419" i="4" s="1"/>
  <c r="L407" i="4"/>
  <c r="M407" i="4" s="1"/>
  <c r="L395" i="4"/>
  <c r="M395" i="4" s="1"/>
  <c r="L359" i="4"/>
  <c r="M359" i="4" s="1"/>
  <c r="L347" i="4"/>
  <c r="M347" i="4" s="1"/>
  <c r="L323" i="4"/>
  <c r="M323" i="4" s="1"/>
  <c r="L275" i="4"/>
  <c r="M275" i="4" s="1"/>
  <c r="L263" i="4"/>
  <c r="M263" i="4" s="1"/>
  <c r="L239" i="4"/>
  <c r="M239" i="4" s="1"/>
  <c r="L227" i="4"/>
  <c r="M227" i="4" s="1"/>
  <c r="L215" i="4"/>
  <c r="M215" i="4" s="1"/>
  <c r="L191" i="4"/>
  <c r="M191" i="4" s="1"/>
  <c r="L179" i="4"/>
  <c r="M179" i="4" s="1"/>
  <c r="L131" i="4"/>
  <c r="M131" i="4" s="1"/>
  <c r="L83" i="4"/>
  <c r="M83" i="4" s="1"/>
  <c r="L35" i="4"/>
  <c r="M35" i="4" s="1"/>
  <c r="L1954" i="4"/>
  <c r="M1954" i="4" s="1"/>
  <c r="L1906" i="4"/>
  <c r="M1906" i="4" s="1"/>
  <c r="L1858" i="4"/>
  <c r="M1858" i="4" s="1"/>
  <c r="L1846" i="4"/>
  <c r="M1846" i="4" s="1"/>
  <c r="L1798" i="4"/>
  <c r="M1798" i="4" s="1"/>
  <c r="L1750" i="4"/>
  <c r="M1750" i="4" s="1"/>
  <c r="L1714" i="4"/>
  <c r="M1714" i="4" s="1"/>
  <c r="L1702" i="4"/>
  <c r="M1702" i="4" s="1"/>
  <c r="L1570" i="4"/>
  <c r="M1570" i="4" s="1"/>
  <c r="L1558" i="4"/>
  <c r="M1558" i="4" s="1"/>
  <c r="L1546" i="4"/>
  <c r="M1546" i="4" s="1"/>
  <c r="L1498" i="4"/>
  <c r="M1498" i="4" s="1"/>
  <c r="L1450" i="4"/>
  <c r="M1450" i="4" s="1"/>
  <c r="L1426" i="4"/>
  <c r="M1426" i="4" s="1"/>
  <c r="L1414" i="4"/>
  <c r="M1414" i="4" s="1"/>
  <c r="L1390" i="4"/>
  <c r="M1390" i="4" s="1"/>
  <c r="L1342" i="4"/>
  <c r="M1342" i="4" s="1"/>
  <c r="L1294" i="4"/>
  <c r="M1294" i="4" s="1"/>
  <c r="L1282" i="4"/>
  <c r="M1282" i="4" s="1"/>
  <c r="L1270" i="4"/>
  <c r="M1270" i="4" s="1"/>
  <c r="L1198" i="4"/>
  <c r="M1198" i="4" s="1"/>
  <c r="L1174" i="4"/>
  <c r="M1174" i="4" s="1"/>
  <c r="L1102" i="4"/>
  <c r="M1102" i="4" s="1"/>
  <c r="L1078" i="4"/>
  <c r="M1078" i="4" s="1"/>
  <c r="L1042" i="4"/>
  <c r="M1042" i="4" s="1"/>
  <c r="L1030" i="4"/>
  <c r="M1030" i="4" s="1"/>
  <c r="L1006" i="4"/>
  <c r="M1006" i="4" s="1"/>
  <c r="L994" i="4"/>
  <c r="M994" i="4" s="1"/>
  <c r="L982" i="4"/>
  <c r="M982" i="4" s="1"/>
  <c r="L946" i="4"/>
  <c r="M946" i="4" s="1"/>
  <c r="L922" i="4"/>
  <c r="M922" i="4" s="1"/>
  <c r="L862" i="4"/>
  <c r="M862" i="4" s="1"/>
  <c r="L850" i="4"/>
  <c r="M850" i="4" s="1"/>
  <c r="L826" i="4"/>
  <c r="M826" i="4" s="1"/>
  <c r="L790" i="4"/>
  <c r="M790" i="4" s="1"/>
  <c r="L778" i="4"/>
  <c r="M778" i="4" s="1"/>
  <c r="L706" i="4"/>
  <c r="M706" i="4" s="1"/>
  <c r="L670" i="4"/>
  <c r="M670" i="4" s="1"/>
  <c r="L634" i="4"/>
  <c r="M634" i="4" s="1"/>
  <c r="L562" i="4"/>
  <c r="M562" i="4" s="1"/>
  <c r="L550" i="4"/>
  <c r="M550" i="4" s="1"/>
  <c r="L514" i="4"/>
  <c r="M514" i="4" s="1"/>
  <c r="L490" i="4"/>
  <c r="M490" i="4" s="1"/>
  <c r="L418" i="4"/>
  <c r="M418" i="4" s="1"/>
  <c r="L406" i="4"/>
  <c r="M406" i="4" s="1"/>
  <c r="L394" i="4"/>
  <c r="M394" i="4" s="1"/>
  <c r="L358" i="4"/>
  <c r="M358" i="4" s="1"/>
  <c r="L346" i="4"/>
  <c r="M346" i="4" s="1"/>
  <c r="L322" i="4"/>
  <c r="M322" i="4" s="1"/>
  <c r="L274" i="4"/>
  <c r="M274" i="4" s="1"/>
  <c r="L262" i="4"/>
  <c r="M262" i="4" s="1"/>
  <c r="L238" i="4"/>
  <c r="M238" i="4" s="1"/>
  <c r="L214" i="4"/>
  <c r="M214" i="4" s="1"/>
  <c r="L190" i="4"/>
  <c r="M190" i="4" s="1"/>
  <c r="L178" i="4"/>
  <c r="M178" i="4" s="1"/>
  <c r="L82" i="4"/>
  <c r="M82" i="4" s="1"/>
  <c r="L10" i="4"/>
  <c r="M10" i="4" s="1"/>
  <c r="Q218" i="4"/>
  <c r="Q506" i="4"/>
  <c r="Q1914" i="4"/>
  <c r="Q1946" i="4"/>
  <c r="Q409" i="4" l="1"/>
  <c r="Q1814" i="4"/>
  <c r="Q1994" i="4"/>
  <c r="Q194" i="4"/>
  <c r="Q62" i="4"/>
  <c r="Q1358" i="4"/>
  <c r="Q1238" i="4"/>
  <c r="Q1226" i="4"/>
  <c r="Q1574" i="4"/>
  <c r="Q278" i="4"/>
  <c r="Q1205" i="4"/>
  <c r="Q1274" i="4"/>
  <c r="Q1999" i="4"/>
  <c r="Q422" i="4"/>
  <c r="Q1418" i="4"/>
  <c r="Q806" i="4"/>
  <c r="Q662" i="4"/>
  <c r="Q734" i="4"/>
  <c r="Q2" i="4"/>
  <c r="Q146" i="4"/>
  <c r="Q1670" i="4"/>
  <c r="Q1166" i="4"/>
  <c r="Q614" i="4"/>
  <c r="Q518" i="4"/>
  <c r="Q841" i="4"/>
  <c r="Q169" i="4"/>
  <c r="Q1639" i="4"/>
  <c r="Q1591" i="4"/>
  <c r="Q1915" i="4"/>
  <c r="Q901" i="4"/>
  <c r="Q1543" i="4"/>
  <c r="Q1576" i="4"/>
  <c r="Q1360" i="4"/>
  <c r="Q1356" i="4"/>
  <c r="Q696" i="4"/>
  <c r="Q384" i="4"/>
  <c r="Q312" i="4"/>
  <c r="Q1319" i="4"/>
  <c r="Q1295" i="4"/>
  <c r="Q1283" i="4"/>
  <c r="Q1187" i="4"/>
  <c r="Q1139" i="4"/>
  <c r="Q1127" i="4"/>
  <c r="Q1055" i="4"/>
  <c r="Q1031" i="4"/>
  <c r="Q1019" i="4"/>
  <c r="Q767" i="4"/>
  <c r="Q719" i="4"/>
  <c r="Q695" i="4"/>
  <c r="Q683" i="4"/>
  <c r="Q1916" i="4"/>
  <c r="Q1816" i="4"/>
  <c r="Q1970" i="4"/>
  <c r="Q1934" i="4"/>
  <c r="Q1850" i="4"/>
  <c r="Q1790" i="4"/>
  <c r="Q1993" i="4"/>
  <c r="Q1981" i="4"/>
  <c r="Q1969" i="4"/>
  <c r="Q1957" i="4"/>
  <c r="Q1945" i="4"/>
  <c r="Q1933" i="4"/>
  <c r="Q1921" i="4"/>
  <c r="Q1909" i="4"/>
  <c r="Q1897" i="4"/>
  <c r="Q1885" i="4"/>
  <c r="Q1873" i="4"/>
  <c r="Q1861" i="4"/>
  <c r="Q1849" i="4"/>
  <c r="Q1837" i="4"/>
  <c r="Q1825" i="4"/>
  <c r="Q1813" i="4"/>
  <c r="Q1801" i="4"/>
  <c r="Q1789" i="4"/>
  <c r="Q1777" i="4"/>
  <c r="Q1765" i="4"/>
  <c r="Q1753" i="4"/>
  <c r="Q1741" i="4"/>
  <c r="Q1729" i="4"/>
  <c r="Q1717" i="4"/>
  <c r="Q1705" i="4"/>
  <c r="Q1693" i="4"/>
  <c r="Q1681" i="4"/>
  <c r="Q1669" i="4"/>
  <c r="Q1657" i="4"/>
  <c r="Q1645" i="4"/>
  <c r="Q1633" i="4"/>
  <c r="Q1621" i="4"/>
  <c r="Q1609" i="4"/>
  <c r="Q1597" i="4"/>
  <c r="Q1585" i="4"/>
  <c r="Q1573" i="4"/>
  <c r="Q1561" i="4"/>
  <c r="Q1549" i="4"/>
  <c r="Q1537" i="4"/>
  <c r="Q1525" i="4"/>
  <c r="Q1513" i="4"/>
  <c r="Q1501" i="4"/>
  <c r="Q1489" i="4"/>
  <c r="Q1477" i="4"/>
  <c r="Q1465" i="4"/>
  <c r="Q1453" i="4"/>
  <c r="Q1441" i="4"/>
  <c r="Q1429" i="4"/>
  <c r="Q1417" i="4"/>
  <c r="Q1405" i="4"/>
  <c r="Q1393" i="4"/>
  <c r="Q1381" i="4"/>
  <c r="Q1369" i="4"/>
  <c r="Q1357" i="4"/>
  <c r="Q1345" i="4"/>
  <c r="Q1333" i="4"/>
  <c r="Q1321" i="4"/>
  <c r="Q985" i="4"/>
  <c r="Q913" i="4"/>
  <c r="Q1764" i="4"/>
  <c r="Q912" i="4"/>
  <c r="Q1955" i="4"/>
  <c r="Q1763" i="4"/>
  <c r="Q1990" i="4"/>
  <c r="Q1978" i="4"/>
  <c r="Q1966" i="4"/>
  <c r="Q1954" i="4"/>
  <c r="Q1942" i="4"/>
  <c r="Q1930" i="4"/>
  <c r="Q1918" i="4"/>
  <c r="Q1906" i="4"/>
  <c r="Q1894" i="4"/>
  <c r="Q1882" i="4"/>
  <c r="Q1870" i="4"/>
  <c r="Q1858" i="4"/>
  <c r="Q1846" i="4"/>
  <c r="Q1834" i="4"/>
  <c r="Q1822" i="4"/>
  <c r="Q1810" i="4"/>
  <c r="Q1798" i="4"/>
  <c r="Q1786" i="4"/>
  <c r="Q1774" i="4"/>
  <c r="Q1762" i="4"/>
  <c r="Q1750" i="4"/>
  <c r="Q1738" i="4"/>
  <c r="Q1726" i="4"/>
  <c r="Q1714" i="4"/>
  <c r="Q1702" i="4"/>
  <c r="Q1690" i="4"/>
  <c r="Q1678" i="4"/>
  <c r="Q1666" i="4"/>
  <c r="Q1654" i="4"/>
  <c r="Q1642" i="4"/>
  <c r="Q1630" i="4"/>
  <c r="Q1618" i="4"/>
  <c r="Q1606" i="4"/>
  <c r="Q1594" i="4"/>
  <c r="Q1582" i="4"/>
  <c r="Q1570" i="4"/>
  <c r="Q1558" i="4"/>
  <c r="Q1546" i="4"/>
  <c r="Q1534" i="4"/>
  <c r="Q1522" i="4"/>
  <c r="Q1510" i="4"/>
  <c r="Q1498" i="4"/>
  <c r="Q1486" i="4"/>
  <c r="Q1474" i="4"/>
  <c r="Q1462" i="4"/>
  <c r="Q1450" i="4"/>
  <c r="Q1438" i="4"/>
  <c r="Q1426" i="4"/>
  <c r="Q1414" i="4"/>
  <c r="Q1402" i="4"/>
  <c r="Q1390" i="4"/>
  <c r="Q1378" i="4"/>
  <c r="Q1366" i="4"/>
  <c r="Q1354" i="4"/>
  <c r="Q1342" i="4"/>
  <c r="Q1330" i="4"/>
  <c r="Q1318" i="4"/>
  <c r="Q1306" i="4"/>
  <c r="Q1294" i="4"/>
  <c r="Q1282" i="4"/>
  <c r="Q1270" i="4"/>
  <c r="Q1258" i="4"/>
  <c r="Q1246" i="4"/>
  <c r="Q1234" i="4"/>
  <c r="Q1222" i="4"/>
  <c r="Q1210" i="4"/>
  <c r="Q1198" i="4"/>
  <c r="Q1186" i="4"/>
  <c r="Q1174" i="4"/>
  <c r="Q1162" i="4"/>
  <c r="Q1150" i="4"/>
  <c r="Q1138" i="4"/>
  <c r="Q1126" i="4"/>
  <c r="Q1114" i="4"/>
  <c r="Q1102" i="4"/>
  <c r="Q1090" i="4"/>
  <c r="Q1078" i="4"/>
  <c r="Q1066" i="4"/>
  <c r="Q1054" i="4"/>
  <c r="Q1042" i="4"/>
  <c r="Q1030" i="4"/>
  <c r="Q1018" i="4"/>
  <c r="Q1006" i="4"/>
  <c r="Q994" i="4"/>
  <c r="Q982" i="4"/>
  <c r="Q970" i="4"/>
  <c r="Q958" i="4"/>
  <c r="Q946" i="4"/>
  <c r="Q934" i="4"/>
  <c r="Q922" i="4"/>
  <c r="Q910" i="4"/>
  <c r="Q898" i="4"/>
  <c r="Q886" i="4"/>
  <c r="Q2001" i="4"/>
  <c r="Q1989" i="4"/>
  <c r="Q1977" i="4"/>
  <c r="Q1965" i="4"/>
  <c r="Q1953" i="4"/>
  <c r="Q1941" i="4"/>
  <c r="Q1929" i="4"/>
  <c r="Q1917" i="4"/>
  <c r="Q1905" i="4"/>
  <c r="Q1893" i="4"/>
  <c r="Q1881" i="4"/>
  <c r="Q1869" i="4"/>
  <c r="Q1857" i="4"/>
  <c r="Q1845" i="4"/>
  <c r="Q1833" i="4"/>
  <c r="Q1821" i="4"/>
  <c r="Q1809" i="4"/>
  <c r="Q1797" i="4"/>
  <c r="Q1785" i="4"/>
  <c r="Q1773" i="4"/>
  <c r="Q1761" i="4"/>
  <c r="Q1749" i="4"/>
  <c r="Q1737" i="4"/>
  <c r="Q1725" i="4"/>
  <c r="Q1713" i="4"/>
  <c r="Q1701" i="4"/>
  <c r="Q1689" i="4"/>
  <c r="Q1677" i="4"/>
  <c r="Q1665" i="4"/>
  <c r="Q1653" i="4"/>
  <c r="Q1641" i="4"/>
  <c r="Q1629" i="4"/>
  <c r="Q1617" i="4"/>
  <c r="Q1605" i="4"/>
  <c r="Q1593" i="4"/>
  <c r="Q1581" i="4"/>
  <c r="Q1569" i="4"/>
  <c r="Q1557" i="4"/>
  <c r="Q1545" i="4"/>
  <c r="Q1533" i="4"/>
  <c r="Q1521" i="4"/>
  <c r="Q1509" i="4"/>
  <c r="Q1497" i="4"/>
  <c r="Q1485" i="4"/>
  <c r="Q1473" i="4"/>
  <c r="Q1461" i="4"/>
  <c r="Q1449" i="4"/>
  <c r="Q1437" i="4"/>
  <c r="Q1425" i="4"/>
  <c r="Q1413" i="4"/>
  <c r="Q1401" i="4"/>
  <c r="Q1389" i="4"/>
  <c r="Q1377" i="4"/>
  <c r="Q1365" i="4"/>
  <c r="Q1353" i="4"/>
  <c r="Q1341" i="4"/>
  <c r="Q1329" i="4"/>
  <c r="Q1317" i="4"/>
  <c r="Q1305" i="4"/>
  <c r="Q1293" i="4"/>
  <c r="Q1281" i="4"/>
  <c r="Q1269" i="4"/>
  <c r="Q1257" i="4"/>
  <c r="Q1245" i="4"/>
  <c r="Q1233" i="4"/>
  <c r="Q1221" i="4"/>
  <c r="Q1209" i="4"/>
  <c r="Q1197" i="4"/>
  <c r="Q1185" i="4"/>
  <c r="Q1173" i="4"/>
  <c r="Q1161" i="4"/>
  <c r="Q1149" i="4"/>
  <c r="Q1137" i="4"/>
  <c r="Q1125" i="4"/>
  <c r="Q1113" i="4"/>
  <c r="Q1101" i="4"/>
  <c r="Q1089" i="4"/>
  <c r="Q1077" i="4"/>
  <c r="Q1065" i="4"/>
  <c r="Q1053" i="4"/>
  <c r="Q1041" i="4"/>
  <c r="Q1029" i="4"/>
  <c r="Q1017" i="4"/>
  <c r="Q1005" i="4"/>
  <c r="Q993" i="4"/>
  <c r="Q981" i="4"/>
  <c r="Q969" i="4"/>
  <c r="Q957" i="4"/>
  <c r="Q945" i="4"/>
  <c r="Q933" i="4"/>
  <c r="Q921" i="4"/>
  <c r="Q525" i="4"/>
  <c r="Q225" i="4"/>
  <c r="Q117" i="4"/>
  <c r="Q2000" i="4"/>
  <c r="Q1988" i="4"/>
  <c r="Q1976" i="4"/>
  <c r="Q1964" i="4"/>
  <c r="Q1952" i="4"/>
  <c r="Q1940" i="4"/>
  <c r="Q1928" i="4"/>
  <c r="Q1904" i="4"/>
  <c r="Q1892" i="4"/>
  <c r="Q1880" i="4"/>
  <c r="Q1868" i="4"/>
  <c r="Q1856" i="4"/>
  <c r="Q1844" i="4"/>
  <c r="Q1832" i="4"/>
  <c r="Q1820" i="4"/>
  <c r="Q1808" i="4"/>
  <c r="Q1796" i="4"/>
  <c r="Q1784" i="4"/>
  <c r="Q1772" i="4"/>
  <c r="Q1760" i="4"/>
  <c r="Q1748" i="4"/>
  <c r="Q1736" i="4"/>
  <c r="Q1724" i="4"/>
  <c r="Q1712" i="4"/>
  <c r="Q1700" i="4"/>
  <c r="Q1688" i="4"/>
  <c r="Q1676" i="4"/>
  <c r="Q1664" i="4"/>
  <c r="Q1652" i="4"/>
  <c r="Q1640" i="4"/>
  <c r="Q1628" i="4"/>
  <c r="Q1616" i="4"/>
  <c r="Q1604" i="4"/>
  <c r="Q1592" i="4"/>
  <c r="Q1580" i="4"/>
  <c r="Q1568" i="4"/>
  <c r="Q1556" i="4"/>
  <c r="Q1544" i="4"/>
  <c r="Q1532" i="4"/>
  <c r="Q1520" i="4"/>
  <c r="Q1508" i="4"/>
  <c r="Q1496" i="4"/>
  <c r="Q1484" i="4"/>
  <c r="Q1472" i="4"/>
  <c r="Q1460" i="4"/>
  <c r="Q1448" i="4"/>
  <c r="Q1436" i="4"/>
  <c r="Q1424" i="4"/>
  <c r="Q1412" i="4"/>
  <c r="Q1400" i="4"/>
  <c r="Q1388" i="4"/>
  <c r="Q1376" i="4"/>
  <c r="Q1364" i="4"/>
  <c r="Q1352" i="4"/>
  <c r="Q1340" i="4"/>
  <c r="Q1328" i="4"/>
  <c r="Q1316" i="4"/>
  <c r="Q1304" i="4"/>
  <c r="Q1292" i="4"/>
  <c r="Q1280" i="4"/>
  <c r="Q1268" i="4"/>
  <c r="Q1256" i="4"/>
  <c r="Q1244" i="4"/>
  <c r="Q1232" i="4"/>
  <c r="Q1220" i="4"/>
  <c r="Q1208" i="4"/>
  <c r="Q1196" i="4"/>
  <c r="Q1184" i="4"/>
  <c r="Q1172" i="4"/>
  <c r="Q1160" i="4"/>
  <c r="Q1148" i="4"/>
  <c r="Q1136" i="4"/>
  <c r="Q1124" i="4"/>
  <c r="Q1112" i="4"/>
  <c r="Q1100" i="4"/>
  <c r="Q1088" i="4"/>
  <c r="Q1076" i="4"/>
  <c r="Q1064" i="4"/>
  <c r="Q1052" i="4"/>
  <c r="Q1040" i="4"/>
  <c r="Q1028" i="4"/>
  <c r="Q1016" i="4"/>
  <c r="Q1004" i="4"/>
  <c r="Q992" i="4"/>
  <c r="Q980" i="4"/>
  <c r="Q968" i="4"/>
  <c r="Q956" i="4"/>
  <c r="Q944" i="4"/>
  <c r="Q1998" i="4"/>
  <c r="Q1986" i="4"/>
  <c r="Q1974" i="4"/>
  <c r="Q1962" i="4"/>
  <c r="Q1950" i="4"/>
  <c r="Q1938" i="4"/>
  <c r="Q1926" i="4"/>
  <c r="Q1902" i="4"/>
  <c r="Q1890" i="4"/>
  <c r="Q1878" i="4"/>
  <c r="Q1866" i="4"/>
  <c r="Q1854" i="4"/>
  <c r="Q1842" i="4"/>
  <c r="Q1830" i="4"/>
  <c r="Q1818" i="4"/>
  <c r="Q1806" i="4"/>
  <c r="Q1794" i="4"/>
  <c r="Q1782" i="4"/>
  <c r="Q1770" i="4"/>
  <c r="Q1758" i="4"/>
  <c r="Q1746" i="4"/>
  <c r="Q1734" i="4"/>
  <c r="Q1722" i="4"/>
  <c r="Q1975" i="4"/>
  <c r="Q1951" i="4"/>
  <c r="Q1867" i="4"/>
  <c r="Q1710" i="4"/>
  <c r="Q1698" i="4"/>
  <c r="Q1686" i="4"/>
  <c r="Q1674" i="4"/>
  <c r="Q1662" i="4"/>
  <c r="Q1650" i="4"/>
  <c r="Q1638" i="4"/>
  <c r="Q1626" i="4"/>
  <c r="Q1614" i="4"/>
  <c r="Q1602" i="4"/>
  <c r="Q1590" i="4"/>
  <c r="Q1578" i="4"/>
  <c r="Q1566" i="4"/>
  <c r="Q1554" i="4"/>
  <c r="Q1542" i="4"/>
  <c r="Q1530" i="4"/>
  <c r="Q1518" i="4"/>
  <c r="Q1506" i="4"/>
  <c r="Q1494" i="4"/>
  <c r="Q1482" i="4"/>
  <c r="Q1470" i="4"/>
  <c r="Q1458" i="4"/>
  <c r="Q1446" i="4"/>
  <c r="Q1434" i="4"/>
  <c r="Q1422" i="4"/>
  <c r="Q1410" i="4"/>
  <c r="Q1398" i="4"/>
  <c r="Q1386" i="4"/>
  <c r="Q1374" i="4"/>
  <c r="Q1362" i="4"/>
  <c r="Q1350" i="4"/>
  <c r="Q1338" i="4"/>
  <c r="Q1326" i="4"/>
  <c r="Q1314" i="4"/>
  <c r="Q1302" i="4"/>
  <c r="Q1290" i="4"/>
  <c r="Q1278" i="4"/>
  <c r="Q1266" i="4"/>
  <c r="Q1254" i="4"/>
  <c r="Q1242" i="4"/>
  <c r="Q1230" i="4"/>
  <c r="Q1218" i="4"/>
  <c r="Q1206" i="4"/>
  <c r="Q1194" i="4"/>
  <c r="Q1182" i="4"/>
  <c r="Q1170" i="4"/>
  <c r="Q1158" i="4"/>
  <c r="Q1146" i="4"/>
  <c r="Q1134" i="4"/>
  <c r="Q1122" i="4"/>
  <c r="Q1110" i="4"/>
  <c r="Q1098" i="4"/>
  <c r="Q1086" i="4"/>
  <c r="Q1074" i="4"/>
  <c r="Q1062" i="4"/>
  <c r="Q1050" i="4"/>
  <c r="Q1038" i="4"/>
  <c r="Q1026" i="4"/>
  <c r="Q1014" i="4"/>
  <c r="Q1002" i="4"/>
  <c r="Q990" i="4"/>
  <c r="Q978" i="4"/>
  <c r="Q966" i="4"/>
  <c r="Q954" i="4"/>
  <c r="Q942" i="4"/>
  <c r="Q930" i="4"/>
  <c r="Q918" i="4"/>
  <c r="Q906" i="4"/>
  <c r="Q894" i="4"/>
  <c r="Q882" i="4"/>
  <c r="Q870" i="4"/>
  <c r="Q858" i="4"/>
  <c r="Q846" i="4"/>
  <c r="Q834" i="4"/>
  <c r="Q822" i="4"/>
  <c r="Q810" i="4"/>
  <c r="Q798" i="4"/>
  <c r="Q786" i="4"/>
  <c r="Q774" i="4"/>
  <c r="Q762" i="4"/>
  <c r="Q750" i="4"/>
  <c r="Q738" i="4"/>
  <c r="Q726" i="4"/>
  <c r="Q1733" i="4"/>
  <c r="Q1637" i="4"/>
  <c r="Q1541" i="4"/>
  <c r="Q1433" i="4"/>
  <c r="Q1241" i="4"/>
  <c r="Q1996" i="4"/>
  <c r="Q1984" i="4"/>
  <c r="Q1972" i="4"/>
  <c r="Q1960" i="4"/>
  <c r="Q1948" i="4"/>
  <c r="Q1936" i="4"/>
  <c r="Q1924" i="4"/>
  <c r="Q1912" i="4"/>
  <c r="Q1900" i="4"/>
  <c r="Q1888" i="4"/>
  <c r="Q1876" i="4"/>
  <c r="Q1864" i="4"/>
  <c r="Q1852" i="4"/>
  <c r="Q1840" i="4"/>
  <c r="Q1828" i="4"/>
  <c r="Q1804" i="4"/>
  <c r="Q1792" i="4"/>
  <c r="Q1780" i="4"/>
  <c r="Q1768" i="4"/>
  <c r="Q1756" i="4"/>
  <c r="Q1744" i="4"/>
  <c r="Q1732" i="4"/>
  <c r="Q1720" i="4"/>
  <c r="Q1708" i="4"/>
  <c r="Q1696" i="4"/>
  <c r="Q1684" i="4"/>
  <c r="Q1672" i="4"/>
  <c r="Q1660" i="4"/>
  <c r="Q1648" i="4"/>
  <c r="Q1636" i="4"/>
  <c r="Q1624" i="4"/>
  <c r="Q1612" i="4"/>
  <c r="Q1600" i="4"/>
  <c r="Q1588" i="4"/>
  <c r="Q1564" i="4"/>
  <c r="Q1552" i="4"/>
  <c r="Q1540" i="4"/>
  <c r="Q1528" i="4"/>
  <c r="Q1516" i="4"/>
  <c r="Q1504" i="4"/>
  <c r="Q1492" i="4"/>
  <c r="Q1480" i="4"/>
  <c r="Q1468" i="4"/>
  <c r="Q1456" i="4"/>
  <c r="Q1444" i="4"/>
  <c r="Q1432" i="4"/>
  <c r="Q1420" i="4"/>
  <c r="Q1408" i="4"/>
  <c r="Q1396" i="4"/>
  <c r="Q1204" i="4"/>
  <c r="Q880" i="4"/>
  <c r="Q772" i="4"/>
  <c r="Q1815" i="4"/>
  <c r="Q1203" i="4"/>
  <c r="Q829" i="4"/>
  <c r="Q757" i="4"/>
  <c r="Q601" i="4"/>
  <c r="Q1992" i="4"/>
  <c r="Q1980" i="4"/>
  <c r="Q1968" i="4"/>
  <c r="Q1956" i="4"/>
  <c r="Q1944" i="4"/>
  <c r="Q1932" i="4"/>
  <c r="Q1920" i="4"/>
  <c r="Q1908" i="4"/>
  <c r="Q1896" i="4"/>
  <c r="Q1884" i="4"/>
  <c r="Q1872" i="4"/>
  <c r="Q1860" i="4"/>
  <c r="Q1848" i="4"/>
  <c r="Q1836" i="4"/>
  <c r="Q1824" i="4"/>
  <c r="Q1812" i="4"/>
  <c r="Q1800" i="4"/>
  <c r="Q1788" i="4"/>
  <c r="Q1776" i="4"/>
  <c r="Q1752" i="4"/>
  <c r="Q1740" i="4"/>
  <c r="Q1728" i="4"/>
  <c r="Q1716" i="4"/>
  <c r="Q1704" i="4"/>
  <c r="Q1692" i="4"/>
  <c r="Q1680" i="4"/>
  <c r="Q1668" i="4"/>
  <c r="Q1656" i="4"/>
  <c r="Q1644" i="4"/>
  <c r="Q1632" i="4"/>
  <c r="Q1620" i="4"/>
  <c r="Q1608" i="4"/>
  <c r="Q1596" i="4"/>
  <c r="Q1584" i="4"/>
  <c r="Q1572" i="4"/>
  <c r="Q1560" i="4"/>
  <c r="Q1548" i="4"/>
  <c r="Q1536" i="4"/>
  <c r="Q1524" i="4"/>
  <c r="Q1512" i="4"/>
  <c r="Q1500" i="4"/>
  <c r="Q1488" i="4"/>
  <c r="Q1476" i="4"/>
  <c r="Q1464" i="4"/>
  <c r="Q1452" i="4"/>
  <c r="Q1440" i="4"/>
  <c r="Q1428" i="4"/>
  <c r="Q1416" i="4"/>
  <c r="Q1404" i="4"/>
  <c r="Q1392" i="4"/>
  <c r="Q1380" i="4"/>
  <c r="Q1368" i="4"/>
  <c r="Q1344" i="4"/>
  <c r="Q1332" i="4"/>
  <c r="Q1320" i="4"/>
  <c r="Q1308" i="4"/>
  <c r="Q1296" i="4"/>
  <c r="Q1284" i="4"/>
  <c r="Q1272" i="4"/>
  <c r="Q1260" i="4"/>
  <c r="Q1248" i="4"/>
  <c r="Q1236" i="4"/>
  <c r="Q1224" i="4"/>
  <c r="Q1212" i="4"/>
  <c r="Q1200" i="4"/>
  <c r="Q1188" i="4"/>
  <c r="Q1176" i="4"/>
  <c r="Q1164" i="4"/>
  <c r="Q1152" i="4"/>
  <c r="Q1140" i="4"/>
  <c r="Q1128" i="4"/>
  <c r="Q1116" i="4"/>
  <c r="Q1104" i="4"/>
  <c r="Q1092" i="4"/>
  <c r="Q1080" i="4"/>
  <c r="Q1068" i="4"/>
  <c r="Q1056" i="4"/>
  <c r="Q1044" i="4"/>
  <c r="Q1032" i="4"/>
  <c r="Q1020" i="4"/>
  <c r="Q1008" i="4"/>
  <c r="Q996" i="4"/>
  <c r="Q984" i="4"/>
  <c r="Q972" i="4"/>
  <c r="Q960" i="4"/>
  <c r="Q948" i="4"/>
  <c r="Q936" i="4"/>
  <c r="Q924" i="4"/>
  <c r="Q900" i="4"/>
  <c r="Q888" i="4"/>
  <c r="Q876" i="4"/>
  <c r="Q864" i="4"/>
  <c r="Q840" i="4"/>
  <c r="Q768" i="4"/>
  <c r="Q684" i="4"/>
  <c r="Q528" i="4"/>
  <c r="Q480" i="4"/>
  <c r="Q96" i="4"/>
  <c r="Q1991" i="4"/>
  <c r="Q1979" i="4"/>
  <c r="Q1967" i="4"/>
  <c r="Q1943" i="4"/>
  <c r="Q1931" i="4"/>
  <c r="Q1919" i="4"/>
  <c r="Q1907" i="4"/>
  <c r="Q1895" i="4"/>
  <c r="Q1883" i="4"/>
  <c r="Q1871" i="4"/>
  <c r="Q1859" i="4"/>
  <c r="Q1847" i="4"/>
  <c r="Q1835" i="4"/>
  <c r="Q1823" i="4"/>
  <c r="Q1811" i="4"/>
  <c r="Q1799" i="4"/>
  <c r="Q1787" i="4"/>
  <c r="Q1775" i="4"/>
  <c r="Q1751" i="4"/>
  <c r="Q1739" i="4"/>
  <c r="Q1727" i="4"/>
  <c r="Q1715" i="4"/>
  <c r="Q1703" i="4"/>
  <c r="Q1691" i="4"/>
  <c r="Q1679" i="4"/>
  <c r="Q1667" i="4"/>
  <c r="Q1655" i="4"/>
  <c r="Q1643" i="4"/>
  <c r="Q1631" i="4"/>
  <c r="Q1619" i="4"/>
  <c r="Q1607" i="4"/>
  <c r="Q1595" i="4"/>
  <c r="Q1583" i="4"/>
  <c r="Q1571" i="4"/>
  <c r="Q1559" i="4"/>
  <c r="Q1547" i="4"/>
  <c r="Q1535" i="4"/>
  <c r="Q1523" i="4"/>
  <c r="Q1511" i="4"/>
  <c r="Q1499" i="4"/>
  <c r="Q1487" i="4"/>
  <c r="Q1475" i="4"/>
  <c r="Q1463" i="4"/>
  <c r="Q1451" i="4"/>
  <c r="Q1439" i="4"/>
  <c r="Q1427" i="4"/>
  <c r="Q1415" i="4"/>
  <c r="Q1403" i="4"/>
  <c r="Q1391" i="4"/>
  <c r="Q1379" i="4"/>
  <c r="Q1367" i="4"/>
  <c r="Q1355" i="4"/>
  <c r="Q1343" i="4"/>
  <c r="Q1331" i="4"/>
  <c r="Q1223" i="4"/>
  <c r="Q1199" i="4"/>
  <c r="Q1115" i="4"/>
  <c r="Q1103" i="4"/>
  <c r="Q791" i="4"/>
  <c r="Q874" i="4"/>
  <c r="Q862" i="4"/>
  <c r="Q850" i="4"/>
  <c r="Q838" i="4"/>
  <c r="Q826" i="4"/>
  <c r="Q814" i="4"/>
  <c r="Q802" i="4"/>
  <c r="Q790" i="4"/>
  <c r="Q778" i="4"/>
  <c r="Q766" i="4"/>
  <c r="Q754" i="4"/>
  <c r="Q742" i="4"/>
  <c r="Q730" i="4"/>
  <c r="Q718" i="4"/>
  <c r="Q706" i="4"/>
  <c r="Q694" i="4"/>
  <c r="Q682" i="4"/>
  <c r="Q670" i="4"/>
  <c r="Q658" i="4"/>
  <c r="Q646" i="4"/>
  <c r="Q634" i="4"/>
  <c r="Q622" i="4"/>
  <c r="Q610" i="4"/>
  <c r="Q598" i="4"/>
  <c r="Q586" i="4"/>
  <c r="Q574" i="4"/>
  <c r="Q562" i="4"/>
  <c r="Q550" i="4"/>
  <c r="Q538" i="4"/>
  <c r="Q526" i="4"/>
  <c r="Q514" i="4"/>
  <c r="Q502" i="4"/>
  <c r="Q490" i="4"/>
  <c r="Q478" i="4"/>
  <c r="Q466" i="4"/>
  <c r="Q454" i="4"/>
  <c r="Q442" i="4"/>
  <c r="Q430" i="4"/>
  <c r="Q418" i="4"/>
  <c r="Q406" i="4"/>
  <c r="Q394" i="4"/>
  <c r="Q382" i="4"/>
  <c r="Q370" i="4"/>
  <c r="Q358" i="4"/>
  <c r="Q346" i="4"/>
  <c r="Q334" i="4"/>
  <c r="Q322" i="4"/>
  <c r="Q310" i="4"/>
  <c r="Q298" i="4"/>
  <c r="Q286" i="4"/>
  <c r="Q274" i="4"/>
  <c r="Q262" i="4"/>
  <c r="Q250" i="4"/>
  <c r="Q238" i="4"/>
  <c r="Q226" i="4"/>
  <c r="Q214" i="4"/>
  <c r="Q202" i="4"/>
  <c r="Q190" i="4"/>
  <c r="Q178" i="4"/>
  <c r="Q166" i="4"/>
  <c r="Q154" i="4"/>
  <c r="Q142" i="4"/>
  <c r="Q130" i="4"/>
  <c r="Q118" i="4"/>
  <c r="Q106" i="4"/>
  <c r="Q94" i="4"/>
  <c r="Q82" i="4"/>
  <c r="Q70" i="4"/>
  <c r="Q58" i="4"/>
  <c r="Q46" i="4"/>
  <c r="Q34" i="4"/>
  <c r="Q22" i="4"/>
  <c r="Q10" i="4"/>
  <c r="Q909" i="4"/>
  <c r="Q897" i="4"/>
  <c r="Q885" i="4"/>
  <c r="Q873" i="4"/>
  <c r="Q861" i="4"/>
  <c r="Q849" i="4"/>
  <c r="Q837" i="4"/>
  <c r="Q825" i="4"/>
  <c r="Q813" i="4"/>
  <c r="Q801" i="4"/>
  <c r="Q789" i="4"/>
  <c r="Q777" i="4"/>
  <c r="Q765" i="4"/>
  <c r="Q753" i="4"/>
  <c r="Q741" i="4"/>
  <c r="Q729" i="4"/>
  <c r="Q717" i="4"/>
  <c r="Q705" i="4"/>
  <c r="Q693" i="4"/>
  <c r="Q681" i="4"/>
  <c r="Q669" i="4"/>
  <c r="Q657" i="4"/>
  <c r="Q645" i="4"/>
  <c r="Q633" i="4"/>
  <c r="Q621" i="4"/>
  <c r="Q609" i="4"/>
  <c r="Q597" i="4"/>
  <c r="Q585" i="4"/>
  <c r="Q573" i="4"/>
  <c r="Q561" i="4"/>
  <c r="Q549" i="4"/>
  <c r="Q537" i="4"/>
  <c r="Q513" i="4"/>
  <c r="Q501" i="4"/>
  <c r="Q489" i="4"/>
  <c r="Q477" i="4"/>
  <c r="Q465" i="4"/>
  <c r="Q453" i="4"/>
  <c r="Q441" i="4"/>
  <c r="Q429" i="4"/>
  <c r="Q417" i="4"/>
  <c r="Q405" i="4"/>
  <c r="Q393" i="4"/>
  <c r="Q381" i="4"/>
  <c r="Q369" i="4"/>
  <c r="Q357" i="4"/>
  <c r="Q345" i="4"/>
  <c r="Q333" i="4"/>
  <c r="Q321" i="4"/>
  <c r="Q309" i="4"/>
  <c r="Q297" i="4"/>
  <c r="Q285" i="4"/>
  <c r="Q273" i="4"/>
  <c r="Q261" i="4"/>
  <c r="Q249" i="4"/>
  <c r="Q237" i="4"/>
  <c r="Q213" i="4"/>
  <c r="Q201" i="4"/>
  <c r="Q189" i="4"/>
  <c r="Q177" i="4"/>
  <c r="Q165" i="4"/>
  <c r="Q153" i="4"/>
  <c r="Q141" i="4"/>
  <c r="Q129" i="4"/>
  <c r="Q105" i="4"/>
  <c r="Q93" i="4"/>
  <c r="Q81" i="4"/>
  <c r="Q69" i="4"/>
  <c r="Q57" i="4"/>
  <c r="Q45" i="4"/>
  <c r="Q33" i="4"/>
  <c r="Q21" i="4"/>
  <c r="Q9" i="4"/>
  <c r="Q932" i="4"/>
  <c r="Q920" i="4"/>
  <c r="Q908" i="4"/>
  <c r="Q896" i="4"/>
  <c r="Q884" i="4"/>
  <c r="Q872" i="4"/>
  <c r="Q860" i="4"/>
  <c r="Q848" i="4"/>
  <c r="Q836" i="4"/>
  <c r="Q824" i="4"/>
  <c r="Q812" i="4"/>
  <c r="Q800" i="4"/>
  <c r="Q788" i="4"/>
  <c r="Q776" i="4"/>
  <c r="Q764" i="4"/>
  <c r="Q752" i="4"/>
  <c r="Q740" i="4"/>
  <c r="Q728" i="4"/>
  <c r="Q716" i="4"/>
  <c r="Q704" i="4"/>
  <c r="Q692" i="4"/>
  <c r="Q680" i="4"/>
  <c r="Q668" i="4"/>
  <c r="Q656" i="4"/>
  <c r="Q644" i="4"/>
  <c r="Q632" i="4"/>
  <c r="Q620" i="4"/>
  <c r="Q608" i="4"/>
  <c r="Q596" i="4"/>
  <c r="Q584" i="4"/>
  <c r="Q572" i="4"/>
  <c r="Q560" i="4"/>
  <c r="Q548" i="4"/>
  <c r="Q536" i="4"/>
  <c r="Q524" i="4"/>
  <c r="Q512" i="4"/>
  <c r="Q500" i="4"/>
  <c r="Q488" i="4"/>
  <c r="Q476" i="4"/>
  <c r="Q464" i="4"/>
  <c r="Q452" i="4"/>
  <c r="Q440" i="4"/>
  <c r="Q428" i="4"/>
  <c r="Q416" i="4"/>
  <c r="Q404" i="4"/>
  <c r="Q392" i="4"/>
  <c r="Q380" i="4"/>
  <c r="Q368" i="4"/>
  <c r="Q356" i="4"/>
  <c r="Q344" i="4"/>
  <c r="Q332" i="4"/>
  <c r="Q320" i="4"/>
  <c r="Q308" i="4"/>
  <c r="Q296" i="4"/>
  <c r="Q284" i="4"/>
  <c r="Q272" i="4"/>
  <c r="Q260" i="4"/>
  <c r="Q248" i="4"/>
  <c r="Q236" i="4"/>
  <c r="Q224" i="4"/>
  <c r="Q212" i="4"/>
  <c r="Q200" i="4"/>
  <c r="Q188" i="4"/>
  <c r="Q176" i="4"/>
  <c r="Q164" i="4"/>
  <c r="Q152" i="4"/>
  <c r="Q140" i="4"/>
  <c r="Q128" i="4"/>
  <c r="Q116" i="4"/>
  <c r="Q104" i="4"/>
  <c r="Q92" i="4"/>
  <c r="Q80" i="4"/>
  <c r="Q68" i="4"/>
  <c r="Q56" i="4"/>
  <c r="Q44" i="4"/>
  <c r="Q32" i="4"/>
  <c r="Q20" i="4"/>
  <c r="Q8" i="4"/>
  <c r="Q1987" i="4"/>
  <c r="Q1963" i="4"/>
  <c r="Q1939" i="4"/>
  <c r="Q1927" i="4"/>
  <c r="Q1903" i="4"/>
  <c r="Q1891" i="4"/>
  <c r="Q1879" i="4"/>
  <c r="Q1855" i="4"/>
  <c r="Q1843" i="4"/>
  <c r="Q1831" i="4"/>
  <c r="Q1819" i="4"/>
  <c r="Q1807" i="4"/>
  <c r="Q1795" i="4"/>
  <c r="Q1783" i="4"/>
  <c r="Q1771" i="4"/>
  <c r="Q1759" i="4"/>
  <c r="Q1747" i="4"/>
  <c r="Q1735" i="4"/>
  <c r="Q1723" i="4"/>
  <c r="Q1711" i="4"/>
  <c r="Q1699" i="4"/>
  <c r="Q1687" i="4"/>
  <c r="Q1675" i="4"/>
  <c r="Q1663" i="4"/>
  <c r="Q1651" i="4"/>
  <c r="Q1627" i="4"/>
  <c r="Q1615" i="4"/>
  <c r="Q1567" i="4"/>
  <c r="Q1519" i="4"/>
  <c r="Q1997" i="4"/>
  <c r="Q1985" i="4"/>
  <c r="Q1973" i="4"/>
  <c r="Q1961" i="4"/>
  <c r="Q1949" i="4"/>
  <c r="Q1937" i="4"/>
  <c r="Q1925" i="4"/>
  <c r="Q1913" i="4"/>
  <c r="Q1901" i="4"/>
  <c r="Q1889" i="4"/>
  <c r="Q1877" i="4"/>
  <c r="Q1865" i="4"/>
  <c r="Q1853" i="4"/>
  <c r="Q1841" i="4"/>
  <c r="Q1829" i="4"/>
  <c r="Q1817" i="4"/>
  <c r="Q1805" i="4"/>
  <c r="Q1793" i="4"/>
  <c r="Q1781" i="4"/>
  <c r="Q1769" i="4"/>
  <c r="Q1757" i="4"/>
  <c r="Q1745" i="4"/>
  <c r="Q1721" i="4"/>
  <c r="Q1709" i="4"/>
  <c r="Q1697" i="4"/>
  <c r="Q1685" i="4"/>
  <c r="Q1673" i="4"/>
  <c r="Q1661" i="4"/>
  <c r="Q1649" i="4"/>
  <c r="Q1625" i="4"/>
  <c r="Q1613" i="4"/>
  <c r="Q1601" i="4"/>
  <c r="Q1589" i="4"/>
  <c r="Q1577" i="4"/>
  <c r="Q1565" i="4"/>
  <c r="Q1553" i="4"/>
  <c r="Q1529" i="4"/>
  <c r="Q1517" i="4"/>
  <c r="Q1505" i="4"/>
  <c r="Q1493" i="4"/>
  <c r="Q1481" i="4"/>
  <c r="Q1469" i="4"/>
  <c r="Q1457" i="4"/>
  <c r="Q1445" i="4"/>
  <c r="Q1421" i="4"/>
  <c r="Q1409" i="4"/>
  <c r="Q1397" i="4"/>
  <c r="Q1385" i="4"/>
  <c r="Q1373" i="4"/>
  <c r="Q1361" i="4"/>
  <c r="Q1349" i="4"/>
  <c r="Q1337" i="4"/>
  <c r="Q1325" i="4"/>
  <c r="Q1313" i="4"/>
  <c r="Q1301" i="4"/>
  <c r="Q1289" i="4"/>
  <c r="Q1277" i="4"/>
  <c r="Q1265" i="4"/>
  <c r="Q1253" i="4"/>
  <c r="Q1229" i="4"/>
  <c r="Q1217" i="4"/>
  <c r="Q1193" i="4"/>
  <c r="Q1181" i="4"/>
  <c r="Q1169" i="4"/>
  <c r="Q1157" i="4"/>
  <c r="Q1145" i="4"/>
  <c r="Q1133" i="4"/>
  <c r="Q1121" i="4"/>
  <c r="Q1109" i="4"/>
  <c r="Q1097" i="4"/>
  <c r="Q1085" i="4"/>
  <c r="Q1073" i="4"/>
  <c r="Q1061" i="4"/>
  <c r="Q1049" i="4"/>
  <c r="Q1037" i="4"/>
  <c r="Q1025" i="4"/>
  <c r="Q1013" i="4"/>
  <c r="Q1001" i="4"/>
  <c r="Q989" i="4"/>
  <c r="Q977" i="4"/>
  <c r="Q965" i="4"/>
  <c r="Q953" i="4"/>
  <c r="Q941" i="4"/>
  <c r="Q929" i="4"/>
  <c r="Q917" i="4"/>
  <c r="Q905" i="4"/>
  <c r="Q893" i="4"/>
  <c r="Q881" i="4"/>
  <c r="Q869" i="4"/>
  <c r="Q1384" i="4"/>
  <c r="Q1372" i="4"/>
  <c r="Q1348" i="4"/>
  <c r="Q1336" i="4"/>
  <c r="Q1324" i="4"/>
  <c r="Q1312" i="4"/>
  <c r="Q1300" i="4"/>
  <c r="Q1288" i="4"/>
  <c r="Q1276" i="4"/>
  <c r="Q1264" i="4"/>
  <c r="Q1252" i="4"/>
  <c r="Q1240" i="4"/>
  <c r="Q1228" i="4"/>
  <c r="Q1216" i="4"/>
  <c r="Q1192" i="4"/>
  <c r="Q1180" i="4"/>
  <c r="Q1168" i="4"/>
  <c r="Q1156" i="4"/>
  <c r="Q1144" i="4"/>
  <c r="Q1132" i="4"/>
  <c r="Q1120" i="4"/>
  <c r="Q1108" i="4"/>
  <c r="Q1096" i="4"/>
  <c r="Q1084" i="4"/>
  <c r="Q1072" i="4"/>
  <c r="Q1060" i="4"/>
  <c r="Q1048" i="4"/>
  <c r="Q1036" i="4"/>
  <c r="Q1024" i="4"/>
  <c r="Q1012" i="4"/>
  <c r="Q1000" i="4"/>
  <c r="Q988" i="4"/>
  <c r="Q976" i="4"/>
  <c r="Q964" i="4"/>
  <c r="Q952" i="4"/>
  <c r="Q940" i="4"/>
  <c r="Q928" i="4"/>
  <c r="Q916" i="4"/>
  <c r="Q904" i="4"/>
  <c r="Q892" i="4"/>
  <c r="Q868" i="4"/>
  <c r="Q856" i="4"/>
  <c r="Q844" i="4"/>
  <c r="Q832" i="4"/>
  <c r="Q820" i="4"/>
  <c r="Q808" i="4"/>
  <c r="Q796" i="4"/>
  <c r="Q784" i="4"/>
  <c r="Q760" i="4"/>
  <c r="Q748" i="4"/>
  <c r="Q736" i="4"/>
  <c r="Q724" i="4"/>
  <c r="Q712" i="4"/>
  <c r="Q700" i="4"/>
  <c r="Q688" i="4"/>
  <c r="Q676" i="4"/>
  <c r="Q664" i="4"/>
  <c r="Q652" i="4"/>
  <c r="Q640" i="4"/>
  <c r="Q628" i="4"/>
  <c r="Q616" i="4"/>
  <c r="Q604" i="4"/>
  <c r="Q592" i="4"/>
  <c r="Q580" i="4"/>
  <c r="Q568" i="4"/>
  <c r="Q556" i="4"/>
  <c r="Q544" i="4"/>
  <c r="Q532" i="4"/>
  <c r="Q520" i="4"/>
  <c r="Q508" i="4"/>
  <c r="Q496" i="4"/>
  <c r="Q484" i="4"/>
  <c r="Q472" i="4"/>
  <c r="Q460" i="4"/>
  <c r="Q448" i="4"/>
  <c r="Q436" i="4"/>
  <c r="Q424" i="4"/>
  <c r="Q412" i="4"/>
  <c r="Q400" i="4"/>
  <c r="Q388" i="4"/>
  <c r="Q376" i="4"/>
  <c r="Q364" i="4"/>
  <c r="Q352" i="4"/>
  <c r="Q340" i="4"/>
  <c r="Q328" i="4"/>
  <c r="Q316" i="4"/>
  <c r="Q304" i="4"/>
  <c r="Q292" i="4"/>
  <c r="Q280" i="4"/>
  <c r="Q268" i="4"/>
  <c r="Q256" i="4"/>
  <c r="Q244" i="4"/>
  <c r="Q232" i="4"/>
  <c r="Q220" i="4"/>
  <c r="Q208" i="4"/>
  <c r="Q1995" i="4"/>
  <c r="Q1983" i="4"/>
  <c r="Q1971" i="4"/>
  <c r="Q1959" i="4"/>
  <c r="Q1947" i="4"/>
  <c r="Q1935" i="4"/>
  <c r="Q1923" i="4"/>
  <c r="Q1911" i="4"/>
  <c r="Q1899" i="4"/>
  <c r="Q1887" i="4"/>
  <c r="Q1875" i="4"/>
  <c r="Q1863" i="4"/>
  <c r="Q1851" i="4"/>
  <c r="Q1839" i="4"/>
  <c r="Q1827" i="4"/>
  <c r="Q1803" i="4"/>
  <c r="Q1791" i="4"/>
  <c r="Q1779" i="4"/>
  <c r="Q1767" i="4"/>
  <c r="Q1755" i="4"/>
  <c r="Q1743" i="4"/>
  <c r="Q1731" i="4"/>
  <c r="Q1719" i="4"/>
  <c r="Q1707" i="4"/>
  <c r="Q1695" i="4"/>
  <c r="Q1683" i="4"/>
  <c r="Q1671" i="4"/>
  <c r="Q1659" i="4"/>
  <c r="Q1647" i="4"/>
  <c r="Q1635" i="4"/>
  <c r="Q1623" i="4"/>
  <c r="Q1611" i="4"/>
  <c r="Q1599" i="4"/>
  <c r="Q1587" i="4"/>
  <c r="Q1575" i="4"/>
  <c r="Q1563" i="4"/>
  <c r="Q1551" i="4"/>
  <c r="Q1539" i="4"/>
  <c r="Q1527" i="4"/>
  <c r="Q1515" i="4"/>
  <c r="Q1503" i="4"/>
  <c r="Q1491" i="4"/>
  <c r="Q1479" i="4"/>
  <c r="Q1467" i="4"/>
  <c r="Q1455" i="4"/>
  <c r="Q1443" i="4"/>
  <c r="Q1431" i="4"/>
  <c r="Q1419" i="4"/>
  <c r="Q1407" i="4"/>
  <c r="Q1395" i="4"/>
  <c r="Q1383" i="4"/>
  <c r="Q1371" i="4"/>
  <c r="Q1359" i="4"/>
  <c r="Q1347" i="4"/>
  <c r="Q1335" i="4"/>
  <c r="Q1323" i="4"/>
  <c r="Q1311" i="4"/>
  <c r="Q1299" i="4"/>
  <c r="Q1287" i="4"/>
  <c r="Q1275" i="4"/>
  <c r="Q1263" i="4"/>
  <c r="Q1251" i="4"/>
  <c r="Q1239" i="4"/>
  <c r="Q1227" i="4"/>
  <c r="Q1215" i="4"/>
  <c r="Q1191" i="4"/>
  <c r="Q1179" i="4"/>
  <c r="Q1167" i="4"/>
  <c r="Q1155" i="4"/>
  <c r="Q1143" i="4"/>
  <c r="Q1131" i="4"/>
  <c r="Q1119" i="4"/>
  <c r="Q1107" i="4"/>
  <c r="Q1095" i="4"/>
  <c r="Q1083" i="4"/>
  <c r="Q1071" i="4"/>
  <c r="Q1059" i="4"/>
  <c r="Q1047" i="4"/>
  <c r="Q1035" i="4"/>
  <c r="Q1023" i="4"/>
  <c r="Q1011" i="4"/>
  <c r="Q999" i="4"/>
  <c r="Q987" i="4"/>
  <c r="Q975" i="4"/>
  <c r="Q963" i="4"/>
  <c r="Q951" i="4"/>
  <c r="Q939" i="4"/>
  <c r="Q927" i="4"/>
  <c r="Q915" i="4"/>
  <c r="Q903" i="4"/>
  <c r="Q714" i="4"/>
  <c r="Q702" i="4"/>
  <c r="Q690" i="4"/>
  <c r="Q678" i="4"/>
  <c r="Q666" i="4"/>
  <c r="Q857" i="4"/>
  <c r="Q845" i="4"/>
  <c r="Q833" i="4"/>
  <c r="Q821" i="4"/>
  <c r="Q809" i="4"/>
  <c r="Q797" i="4"/>
  <c r="Q785" i="4"/>
  <c r="Q773" i="4"/>
  <c r="Q761" i="4"/>
  <c r="Q749" i="4"/>
  <c r="Q737" i="4"/>
  <c r="Q725" i="4"/>
  <c r="Q196" i="4"/>
  <c r="Q184" i="4"/>
  <c r="Q172" i="4"/>
  <c r="Q160" i="4"/>
  <c r="Q148" i="4"/>
  <c r="Q136" i="4"/>
  <c r="Q124" i="4"/>
  <c r="Q112" i="4"/>
  <c r="Q100" i="4"/>
  <c r="Q88" i="4"/>
  <c r="Q76" i="4"/>
  <c r="Q64" i="4"/>
  <c r="Q52" i="4"/>
  <c r="Q40" i="4"/>
  <c r="Q28" i="4"/>
  <c r="Q16" i="4"/>
  <c r="Q4" i="4"/>
  <c r="Q1982" i="4"/>
  <c r="Q1958" i="4"/>
  <c r="Q1922" i="4"/>
  <c r="Q1910" i="4"/>
  <c r="Q1898" i="4"/>
  <c r="Q1886" i="4"/>
  <c r="Q1874" i="4"/>
  <c r="Q1862" i="4"/>
  <c r="Q1838" i="4"/>
  <c r="Q1826" i="4"/>
  <c r="Q1802" i="4"/>
  <c r="Q1778" i="4"/>
  <c r="Q1766" i="4"/>
  <c r="Q1754" i="4"/>
  <c r="Q1742" i="4"/>
  <c r="Q1730" i="4"/>
  <c r="Q1718" i="4"/>
  <c r="Q1682" i="4"/>
  <c r="Q1634" i="4"/>
  <c r="Q1622" i="4"/>
  <c r="Q1586" i="4"/>
  <c r="Q1538" i="4"/>
  <c r="Q1526" i="4"/>
  <c r="Q1454" i="4"/>
  <c r="Q1430" i="4"/>
  <c r="Q1370" i="4"/>
  <c r="Q1334" i="4"/>
  <c r="Q1262" i="4"/>
  <c r="Q1010" i="4"/>
  <c r="Q950" i="4"/>
  <c r="Q938" i="4"/>
  <c r="Q902" i="4"/>
  <c r="Q830" i="4"/>
  <c r="Q794" i="4"/>
  <c r="Q758" i="4"/>
  <c r="Q722" i="4"/>
  <c r="Q638" i="4"/>
  <c r="Q602" i="4"/>
  <c r="Q566" i="4"/>
  <c r="Q554" i="4"/>
  <c r="Q458" i="4"/>
  <c r="Q410" i="4"/>
  <c r="Q374" i="4"/>
  <c r="Q362" i="4"/>
  <c r="Q266" i="4"/>
  <c r="Q206" i="4"/>
  <c r="Q50" i="4"/>
  <c r="Q1309" i="4"/>
  <c r="Q1297" i="4"/>
  <c r="Q1285" i="4"/>
  <c r="Q1273" i="4"/>
  <c r="Q1261" i="4"/>
  <c r="Q1249" i="4"/>
  <c r="Q1237" i="4"/>
  <c r="Q1225" i="4"/>
  <c r="Q1213" i="4"/>
  <c r="Q1201" i="4"/>
  <c r="Q1189" i="4"/>
  <c r="Q1177" i="4"/>
  <c r="Q1165" i="4"/>
  <c r="Q1153" i="4"/>
  <c r="Q1141" i="4"/>
  <c r="Q1129" i="4"/>
  <c r="Q1117" i="4"/>
  <c r="Q1105" i="4"/>
  <c r="Q1093" i="4"/>
  <c r="Q1081" i="4"/>
  <c r="Q1069" i="4"/>
  <c r="Q1057" i="4"/>
  <c r="Q1045" i="4"/>
  <c r="Q1033" i="4"/>
  <c r="Q1021" i="4"/>
  <c r="Q1009" i="4"/>
  <c r="Q997" i="4"/>
  <c r="Q973" i="4"/>
  <c r="Q961" i="4"/>
  <c r="Q949" i="4"/>
  <c r="Q937" i="4"/>
  <c r="Q925" i="4"/>
  <c r="Q889" i="4"/>
  <c r="Q877" i="4"/>
  <c r="Q865" i="4"/>
  <c r="Q853" i="4"/>
  <c r="Q817" i="4"/>
  <c r="Q805" i="4"/>
  <c r="Q793" i="4"/>
  <c r="Q781" i="4"/>
  <c r="Q769" i="4"/>
  <c r="Q745" i="4"/>
  <c r="Q733" i="4"/>
  <c r="Q721" i="4"/>
  <c r="Q709" i="4"/>
  <c r="Q697" i="4"/>
  <c r="Q685" i="4"/>
  <c r="Q673" i="4"/>
  <c r="Q661" i="4"/>
  <c r="Q649" i="4"/>
  <c r="Q637" i="4"/>
  <c r="Q625" i="4"/>
  <c r="Q613" i="4"/>
  <c r="Q589" i="4"/>
  <c r="Q577" i="4"/>
  <c r="Q565" i="4"/>
  <c r="Q553" i="4"/>
  <c r="Q541" i="4"/>
  <c r="Q529" i="4"/>
  <c r="Q517" i="4"/>
  <c r="Q505" i="4"/>
  <c r="Q493" i="4"/>
  <c r="Q457" i="4"/>
  <c r="Q313" i="4"/>
  <c r="Q97" i="4"/>
  <c r="Q852" i="4"/>
  <c r="Q828" i="4"/>
  <c r="Q816" i="4"/>
  <c r="Q804" i="4"/>
  <c r="Q792" i="4"/>
  <c r="Q780" i="4"/>
  <c r="Q756" i="4"/>
  <c r="Q744" i="4"/>
  <c r="Q732" i="4"/>
  <c r="Q720" i="4"/>
  <c r="Q708" i="4"/>
  <c r="Q672" i="4"/>
  <c r="Q660" i="4"/>
  <c r="Q648" i="4"/>
  <c r="Q636" i="4"/>
  <c r="Q624" i="4"/>
  <c r="Q612" i="4"/>
  <c r="Q600" i="4"/>
  <c r="Q588" i="4"/>
  <c r="Q576" i="4"/>
  <c r="Q564" i="4"/>
  <c r="Q552" i="4"/>
  <c r="Q540" i="4"/>
  <c r="Q516" i="4"/>
  <c r="Q504" i="4"/>
  <c r="Q492" i="4"/>
  <c r="Q468" i="4"/>
  <c r="Q456" i="4"/>
  <c r="Q444" i="4"/>
  <c r="Q432" i="4"/>
  <c r="Q420" i="4"/>
  <c r="Q408" i="4"/>
  <c r="Q396" i="4"/>
  <c r="Q372" i="4"/>
  <c r="Q360" i="4"/>
  <c r="Q348" i="4"/>
  <c r="Q336" i="4"/>
  <c r="Q324" i="4"/>
  <c r="Q300" i="4"/>
  <c r="Q288" i="4"/>
  <c r="Q276" i="4"/>
  <c r="Q264" i="4"/>
  <c r="Q252" i="4"/>
  <c r="Q240" i="4"/>
  <c r="Q228" i="4"/>
  <c r="Q216" i="4"/>
  <c r="Q204" i="4"/>
  <c r="Q192" i="4"/>
  <c r="Q180" i="4"/>
  <c r="Q168" i="4"/>
  <c r="Q156" i="4"/>
  <c r="Q144" i="4"/>
  <c r="Q132" i="4"/>
  <c r="Q120" i="4"/>
  <c r="Q108" i="4"/>
  <c r="Q84" i="4"/>
  <c r="Q72" i="4"/>
  <c r="Q60" i="4"/>
  <c r="Q48" i="4"/>
  <c r="Q36" i="4"/>
  <c r="Q24" i="4"/>
  <c r="Q12" i="4"/>
  <c r="Q1603" i="4"/>
  <c r="Q1579" i="4"/>
  <c r="Q1555" i="4"/>
  <c r="Q1531" i="4"/>
  <c r="Q1507" i="4"/>
  <c r="Q1495" i="4"/>
  <c r="Q1483" i="4"/>
  <c r="Q1471" i="4"/>
  <c r="Q1459" i="4"/>
  <c r="Q1447" i="4"/>
  <c r="Q1435" i="4"/>
  <c r="Q1423" i="4"/>
  <c r="Q1411" i="4"/>
  <c r="Q1399" i="4"/>
  <c r="Q1387" i="4"/>
  <c r="Q1375" i="4"/>
  <c r="Q1363" i="4"/>
  <c r="Q1351" i="4"/>
  <c r="Q1339" i="4"/>
  <c r="Q1327" i="4"/>
  <c r="Q1315" i="4"/>
  <c r="Q1303" i="4"/>
  <c r="Q1291" i="4"/>
  <c r="Q1279" i="4"/>
  <c r="Q1267" i="4"/>
  <c r="Q1255" i="4"/>
  <c r="Q1243" i="4"/>
  <c r="Q1231" i="4"/>
  <c r="Q1219" i="4"/>
  <c r="Q1207" i="4"/>
  <c r="Q1195" i="4"/>
  <c r="Q1183" i="4"/>
  <c r="Q1171" i="4"/>
  <c r="Q1159" i="4"/>
  <c r="Q1147" i="4"/>
  <c r="Q1135" i="4"/>
  <c r="Q1123" i="4"/>
  <c r="Q1111" i="4"/>
  <c r="Q1099" i="4"/>
  <c r="Q1087" i="4"/>
  <c r="Q1075" i="4"/>
  <c r="Q1063" i="4"/>
  <c r="Q1051" i="4"/>
  <c r="Q1039" i="4"/>
  <c r="Q1027" i="4"/>
  <c r="Q1015" i="4"/>
  <c r="Q1003" i="4"/>
  <c r="Q991" i="4"/>
  <c r="Q979" i="4"/>
  <c r="Q967" i="4"/>
  <c r="Q955" i="4"/>
  <c r="Q943" i="4"/>
  <c r="Q931" i="4"/>
  <c r="Q919" i="4"/>
  <c r="Q907" i="4"/>
  <c r="Q895" i="4"/>
  <c r="Q883" i="4"/>
  <c r="Q871" i="4"/>
  <c r="Q859" i="4"/>
  <c r="Q847" i="4"/>
  <c r="Q835" i="4"/>
  <c r="Q823" i="4"/>
  <c r="Q811" i="4"/>
  <c r="Q799" i="4"/>
  <c r="Q787" i="4"/>
  <c r="Q775" i="4"/>
  <c r="Q763" i="4"/>
  <c r="Q751" i="4"/>
  <c r="Q739" i="4"/>
  <c r="Q727" i="4"/>
  <c r="Q715" i="4"/>
  <c r="Q703" i="4"/>
  <c r="Q691" i="4"/>
  <c r="Q679" i="4"/>
  <c r="Q667" i="4"/>
  <c r="Q655" i="4"/>
  <c r="Q643" i="4"/>
  <c r="Q631" i="4"/>
  <c r="Q619" i="4"/>
  <c r="Q607" i="4"/>
  <c r="Q595" i="4"/>
  <c r="Q583" i="4"/>
  <c r="Q571" i="4"/>
  <c r="Q559" i="4"/>
  <c r="Q547" i="4"/>
  <c r="Q535" i="4"/>
  <c r="Q523" i="4"/>
  <c r="Q511" i="4"/>
  <c r="Q499" i="4"/>
  <c r="Q487" i="4"/>
  <c r="Q475" i="4"/>
  <c r="Q463" i="4"/>
  <c r="Q451" i="4"/>
  <c r="Q439" i="4"/>
  <c r="Q427" i="4"/>
  <c r="Q415" i="4"/>
  <c r="Q403" i="4"/>
  <c r="Q391" i="4"/>
  <c r="Q379" i="4"/>
  <c r="Q367" i="4"/>
  <c r="Q355" i="4"/>
  <c r="Q343" i="4"/>
  <c r="Q331" i="4"/>
  <c r="Q319" i="4"/>
  <c r="Q307" i="4"/>
  <c r="Q295" i="4"/>
  <c r="Q283" i="4"/>
  <c r="Q271" i="4"/>
  <c r="Q259" i="4"/>
  <c r="Q247" i="4"/>
  <c r="Q235" i="4"/>
  <c r="Q223" i="4"/>
  <c r="Q211" i="4"/>
  <c r="Q199" i="4"/>
  <c r="Q187" i="4"/>
  <c r="Q175" i="4"/>
  <c r="Q163" i="4"/>
  <c r="Q151" i="4"/>
  <c r="Q139" i="4"/>
  <c r="Q127" i="4"/>
  <c r="Q115" i="4"/>
  <c r="Q103" i="4"/>
  <c r="Q91" i="4"/>
  <c r="Q79" i="4"/>
  <c r="Q67" i="4"/>
  <c r="Q55" i="4"/>
  <c r="Q43" i="4"/>
  <c r="Q31" i="4"/>
  <c r="Q713" i="4"/>
  <c r="Q891" i="4"/>
  <c r="Q879" i="4"/>
  <c r="Q867" i="4"/>
  <c r="Q855" i="4"/>
  <c r="Q843" i="4"/>
  <c r="Q831" i="4"/>
  <c r="Q819" i="4"/>
  <c r="Q807" i="4"/>
  <c r="Q795" i="4"/>
  <c r="Q783" i="4"/>
  <c r="Q771" i="4"/>
  <c r="Q759" i="4"/>
  <c r="Q747" i="4"/>
  <c r="Q735" i="4"/>
  <c r="Q723" i="4"/>
  <c r="Q711" i="4"/>
  <c r="Q699" i="4"/>
  <c r="Q687" i="4"/>
  <c r="Q675" i="4"/>
  <c r="Q663" i="4"/>
  <c r="Q651" i="4"/>
  <c r="Q639" i="4"/>
  <c r="Q627" i="4"/>
  <c r="Q615" i="4"/>
  <c r="Q603" i="4"/>
  <c r="Q591" i="4"/>
  <c r="Q579" i="4"/>
  <c r="Q567" i="4"/>
  <c r="Q555" i="4"/>
  <c r="Q543" i="4"/>
  <c r="Q531" i="4"/>
  <c r="Q519" i="4"/>
  <c r="Q507" i="4"/>
  <c r="Q495" i="4"/>
  <c r="Q483" i="4"/>
  <c r="Q471" i="4"/>
  <c r="Q459" i="4"/>
  <c r="Q447" i="4"/>
  <c r="Q435" i="4"/>
  <c r="Q423" i="4"/>
  <c r="Q411" i="4"/>
  <c r="Q399" i="4"/>
  <c r="Q387" i="4"/>
  <c r="Q375" i="4"/>
  <c r="Q363" i="4"/>
  <c r="Q351" i="4"/>
  <c r="Q339" i="4"/>
  <c r="Q327" i="4"/>
  <c r="Q315" i="4"/>
  <c r="Q303" i="4"/>
  <c r="Q291" i="4"/>
  <c r="Q279" i="4"/>
  <c r="Q267" i="4"/>
  <c r="Q255" i="4"/>
  <c r="Q243" i="4"/>
  <c r="Q231" i="4"/>
  <c r="Q219" i="4"/>
  <c r="Q207" i="4"/>
  <c r="Q195" i="4"/>
  <c r="Q183" i="4"/>
  <c r="Q171" i="4"/>
  <c r="Q159" i="4"/>
  <c r="Q147" i="4"/>
  <c r="Q135" i="4"/>
  <c r="Q123" i="4"/>
  <c r="Q111" i="4"/>
  <c r="Q99" i="4"/>
  <c r="Q87" i="4"/>
  <c r="Q75" i="4"/>
  <c r="Q63" i="4"/>
  <c r="Q51" i="4"/>
  <c r="Q39" i="4"/>
  <c r="Q27" i="4"/>
  <c r="Q15" i="4"/>
  <c r="Q1706" i="4"/>
  <c r="Q1694" i="4"/>
  <c r="Q1658" i="4"/>
  <c r="Q1646" i="4"/>
  <c r="Q1610" i="4"/>
  <c r="Q1598" i="4"/>
  <c r="Q1562" i="4"/>
  <c r="Q1550" i="4"/>
  <c r="Q1514" i="4"/>
  <c r="Q1502" i="4"/>
  <c r="Q1490" i="4"/>
  <c r="Q1478" i="4"/>
  <c r="Q1466" i="4"/>
  <c r="Q1442" i="4"/>
  <c r="Q1406" i="4"/>
  <c r="Q1394" i="4"/>
  <c r="Q1382" i="4"/>
  <c r="Q1346" i="4"/>
  <c r="Q1322" i="4"/>
  <c r="Q1310" i="4"/>
  <c r="Q1298" i="4"/>
  <c r="Q1286" i="4"/>
  <c r="Q1250" i="4"/>
  <c r="Q1214" i="4"/>
  <c r="Q1202" i="4"/>
  <c r="Q1190" i="4"/>
  <c r="Q1178" i="4"/>
  <c r="Q1154" i="4"/>
  <c r="Q1142" i="4"/>
  <c r="Q1130" i="4"/>
  <c r="Q1118" i="4"/>
  <c r="Q1106" i="4"/>
  <c r="Q1094" i="4"/>
  <c r="Q1082" i="4"/>
  <c r="Q1070" i="4"/>
  <c r="Q1058" i="4"/>
  <c r="Q1046" i="4"/>
  <c r="Q1034" i="4"/>
  <c r="Q1022" i="4"/>
  <c r="Q998" i="4"/>
  <c r="Q986" i="4"/>
  <c r="Q974" i="4"/>
  <c r="Q962" i="4"/>
  <c r="Q926" i="4"/>
  <c r="Q914" i="4"/>
  <c r="Q890" i="4"/>
  <c r="Q878" i="4"/>
  <c r="Q866" i="4"/>
  <c r="Q854" i="4"/>
  <c r="Q842" i="4"/>
  <c r="Q818" i="4"/>
  <c r="Q782" i="4"/>
  <c r="Q770" i="4"/>
  <c r="Q746" i="4"/>
  <c r="Q710" i="4"/>
  <c r="Q698" i="4"/>
  <c r="Q686" i="4"/>
  <c r="Q674" i="4"/>
  <c r="Q650" i="4"/>
  <c r="Q626" i="4"/>
  <c r="Q590" i="4"/>
  <c r="Q578" i="4"/>
  <c r="Q542" i="4"/>
  <c r="Q530" i="4"/>
  <c r="Q494" i="4"/>
  <c r="Q482" i="4"/>
  <c r="Q470" i="4"/>
  <c r="Q446" i="4"/>
  <c r="Q434" i="4"/>
  <c r="Q398" i="4"/>
  <c r="Q386" i="4"/>
  <c r="Q350" i="4"/>
  <c r="Q338" i="4"/>
  <c r="Q326" i="4"/>
  <c r="Q314" i="4"/>
  <c r="Q302" i="4"/>
  <c r="Q290" i="4"/>
  <c r="Q254" i="4"/>
  <c r="Q242" i="4"/>
  <c r="Q230" i="4"/>
  <c r="Q182" i="4"/>
  <c r="Q170" i="4"/>
  <c r="Q158" i="4"/>
  <c r="Q134" i="4"/>
  <c r="Q122" i="4"/>
  <c r="Q110" i="4"/>
  <c r="Q98" i="4"/>
  <c r="Q86" i="4"/>
  <c r="Q74" i="4"/>
  <c r="Q38" i="4"/>
  <c r="Q26" i="4"/>
  <c r="Q14" i="4"/>
  <c r="Q481" i="4"/>
  <c r="Q469" i="4"/>
  <c r="Q445" i="4"/>
  <c r="Q433" i="4"/>
  <c r="Q421" i="4"/>
  <c r="Q397" i="4"/>
  <c r="Q385" i="4"/>
  <c r="Q373" i="4"/>
  <c r="Q361" i="4"/>
  <c r="Q349" i="4"/>
  <c r="Q337" i="4"/>
  <c r="Q325" i="4"/>
  <c r="Q301" i="4"/>
  <c r="Q289" i="4"/>
  <c r="Q277" i="4"/>
  <c r="Q265" i="4"/>
  <c r="Q253" i="4"/>
  <c r="Q241" i="4"/>
  <c r="Q229" i="4"/>
  <c r="Q217" i="4"/>
  <c r="Q205" i="4"/>
  <c r="Q193" i="4"/>
  <c r="Q181" i="4"/>
  <c r="Q157" i="4"/>
  <c r="Q145" i="4"/>
  <c r="Q133" i="4"/>
  <c r="Q121" i="4"/>
  <c r="Q109" i="4"/>
  <c r="Q85" i="4"/>
  <c r="Q73" i="4"/>
  <c r="Q61" i="4"/>
  <c r="Q49" i="4"/>
  <c r="Q37" i="4"/>
  <c r="Q25" i="4"/>
  <c r="Q13" i="4"/>
  <c r="Q1307" i="4"/>
  <c r="Q1271" i="4"/>
  <c r="Q1259" i="4"/>
  <c r="Q1247" i="4"/>
  <c r="Q1235" i="4"/>
  <c r="Q1211" i="4"/>
  <c r="Q1175" i="4"/>
  <c r="Q1163" i="4"/>
  <c r="Q1151" i="4"/>
  <c r="Q1091" i="4"/>
  <c r="Q1079" i="4"/>
  <c r="Q1067" i="4"/>
  <c r="Q1043" i="4"/>
  <c r="Q1007" i="4"/>
  <c r="Q995" i="4"/>
  <c r="Q983" i="4"/>
  <c r="Q971" i="4"/>
  <c r="Q959" i="4"/>
  <c r="Q947" i="4"/>
  <c r="Q935" i="4"/>
  <c r="Q923" i="4"/>
  <c r="Q911" i="4"/>
  <c r="Q899" i="4"/>
  <c r="Q887" i="4"/>
  <c r="Q875" i="4"/>
  <c r="Q863" i="4"/>
  <c r="Q851" i="4"/>
  <c r="Q839" i="4"/>
  <c r="Q827" i="4"/>
  <c r="Q815" i="4"/>
  <c r="Q803" i="4"/>
  <c r="Q779" i="4"/>
  <c r="Q755" i="4"/>
  <c r="Q707" i="4"/>
  <c r="Q671" i="4"/>
  <c r="Q743" i="4"/>
  <c r="Q731" i="4"/>
  <c r="Q659" i="4"/>
  <c r="Q647" i="4"/>
  <c r="Q635" i="4"/>
  <c r="Q623" i="4"/>
  <c r="Q611" i="4"/>
  <c r="Q599" i="4"/>
  <c r="Q587" i="4"/>
  <c r="Q575" i="4"/>
  <c r="Q563" i="4"/>
  <c r="Q551" i="4"/>
  <c r="Q539" i="4"/>
  <c r="Q527" i="4"/>
  <c r="Q515" i="4"/>
  <c r="Q503" i="4"/>
  <c r="Q491" i="4"/>
  <c r="Q479" i="4"/>
  <c r="Q467" i="4"/>
  <c r="Q455" i="4"/>
  <c r="Q443" i="4"/>
  <c r="Q431" i="4"/>
  <c r="Q419" i="4"/>
  <c r="Q407" i="4"/>
  <c r="Q395" i="4"/>
  <c r="Q383" i="4"/>
  <c r="Q371" i="4"/>
  <c r="Q359" i="4"/>
  <c r="Q347" i="4"/>
  <c r="Q335" i="4"/>
  <c r="Q323" i="4"/>
  <c r="Q311" i="4"/>
  <c r="Q299" i="4"/>
  <c r="Q287" i="4"/>
  <c r="Q275" i="4"/>
  <c r="Q263" i="4"/>
  <c r="Q251" i="4"/>
  <c r="Q239" i="4"/>
  <c r="Q227" i="4"/>
  <c r="Q215" i="4"/>
  <c r="Q203" i="4"/>
  <c r="Q191" i="4"/>
  <c r="Q179" i="4"/>
  <c r="Q167" i="4"/>
  <c r="Q155" i="4"/>
  <c r="Q143" i="4"/>
  <c r="Q131" i="4"/>
  <c r="Q119" i="4"/>
  <c r="Q107" i="4"/>
  <c r="Q95" i="4"/>
  <c r="Q83" i="4"/>
  <c r="Q71" i="4"/>
  <c r="Q59" i="4"/>
  <c r="Q47" i="4"/>
  <c r="Q35" i="4"/>
  <c r="Q23" i="4"/>
  <c r="Q11" i="4"/>
  <c r="Q19" i="4"/>
  <c r="Q7" i="4"/>
  <c r="Q654" i="4"/>
  <c r="Q642" i="4"/>
  <c r="Q630" i="4"/>
  <c r="Q618" i="4"/>
  <c r="Q606" i="4"/>
  <c r="Q594" i="4"/>
  <c r="Q582" i="4"/>
  <c r="Q570" i="4"/>
  <c r="Q558" i="4"/>
  <c r="Q546" i="4"/>
  <c r="Q534" i="4"/>
  <c r="Q522" i="4"/>
  <c r="Q510" i="4"/>
  <c r="Q498" i="4"/>
  <c r="Q486" i="4"/>
  <c r="Q474" i="4"/>
  <c r="Q462" i="4"/>
  <c r="Q450" i="4"/>
  <c r="Q438" i="4"/>
  <c r="Q426" i="4"/>
  <c r="Q414" i="4"/>
  <c r="Q402" i="4"/>
  <c r="Q390" i="4"/>
  <c r="Q378" i="4"/>
  <c r="Q366" i="4"/>
  <c r="Q354" i="4"/>
  <c r="Q342" i="4"/>
  <c r="Q330" i="4"/>
  <c r="Q318" i="4"/>
  <c r="Q306" i="4"/>
  <c r="Q294" i="4"/>
  <c r="Q282" i="4"/>
  <c r="Q270" i="4"/>
  <c r="Q258" i="4"/>
  <c r="Q246" i="4"/>
  <c r="Q234" i="4"/>
  <c r="Q222" i="4"/>
  <c r="Q210" i="4"/>
  <c r="Q198" i="4"/>
  <c r="Q186" i="4"/>
  <c r="Q174" i="4"/>
  <c r="Q162" i="4"/>
  <c r="Q150" i="4"/>
  <c r="Q138" i="4"/>
  <c r="Q126" i="4"/>
  <c r="Q114" i="4"/>
  <c r="Q102" i="4"/>
  <c r="Q90" i="4"/>
  <c r="Q78" i="4"/>
  <c r="Q66" i="4"/>
  <c r="Q54" i="4"/>
  <c r="Q42" i="4"/>
  <c r="Q30" i="4"/>
  <c r="Q18" i="4"/>
  <c r="Q6" i="4"/>
  <c r="Q701" i="4"/>
  <c r="Q689" i="4"/>
  <c r="Q677" i="4"/>
  <c r="Q665" i="4"/>
  <c r="Q653" i="4"/>
  <c r="Q641" i="4"/>
  <c r="Q629" i="4"/>
  <c r="Q617" i="4"/>
  <c r="Q605" i="4"/>
  <c r="Q593" i="4"/>
  <c r="Q581" i="4"/>
  <c r="Q569" i="4"/>
  <c r="Q557" i="4"/>
  <c r="Q545" i="4"/>
  <c r="Q533" i="4"/>
  <c r="Q521" i="4"/>
  <c r="Q509" i="4"/>
  <c r="Q497" i="4"/>
  <c r="Q485" i="4"/>
  <c r="Q473" i="4"/>
  <c r="Q461" i="4"/>
  <c r="Q449" i="4"/>
  <c r="Q437" i="4"/>
  <c r="Q425" i="4"/>
  <c r="Q413" i="4"/>
  <c r="Q401" i="4"/>
  <c r="Q389" i="4"/>
  <c r="Q377" i="4"/>
  <c r="Q365" i="4"/>
  <c r="Q353" i="4"/>
  <c r="Q341" i="4"/>
  <c r="Q329" i="4"/>
  <c r="Q317" i="4"/>
  <c r="Q305" i="4"/>
  <c r="Q293" i="4"/>
  <c r="Q281" i="4"/>
  <c r="Q269" i="4"/>
  <c r="Q257" i="4"/>
  <c r="Q245" i="4"/>
  <c r="Q233" i="4"/>
  <c r="Q221" i="4"/>
  <c r="Q209" i="4"/>
  <c r="Q197" i="4"/>
  <c r="Q185" i="4"/>
  <c r="Q173" i="4"/>
  <c r="Q161" i="4"/>
  <c r="Q149" i="4"/>
  <c r="Q137" i="4"/>
  <c r="Q125" i="4"/>
  <c r="Q113" i="4"/>
  <c r="Q101" i="4"/>
  <c r="Q89" i="4"/>
  <c r="Q77" i="4"/>
  <c r="Q65" i="4"/>
  <c r="Q53" i="4"/>
  <c r="Q41" i="4"/>
  <c r="Q29" i="4"/>
  <c r="Q17" i="4"/>
  <c r="Q5" i="4"/>
  <c r="Q3" i="4"/>
  <c r="C2" i="1"/>
  <c r="F2" i="1" s="1"/>
  <c r="C3" i="1"/>
  <c r="F3" i="1" s="1"/>
  <c r="C4" i="1"/>
  <c r="F4" i="1" s="1"/>
  <c r="C5" i="1"/>
  <c r="F5" i="1" s="1"/>
  <c r="C6" i="1"/>
  <c r="F6" i="1" s="1"/>
  <c r="C7" i="1"/>
  <c r="F7" i="1" s="1"/>
  <c r="C8" i="1"/>
  <c r="F8" i="1" s="1"/>
  <c r="C9" i="1"/>
  <c r="F9" i="1" s="1"/>
  <c r="C10" i="1"/>
  <c r="F10" i="1" s="1"/>
  <c r="C11" i="1"/>
  <c r="F11" i="1" s="1"/>
  <c r="C12" i="1"/>
  <c r="F12" i="1" s="1"/>
  <c r="C13" i="1"/>
  <c r="F13" i="1" s="1"/>
  <c r="C14" i="1"/>
  <c r="F14" i="1" s="1"/>
  <c r="C15" i="1"/>
  <c r="F15" i="1" s="1"/>
  <c r="C16" i="1"/>
  <c r="F16" i="1" s="1"/>
  <c r="C17" i="1"/>
  <c r="F17" i="1" s="1"/>
  <c r="C18" i="1"/>
  <c r="F18" i="1" s="1"/>
  <c r="C19" i="1"/>
  <c r="F19" i="1" s="1"/>
  <c r="C20" i="1"/>
  <c r="F20" i="1" s="1"/>
  <c r="C21" i="1"/>
  <c r="F21" i="1" s="1"/>
  <c r="C22" i="1"/>
  <c r="F22" i="1" s="1"/>
  <c r="C23" i="1"/>
  <c r="F23" i="1" s="1"/>
  <c r="C24" i="1"/>
  <c r="F24" i="1" s="1"/>
  <c r="C25" i="1"/>
  <c r="F25" i="1" s="1"/>
  <c r="C26" i="1"/>
  <c r="F26" i="1" s="1"/>
  <c r="C27" i="1"/>
  <c r="F27" i="1" s="1"/>
  <c r="C28" i="1"/>
  <c r="F28" i="1" s="1"/>
  <c r="C29" i="1"/>
  <c r="F29" i="1" s="1"/>
  <c r="C30" i="1"/>
  <c r="F30" i="1" s="1"/>
  <c r="C31" i="1"/>
  <c r="F31" i="1" s="1"/>
  <c r="C32" i="1"/>
  <c r="F32" i="1" s="1"/>
  <c r="C33" i="1"/>
  <c r="F33" i="1" s="1"/>
  <c r="C34" i="1"/>
  <c r="F34" i="1" s="1"/>
  <c r="C35" i="1"/>
  <c r="F35" i="1" s="1"/>
  <c r="C36" i="1"/>
  <c r="F36" i="1" s="1"/>
  <c r="C37" i="1"/>
  <c r="F37" i="1" s="1"/>
  <c r="C38" i="1"/>
  <c r="F38" i="1" s="1"/>
  <c r="C39" i="1"/>
  <c r="F39" i="1" s="1"/>
  <c r="C40" i="1"/>
  <c r="F40" i="1" s="1"/>
  <c r="C41" i="1"/>
  <c r="F41" i="1" s="1"/>
  <c r="C42" i="1"/>
  <c r="F42" i="1" s="1"/>
  <c r="C43" i="1"/>
  <c r="F43" i="1" s="1"/>
  <c r="C44" i="1"/>
  <c r="F44" i="1" s="1"/>
  <c r="C45" i="1"/>
  <c r="F45" i="1" s="1"/>
  <c r="C46" i="1"/>
  <c r="F46" i="1" s="1"/>
  <c r="C47" i="1"/>
  <c r="F47" i="1" s="1"/>
  <c r="C48" i="1"/>
  <c r="F48" i="1" s="1"/>
  <c r="C49" i="1"/>
  <c r="F49" i="1" s="1"/>
  <c r="C50" i="1"/>
  <c r="F50" i="1" s="1"/>
  <c r="C51" i="1"/>
  <c r="F51" i="1" s="1"/>
  <c r="C52" i="1"/>
  <c r="F52" i="1" s="1"/>
  <c r="C53" i="1"/>
  <c r="F53" i="1" s="1"/>
  <c r="C54" i="1"/>
  <c r="F54" i="1" s="1"/>
  <c r="C55" i="1"/>
  <c r="F55" i="1" s="1"/>
  <c r="C56" i="1"/>
  <c r="F56" i="1" s="1"/>
  <c r="C57" i="1"/>
  <c r="F57" i="1" s="1"/>
  <c r="C58" i="1"/>
  <c r="F58" i="1" s="1"/>
  <c r="C59" i="1"/>
  <c r="F59" i="1" s="1"/>
  <c r="C60" i="1"/>
  <c r="F60" i="1" s="1"/>
  <c r="C61" i="1"/>
  <c r="F61" i="1" s="1"/>
  <c r="C62" i="1"/>
  <c r="F62" i="1" s="1"/>
  <c r="C63" i="1"/>
  <c r="F63" i="1" s="1"/>
  <c r="C64" i="1"/>
  <c r="F64" i="1" s="1"/>
  <c r="C65" i="1"/>
  <c r="F65" i="1" s="1"/>
  <c r="C66" i="1"/>
  <c r="F66" i="1" s="1"/>
  <c r="C67" i="1"/>
  <c r="F67" i="1" s="1"/>
  <c r="C68" i="1"/>
  <c r="F68" i="1" s="1"/>
  <c r="C69" i="1"/>
  <c r="F69" i="1" s="1"/>
  <c r="C70" i="1"/>
  <c r="F70" i="1" s="1"/>
  <c r="C71" i="1"/>
  <c r="F71" i="1" s="1"/>
  <c r="C72" i="1"/>
  <c r="F72" i="1" s="1"/>
  <c r="C73" i="1"/>
  <c r="F73" i="1" s="1"/>
  <c r="C74" i="1"/>
  <c r="F74" i="1" s="1"/>
  <c r="C75" i="1"/>
  <c r="F75" i="1" s="1"/>
  <c r="C76" i="1"/>
  <c r="F76" i="1" s="1"/>
  <c r="C77" i="1"/>
  <c r="F77" i="1" s="1"/>
  <c r="C78" i="1"/>
  <c r="F78" i="1" s="1"/>
  <c r="C79" i="1"/>
  <c r="F79" i="1" s="1"/>
  <c r="C80" i="1"/>
  <c r="F80" i="1" s="1"/>
  <c r="C81" i="1"/>
  <c r="F81" i="1" s="1"/>
  <c r="C82" i="1"/>
  <c r="F82" i="1" s="1"/>
  <c r="C83" i="1"/>
  <c r="F83" i="1" s="1"/>
  <c r="C84" i="1"/>
  <c r="F84" i="1" s="1"/>
  <c r="C85" i="1"/>
  <c r="F85" i="1" s="1"/>
  <c r="C86" i="1"/>
  <c r="F86" i="1" s="1"/>
  <c r="C87" i="1"/>
  <c r="F87" i="1" s="1"/>
  <c r="C88" i="1"/>
  <c r="F88" i="1" s="1"/>
  <c r="C89" i="1"/>
  <c r="F89" i="1" s="1"/>
  <c r="C90" i="1"/>
  <c r="F90" i="1" s="1"/>
  <c r="C91" i="1"/>
  <c r="F91" i="1" s="1"/>
  <c r="C92" i="1"/>
  <c r="F92" i="1" s="1"/>
  <c r="C93" i="1"/>
  <c r="F93" i="1" s="1"/>
  <c r="C94" i="1"/>
  <c r="F94" i="1" s="1"/>
  <c r="C95" i="1"/>
  <c r="F95" i="1" s="1"/>
  <c r="C96" i="1"/>
  <c r="F96" i="1" s="1"/>
  <c r="C97" i="1"/>
  <c r="F97" i="1" s="1"/>
  <c r="C98" i="1"/>
  <c r="F98" i="1" s="1"/>
  <c r="C99" i="1"/>
  <c r="F99" i="1" s="1"/>
  <c r="C100" i="1"/>
  <c r="F100" i="1" s="1"/>
  <c r="C101" i="1"/>
  <c r="F101" i="1" s="1"/>
  <c r="C102" i="1"/>
  <c r="F102" i="1" s="1"/>
  <c r="C103" i="1"/>
  <c r="F103" i="1" s="1"/>
  <c r="C104" i="1"/>
  <c r="F104" i="1" s="1"/>
  <c r="C105" i="1"/>
  <c r="F105" i="1" s="1"/>
  <c r="C106" i="1"/>
  <c r="F106" i="1" s="1"/>
  <c r="C107" i="1"/>
  <c r="F107" i="1" s="1"/>
  <c r="C108" i="1"/>
  <c r="F108" i="1" s="1"/>
  <c r="C109" i="1"/>
  <c r="F109" i="1" s="1"/>
  <c r="C110" i="1"/>
  <c r="F110" i="1" s="1"/>
  <c r="C111" i="1"/>
  <c r="F111" i="1" s="1"/>
  <c r="C112" i="1"/>
  <c r="F112" i="1" s="1"/>
  <c r="C113" i="1"/>
  <c r="F113" i="1" s="1"/>
  <c r="C114" i="1"/>
  <c r="F114" i="1" s="1"/>
  <c r="C115" i="1"/>
  <c r="F115" i="1" s="1"/>
  <c r="C116" i="1"/>
  <c r="F116" i="1" s="1"/>
  <c r="C117" i="1"/>
  <c r="F117" i="1" s="1"/>
  <c r="C118" i="1"/>
  <c r="F118" i="1" s="1"/>
  <c r="C119" i="1"/>
  <c r="F119" i="1" s="1"/>
  <c r="C120" i="1"/>
  <c r="F120" i="1" s="1"/>
  <c r="C121" i="1"/>
  <c r="F121" i="1" s="1"/>
  <c r="C122" i="1"/>
  <c r="F122" i="1" s="1"/>
  <c r="C123" i="1"/>
  <c r="F123" i="1" s="1"/>
  <c r="C124" i="1"/>
  <c r="F124" i="1" s="1"/>
  <c r="C125" i="1"/>
  <c r="F125" i="1" s="1"/>
  <c r="C126" i="1"/>
  <c r="F126" i="1" s="1"/>
  <c r="C127" i="1"/>
  <c r="F127" i="1" s="1"/>
  <c r="C128" i="1"/>
  <c r="F128" i="1" s="1"/>
  <c r="C129" i="1"/>
  <c r="F129" i="1" s="1"/>
  <c r="C130" i="1"/>
  <c r="F130" i="1" s="1"/>
  <c r="C131" i="1"/>
  <c r="F131" i="1" s="1"/>
  <c r="C132" i="1"/>
  <c r="F132" i="1" s="1"/>
  <c r="C133" i="1"/>
  <c r="F133" i="1" s="1"/>
  <c r="C134" i="1"/>
  <c r="F134" i="1" s="1"/>
  <c r="C135" i="1"/>
  <c r="F135" i="1" s="1"/>
  <c r="C136" i="1"/>
  <c r="F136" i="1" s="1"/>
  <c r="C137" i="1"/>
  <c r="F137" i="1" s="1"/>
  <c r="C138" i="1"/>
  <c r="F138" i="1" s="1"/>
  <c r="C139" i="1"/>
  <c r="F139" i="1" s="1"/>
  <c r="C140" i="1"/>
  <c r="F140" i="1" s="1"/>
  <c r="C141" i="1"/>
  <c r="F141" i="1" s="1"/>
  <c r="C142" i="1"/>
  <c r="F142" i="1" s="1"/>
  <c r="C143" i="1"/>
  <c r="F143" i="1" s="1"/>
  <c r="C144" i="1"/>
  <c r="F144" i="1" s="1"/>
  <c r="C145" i="1"/>
  <c r="F145" i="1" s="1"/>
  <c r="C146" i="1"/>
  <c r="F146" i="1" s="1"/>
  <c r="C147" i="1"/>
  <c r="F147" i="1" s="1"/>
  <c r="C148" i="1"/>
  <c r="F148" i="1" s="1"/>
  <c r="C149" i="1"/>
  <c r="F149" i="1" s="1"/>
  <c r="C150" i="1"/>
  <c r="F150" i="1" s="1"/>
  <c r="C151" i="1"/>
  <c r="F151" i="1" s="1"/>
  <c r="C152" i="1"/>
  <c r="F152" i="1" s="1"/>
  <c r="C153" i="1"/>
  <c r="F153" i="1" s="1"/>
  <c r="C154" i="1"/>
  <c r="F154" i="1" s="1"/>
  <c r="C155" i="1"/>
  <c r="F155" i="1" s="1"/>
  <c r="C156" i="1"/>
  <c r="F156" i="1" s="1"/>
  <c r="C157" i="1"/>
  <c r="F157" i="1" s="1"/>
  <c r="C158" i="1"/>
  <c r="F158" i="1" s="1"/>
  <c r="C159" i="1"/>
  <c r="F159" i="1" s="1"/>
  <c r="C160" i="1"/>
  <c r="F160" i="1" s="1"/>
  <c r="C161" i="1"/>
  <c r="F161" i="1" s="1"/>
  <c r="C162" i="1"/>
  <c r="F162" i="1" s="1"/>
  <c r="C163" i="1"/>
  <c r="F163" i="1" s="1"/>
  <c r="C164" i="1"/>
  <c r="F164" i="1" s="1"/>
  <c r="C165" i="1"/>
  <c r="F165" i="1" s="1"/>
  <c r="C166" i="1"/>
  <c r="F166" i="1" s="1"/>
  <c r="C167" i="1"/>
  <c r="F167" i="1" s="1"/>
  <c r="C168" i="1"/>
  <c r="F168" i="1" s="1"/>
  <c r="C169" i="1"/>
  <c r="F169" i="1" s="1"/>
  <c r="C170" i="1"/>
  <c r="F170" i="1" s="1"/>
  <c r="C171" i="1"/>
  <c r="F171" i="1" s="1"/>
  <c r="C172" i="1"/>
  <c r="F172" i="1" s="1"/>
  <c r="C173" i="1"/>
  <c r="F173" i="1" s="1"/>
  <c r="C174" i="1"/>
  <c r="F174" i="1" s="1"/>
  <c r="C175" i="1"/>
  <c r="F175" i="1" s="1"/>
  <c r="C176" i="1"/>
  <c r="F176" i="1" s="1"/>
  <c r="C177" i="1"/>
  <c r="F177" i="1" s="1"/>
  <c r="C178" i="1"/>
  <c r="F178" i="1" s="1"/>
  <c r="C179" i="1"/>
  <c r="F179" i="1" s="1"/>
  <c r="C180" i="1"/>
  <c r="F180" i="1" s="1"/>
  <c r="C181" i="1"/>
  <c r="F181" i="1" s="1"/>
  <c r="C182" i="1"/>
  <c r="F182" i="1" s="1"/>
  <c r="C183" i="1"/>
  <c r="F183" i="1" s="1"/>
  <c r="C184" i="1"/>
  <c r="F184" i="1" s="1"/>
  <c r="C185" i="1"/>
  <c r="F185" i="1" s="1"/>
  <c r="C186" i="1"/>
  <c r="F186" i="1" s="1"/>
  <c r="C187" i="1"/>
  <c r="F187" i="1" s="1"/>
  <c r="C188" i="1"/>
  <c r="F188" i="1" s="1"/>
  <c r="C189" i="1"/>
  <c r="F189" i="1" s="1"/>
  <c r="C190" i="1"/>
  <c r="F190" i="1" s="1"/>
  <c r="C191" i="1"/>
  <c r="F191" i="1" s="1"/>
  <c r="C192" i="1"/>
  <c r="F192" i="1" s="1"/>
  <c r="C193" i="1"/>
  <c r="F193" i="1" s="1"/>
  <c r="C194" i="1"/>
  <c r="F194" i="1" s="1"/>
  <c r="C195" i="1"/>
  <c r="F195" i="1" s="1"/>
  <c r="C196" i="1"/>
  <c r="F196" i="1" s="1"/>
  <c r="C197" i="1"/>
  <c r="F197" i="1" s="1"/>
  <c r="C198" i="1"/>
  <c r="F198" i="1" s="1"/>
  <c r="C199" i="1"/>
  <c r="F199" i="1" s="1"/>
  <c r="C200" i="1"/>
  <c r="F200" i="1" s="1"/>
  <c r="C201" i="1"/>
  <c r="F201" i="1" s="1"/>
  <c r="C202" i="1"/>
  <c r="F202" i="1" s="1"/>
  <c r="C203" i="1"/>
  <c r="F203" i="1" s="1"/>
  <c r="C204" i="1"/>
  <c r="F204" i="1" s="1"/>
  <c r="C205" i="1"/>
  <c r="F205" i="1" s="1"/>
  <c r="C206" i="1"/>
  <c r="F206" i="1" s="1"/>
  <c r="C207" i="1"/>
  <c r="F207" i="1" s="1"/>
  <c r="C208" i="1"/>
  <c r="F208" i="1" s="1"/>
  <c r="C209" i="1"/>
  <c r="F209" i="1" s="1"/>
  <c r="C210" i="1"/>
  <c r="F210" i="1" s="1"/>
  <c r="C211" i="1"/>
  <c r="F211" i="1" s="1"/>
  <c r="C212" i="1"/>
  <c r="F212" i="1" s="1"/>
  <c r="C213" i="1"/>
  <c r="F213" i="1" s="1"/>
  <c r="C214" i="1"/>
  <c r="F214" i="1" s="1"/>
  <c r="C215" i="1"/>
  <c r="F215" i="1" s="1"/>
  <c r="C216" i="1"/>
  <c r="F216" i="1" s="1"/>
  <c r="C217" i="1"/>
  <c r="F217" i="1" s="1"/>
  <c r="C218" i="1"/>
  <c r="F218" i="1" s="1"/>
  <c r="C219" i="1"/>
  <c r="F219" i="1" s="1"/>
  <c r="C220" i="1"/>
  <c r="F220" i="1" s="1"/>
  <c r="C221" i="1"/>
  <c r="F221" i="1" s="1"/>
  <c r="C222" i="1"/>
  <c r="F222" i="1" s="1"/>
  <c r="C223" i="1"/>
  <c r="F223" i="1" s="1"/>
  <c r="C224" i="1"/>
  <c r="F224" i="1" s="1"/>
  <c r="C225" i="1"/>
  <c r="F225" i="1" s="1"/>
  <c r="C226" i="1"/>
  <c r="F226" i="1" s="1"/>
  <c r="C227" i="1"/>
  <c r="F227" i="1" s="1"/>
  <c r="C228" i="1"/>
  <c r="F228" i="1" s="1"/>
  <c r="C229" i="1"/>
  <c r="F229" i="1" s="1"/>
  <c r="C230" i="1"/>
  <c r="F230" i="1" s="1"/>
  <c r="C231" i="1"/>
  <c r="F231" i="1" s="1"/>
  <c r="C232" i="1"/>
  <c r="F232" i="1" s="1"/>
  <c r="C233" i="1"/>
  <c r="F233" i="1" s="1"/>
  <c r="C234" i="1"/>
  <c r="F234" i="1" s="1"/>
  <c r="C235" i="1"/>
  <c r="F235" i="1" s="1"/>
  <c r="C236" i="1"/>
  <c r="F236" i="1" s="1"/>
  <c r="C237" i="1"/>
  <c r="F237" i="1" s="1"/>
  <c r="C238" i="1"/>
  <c r="F238" i="1" s="1"/>
  <c r="C239" i="1"/>
  <c r="F239" i="1" s="1"/>
  <c r="C240" i="1"/>
  <c r="F240" i="1" s="1"/>
  <c r="C241" i="1"/>
  <c r="F241" i="1" s="1"/>
  <c r="C242" i="1"/>
  <c r="F242" i="1" s="1"/>
  <c r="C243" i="1"/>
  <c r="F243" i="1" s="1"/>
  <c r="C244" i="1"/>
  <c r="F244" i="1" s="1"/>
  <c r="C245" i="1"/>
  <c r="F245" i="1" s="1"/>
  <c r="C246" i="1"/>
  <c r="F246" i="1" s="1"/>
  <c r="C247" i="1"/>
  <c r="F247" i="1" s="1"/>
  <c r="C248" i="1"/>
  <c r="F248" i="1" s="1"/>
  <c r="C249" i="1"/>
  <c r="F249" i="1" s="1"/>
  <c r="C250" i="1"/>
  <c r="F250" i="1" s="1"/>
  <c r="C251" i="1"/>
  <c r="F251" i="1" s="1"/>
  <c r="C252" i="1"/>
  <c r="F252" i="1" s="1"/>
  <c r="C253" i="1"/>
  <c r="F253" i="1" s="1"/>
  <c r="C254" i="1"/>
  <c r="F254" i="1" s="1"/>
  <c r="C255" i="1"/>
  <c r="F255" i="1" s="1"/>
  <c r="C256" i="1"/>
  <c r="F256" i="1" s="1"/>
  <c r="C257" i="1"/>
  <c r="F257" i="1" s="1"/>
  <c r="C258" i="1"/>
  <c r="F258" i="1" s="1"/>
  <c r="C259" i="1"/>
  <c r="F259" i="1" s="1"/>
  <c r="C260" i="1"/>
  <c r="F260" i="1" s="1"/>
  <c r="C261" i="1"/>
  <c r="F261" i="1" s="1"/>
  <c r="C262" i="1"/>
  <c r="F262" i="1" s="1"/>
  <c r="C263" i="1"/>
  <c r="F263" i="1" s="1"/>
  <c r="C264" i="1"/>
  <c r="F264" i="1" s="1"/>
  <c r="C265" i="1"/>
  <c r="F265" i="1" s="1"/>
  <c r="C266" i="1"/>
  <c r="F266" i="1" s="1"/>
  <c r="C267" i="1"/>
  <c r="F267" i="1" s="1"/>
  <c r="C268" i="1"/>
  <c r="F268" i="1" s="1"/>
  <c r="C269" i="1"/>
  <c r="F269" i="1" s="1"/>
  <c r="C270" i="1"/>
  <c r="F270" i="1" s="1"/>
  <c r="C271" i="1"/>
  <c r="F271" i="1" s="1"/>
  <c r="C272" i="1"/>
  <c r="F272" i="1" s="1"/>
  <c r="C273" i="1"/>
  <c r="F273" i="1" s="1"/>
  <c r="C274" i="1"/>
  <c r="F274" i="1" s="1"/>
  <c r="C275" i="1"/>
  <c r="F275" i="1" s="1"/>
  <c r="C276" i="1"/>
  <c r="F276" i="1" s="1"/>
  <c r="C277" i="1"/>
  <c r="F277" i="1" s="1"/>
  <c r="C278" i="1"/>
  <c r="F278" i="1" s="1"/>
  <c r="C279" i="1"/>
  <c r="F279" i="1" s="1"/>
  <c r="C280" i="1"/>
  <c r="F280" i="1" s="1"/>
  <c r="C281" i="1"/>
  <c r="F281" i="1" s="1"/>
  <c r="C282" i="1"/>
  <c r="F282" i="1" s="1"/>
  <c r="C283" i="1"/>
  <c r="F283" i="1" s="1"/>
  <c r="C284" i="1"/>
  <c r="F284" i="1" s="1"/>
  <c r="C285" i="1"/>
  <c r="F285" i="1" s="1"/>
  <c r="C286" i="1"/>
  <c r="F286" i="1" s="1"/>
  <c r="C287" i="1"/>
  <c r="F287" i="1" s="1"/>
  <c r="C288" i="1"/>
  <c r="F288" i="1" s="1"/>
  <c r="C289" i="1"/>
  <c r="F289" i="1" s="1"/>
  <c r="C290" i="1"/>
  <c r="F290" i="1" s="1"/>
  <c r="C291" i="1"/>
  <c r="F291" i="1" s="1"/>
  <c r="C292" i="1"/>
  <c r="F292" i="1" s="1"/>
  <c r="C293" i="1"/>
  <c r="F293" i="1" s="1"/>
  <c r="C294" i="1"/>
  <c r="F294" i="1" s="1"/>
  <c r="C295" i="1"/>
  <c r="F295" i="1" s="1"/>
  <c r="C296" i="1"/>
  <c r="F296" i="1" s="1"/>
  <c r="C297" i="1"/>
  <c r="F297" i="1" s="1"/>
  <c r="C298" i="1"/>
  <c r="F298" i="1" s="1"/>
  <c r="C299" i="1"/>
  <c r="F299" i="1" s="1"/>
  <c r="C300" i="1"/>
  <c r="F300" i="1" s="1"/>
  <c r="C301" i="1"/>
  <c r="F301" i="1" s="1"/>
  <c r="C302" i="1"/>
  <c r="F302" i="1" s="1"/>
  <c r="C303" i="1"/>
  <c r="F303" i="1" s="1"/>
  <c r="C304" i="1"/>
  <c r="F304" i="1" s="1"/>
  <c r="C305" i="1"/>
  <c r="F305" i="1" s="1"/>
  <c r="C306" i="1"/>
  <c r="F306" i="1" s="1"/>
  <c r="C307" i="1"/>
  <c r="F307" i="1" s="1"/>
  <c r="C308" i="1"/>
  <c r="F308" i="1" s="1"/>
  <c r="C309" i="1"/>
  <c r="F309" i="1" s="1"/>
  <c r="C310" i="1"/>
  <c r="F310" i="1" s="1"/>
  <c r="C311" i="1"/>
  <c r="F311" i="1" s="1"/>
  <c r="C312" i="1"/>
  <c r="F312" i="1" s="1"/>
  <c r="C313" i="1"/>
  <c r="F313" i="1" s="1"/>
  <c r="C314" i="1"/>
  <c r="F314" i="1" s="1"/>
  <c r="C315" i="1"/>
  <c r="F315" i="1" s="1"/>
  <c r="C316" i="1"/>
  <c r="F316" i="1" s="1"/>
  <c r="C317" i="1"/>
  <c r="F317" i="1" s="1"/>
  <c r="C318" i="1"/>
  <c r="F318" i="1" s="1"/>
  <c r="C319" i="1"/>
  <c r="F319" i="1" s="1"/>
  <c r="C320" i="1"/>
  <c r="F320" i="1" s="1"/>
  <c r="C321" i="1"/>
  <c r="F321" i="1" s="1"/>
  <c r="C322" i="1"/>
  <c r="F322" i="1" s="1"/>
  <c r="C323" i="1"/>
  <c r="F323" i="1" s="1"/>
  <c r="C324" i="1"/>
  <c r="F324" i="1" s="1"/>
  <c r="C325" i="1"/>
  <c r="F325" i="1" s="1"/>
  <c r="C326" i="1"/>
  <c r="F326" i="1" s="1"/>
  <c r="C327" i="1"/>
  <c r="F327" i="1" s="1"/>
  <c r="C328" i="1"/>
  <c r="F328" i="1" s="1"/>
  <c r="C329" i="1"/>
  <c r="F329" i="1" s="1"/>
  <c r="C330" i="1"/>
  <c r="F330" i="1" s="1"/>
  <c r="C331" i="1"/>
  <c r="F331" i="1" s="1"/>
  <c r="C332" i="1"/>
  <c r="F332" i="1" s="1"/>
  <c r="C333" i="1"/>
  <c r="F333" i="1" s="1"/>
  <c r="C334" i="1"/>
  <c r="F334" i="1" s="1"/>
  <c r="C335" i="1"/>
  <c r="F335" i="1" s="1"/>
  <c r="C336" i="1"/>
  <c r="F336" i="1" s="1"/>
  <c r="C337" i="1"/>
  <c r="F337" i="1" s="1"/>
  <c r="C338" i="1"/>
  <c r="F338" i="1" s="1"/>
  <c r="C339" i="1"/>
  <c r="F339" i="1" s="1"/>
  <c r="C340" i="1"/>
  <c r="F340" i="1" s="1"/>
  <c r="C341" i="1"/>
  <c r="F341" i="1" s="1"/>
  <c r="C342" i="1"/>
  <c r="F342" i="1" s="1"/>
  <c r="C343" i="1"/>
  <c r="F343" i="1" s="1"/>
  <c r="C344" i="1"/>
  <c r="F344" i="1" s="1"/>
  <c r="C345" i="1"/>
  <c r="F345" i="1" s="1"/>
  <c r="C346" i="1"/>
  <c r="F346" i="1" s="1"/>
  <c r="C347" i="1"/>
  <c r="F347" i="1" s="1"/>
  <c r="C348" i="1"/>
  <c r="F348" i="1" s="1"/>
  <c r="C349" i="1"/>
  <c r="F349" i="1" s="1"/>
  <c r="C350" i="1"/>
  <c r="F350" i="1" s="1"/>
  <c r="C351" i="1"/>
  <c r="F351" i="1" s="1"/>
  <c r="C352" i="1"/>
  <c r="F352" i="1" s="1"/>
  <c r="C353" i="1"/>
  <c r="F353" i="1" s="1"/>
  <c r="C354" i="1"/>
  <c r="F354" i="1" s="1"/>
  <c r="C355" i="1"/>
  <c r="F355" i="1" s="1"/>
  <c r="C356" i="1"/>
  <c r="F356" i="1" s="1"/>
  <c r="C357" i="1"/>
  <c r="F357" i="1" s="1"/>
  <c r="C358" i="1"/>
  <c r="F358" i="1" s="1"/>
  <c r="C359" i="1"/>
  <c r="F359" i="1" s="1"/>
  <c r="C360" i="1"/>
  <c r="F360" i="1" s="1"/>
  <c r="C361" i="1"/>
  <c r="F361" i="1" s="1"/>
  <c r="C362" i="1"/>
  <c r="F362" i="1" s="1"/>
  <c r="C363" i="1"/>
  <c r="F363" i="1" s="1"/>
  <c r="C364" i="1"/>
  <c r="F364" i="1" s="1"/>
  <c r="C365" i="1"/>
  <c r="F365" i="1" s="1"/>
  <c r="C366" i="1"/>
  <c r="F366" i="1" s="1"/>
  <c r="C367" i="1"/>
  <c r="F367" i="1" s="1"/>
  <c r="C368" i="1"/>
  <c r="F368" i="1" s="1"/>
  <c r="C369" i="1"/>
  <c r="F369" i="1" s="1"/>
  <c r="C370" i="1"/>
  <c r="F370" i="1" s="1"/>
  <c r="C371" i="1"/>
  <c r="F371" i="1" s="1"/>
  <c r="C372" i="1"/>
  <c r="F372" i="1" s="1"/>
  <c r="C373" i="1"/>
  <c r="F373" i="1" s="1"/>
  <c r="C374" i="1"/>
  <c r="F374" i="1" s="1"/>
  <c r="C375" i="1"/>
  <c r="F375" i="1" s="1"/>
  <c r="C376" i="1"/>
  <c r="F376" i="1" s="1"/>
  <c r="C377" i="1"/>
  <c r="F377" i="1" s="1"/>
  <c r="C378" i="1"/>
  <c r="F378" i="1" s="1"/>
  <c r="C379" i="1"/>
  <c r="F379" i="1" s="1"/>
  <c r="C380" i="1"/>
  <c r="F380" i="1" s="1"/>
  <c r="C381" i="1"/>
  <c r="F381" i="1" s="1"/>
  <c r="C382" i="1"/>
  <c r="F382" i="1" s="1"/>
  <c r="C383" i="1"/>
  <c r="F383" i="1" s="1"/>
  <c r="C384" i="1"/>
  <c r="F384" i="1" s="1"/>
  <c r="C385" i="1"/>
  <c r="F385" i="1" s="1"/>
  <c r="C386" i="1"/>
  <c r="F386" i="1" s="1"/>
  <c r="C387" i="1"/>
  <c r="F387" i="1" s="1"/>
  <c r="C388" i="1"/>
  <c r="F388" i="1" s="1"/>
  <c r="C389" i="1"/>
  <c r="F389" i="1" s="1"/>
  <c r="C390" i="1"/>
  <c r="F390" i="1" s="1"/>
  <c r="C391" i="1"/>
  <c r="F391" i="1" s="1"/>
  <c r="C392" i="1"/>
  <c r="F392" i="1" s="1"/>
  <c r="C393" i="1"/>
  <c r="F393" i="1" s="1"/>
  <c r="C394" i="1"/>
  <c r="F394" i="1" s="1"/>
  <c r="C395" i="1"/>
  <c r="F395" i="1" s="1"/>
  <c r="C396" i="1"/>
  <c r="F396" i="1" s="1"/>
  <c r="C397" i="1"/>
  <c r="F397" i="1" s="1"/>
  <c r="C398" i="1"/>
  <c r="F398" i="1" s="1"/>
  <c r="C399" i="1"/>
  <c r="F399" i="1" s="1"/>
  <c r="C400" i="1"/>
  <c r="F400" i="1" s="1"/>
  <c r="C401" i="1"/>
  <c r="F401" i="1" s="1"/>
  <c r="C402" i="1"/>
  <c r="F402" i="1" s="1"/>
  <c r="C403" i="1"/>
  <c r="F403" i="1" s="1"/>
  <c r="C404" i="1"/>
  <c r="F404" i="1" s="1"/>
  <c r="C405" i="1"/>
  <c r="F405" i="1" s="1"/>
  <c r="C406" i="1"/>
  <c r="F406" i="1" s="1"/>
  <c r="C407" i="1"/>
  <c r="F407" i="1" s="1"/>
  <c r="C408" i="1"/>
  <c r="F408" i="1" s="1"/>
  <c r="C409" i="1"/>
  <c r="F409" i="1" s="1"/>
  <c r="C410" i="1"/>
  <c r="F410" i="1" s="1"/>
  <c r="C411" i="1"/>
  <c r="F411" i="1" s="1"/>
  <c r="C412" i="1"/>
  <c r="F412" i="1" s="1"/>
  <c r="C413" i="1"/>
  <c r="F413" i="1" s="1"/>
  <c r="C414" i="1"/>
  <c r="F414" i="1" s="1"/>
  <c r="C415" i="1"/>
  <c r="F415" i="1" s="1"/>
  <c r="C416" i="1"/>
  <c r="F416" i="1" s="1"/>
  <c r="C417" i="1"/>
  <c r="F417" i="1" s="1"/>
  <c r="C418" i="1"/>
  <c r="F418" i="1" s="1"/>
  <c r="C419" i="1"/>
  <c r="F419" i="1" s="1"/>
  <c r="C420" i="1"/>
  <c r="F420" i="1" s="1"/>
  <c r="C421" i="1"/>
  <c r="F421" i="1" s="1"/>
  <c r="C422" i="1"/>
  <c r="F422" i="1" s="1"/>
  <c r="C423" i="1"/>
  <c r="F423" i="1" s="1"/>
  <c r="C424" i="1"/>
  <c r="F424" i="1" s="1"/>
  <c r="C425" i="1"/>
  <c r="F425" i="1" s="1"/>
  <c r="C426" i="1"/>
  <c r="F426" i="1" s="1"/>
  <c r="C427" i="1"/>
  <c r="F427" i="1" s="1"/>
  <c r="C428" i="1"/>
  <c r="F428" i="1" s="1"/>
  <c r="C429" i="1"/>
  <c r="F429" i="1" s="1"/>
  <c r="C430" i="1"/>
  <c r="F430" i="1" s="1"/>
  <c r="C431" i="1"/>
  <c r="F431" i="1" s="1"/>
  <c r="C432" i="1"/>
  <c r="F432" i="1" s="1"/>
  <c r="C433" i="1"/>
  <c r="F433" i="1" s="1"/>
  <c r="C434" i="1"/>
  <c r="F434" i="1" s="1"/>
  <c r="C435" i="1"/>
  <c r="F435" i="1" s="1"/>
  <c r="C436" i="1"/>
  <c r="F436" i="1" s="1"/>
  <c r="C437" i="1"/>
  <c r="F437" i="1" s="1"/>
  <c r="C438" i="1"/>
  <c r="F438" i="1" s="1"/>
  <c r="C439" i="1"/>
  <c r="F439" i="1" s="1"/>
  <c r="C440" i="1"/>
  <c r="F440" i="1" s="1"/>
  <c r="C441" i="1"/>
  <c r="F441" i="1" s="1"/>
  <c r="C442" i="1"/>
  <c r="F442" i="1" s="1"/>
  <c r="C443" i="1"/>
  <c r="F443" i="1" s="1"/>
  <c r="C444" i="1"/>
  <c r="F444" i="1" s="1"/>
  <c r="C445" i="1"/>
  <c r="F445" i="1" s="1"/>
  <c r="C446" i="1"/>
  <c r="F446" i="1" s="1"/>
  <c r="C447" i="1"/>
  <c r="F447" i="1" s="1"/>
  <c r="C448" i="1"/>
  <c r="F448" i="1" s="1"/>
  <c r="C449" i="1"/>
  <c r="F449" i="1" s="1"/>
  <c r="C450" i="1"/>
  <c r="F450" i="1" s="1"/>
  <c r="C451" i="1"/>
  <c r="F451" i="1" s="1"/>
  <c r="C452" i="1"/>
  <c r="F452" i="1" s="1"/>
  <c r="C453" i="1"/>
  <c r="F453" i="1" s="1"/>
  <c r="C454" i="1"/>
  <c r="F454" i="1" s="1"/>
  <c r="C455" i="1"/>
  <c r="F455" i="1" s="1"/>
  <c r="C456" i="1"/>
  <c r="F456" i="1" s="1"/>
  <c r="C457" i="1"/>
  <c r="F457" i="1" s="1"/>
  <c r="C458" i="1"/>
  <c r="F458" i="1" s="1"/>
  <c r="C459" i="1"/>
  <c r="F459" i="1" s="1"/>
  <c r="C460" i="1"/>
  <c r="F460" i="1" s="1"/>
  <c r="C461" i="1"/>
  <c r="F461" i="1" s="1"/>
  <c r="C462" i="1"/>
  <c r="F462" i="1" s="1"/>
  <c r="C463" i="1"/>
  <c r="F463" i="1" s="1"/>
  <c r="C464" i="1"/>
  <c r="F464" i="1" s="1"/>
  <c r="C465" i="1"/>
  <c r="F465" i="1" s="1"/>
  <c r="C466" i="1"/>
  <c r="F466" i="1" s="1"/>
  <c r="C467" i="1"/>
  <c r="F467" i="1" s="1"/>
  <c r="C468" i="1"/>
  <c r="F468" i="1" s="1"/>
  <c r="C469" i="1"/>
  <c r="F469" i="1" s="1"/>
  <c r="C470" i="1"/>
  <c r="F470" i="1" s="1"/>
  <c r="C471" i="1"/>
  <c r="F471" i="1" s="1"/>
  <c r="C472" i="1"/>
  <c r="F472" i="1" s="1"/>
  <c r="C473" i="1"/>
  <c r="F473" i="1" s="1"/>
  <c r="C474" i="1"/>
  <c r="F474" i="1" s="1"/>
  <c r="C475" i="1"/>
  <c r="F475" i="1" s="1"/>
  <c r="C476" i="1"/>
  <c r="F476" i="1" s="1"/>
  <c r="C477" i="1"/>
  <c r="F477" i="1" s="1"/>
  <c r="C478" i="1"/>
  <c r="F478" i="1" s="1"/>
  <c r="C479" i="1"/>
  <c r="F479" i="1" s="1"/>
  <c r="C480" i="1"/>
  <c r="F480" i="1" s="1"/>
  <c r="C481" i="1"/>
  <c r="F481" i="1" s="1"/>
  <c r="C482" i="1"/>
  <c r="F482" i="1" s="1"/>
  <c r="C483" i="1"/>
  <c r="F483" i="1" s="1"/>
  <c r="C484" i="1"/>
  <c r="F484" i="1" s="1"/>
  <c r="C485" i="1"/>
  <c r="F485" i="1" s="1"/>
  <c r="C486" i="1"/>
  <c r="F486" i="1" s="1"/>
  <c r="C487" i="1"/>
  <c r="F487" i="1" s="1"/>
  <c r="C488" i="1"/>
  <c r="F488" i="1" s="1"/>
  <c r="C489" i="1"/>
  <c r="F489" i="1" s="1"/>
  <c r="C490" i="1"/>
  <c r="F490" i="1" s="1"/>
  <c r="C491" i="1"/>
  <c r="F491" i="1" s="1"/>
  <c r="C492" i="1"/>
  <c r="F492" i="1" s="1"/>
  <c r="C493" i="1"/>
  <c r="F493" i="1" s="1"/>
  <c r="C494" i="1"/>
  <c r="F494" i="1" s="1"/>
  <c r="C495" i="1"/>
  <c r="F495" i="1" s="1"/>
  <c r="C496" i="1"/>
  <c r="F496" i="1" s="1"/>
  <c r="C497" i="1"/>
  <c r="F497" i="1" s="1"/>
  <c r="C498" i="1"/>
  <c r="F498" i="1" s="1"/>
  <c r="C499" i="1"/>
  <c r="F499" i="1" s="1"/>
  <c r="C500" i="1"/>
  <c r="F500" i="1" s="1"/>
  <c r="C501" i="1"/>
  <c r="F50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 FATWIMA</author>
  </authors>
  <commentList>
    <comment ref="A5" authorId="0" shapeId="0" xr:uid="{447AEBDC-78A6-4D3F-B15D-D300BADFD4EE}">
      <text>
        <r>
          <rPr>
            <sz val="11"/>
            <color indexed="81"/>
            <rFont val="Tahoma"/>
            <family val="2"/>
          </rPr>
          <t>The objective of this project was to implement a star schema in Microsoft Excel and develop an interactive sales dashboard to derive business insights without data duplication. To achieve this, the original Sales dataset in Sales_Fact, and three dimension tables: Product_Dim, Customer_Dim, and Store_Dim. Using Excel’s function (xlookup)were created on the key fields Product_ID, Customer_ID, and Store_ID, which allowed attributes like Category, Brand, Region, and Gender to directly filter measures such as Total_Amount and Profit from the fact table. Three PivotTables were built to analyze profit by cat</t>
        </r>
        <r>
          <rPr>
            <sz val="12"/>
            <color indexed="81"/>
            <rFont val="Tahoma"/>
            <family val="2"/>
          </rPr>
          <t>e</t>
        </r>
        <r>
          <rPr>
            <sz val="11"/>
            <color indexed="81"/>
            <rFont val="Tahoma"/>
            <family val="2"/>
          </rPr>
          <t>gory, brand performance, and regional trends, and these were consolidated into a single dashboard controlled by four slicers for Region, Gender Corrected, Category, and Store_Type. The analysis of the final dashboard revealed that while Electronics leads in total revenue at approximately ₹, the Sports category provides a higher profit margin, making it more efficient operationally. Regionally, the South is the strongest performer, and a key demographic insight is that female customers in the East and South regions generate % more profit per transaction than male customers, indicating a high-value segment for targeted promotions. Furthermore, the brand analysis identified Nike and Apple as leaders in average profit, but also flagged several brands that have high sales volume yet operate at a loss, suggesting a review of discounting policies is needed. The star schema was fundamental to discovering these cross-dimensional insights; a query such as “profit from Female customers in East buying from Flagship stores” is answered instantly by the slicers, which would be impractical with a flat file. In conclusion, this project successfully demonstrates that applying database design principles within Excel results in a scalable, efficient, and user-friendly reporting solution that transforms raw data into actionable business intelligence.</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8FA0F5-55D6-49E2-9042-AE4534EFE3FB}" keepAlive="1" name="ModelConnection_ExternalData_1" description="Data Model" type="5" refreshedVersion="8" minRefreshableVersion="5" saveData="1">
    <dbPr connection="Data Model Connection" command="Product_Dim" commandType="3"/>
    <extLst>
      <ext xmlns:x15="http://schemas.microsoft.com/office/spreadsheetml/2010/11/main" uri="{DE250136-89BD-433C-8126-D09CA5730AF9}">
        <x15:connection id="" model="1"/>
      </ext>
    </extLst>
  </connection>
  <connection id="2" xr16:uid="{7D432DDC-4E31-48A7-8783-07B64BA56576}" name="Query - Product_Dim" description="Connection to the 'Product_Dim' query in the workbook." type="100" refreshedVersion="8" minRefreshableVersion="5">
    <extLst>
      <ext xmlns:x15="http://schemas.microsoft.com/office/spreadsheetml/2010/11/main" uri="{DE250136-89BD-433C-8126-D09CA5730AF9}">
        <x15:connection id="49d47554-357b-42eb-9ad2-5f761b8b27d5"/>
      </ext>
    </extLst>
  </connection>
  <connection id="3" xr16:uid="{05279DAB-CBEC-4355-9707-201A674635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99F8855-D5D7-4462-AF06-48EA435396D9}" name="WorksheetConnection_Ecommerce_Sales_Dataset_updated.xlsx!Table1" type="102" refreshedVersion="8" minRefreshableVersion="5">
    <extLst>
      <ext xmlns:x15="http://schemas.microsoft.com/office/spreadsheetml/2010/11/main" uri="{DE250136-89BD-433C-8126-D09CA5730AF9}">
        <x15:connection id="Table1">
          <x15:rangePr sourceName="_xlcn.WorksheetConnection_Ecommerce_Sales_Dataset_updated.xlsxTable11"/>
        </x15:connection>
      </ext>
    </extLst>
  </connection>
  <connection id="5" xr16:uid="{787282E4-6C49-47E1-9C68-EEC3B1E3300B}" name="WorksheetConnection_Ecommerce_Sales_Dataset_updated.xlsx!Table2" type="102" refreshedVersion="8" minRefreshableVersion="5">
    <extLst>
      <ext xmlns:x15="http://schemas.microsoft.com/office/spreadsheetml/2010/11/main" uri="{DE250136-89BD-433C-8126-D09CA5730AF9}">
        <x15:connection id="Table2">
          <x15:rangePr sourceName="_xlcn.WorksheetConnection_Ecommerce_Sales_Dataset_updated.xlsxTable21"/>
        </x15:connection>
      </ext>
    </extLst>
  </connection>
  <connection id="6" xr16:uid="{BF8B9B2D-5B49-4CA7-BBA9-2A870D29E108}" name="WorksheetConnection_Ecommerce_Sales_Dataset_updated.xlsx!Table4" type="102" refreshedVersion="8" minRefreshableVersion="5">
    <extLst>
      <ext xmlns:x15="http://schemas.microsoft.com/office/spreadsheetml/2010/11/main" uri="{DE250136-89BD-433C-8126-D09CA5730AF9}">
        <x15:connection id="Table4" autoDelete="1">
          <x15:rangePr sourceName="_xlcn.WorksheetConnection_Ecommerce_Sales_Dataset_updated.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<sst xmlns="http://schemas.openxmlformats.org/spreadsheetml/2006/main" count="11642" uniqueCount="3982">
  <si>
    <t>Customer_ID</t>
  </si>
  <si>
    <t>Name</t>
  </si>
  <si>
    <t>Age</t>
  </si>
  <si>
    <t>Gender</t>
  </si>
  <si>
    <t>City</t>
  </si>
  <si>
    <t>State</t>
  </si>
  <si>
    <t>Country</t>
  </si>
  <si>
    <t>CUST1000</t>
  </si>
  <si>
    <t>Male</t>
  </si>
  <si>
    <t>Donaldton</t>
  </si>
  <si>
    <t>North Carolina</t>
  </si>
  <si>
    <t>USA</t>
  </si>
  <si>
    <t>CUST1001</t>
  </si>
  <si>
    <t>Eugene Nelson</t>
  </si>
  <si>
    <t>Female</t>
  </si>
  <si>
    <t>Phillipsmouth</t>
  </si>
  <si>
    <t>North Dakota</t>
  </si>
  <si>
    <t>CUST1002</t>
  </si>
  <si>
    <t>Kylebury</t>
  </si>
  <si>
    <t>Alabama</t>
  </si>
  <si>
    <t>CUST1003</t>
  </si>
  <si>
    <t>Thomastown</t>
  </si>
  <si>
    <t>Ohio</t>
  </si>
  <si>
    <t>CUST1004</t>
  </si>
  <si>
    <t>Caroline Collins</t>
  </si>
  <si>
    <t>Nicholasshire</t>
  </si>
  <si>
    <t>California</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</si>
  <si>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</si>
  <si>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</si>
  <si>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</si>
  <si>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</si>
  <si>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</si>
  <si>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</si>
  <si>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</si>
  <si>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</si>
  <si>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</si>
  <si>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</si>
  <si>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</si>
  <si>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</si>
  <si>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</si>
  <si>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</si>
  <si>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</si>
  <si>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</si>
  <si>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</si>
  <si>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</si>
  <si>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</si>
  <si>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</si>
  <si>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</si>
  <si>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</si>
  <si>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</si>
  <si>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</si>
  <si>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</si>
  <si>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</si>
  <si>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</si>
  <si>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</si>
  <si>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</si>
  <si>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</si>
  <si>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</si>
  <si>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</si>
  <si>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</si>
  <si>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</si>
  <si>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</si>
  <si>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</si>
  <si>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</si>
  <si>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</si>
  <si>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</si>
  <si>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</si>
  <si>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</si>
  <si>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</si>
  <si>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</si>
  <si>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</si>
  <si>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</si>
  <si>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</si>
  <si>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</si>
  <si>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</si>
  <si>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</si>
  <si>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</si>
  <si>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</si>
  <si>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</si>
  <si>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</si>
  <si>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</si>
  <si>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</si>
  <si>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</si>
  <si>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</si>
  <si>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</si>
  <si>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</si>
  <si>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</si>
  <si>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</si>
  <si>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</si>
  <si>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</si>
  <si>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</si>
  <si>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</si>
  <si>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</si>
  <si>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</si>
  <si>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</si>
  <si>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</si>
  <si>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</si>
  <si>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</si>
  <si>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</si>
  <si>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</si>
  <si>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</si>
  <si>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</si>
  <si>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</si>
  <si>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</si>
  <si>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</si>
  <si>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</si>
  <si>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</si>
  <si>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</si>
  <si>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</si>
  <si>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</si>
  <si>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</si>
  <si>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</si>
  <si>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</si>
  <si>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</si>
  <si>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</si>
  <si>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</si>
  <si>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</si>
  <si>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</si>
  <si>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</si>
  <si>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</si>
  <si>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</si>
  <si>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</si>
  <si>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</si>
  <si>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</si>
  <si>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</si>
  <si>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</si>
  <si>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</si>
  <si>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</si>
  <si>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</si>
  <si>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</si>
  <si>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</si>
  <si>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</si>
  <si>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</si>
  <si>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</si>
  <si>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</si>
  <si>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</si>
  <si>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</si>
  <si>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</si>
  <si>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</si>
  <si>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</si>
  <si>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</si>
  <si>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</si>
  <si>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</si>
  <si>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</si>
  <si>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</si>
  <si>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</si>
  <si>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</si>
  <si>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</si>
  <si>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</si>
  <si>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</si>
  <si>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</si>
  <si>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</si>
  <si>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</si>
  <si>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</si>
  <si>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</si>
  <si>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</si>
  <si>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</si>
  <si>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</si>
  <si>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</si>
  <si>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</si>
  <si>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</si>
  <si>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</si>
  <si>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</si>
  <si>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</si>
  <si>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</si>
  <si>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</si>
  <si>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</si>
  <si>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</si>
  <si>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</si>
  <si>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</si>
  <si>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</si>
  <si>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</si>
  <si>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</si>
  <si>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</si>
  <si>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</si>
  <si>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</si>
  <si>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</si>
  <si>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</si>
  <si>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</si>
  <si>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</si>
  <si>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</si>
  <si>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</si>
  <si>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</si>
  <si>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</si>
  <si>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</si>
  <si>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</si>
  <si>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</si>
  <si>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</si>
  <si>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</si>
  <si>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</si>
  <si>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</si>
  <si>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</si>
  <si>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</si>
  <si>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</si>
  <si>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</si>
  <si>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</si>
  <si>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</si>
  <si>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</si>
  <si>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</si>
  <si>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</si>
  <si>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</si>
  <si>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</si>
  <si>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</si>
  <si>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</si>
  <si>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</si>
  <si>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</si>
  <si>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</si>
  <si>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</si>
  <si>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</si>
  <si>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</si>
  <si>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</si>
  <si>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</si>
  <si>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</si>
  <si>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</si>
  <si>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</si>
  <si>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</si>
  <si>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</si>
  <si>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</si>
  <si>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</si>
  <si>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</si>
  <si>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</si>
  <si>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</si>
  <si>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</si>
  <si>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</si>
  <si>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</si>
  <si>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</si>
  <si>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</si>
  <si>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</si>
  <si>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</si>
  <si>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</si>
  <si>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</si>
  <si>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</si>
  <si>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</si>
  <si>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</si>
  <si>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</si>
  <si>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</si>
  <si>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</si>
  <si>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</si>
  <si>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</si>
  <si>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</si>
  <si>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</si>
  <si>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</si>
  <si>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</si>
  <si>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</si>
  <si>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</si>
  <si>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</si>
  <si>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</si>
  <si>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</si>
  <si>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</si>
  <si>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</si>
  <si>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</si>
  <si>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</si>
  <si>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</si>
  <si>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</si>
  <si>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</si>
  <si>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</si>
  <si>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</si>
  <si>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</si>
  <si>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</si>
  <si>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</si>
  <si>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</si>
  <si>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</si>
  <si>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</si>
  <si>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</si>
  <si>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</si>
  <si>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</si>
  <si>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</si>
  <si>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</si>
  <si>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</si>
  <si>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</si>
  <si>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</si>
  <si>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</si>
  <si>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</si>
  <si>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</si>
  <si>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</si>
  <si>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</si>
  <si>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</si>
  <si>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</si>
  <si>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</si>
  <si>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</si>
  <si>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</si>
  <si>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</si>
  <si>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</si>
  <si>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</si>
  <si>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</si>
  <si>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</si>
  <si>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</si>
  <si>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</si>
  <si>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</si>
  <si>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</si>
  <si>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</si>
  <si>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</si>
  <si>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</si>
  <si>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</si>
  <si>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</si>
  <si>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</si>
  <si>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</si>
  <si>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</si>
  <si>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</si>
  <si>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</si>
  <si>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</si>
  <si>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</si>
  <si>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</si>
  <si>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</si>
  <si>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</si>
  <si>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</si>
  <si>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</si>
  <si>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</si>
  <si>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</si>
  <si>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</si>
  <si>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</si>
  <si>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</si>
  <si>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</si>
  <si>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</si>
  <si>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</si>
  <si>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</si>
  <si>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</si>
  <si>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</si>
  <si>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</si>
  <si>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</si>
  <si>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</si>
  <si>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</si>
  <si>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</si>
  <si>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</si>
  <si>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</si>
  <si>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</si>
  <si>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</si>
  <si>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</si>
  <si>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</si>
  <si>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</si>
  <si>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</si>
  <si>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</si>
  <si>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</si>
  <si>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</si>
  <si>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</si>
  <si>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</si>
  <si>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</si>
  <si>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</si>
  <si>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</si>
  <si>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</si>
  <si>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</si>
  <si>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</si>
  <si>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</si>
  <si>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</si>
  <si>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</si>
  <si>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</si>
  <si>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</si>
  <si>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</si>
  <si>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</si>
  <si>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</si>
  <si>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</si>
  <si>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</si>
  <si>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</si>
  <si>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</si>
  <si>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</si>
  <si>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</si>
  <si>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</si>
  <si>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</si>
  <si>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</si>
  <si>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</si>
  <si>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</si>
  <si>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</si>
  <si>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</si>
  <si>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</si>
  <si>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</si>
  <si>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</si>
  <si>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</si>
  <si>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</si>
  <si>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</si>
  <si>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</si>
  <si>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</si>
  <si>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</si>
  <si>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</si>
  <si>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</si>
  <si>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</si>
  <si>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</si>
  <si>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</si>
  <si>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</si>
  <si>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</si>
  <si>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</si>
  <si>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</si>
  <si>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</si>
  <si>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</si>
  <si>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</si>
  <si>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</si>
  <si>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</si>
  <si>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</si>
  <si>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</si>
  <si>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</si>
  <si>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</si>
  <si>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</si>
  <si>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</si>
  <si>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</si>
  <si>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</si>
  <si>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</si>
  <si>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</si>
  <si>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</si>
  <si>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</si>
  <si>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</si>
  <si>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</si>
  <si>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</si>
  <si>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</si>
  <si>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</si>
  <si>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</si>
  <si>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</si>
  <si>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</si>
  <si>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</si>
  <si>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</si>
  <si>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</si>
  <si>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</si>
  <si>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</si>
  <si>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</si>
  <si>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</si>
  <si>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</si>
  <si>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</si>
  <si>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</si>
  <si>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</si>
  <si>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</si>
  <si>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</si>
  <si>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</si>
  <si>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</si>
  <si>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</si>
  <si>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</si>
  <si>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</si>
  <si>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</si>
  <si>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</si>
  <si>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</si>
  <si>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</si>
  <si>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</si>
  <si>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</si>
  <si>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</si>
  <si>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</si>
  <si>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</si>
  <si>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</si>
  <si>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</si>
  <si>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</si>
  <si>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</si>
  <si>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</si>
  <si>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</si>
  <si>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</si>
  <si>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</si>
  <si>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</si>
  <si>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</si>
  <si>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</si>
  <si>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</si>
  <si>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</si>
  <si>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</si>
  <si>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</si>
  <si>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</si>
  <si>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</si>
  <si>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</si>
  <si>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</si>
  <si>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</si>
  <si>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</si>
  <si>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</si>
  <si>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</si>
  <si>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</si>
  <si>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</si>
  <si>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</si>
  <si>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</si>
  <si>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</si>
  <si>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</si>
  <si>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</si>
  <si>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</si>
  <si>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</si>
  <si>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</si>
  <si>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</si>
  <si>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</si>
  <si>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</si>
  <si>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</si>
  <si>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</si>
  <si>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</si>
  <si>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</si>
  <si>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</si>
  <si>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</si>
  <si>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</si>
  <si>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</si>
  <si>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</si>
  <si>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</si>
  <si>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</si>
  <si>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</si>
  <si>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</si>
  <si>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</si>
  <si>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</si>
  <si>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</si>
  <si>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</si>
  <si>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</si>
  <si>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</si>
  <si>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</si>
  <si>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</si>
  <si>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</si>
  <si>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</si>
  <si>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</si>
  <si>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</si>
  <si>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</si>
  <si>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</si>
  <si>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</si>
  <si>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</si>
  <si>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</si>
  <si>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</si>
  <si>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</si>
  <si>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</si>
  <si>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</si>
  <si>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</si>
  <si>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</si>
  <si>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</si>
  <si>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</si>
  <si>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</si>
  <si>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</si>
  <si>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</si>
  <si>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</si>
  <si>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</si>
  <si>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</si>
  <si>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</si>
  <si>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</si>
  <si>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</si>
  <si>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</si>
  <si>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</si>
  <si>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</si>
  <si>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</si>
  <si>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</si>
  <si>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</si>
  <si>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</si>
  <si>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</si>
  <si>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</si>
  <si>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</si>
  <si>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</si>
  <si>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</si>
  <si>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</si>
  <si>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</si>
  <si>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</si>
  <si>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</si>
  <si>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</si>
  <si>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</si>
  <si>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</si>
  <si>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</si>
  <si>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</si>
  <si>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</si>
  <si>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</si>
  <si>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</si>
  <si>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</si>
  <si>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</si>
  <si>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</si>
  <si>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</si>
  <si>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</si>
  <si>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</si>
  <si>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</si>
  <si>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</si>
  <si>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</si>
  <si>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</si>
  <si>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</si>
  <si>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</si>
  <si>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</si>
  <si>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</si>
  <si>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</si>
  <si>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</si>
  <si>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</si>
  <si>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</si>
  <si>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</si>
  <si>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</si>
  <si>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</si>
  <si>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</si>
  <si>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</si>
  <si>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</si>
  <si>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</si>
  <si>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</si>
  <si>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</si>
  <si>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</si>
  <si>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</si>
  <si>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</si>
  <si>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</si>
  <si>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</si>
  <si>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</si>
  <si>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</si>
  <si>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</si>
  <si>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</si>
  <si>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</si>
  <si>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</si>
  <si>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</si>
  <si>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</si>
  <si>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</si>
  <si>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</si>
  <si>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</si>
  <si>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</si>
  <si>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</si>
  <si>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</si>
  <si>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</si>
  <si>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</si>
  <si>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</si>
  <si>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</si>
  <si>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</si>
  <si>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</si>
  <si>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</si>
  <si>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</si>
  <si>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</si>
  <si>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</si>
  <si>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</si>
  <si>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</si>
  <si>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</si>
  <si>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</si>
  <si>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</si>
  <si>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</si>
  <si>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</si>
  <si>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</si>
  <si>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</si>
  <si>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</si>
  <si>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</si>
  <si>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</si>
  <si>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</si>
  <si>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</si>
  <si>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</si>
  <si>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</si>
  <si>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</si>
  <si>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</si>
  <si>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</si>
  <si>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</si>
  <si>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</si>
  <si>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</si>
  <si>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</si>
  <si>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</si>
  <si>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</si>
  <si>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</si>
  <si>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</si>
  <si>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</si>
  <si>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</si>
  <si>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</si>
  <si>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</si>
  <si>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</si>
  <si>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</si>
  <si>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</si>
  <si>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</si>
  <si>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</si>
  <si>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</si>
  <si>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</si>
  <si>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</si>
  <si>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</si>
  <si>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</si>
  <si>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</si>
  <si>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</si>
  <si>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</si>
  <si>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</si>
  <si>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</si>
  <si>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</si>
  <si>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</si>
  <si>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</si>
  <si>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</si>
  <si>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</si>
  <si>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</si>
  <si>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</si>
  <si>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</si>
  <si>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</si>
  <si>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</si>
  <si>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</si>
  <si>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</si>
  <si>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</si>
  <si>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</si>
  <si>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</si>
  <si>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</si>
  <si>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</si>
  <si>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</si>
  <si>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</si>
  <si>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</si>
  <si>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</si>
  <si>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</si>
  <si>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</si>
  <si>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</si>
  <si>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</si>
  <si>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</si>
  <si>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</si>
  <si>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</si>
  <si>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</si>
  <si>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</si>
  <si>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</si>
  <si>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</si>
  <si>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</si>
  <si>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</si>
  <si>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</si>
  <si>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</si>
  <si>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</si>
  <si>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</si>
  <si>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</si>
  <si>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</si>
  <si>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</si>
  <si>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</si>
  <si>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</si>
  <si>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</si>
  <si>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</si>
  <si>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</si>
  <si>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</si>
  <si>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</si>
  <si>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</si>
  <si>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</si>
  <si>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</si>
  <si>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</si>
  <si>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</si>
  <si>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</si>
  <si>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</si>
  <si>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</si>
  <si>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</si>
  <si>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</si>
  <si>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</si>
  <si>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</si>
  <si>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</si>
  <si>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</si>
  <si>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</si>
  <si>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</si>
  <si>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</si>
  <si>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</si>
  <si>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</si>
  <si>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</si>
  <si>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</si>
  <si>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</si>
  <si>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</si>
  <si>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</si>
  <si>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</si>
  <si>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</si>
  <si>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</si>
  <si>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</si>
  <si>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</si>
  <si>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</si>
  <si>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</si>
  <si>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</si>
  <si>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</si>
  <si>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</si>
  <si>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</si>
  <si>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</si>
  <si>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</si>
  <si>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</si>
  <si>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</si>
  <si>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</si>
  <si>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</si>
  <si>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</si>
  <si>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</si>
  <si>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</si>
  <si>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</si>
  <si>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</si>
  <si>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</si>
  <si>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</si>
  <si>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</si>
  <si>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</si>
  <si>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</si>
  <si>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</si>
  <si>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</si>
  <si>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</si>
  <si>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</si>
  <si>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</si>
  <si>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</si>
  <si>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</si>
  <si>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</si>
  <si>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</si>
  <si>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</si>
  <si>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</si>
  <si>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</si>
  <si>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</si>
  <si>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</si>
  <si>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</si>
  <si>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</si>
  <si>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</si>
  <si>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</si>
  <si>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</si>
  <si>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</si>
  <si>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</si>
  <si>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</si>
  <si>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</si>
  <si>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</si>
  <si>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</si>
  <si>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</si>
  <si>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</si>
  <si>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</si>
  <si>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</si>
  <si>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</si>
  <si>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</si>
  <si>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</si>
  <si>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</si>
  <si>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</si>
  <si>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</si>
  <si>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</si>
  <si>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</si>
  <si>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</si>
  <si>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</si>
  <si>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</si>
  <si>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</si>
  <si>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</si>
  <si>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</si>
  <si>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</si>
  <si>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</si>
  <si>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</si>
  <si>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</si>
  <si>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</si>
  <si>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</si>
  <si>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</si>
  <si>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</si>
  <si>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</si>
  <si>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</si>
  <si>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</si>
  <si>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</si>
  <si>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</si>
  <si>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</si>
  <si>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</si>
  <si>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</si>
  <si>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</si>
  <si>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</si>
  <si>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</si>
  <si>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</si>
  <si>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</si>
  <si>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</si>
  <si>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</si>
  <si>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</si>
  <si>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</si>
  <si>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</si>
  <si>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</si>
  <si>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</si>
  <si>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</si>
  <si>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</si>
  <si>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</si>
  <si>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</si>
  <si>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</si>
  <si>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</si>
  <si>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</si>
  <si>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</si>
  <si>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</si>
  <si>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</si>
  <si>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</si>
  <si>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</si>
  <si>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</si>
  <si>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</si>
  <si>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</si>
  <si>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</si>
  <si>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</si>
  <si>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</si>
  <si>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</si>
  <si>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</si>
  <si>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</si>
  <si>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</si>
  <si>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</si>
  <si>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</si>
  <si>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</si>
  <si>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</si>
  <si>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</si>
  <si>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</si>
  <si>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</si>
  <si>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</si>
  <si>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</si>
  <si>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</si>
  <si>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</si>
  <si>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</si>
  <si>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</si>
  <si>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</si>
  <si>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</si>
  <si>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</si>
  <si>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</si>
  <si>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</si>
  <si>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</si>
  <si>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</si>
  <si>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</si>
  <si>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</si>
  <si>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</si>
  <si>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</si>
  <si>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</si>
  <si>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</si>
  <si>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</si>
  <si>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</si>
  <si>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</si>
  <si>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</si>
  <si>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</si>
  <si>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</si>
  <si>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</si>
  <si>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</si>
  <si>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</si>
  <si>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</si>
  <si>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</si>
  <si>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</si>
  <si>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</si>
  <si>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</si>
  <si>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</si>
  <si>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</si>
  <si>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</si>
  <si>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</si>
  <si>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</si>
  <si>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</si>
  <si>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</si>
  <si>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</si>
  <si>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</si>
  <si>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</si>
  <si>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</si>
  <si>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</si>
  <si>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</si>
  <si>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</si>
  <si>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</si>
  <si>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</si>
  <si>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</si>
  <si>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</si>
  <si>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</si>
  <si>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</si>
  <si>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</si>
  <si>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</si>
  <si>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</si>
  <si>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</si>
  <si>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</si>
  <si>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</si>
  <si>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</si>
  <si>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</si>
  <si>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</si>
  <si>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</si>
  <si>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</si>
  <si>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</si>
  <si>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</si>
  <si>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</si>
  <si>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</si>
  <si>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</si>
  <si>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</si>
  <si>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</si>
  <si>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</si>
  <si>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</si>
  <si>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</si>
  <si>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</si>
  <si>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</si>
  <si>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</si>
  <si>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</si>
  <si>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</si>
  <si>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</si>
  <si>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</si>
  <si>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</si>
  <si>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</si>
  <si>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</si>
  <si>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</si>
  <si>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</si>
  <si>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</si>
  <si>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</si>
  <si>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</si>
  <si>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</si>
  <si>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</si>
  <si>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</si>
  <si>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</si>
  <si>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</si>
  <si>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</si>
  <si>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</si>
  <si>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</si>
  <si>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</si>
  <si>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</si>
  <si>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</si>
  <si>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</si>
  <si>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</si>
  <si>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</si>
  <si>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</si>
  <si>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</si>
  <si>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</si>
  <si>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</si>
  <si>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</si>
  <si>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</si>
  <si>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</si>
  <si>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</si>
  <si>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</si>
  <si>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</si>
  <si>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</si>
  <si>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</si>
  <si>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</si>
  <si>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</si>
  <si>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</si>
  <si>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</si>
  <si>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</si>
  <si>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</si>
  <si>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</si>
  <si>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</si>
  <si>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</si>
  <si>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</si>
  <si>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</si>
  <si>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</si>
  <si>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</si>
  <si>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</si>
  <si>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</si>
  <si>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</si>
  <si>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</si>
  <si>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</si>
  <si>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</si>
  <si>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</si>
  <si>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</si>
  <si>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</si>
  <si>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</si>
  <si>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</si>
  <si>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</si>
  <si>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</si>
  <si>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</si>
  <si>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</si>
  <si>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</si>
  <si>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</si>
  <si>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</si>
  <si>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</si>
  <si>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</si>
  <si>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</si>
  <si>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</si>
  <si>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</si>
  <si>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</si>
  <si>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</si>
  <si>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</si>
  <si>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</si>
  <si>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</si>
  <si>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</si>
  <si>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</si>
  <si>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</si>
  <si>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</si>
  <si>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</si>
  <si>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</si>
  <si>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</si>
  <si>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</si>
  <si>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</si>
  <si>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</si>
  <si>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</si>
  <si>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</si>
  <si>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</si>
  <si>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</si>
  <si>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</si>
  <si>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</si>
  <si>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</si>
  <si>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</si>
  <si>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</si>
  <si>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</si>
  <si>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</si>
  <si>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</si>
  <si>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</si>
  <si>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</si>
  <si>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</si>
  <si>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</si>
  <si>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</si>
  <si>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</si>
  <si>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</si>
  <si>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</si>
  <si>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</si>
  <si>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</si>
  <si>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</si>
  <si>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</si>
  <si>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</si>
  <si>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</si>
  <si>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</si>
  <si>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</si>
  <si>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</si>
  <si>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</si>
  <si>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</si>
  <si>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</si>
  <si>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</si>
  <si>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</si>
  <si>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</si>
  <si>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</si>
  <si>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</si>
  <si>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</si>
  <si>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</si>
  <si>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</si>
  <si>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</si>
  <si>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</si>
  <si>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</si>
  <si>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</si>
  <si>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</si>
  <si>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</si>
  <si>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</si>
  <si>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</si>
  <si>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</si>
  <si>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</si>
  <si>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</si>
  <si>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</si>
  <si>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</si>
  <si>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</si>
  <si>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</si>
  <si>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</si>
  <si>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</si>
  <si>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</si>
  <si>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</si>
  <si>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</si>
  <si>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</si>
  <si>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</si>
  <si>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</si>
  <si>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</si>
  <si>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</si>
  <si>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</si>
  <si>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</si>
  <si>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</si>
  <si>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</si>
  <si>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</si>
  <si>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</si>
  <si>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</si>
  <si>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</si>
  <si>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</si>
  <si>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</si>
  <si>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</si>
  <si>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</si>
  <si>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</si>
  <si>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</si>
  <si>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</si>
  <si>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</si>
  <si>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</si>
  <si>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</si>
  <si>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</si>
  <si>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</si>
  <si>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</si>
  <si>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</si>
  <si>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</si>
  <si>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</si>
  <si>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</si>
  <si>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</si>
  <si>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</si>
  <si>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</si>
  <si>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</si>
  <si>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</si>
  <si>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</si>
  <si>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</si>
  <si>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</si>
  <si>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</si>
  <si>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</si>
  <si>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</si>
  <si>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</si>
  <si>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</si>
  <si>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</si>
  <si>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</si>
  <si>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</si>
  <si>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</si>
  <si>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</si>
  <si>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</si>
  <si>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</si>
  <si>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</si>
  <si>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</si>
  <si>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</si>
  <si>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</si>
  <si>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</si>
  <si>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</si>
  <si>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</si>
  <si>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</si>
  <si>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</si>
  <si>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</si>
  <si>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</si>
  <si>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</si>
  <si>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</si>
  <si>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</si>
  <si>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</si>
  <si>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</si>
  <si>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</si>
  <si>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</si>
  <si>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</si>
  <si>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</si>
  <si>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</si>
  <si>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</si>
  <si>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</si>
  <si>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</si>
  <si>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</si>
  <si>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</si>
  <si>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</si>
  <si>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</si>
  <si>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</si>
  <si>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</si>
  <si>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</si>
  <si>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</si>
  <si>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</si>
  <si>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</si>
  <si>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</si>
  <si>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</si>
  <si>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</si>
  <si>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</si>
  <si>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</si>
  <si>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</si>
  <si>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</si>
  <si>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</si>
  <si>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</si>
  <si>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</si>
  <si>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</si>
  <si>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</si>
  <si>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</si>
  <si>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</si>
  <si>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</si>
  <si>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</si>
  <si>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</si>
  <si>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</si>
  <si>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</si>
  <si>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</si>
  <si>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</si>
  <si>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</si>
  <si>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</si>
  <si>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</si>
  <si>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</si>
  <si>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</si>
  <si>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</si>
  <si>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</si>
  <si>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</si>
  <si>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</si>
  <si>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</si>
  <si>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</si>
  <si>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</si>
  <si>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</si>
  <si>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</si>
  <si>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</si>
  <si>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</si>
  <si>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</si>
  <si>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</si>
  <si>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</si>
  <si>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</si>
  <si>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</si>
  <si>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</si>
  <si>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</si>
  <si>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</si>
  <si>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</si>
  <si>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</si>
  <si>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</si>
  <si>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</si>
  <si>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</si>
  <si>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</si>
  <si>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</si>
  <si>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</si>
  <si>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</si>
  <si>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</si>
  <si>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</si>
  <si>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</si>
  <si>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</si>
  <si>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</si>
  <si>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</si>
  <si>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</si>
  <si>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</si>
  <si>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</si>
  <si>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</si>
  <si>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</si>
  <si>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</si>
  <si>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</si>
  <si>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</si>
  <si>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</si>
  <si>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</si>
  <si>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</si>
  <si>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</si>
  <si>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</si>
  <si>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</si>
  <si>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</si>
  <si>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</si>
  <si>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</si>
  <si>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</si>
  <si>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</si>
  <si>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</si>
  <si>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</si>
  <si>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</si>
  <si>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</si>
  <si>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</si>
  <si>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</si>
  <si>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</si>
  <si>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</si>
  <si>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</si>
  <si>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</si>
  <si>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</si>
  <si>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</si>
  <si>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</si>
  <si>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</si>
  <si>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</si>
  <si>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</si>
  <si>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</si>
  <si>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</si>
  <si>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</si>
  <si>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</si>
  <si>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</si>
  <si>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</si>
  <si>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</si>
  <si>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</si>
  <si>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</si>
  <si>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</si>
  <si>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</si>
  <si>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</si>
  <si>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</si>
  <si>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</si>
  <si>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</si>
  <si>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</si>
  <si>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</si>
  <si>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</si>
  <si>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</si>
  <si>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</si>
  <si>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</si>
  <si>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</si>
  <si>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</si>
  <si>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</si>
  <si>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</si>
  <si>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</si>
  <si>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</si>
  <si>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</si>
  <si>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</si>
  <si>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</si>
  <si>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</si>
  <si>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</si>
  <si>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</si>
  <si>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</si>
  <si>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</si>
  <si>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</si>
  <si>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</si>
  <si>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</si>
  <si>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</si>
  <si>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</si>
  <si>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</si>
  <si>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</si>
  <si>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</si>
  <si>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</si>
  <si>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</si>
  <si>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</si>
  <si>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</si>
  <si>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</si>
  <si>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</si>
  <si>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</si>
  <si>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</si>
  <si>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</si>
  <si>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</si>
  <si>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</si>
  <si>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</si>
  <si>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</si>
  <si>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</si>
  <si>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</si>
  <si>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</si>
  <si>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</si>
  <si>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</si>
  <si>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</si>
  <si>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</si>
  <si>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</si>
  <si>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</si>
  <si>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</si>
  <si>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</si>
  <si>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</si>
  <si>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</si>
  <si>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</si>
  <si>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</si>
  <si>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</si>
  <si>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</si>
  <si>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</si>
  <si>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</si>
  <si>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</si>
  <si>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</si>
  <si>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</si>
  <si>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</si>
  <si>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</si>
  <si>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</si>
  <si>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</si>
  <si>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</si>
  <si>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</si>
  <si>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</si>
  <si>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</si>
  <si>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</si>
  <si>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</si>
  <si>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</si>
  <si>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</si>
  <si>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</si>
  <si>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</si>
  <si>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</si>
  <si>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</si>
  <si>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</si>
  <si>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</si>
  <si>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</si>
  <si>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</si>
  <si>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</si>
  <si>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</si>
  <si>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</si>
  <si>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</si>
  <si>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</si>
  <si>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</si>
  <si>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</si>
  <si>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</si>
  <si>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</si>
  <si>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</si>
  <si>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</si>
  <si>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</si>
  <si>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</si>
  <si>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</si>
  <si>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</si>
  <si>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</si>
  <si>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</si>
  <si>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</si>
  <si>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</si>
  <si>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</si>
  <si>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</si>
  <si>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</si>
  <si>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</si>
  <si>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</si>
  <si>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</si>
  <si>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</si>
  <si>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</si>
  <si>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</si>
  <si>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</si>
  <si>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</si>
  <si>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</si>
  <si>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</si>
  <si>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</si>
  <si>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</si>
  <si>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</si>
  <si>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</si>
  <si>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</si>
  <si>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</si>
  <si>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</si>
  <si>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</si>
  <si>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</si>
  <si>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</si>
  <si>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</si>
  <si>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</si>
  <si>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</si>
  <si>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</si>
  <si>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</si>
  <si>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</si>
  <si>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</si>
  <si>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</si>
  <si>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</si>
  <si>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</si>
  <si>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</si>
  <si>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</si>
  <si>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</si>
  <si>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</si>
  <si>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</si>
  <si>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</si>
  <si>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</si>
  <si>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</si>
  <si>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</si>
  <si>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</si>
  <si>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</si>
  <si>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</si>
  <si>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</si>
  <si>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</si>
  <si>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</si>
  <si>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</si>
  <si>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</si>
  <si>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</si>
  <si>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</si>
  <si>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</si>
  <si>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</si>
  <si>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</si>
  <si>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</si>
  <si>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</si>
  <si>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</si>
  <si>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</si>
  <si>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</si>
  <si>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</si>
  <si>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</si>
  <si>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</si>
  <si>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</si>
  <si>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</si>
  <si>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</si>
  <si>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</si>
  <si>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</si>
  <si>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</si>
  <si>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</si>
  <si>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</si>
  <si>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</si>
  <si>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</si>
  <si>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</si>
  <si>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</si>
  <si>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</si>
  <si>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</si>
  <si>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</si>
  <si>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</si>
  <si>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</si>
  <si>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</si>
  <si>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</si>
  <si>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</si>
  <si>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</si>
  <si>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</si>
  <si>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</si>
  <si>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</si>
  <si>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</si>
  <si>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</si>
  <si>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</si>
  <si>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</si>
  <si>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</si>
  <si>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</si>
  <si>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</si>
  <si>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</si>
  <si>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</si>
  <si>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</si>
  <si>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</si>
  <si>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</si>
  <si>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</si>
  <si>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</si>
  <si>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</si>
  <si>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</si>
  <si>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</si>
  <si>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</si>
  <si>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</si>
  <si>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</si>
  <si>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</si>
  <si>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</si>
  <si>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</si>
  <si>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</si>
  <si>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</si>
  <si>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</si>
  <si>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</si>
  <si>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</si>
  <si>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</si>
  <si>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</si>
  <si>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</si>
  <si>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</si>
  <si>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</si>
  <si>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</si>
  <si>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</si>
  <si>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</si>
  <si>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</si>
  <si>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</si>
  <si>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</si>
  <si>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</si>
  <si>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</si>
  <si>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</si>
  <si>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</si>
  <si>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</si>
  <si>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</si>
  <si>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</si>
  <si>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</si>
  <si>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</si>
  <si>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</si>
  <si>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</si>
  <si>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</si>
  <si>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</si>
  <si>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</si>
  <si>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</si>
  <si>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</si>
  <si>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</si>
  <si>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</si>
  <si>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</si>
  <si>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</si>
  <si>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</si>
  <si>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</si>
  <si>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</si>
  <si>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</si>
  <si>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</si>
  <si>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</si>
  <si>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</si>
  <si>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</si>
  <si>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</si>
  <si>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</si>
  <si>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</si>
  <si>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</si>
  <si>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</si>
  <si>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</si>
  <si>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</si>
  <si>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</si>
  <si>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</si>
  <si>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</si>
  <si>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</si>
  <si>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</si>
  <si>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</si>
  <si>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</si>
  <si>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</si>
  <si>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</si>
  <si>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</si>
  <si>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</si>
  <si>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</si>
  <si>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</si>
  <si>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</si>
  <si>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</si>
  <si>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</si>
  <si>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</si>
  <si>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</si>
  <si>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</si>
  <si>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</si>
  <si>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</si>
  <si>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</si>
  <si>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</si>
  <si>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</si>
  <si>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</si>
  <si>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</si>
  <si>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</si>
  <si>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</si>
  <si>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</si>
  <si>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</si>
  <si>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</si>
  <si>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</si>
  <si>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</si>
  <si>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</si>
  <si>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</si>
  <si>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</si>
  <si>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</si>
  <si>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</si>
  <si>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</si>
  <si>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</si>
  <si>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</si>
  <si>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</si>
  <si>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</si>
  <si>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</si>
  <si>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</si>
  <si>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</si>
  <si>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</si>
  <si>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</si>
  <si>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</si>
  <si>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</si>
  <si>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</si>
  <si>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</si>
  <si>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</si>
  <si>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</si>
  <si>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</si>
  <si>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</si>
  <si>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</si>
  <si>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</si>
  <si>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</si>
  <si>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</si>
  <si>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</si>
  <si>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</si>
  <si>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</si>
  <si>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</si>
  <si>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</si>
  <si>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</si>
  <si>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</si>
  <si>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</si>
  <si>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</si>
  <si>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</si>
  <si>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</si>
  <si>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</si>
  <si>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</si>
  <si>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</si>
  <si>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</si>
  <si>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</si>
  <si>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</si>
  <si>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</si>
  <si>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</si>
  <si>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</si>
  <si>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</si>
  <si>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</si>
  <si>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</si>
  <si>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</si>
  <si>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</si>
  <si>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</si>
  <si>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</si>
  <si>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</si>
  <si>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</si>
  <si>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</si>
  <si>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</si>
  <si>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</si>
  <si>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</si>
  <si>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</si>
  <si>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</si>
  <si>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</si>
  <si>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</si>
  <si>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</si>
  <si>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</si>
  <si>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</si>
  <si>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</si>
  <si>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</si>
  <si>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</si>
  <si>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</si>
  <si>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</si>
  <si>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</si>
  <si>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</si>
  <si>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</si>
  <si>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</si>
  <si>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</si>
  <si>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</si>
  <si>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</si>
  <si>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</si>
  <si>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</si>
  <si>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</si>
  <si>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</si>
  <si>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</si>
  <si>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</si>
  <si>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</si>
  <si>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</si>
  <si>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</si>
  <si>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</si>
  <si>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</si>
  <si>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</si>
  <si>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</si>
  <si>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</si>
  <si>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</si>
  <si>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</si>
  <si>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</si>
  <si>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</si>
  <si>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</si>
  <si>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</si>
  <si>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</si>
  <si>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</si>
  <si>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</si>
  <si>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</si>
  <si>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</si>
  <si>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</si>
  <si>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</si>
  <si>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</si>
  <si>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</si>
  <si>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</si>
  <si>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</si>
  <si>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</si>
  <si>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</si>
  <si>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</si>
  <si>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</si>
  <si>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</si>
  <si>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</si>
  <si>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</si>
  <si>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</si>
  <si>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</si>
  <si>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</si>
  <si>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</si>
  <si>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</si>
  <si>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</si>
  <si>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</si>
  <si>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</si>
  <si>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</si>
  <si>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</si>
  <si>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</si>
  <si>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</si>
  <si>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</si>
  <si>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</si>
  <si>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</si>
  <si>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</si>
  <si>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</si>
  <si>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</si>
  <si>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</si>
  <si>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</si>
  <si>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</si>
  <si>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</si>
  <si>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</si>
  <si>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</si>
  <si>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</si>
  <si>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</si>
  <si>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</si>
  <si>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</si>
  <si>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</si>
  <si>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</si>
  <si>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</si>
  <si>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</si>
  <si>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</si>
  <si>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</si>
  <si>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</si>
  <si>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</si>
  <si>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</si>
  <si>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</si>
  <si>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</si>
  <si>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</si>
  <si>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</si>
  <si>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</si>
  <si>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</si>
  <si>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</si>
  <si>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</si>
  <si>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</si>
  <si>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</si>
  <si>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</si>
  <si>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</si>
  <si>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</si>
  <si>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</si>
  <si>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</si>
  <si>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</si>
  <si>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</si>
  <si>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</si>
  <si>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</si>
  <si>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</si>
  <si>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</si>
  <si>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</si>
  <si>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</si>
  <si>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</si>
  <si>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</si>
  <si>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</si>
  <si>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</si>
  <si>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</si>
  <si>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</si>
  <si>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</si>
  <si>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</si>
  <si>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</si>
  <si>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</si>
  <si>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</si>
  <si>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</si>
  <si>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</si>
  <si>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</si>
  <si>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</si>
  <si>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</si>
  <si>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</si>
  <si>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</si>
  <si>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</si>
  <si>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</si>
  <si>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</si>
  <si>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</si>
  <si>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</si>
  <si>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</si>
  <si>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</si>
  <si>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</si>
  <si>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</si>
  <si>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</si>
  <si>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</si>
  <si>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</si>
  <si>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</si>
  <si>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</si>
  <si>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</si>
  <si>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</si>
  <si>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</si>
  <si>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</si>
  <si>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</si>
  <si>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</si>
  <si>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</si>
  <si>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</si>
  <si>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</si>
  <si>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</si>
  <si>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</si>
  <si>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</si>
  <si>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</si>
  <si>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</si>
  <si>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</si>
  <si>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</si>
  <si>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</si>
  <si>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</si>
  <si>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</si>
  <si>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</si>
  <si>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</si>
  <si>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</si>
  <si>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</si>
  <si>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</si>
  <si>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</si>
  <si>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</si>
  <si>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</si>
  <si>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</si>
  <si>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</si>
  <si>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</si>
  <si>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</si>
  <si>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</si>
  <si>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</si>
  <si>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</si>
  <si>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</si>
  <si>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</si>
  <si>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</si>
  <si>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</si>
  <si>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</si>
  <si>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</si>
  <si>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</si>
  <si>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</si>
  <si>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</si>
  <si>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</si>
  <si>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</si>
  <si>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</si>
  <si>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</si>
  <si>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</si>
  <si>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</si>
  <si>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SALE0</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</si>
  <si>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</si>
  <si>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</si>
  <si>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</si>
  <si>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</si>
  <si>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</si>
  <si>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</si>
  <si>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</si>
  <si>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</si>
  <si>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</si>
  <si>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</si>
  <si>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</si>
  <si>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</si>
  <si>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</si>
  <si>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</si>
  <si>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</si>
  <si>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</si>
  <si>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</si>
  <si>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</si>
  <si>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</si>
  <si>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</si>
  <si>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</si>
  <si>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</si>
  <si>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</si>
  <si>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</si>
  <si>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</si>
  <si>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</si>
  <si>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</si>
  <si>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</si>
  <si>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</si>
  <si>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</si>
  <si>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</si>
  <si>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</si>
  <si>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</si>
  <si>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</si>
  <si>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</si>
  <si>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</si>
  <si>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</si>
  <si>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</si>
  <si>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</si>
  <si>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</si>
  <si>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</si>
  <si>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</si>
  <si>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</si>
  <si>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</si>
  <si>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</si>
  <si>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</si>
  <si>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</si>
  <si>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</si>
  <si>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</si>
  <si>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</si>
  <si>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</si>
  <si>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</si>
  <si>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</si>
  <si>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</si>
  <si>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</si>
  <si>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</si>
  <si>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</si>
  <si>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</si>
  <si>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</si>
  <si>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</si>
  <si>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</si>
  <si>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</si>
  <si>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</si>
  <si>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</si>
  <si>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</si>
  <si>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</si>
  <si>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</si>
  <si>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</si>
  <si>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</si>
  <si>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</si>
  <si>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</si>
  <si>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</si>
  <si>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</si>
  <si>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</si>
  <si>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</si>
  <si>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</si>
  <si>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</si>
  <si>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</si>
  <si>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</si>
  <si>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</si>
  <si>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</si>
  <si>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</si>
  <si>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</si>
  <si>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</si>
  <si>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</si>
  <si>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</si>
  <si>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</si>
  <si>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</si>
  <si>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</si>
  <si>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</si>
  <si>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</si>
  <si>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</si>
  <si>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</si>
  <si>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</si>
  <si>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</si>
  <si>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</si>
  <si>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</si>
  <si>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</si>
  <si>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</si>
  <si>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</si>
  <si>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</si>
  <si>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</si>
  <si>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</si>
  <si>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</si>
  <si>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</si>
  <si>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</si>
  <si>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</si>
  <si>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</si>
  <si>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</si>
  <si>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</si>
  <si>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</si>
  <si>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</si>
  <si>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</si>
  <si>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</si>
  <si>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</si>
  <si>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</si>
  <si>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</si>
  <si>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</si>
  <si>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</si>
  <si>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</si>
  <si>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</si>
  <si>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</si>
  <si>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</si>
  <si>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</si>
  <si>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</si>
  <si>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</si>
  <si>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</si>
  <si>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</si>
  <si>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</si>
  <si>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</si>
  <si>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</si>
  <si>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</si>
  <si>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</si>
  <si>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</si>
  <si>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</si>
  <si>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</si>
  <si>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</si>
  <si>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</si>
  <si>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</si>
  <si>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</si>
  <si>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</si>
  <si>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</si>
  <si>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</si>
  <si>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</si>
  <si>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</si>
  <si>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</si>
  <si>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</si>
  <si>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</si>
  <si>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</si>
  <si>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</si>
  <si>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</si>
  <si>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</si>
  <si>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</si>
  <si>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</si>
  <si>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</si>
  <si>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</si>
  <si>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</si>
  <si>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</si>
  <si>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</si>
  <si>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</si>
  <si>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</si>
  <si>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</si>
  <si>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</si>
  <si>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</si>
  <si>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</si>
  <si>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</si>
  <si>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</si>
  <si>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</si>
  <si>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</si>
  <si>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</si>
  <si>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</si>
  <si>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</si>
  <si>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</si>
  <si>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</si>
  <si>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</si>
  <si>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</si>
  <si>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</si>
  <si>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</si>
  <si>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</si>
  <si>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</si>
  <si>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</si>
  <si>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</si>
  <si>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</si>
  <si>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</si>
  <si>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</si>
  <si>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</si>
  <si>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</si>
  <si>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</si>
  <si>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</si>
  <si>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</si>
  <si>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</si>
  <si>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</si>
  <si>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</si>
  <si>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</si>
  <si>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</si>
  <si>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</si>
  <si>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</si>
  <si>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</si>
  <si>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</si>
  <si>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</si>
  <si>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</si>
  <si>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</si>
  <si>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</si>
  <si>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</si>
  <si>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</si>
  <si>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</si>
  <si>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</si>
  <si>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</si>
  <si>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</si>
  <si>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</si>
  <si>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</si>
  <si>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</si>
  <si>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</si>
  <si>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</si>
  <si>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</si>
  <si>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</si>
  <si>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</si>
  <si>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</si>
  <si>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</si>
  <si>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</si>
  <si>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</si>
  <si>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</si>
  <si>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</si>
  <si>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</si>
  <si>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</si>
  <si>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</si>
  <si>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</si>
  <si>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</si>
  <si>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</si>
  <si>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</si>
  <si>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</si>
  <si>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</si>
  <si>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</si>
  <si>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</si>
  <si>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</si>
  <si>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</si>
  <si>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</si>
  <si>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</si>
  <si>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</si>
  <si>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</si>
  <si>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</si>
  <si>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</si>
  <si>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</si>
  <si>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</si>
  <si>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</si>
  <si>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</si>
  <si>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</si>
  <si>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</si>
  <si>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</si>
  <si>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</si>
  <si>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</si>
  <si>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</si>
  <si>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</si>
  <si>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</si>
  <si>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</si>
  <si>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</si>
  <si>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</si>
  <si>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</si>
  <si>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</si>
  <si>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</si>
  <si>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</si>
  <si>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</si>
  <si>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</si>
  <si>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</si>
  <si>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</si>
  <si>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</si>
  <si>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</si>
  <si>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</si>
  <si>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</si>
  <si>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</si>
  <si>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</si>
  <si>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</si>
  <si>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</si>
  <si>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</si>
  <si>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</si>
  <si>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</si>
  <si>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</si>
  <si>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</si>
  <si>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</si>
  <si>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</si>
  <si>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</si>
  <si>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</si>
  <si>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</si>
  <si>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</si>
  <si>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</si>
  <si>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</si>
  <si>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</si>
  <si>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</si>
  <si>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</si>
  <si>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</si>
  <si>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</si>
  <si>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</si>
  <si>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</si>
  <si>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</si>
  <si>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</si>
  <si>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</si>
  <si>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</si>
  <si>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</si>
  <si>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</si>
  <si>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</si>
  <si>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</si>
  <si>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</si>
  <si>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</si>
  <si>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</si>
  <si>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</si>
  <si>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</si>
  <si>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</si>
  <si>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</si>
  <si>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</si>
  <si>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</si>
  <si>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</si>
  <si>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</si>
  <si>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</si>
  <si>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</si>
  <si>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</si>
  <si>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</si>
  <si>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</si>
  <si>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</si>
  <si>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</si>
  <si>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</si>
  <si>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</si>
  <si>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</si>
  <si>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</si>
  <si>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</si>
  <si>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</si>
  <si>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</si>
  <si>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</si>
  <si>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</si>
  <si>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</si>
  <si>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</si>
  <si>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</si>
  <si>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</si>
  <si>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</si>
  <si>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</si>
  <si>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</si>
  <si>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</si>
  <si>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</si>
  <si>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</si>
  <si>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</si>
  <si>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</si>
  <si>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</si>
  <si>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</si>
  <si>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</si>
  <si>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</si>
  <si>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</si>
  <si>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</si>
  <si>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</si>
  <si>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</si>
  <si>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</si>
  <si>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</si>
  <si>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</si>
  <si>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</si>
  <si>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</si>
  <si>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</si>
  <si>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</si>
  <si>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</si>
  <si>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</si>
  <si>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</si>
  <si>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</si>
  <si>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</si>
  <si>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</si>
  <si>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</si>
  <si>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</si>
  <si>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</si>
  <si>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</si>
  <si>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</si>
  <si>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</si>
  <si>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</si>
  <si>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</si>
  <si>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</si>
  <si>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</si>
  <si>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</si>
  <si>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</si>
  <si>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</si>
  <si>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</si>
  <si>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</si>
  <si>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</si>
  <si>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</si>
  <si>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</si>
  <si>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</si>
  <si>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</si>
  <si>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</si>
  <si>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</si>
  <si>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</si>
  <si>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</si>
  <si>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</si>
  <si>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</si>
  <si>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</si>
  <si>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</si>
  <si>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</si>
  <si>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</si>
  <si>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</si>
  <si>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</si>
  <si>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</si>
  <si>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</si>
  <si>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</si>
  <si>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</si>
  <si>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</si>
  <si>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</si>
  <si>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</si>
  <si>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</si>
  <si>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</si>
  <si>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</si>
  <si>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</si>
  <si>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</si>
  <si>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</si>
  <si>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</si>
  <si>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</si>
  <si>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</si>
  <si>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</si>
  <si>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</si>
  <si>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</si>
  <si>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</si>
  <si>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</si>
  <si>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</si>
  <si>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</si>
  <si>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</si>
  <si>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</si>
  <si>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</si>
  <si>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</si>
  <si>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</si>
  <si>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</si>
  <si>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</si>
  <si>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</si>
  <si>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</si>
  <si>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</si>
  <si>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</si>
  <si>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</si>
  <si>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</si>
  <si>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</si>
  <si>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</si>
  <si>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</si>
  <si>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</si>
  <si>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</si>
  <si>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</si>
  <si>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</si>
  <si>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</si>
  <si>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</si>
  <si>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</si>
  <si>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</si>
  <si>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</si>
  <si>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</si>
  <si>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</si>
  <si>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</si>
  <si>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</si>
  <si>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</si>
  <si>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</si>
  <si>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</si>
  <si>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</si>
  <si>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</si>
  <si>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</si>
  <si>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</si>
  <si>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</si>
  <si>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</si>
  <si>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</si>
  <si>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</si>
  <si>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</si>
  <si>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</si>
  <si>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</si>
  <si>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</si>
  <si>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</si>
  <si>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</si>
  <si>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</si>
  <si>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</si>
  <si>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</si>
  <si>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</si>
  <si>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</si>
  <si>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</si>
  <si>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</si>
  <si>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</si>
  <si>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</si>
  <si>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</si>
  <si>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</si>
  <si>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</si>
  <si>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</si>
  <si>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</si>
  <si>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</si>
  <si>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</si>
  <si>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</si>
  <si>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</si>
  <si>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</si>
  <si>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</si>
  <si>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</si>
  <si>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</si>
  <si>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</si>
  <si>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</si>
  <si>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</si>
  <si>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</si>
  <si>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</si>
  <si>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</si>
  <si>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</si>
  <si>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</si>
  <si>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</si>
  <si>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</si>
  <si>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</si>
  <si>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</si>
  <si>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</si>
  <si>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</si>
  <si>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</si>
  <si>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</si>
  <si>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</si>
  <si>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</si>
  <si>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</si>
  <si>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</si>
  <si>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</si>
  <si>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</si>
  <si>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</si>
  <si>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</si>
  <si>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</si>
  <si>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</si>
  <si>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</si>
  <si>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</si>
  <si>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</si>
  <si>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</si>
  <si>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</si>
  <si>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</si>
  <si>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</si>
  <si>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</si>
  <si>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</si>
  <si>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</si>
  <si>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</si>
  <si>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</si>
  <si>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</si>
  <si>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</si>
  <si>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</si>
  <si>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</si>
  <si>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</si>
  <si>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</si>
  <si>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</si>
  <si>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</si>
  <si>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</si>
  <si>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</si>
  <si>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</si>
  <si>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</si>
  <si>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</si>
  <si>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</si>
  <si>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</si>
  <si>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</si>
  <si>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</si>
  <si>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</si>
  <si>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</si>
  <si>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</si>
  <si>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</si>
  <si>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</si>
  <si>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</si>
  <si>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</si>
  <si>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</si>
  <si>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</si>
  <si>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</si>
  <si>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</si>
  <si>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</si>
  <si>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</si>
  <si>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</si>
  <si>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</si>
  <si>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</si>
  <si>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</si>
  <si>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</si>
  <si>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</si>
  <si>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</si>
  <si>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</si>
  <si>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</si>
  <si>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</si>
  <si>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</si>
  <si>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</si>
  <si>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</si>
  <si>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</si>
  <si>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</si>
  <si>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</si>
  <si>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</si>
  <si>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</si>
  <si>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</si>
  <si>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</si>
  <si>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</si>
  <si>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</si>
  <si>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</si>
  <si>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</si>
  <si>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</si>
  <si>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</si>
  <si>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</si>
  <si>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</si>
  <si>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</si>
  <si>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</si>
  <si>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</si>
  <si>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</si>
  <si>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</si>
  <si>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</si>
  <si>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</si>
  <si>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</si>
  <si>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</si>
  <si>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</si>
  <si>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</si>
  <si>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</si>
  <si>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</si>
  <si>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</si>
  <si>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</si>
  <si>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</si>
  <si>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</si>
  <si>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</si>
  <si>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</si>
  <si>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</si>
  <si>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</si>
  <si>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</si>
  <si>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</si>
  <si>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</si>
  <si>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</si>
  <si>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</si>
  <si>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</si>
  <si>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</si>
  <si>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</si>
  <si>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</si>
  <si>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</si>
  <si>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</si>
  <si>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</si>
  <si>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</si>
  <si>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</si>
  <si>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</si>
  <si>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</si>
  <si>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</si>
  <si>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</si>
  <si>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</si>
  <si>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</si>
  <si>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</si>
  <si>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</si>
  <si>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</si>
  <si>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</si>
  <si>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</si>
  <si>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</si>
  <si>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</si>
  <si>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</si>
  <si>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</si>
  <si>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</si>
  <si>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</si>
  <si>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</si>
  <si>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</si>
  <si>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</si>
  <si>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</si>
  <si>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</si>
  <si>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</si>
  <si>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</si>
  <si>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</si>
  <si>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</si>
  <si>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</si>
  <si>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</si>
  <si>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</si>
  <si>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</si>
  <si>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</si>
  <si>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</si>
  <si>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</si>
  <si>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</si>
  <si>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</si>
  <si>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</si>
  <si>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</si>
  <si>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</si>
  <si>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</si>
  <si>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</si>
  <si>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</si>
  <si>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</si>
  <si>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</si>
  <si>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</si>
  <si>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</si>
  <si>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</si>
  <si>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</si>
  <si>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</si>
  <si>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</si>
  <si>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</si>
  <si>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</si>
  <si>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</si>
  <si>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</si>
  <si>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</si>
  <si>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</si>
  <si>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</si>
  <si>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</si>
  <si>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</si>
  <si>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</si>
  <si>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</si>
  <si>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</si>
  <si>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</si>
  <si>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</si>
  <si>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</si>
  <si>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</si>
  <si>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</si>
  <si>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</si>
  <si>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</si>
  <si>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</si>
  <si>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</si>
  <si>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</si>
  <si>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</si>
  <si>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</si>
  <si>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</si>
  <si>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</si>
  <si>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</si>
  <si>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</si>
  <si>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</si>
  <si>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</si>
  <si>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</si>
  <si>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</si>
  <si>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</si>
  <si>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</si>
  <si>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</si>
  <si>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</si>
  <si>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</si>
  <si>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</si>
  <si>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</si>
  <si>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</si>
  <si>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</si>
  <si>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</si>
  <si>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</si>
  <si>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</si>
  <si>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</si>
  <si>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</si>
  <si>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</si>
  <si>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</si>
  <si>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</si>
  <si>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</si>
  <si>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</si>
  <si>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</si>
  <si>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</si>
  <si>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</si>
  <si>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</si>
  <si>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</si>
  <si>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</si>
  <si>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</si>
  <si>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</si>
  <si>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</si>
  <si>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</si>
  <si>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</si>
  <si>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</si>
  <si>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</si>
  <si>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</si>
  <si>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</si>
  <si>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</si>
  <si>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</si>
  <si>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</si>
  <si>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</si>
  <si>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</si>
  <si>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</si>
  <si>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</si>
  <si>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</si>
  <si>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</si>
  <si>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</si>
  <si>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</si>
  <si>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</si>
  <si>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</si>
  <si>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</si>
  <si>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</si>
  <si>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</si>
  <si>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</si>
  <si>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</si>
  <si>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</si>
  <si>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</si>
  <si>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</si>
  <si>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</si>
  <si>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</si>
  <si>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</si>
  <si>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</si>
  <si>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</si>
  <si>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</si>
  <si>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</si>
  <si>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</si>
  <si>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</si>
  <si>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</si>
  <si>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</si>
  <si>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</si>
  <si>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</si>
  <si>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</si>
  <si>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</si>
  <si>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</si>
  <si>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</si>
  <si>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</si>
  <si>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</si>
  <si>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</si>
  <si>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</si>
  <si>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</si>
  <si>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</si>
  <si>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</si>
  <si>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</si>
  <si>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</si>
  <si>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</si>
  <si>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</si>
  <si>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</si>
  <si>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</si>
  <si>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</si>
  <si>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</si>
  <si>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</si>
  <si>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</si>
  <si>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</si>
  <si>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</si>
  <si>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</si>
  <si>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</si>
  <si>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</si>
  <si>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</si>
  <si>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</si>
  <si>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</si>
  <si>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</si>
  <si>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</si>
  <si>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</si>
  <si>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</si>
  <si>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</si>
  <si>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</si>
  <si>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</si>
  <si>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</si>
  <si>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</si>
  <si>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</si>
  <si>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</si>
  <si>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</si>
  <si>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</si>
  <si>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</si>
  <si>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</si>
  <si>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</si>
  <si>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</si>
  <si>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</si>
  <si>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</si>
  <si>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</si>
  <si>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</si>
  <si>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</si>
  <si>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</si>
  <si>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</si>
  <si>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</si>
  <si>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</si>
  <si>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</si>
  <si>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</si>
  <si>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</si>
  <si>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</si>
  <si>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</si>
  <si>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</si>
  <si>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</si>
  <si>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</si>
  <si>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</si>
  <si>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</si>
  <si>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</si>
  <si>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</si>
  <si>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</si>
  <si>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</si>
  <si>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</si>
  <si>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</si>
  <si>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</si>
  <si>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</si>
  <si>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</si>
  <si>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</si>
  <si>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</si>
  <si>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</si>
  <si>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</si>
  <si>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</si>
  <si>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</si>
  <si>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</si>
  <si>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</si>
  <si>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</si>
  <si>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</si>
  <si>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</si>
  <si>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</si>
  <si>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</si>
  <si>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</si>
  <si>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</si>
  <si>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</si>
  <si>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</si>
  <si>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</si>
  <si>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</si>
  <si>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</si>
  <si>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</si>
  <si>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</si>
  <si>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</si>
  <si>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</si>
  <si>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</si>
  <si>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</si>
  <si>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</si>
  <si>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</si>
  <si>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</si>
  <si>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</si>
  <si>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</si>
  <si>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</si>
  <si>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</si>
  <si>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</si>
  <si>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</si>
  <si>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</si>
  <si>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</si>
  <si>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</si>
  <si>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</si>
  <si>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</si>
  <si>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</si>
  <si>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</si>
  <si>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</si>
  <si>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</si>
  <si>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</si>
  <si>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</si>
  <si>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</si>
  <si>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</si>
  <si>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</si>
  <si>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</si>
  <si>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</si>
  <si>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</si>
  <si>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</si>
  <si>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</si>
  <si>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</si>
  <si>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</si>
  <si>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</si>
  <si>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</si>
  <si>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</si>
  <si>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</si>
  <si>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</si>
  <si>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</si>
  <si>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</si>
  <si>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</si>
  <si>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</si>
  <si>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</si>
  <si>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</si>
  <si>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</si>
  <si>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</si>
  <si>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</si>
  <si>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</si>
  <si>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</si>
  <si>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</si>
  <si>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</si>
  <si>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</si>
  <si>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</si>
  <si>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</si>
  <si>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</si>
  <si>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</si>
  <si>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</si>
  <si>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</si>
  <si>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</si>
  <si>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</si>
  <si>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</si>
  <si>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</si>
  <si>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</si>
  <si>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</si>
  <si>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</si>
  <si>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</si>
  <si>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</si>
  <si>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</si>
  <si>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</si>
  <si>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</si>
  <si>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</si>
  <si>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</si>
  <si>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</si>
  <si>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</si>
  <si>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</si>
  <si>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</si>
  <si>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</si>
  <si>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</si>
  <si>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</si>
  <si>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</si>
  <si>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</si>
  <si>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</si>
  <si>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</si>
  <si>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</si>
  <si>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</si>
  <si>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</si>
  <si>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</si>
  <si>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</si>
  <si>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</si>
  <si>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</si>
  <si>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</si>
  <si>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</si>
  <si>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</si>
  <si>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</si>
  <si>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</si>
  <si>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</si>
  <si>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</si>
  <si>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</si>
  <si>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</si>
  <si>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</si>
  <si>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</si>
  <si>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</si>
  <si>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</si>
  <si>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</si>
  <si>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</si>
  <si>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</si>
  <si>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</si>
  <si>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</si>
  <si>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</si>
  <si>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</si>
  <si>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</si>
  <si>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</si>
  <si>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</si>
  <si>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</si>
  <si>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</si>
  <si>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</si>
  <si>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</si>
  <si>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</si>
  <si>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</si>
  <si>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</si>
  <si>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</si>
  <si>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</si>
  <si>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</si>
  <si>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</si>
  <si>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</si>
  <si>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</si>
  <si>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</si>
  <si>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</si>
  <si>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</si>
  <si>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</si>
  <si>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</si>
  <si>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</si>
  <si>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</si>
  <si>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</si>
  <si>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</si>
  <si>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</si>
  <si>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</si>
  <si>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</si>
  <si>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</si>
  <si>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</si>
  <si>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</si>
  <si>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</si>
  <si>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</si>
  <si>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</si>
  <si>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</si>
  <si>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</si>
  <si>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</si>
  <si>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</si>
  <si>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</si>
  <si>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</si>
  <si>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</si>
  <si>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</si>
  <si>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</si>
  <si>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</si>
  <si>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</si>
  <si>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</si>
  <si>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</si>
  <si>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</si>
  <si>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</si>
  <si>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</si>
  <si>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</si>
  <si>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</si>
  <si>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</si>
  <si>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</si>
  <si>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</si>
  <si>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</si>
  <si>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</si>
  <si>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</si>
  <si>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</si>
  <si>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</si>
  <si>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</si>
  <si>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</si>
  <si>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</si>
  <si>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</si>
  <si>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</si>
  <si>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</si>
  <si>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</si>
  <si>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</si>
  <si>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</si>
  <si>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</si>
  <si>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</si>
  <si>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</si>
  <si>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</si>
  <si>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</si>
  <si>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</si>
  <si>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</si>
  <si>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</si>
  <si>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</si>
  <si>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</si>
  <si>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</si>
  <si>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</si>
  <si>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</si>
  <si>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</si>
  <si>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</si>
  <si>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</si>
  <si>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</si>
  <si>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</si>
  <si>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</si>
  <si>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</si>
  <si>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</si>
  <si>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</si>
  <si>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</si>
  <si>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</si>
  <si>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</si>
  <si>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</si>
  <si>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</si>
  <si>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</si>
  <si>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</si>
  <si>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</si>
  <si>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</si>
  <si>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</si>
  <si>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</si>
  <si>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</si>
  <si>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</si>
  <si>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</si>
  <si>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</si>
  <si>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</si>
  <si>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</si>
  <si>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</si>
  <si>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</si>
  <si>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</si>
  <si>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</si>
  <si>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</si>
  <si>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</si>
  <si>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</si>
  <si>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</si>
  <si>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</si>
  <si>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</si>
  <si>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</si>
  <si>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</si>
  <si>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</si>
  <si>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</si>
  <si>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</si>
  <si>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</si>
  <si>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</si>
  <si>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</si>
  <si>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</si>
  <si>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</si>
  <si>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</si>
  <si>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</si>
  <si>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</si>
  <si>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</si>
  <si>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</si>
  <si>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</si>
  <si>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</si>
  <si>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</si>
  <si>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</si>
  <si>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</si>
  <si>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</si>
  <si>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</si>
  <si>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</si>
  <si>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</si>
  <si>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</si>
  <si>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</si>
  <si>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</si>
  <si>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</si>
  <si>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</si>
  <si>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</si>
  <si>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</si>
  <si>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</si>
  <si>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</si>
  <si>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</si>
  <si>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</si>
  <si>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</si>
  <si>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</si>
  <si>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</si>
  <si>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</si>
  <si>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</si>
  <si>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</si>
  <si>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</si>
  <si>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</si>
  <si>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</si>
  <si>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</si>
  <si>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</si>
  <si>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</si>
  <si>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</si>
  <si>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</si>
  <si>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</si>
  <si>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</si>
  <si>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</si>
  <si>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</si>
  <si>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</si>
  <si>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</si>
  <si>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</si>
  <si>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</si>
  <si>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</si>
  <si>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</si>
  <si>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</si>
  <si>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</si>
  <si>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</si>
  <si>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</si>
  <si>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</si>
  <si>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</si>
  <si>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</si>
  <si>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</si>
  <si>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</si>
  <si>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</si>
  <si>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</si>
  <si>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</si>
  <si>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</si>
  <si>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</si>
  <si>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</si>
  <si>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</si>
  <si>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</si>
  <si>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</si>
  <si>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</si>
  <si>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</si>
  <si>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</si>
  <si>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</si>
  <si>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</si>
  <si>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</si>
  <si>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</si>
  <si>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</si>
  <si>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</si>
  <si>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</si>
  <si>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</si>
  <si>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</si>
  <si>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</si>
  <si>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</si>
  <si>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</si>
  <si>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</si>
  <si>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</si>
  <si>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</si>
  <si>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</si>
  <si>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</si>
  <si>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</si>
  <si>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</si>
  <si>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</si>
  <si>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</si>
  <si>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</si>
  <si>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</si>
  <si>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</si>
  <si>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</si>
  <si>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</si>
  <si>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</si>
  <si>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</si>
  <si>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</si>
  <si>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</si>
  <si>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</si>
  <si>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</si>
  <si>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</si>
  <si>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</si>
  <si>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</si>
  <si>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</si>
  <si>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</si>
  <si>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</si>
  <si>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</si>
  <si>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</si>
  <si>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</si>
  <si>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</si>
  <si>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</si>
  <si>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</si>
  <si>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</si>
  <si>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</si>
  <si>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</si>
  <si>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</si>
  <si>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</si>
  <si>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</si>
  <si>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</si>
  <si>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</si>
  <si>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</si>
  <si>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</si>
  <si>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</si>
  <si>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</si>
  <si>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</si>
  <si>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</si>
  <si>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</si>
  <si>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</si>
  <si>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</si>
  <si>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</si>
  <si>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</si>
  <si>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</si>
  <si>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</si>
  <si>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</si>
  <si>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</si>
  <si>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</si>
  <si>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</si>
  <si>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</si>
  <si>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</si>
  <si>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</si>
  <si>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</si>
  <si>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</si>
  <si>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</si>
  <si>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</si>
  <si>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</si>
  <si>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</si>
  <si>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</si>
  <si>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</si>
  <si>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</si>
  <si>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</si>
  <si>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</si>
  <si>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</si>
  <si>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</si>
  <si>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</si>
  <si>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</si>
  <si>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</si>
  <si>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</si>
  <si>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</si>
  <si>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</si>
  <si>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</si>
  <si>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</si>
  <si>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</si>
  <si>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</si>
  <si>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</si>
  <si>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</si>
  <si>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</si>
  <si>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</si>
  <si>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</si>
  <si>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</si>
  <si>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</si>
  <si>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</si>
  <si>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</si>
  <si>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</si>
  <si>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</si>
  <si>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</si>
  <si>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</si>
  <si>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</si>
  <si>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</si>
  <si>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</si>
  <si>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</si>
  <si>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</si>
  <si>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</si>
  <si>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</si>
  <si>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</si>
  <si>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</si>
  <si>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</si>
  <si>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</si>
  <si>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</si>
  <si>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</si>
  <si>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</si>
  <si>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</si>
  <si>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</si>
  <si>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</si>
  <si>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</si>
  <si>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</si>
  <si>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</si>
  <si>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</si>
  <si>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</si>
  <si>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</si>
  <si>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</si>
  <si>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</si>
  <si>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</si>
  <si>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</si>
  <si>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</si>
  <si>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</si>
  <si>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</si>
  <si>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</si>
  <si>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</si>
  <si>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</si>
  <si>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</si>
  <si>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</si>
  <si>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</si>
  <si>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</si>
  <si>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</si>
  <si>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</si>
  <si>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</si>
  <si>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</si>
  <si>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</si>
  <si>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</si>
  <si>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</si>
  <si>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</si>
  <si>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</si>
  <si>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</si>
  <si>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</si>
  <si>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</si>
  <si>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</si>
  <si>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</si>
  <si>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</si>
  <si>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</si>
  <si>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</si>
  <si>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</si>
  <si>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</si>
  <si>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</si>
  <si>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</si>
  <si>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</si>
  <si>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</si>
  <si>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</si>
  <si>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</si>
  <si>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</si>
  <si>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</si>
  <si>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</si>
  <si>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</si>
  <si>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</si>
  <si>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</si>
  <si>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</si>
  <si>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</si>
  <si>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</si>
  <si>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</si>
  <si>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</si>
  <si>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</si>
  <si>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</si>
  <si>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</si>
  <si>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</si>
  <si>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</si>
  <si>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</si>
  <si>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</si>
  <si>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</si>
  <si>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</si>
  <si>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</si>
  <si>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</si>
  <si>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</si>
  <si>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</si>
  <si>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</si>
  <si>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</si>
  <si>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</si>
  <si>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</si>
  <si>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</si>
  <si>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</si>
  <si>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</si>
  <si>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</si>
  <si>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</si>
  <si>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</si>
  <si>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</si>
  <si>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</si>
  <si>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</si>
  <si>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</si>
  <si>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</si>
  <si>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</si>
  <si>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</si>
  <si>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</si>
  <si>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</si>
  <si>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</si>
  <si>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</si>
  <si>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</si>
  <si>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</si>
  <si>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</si>
  <si>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</si>
  <si>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</si>
  <si>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</si>
  <si>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</si>
  <si>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</si>
  <si>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</si>
  <si>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</si>
  <si>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</si>
  <si>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</si>
  <si>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</si>
  <si>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</si>
  <si>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</si>
  <si>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</si>
  <si>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</si>
  <si>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</si>
  <si>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</si>
  <si>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</si>
  <si>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</si>
  <si>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</si>
  <si>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</si>
  <si>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</si>
  <si>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</si>
  <si>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</si>
  <si>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</si>
  <si>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</si>
  <si>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</si>
  <si>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</si>
  <si>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</si>
  <si>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</si>
  <si>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</si>
  <si>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</si>
  <si>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</si>
  <si>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</si>
  <si>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</si>
  <si>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</si>
  <si>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</si>
  <si>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</si>
  <si>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</si>
  <si>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</si>
  <si>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</si>
  <si>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</si>
  <si>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</si>
  <si>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</si>
  <si>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</si>
  <si>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</si>
  <si>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</si>
  <si>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</si>
  <si>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</si>
  <si>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</si>
  <si>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</si>
  <si>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</si>
  <si>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</si>
  <si>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</si>
  <si>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</si>
  <si>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</si>
  <si>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</si>
  <si>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</si>
  <si>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</si>
  <si>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</si>
  <si>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</si>
  <si>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</si>
  <si>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</si>
  <si>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</si>
  <si>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</si>
  <si>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</si>
  <si>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</si>
  <si>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</si>
  <si>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</si>
  <si>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</si>
  <si>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</si>
  <si>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</si>
  <si>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</si>
  <si>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</si>
  <si>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</si>
  <si>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</si>
  <si>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</si>
  <si>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</si>
  <si>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</si>
  <si>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</si>
  <si>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</si>
  <si>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</si>
  <si>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</si>
  <si>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</si>
  <si>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</si>
  <si>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</si>
  <si>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</si>
  <si>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</si>
  <si>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</si>
  <si>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</si>
  <si>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</si>
  <si>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</si>
  <si>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</si>
  <si>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</si>
  <si>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</si>
  <si>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</si>
  <si>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</si>
  <si>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</si>
  <si>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</si>
  <si>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</si>
  <si>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</si>
  <si>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</si>
  <si>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</si>
  <si>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</si>
  <si>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</si>
  <si>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</si>
  <si>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</si>
  <si>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</si>
  <si>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</si>
  <si>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</si>
  <si>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</si>
  <si>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</si>
  <si>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</si>
  <si>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</si>
  <si>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</si>
  <si>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</si>
  <si>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</si>
  <si>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</si>
  <si>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</si>
  <si>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</si>
  <si>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</si>
  <si>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</si>
  <si>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</si>
  <si>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</si>
  <si>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</si>
  <si>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</si>
  <si>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</si>
  <si>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</si>
  <si>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</si>
  <si>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</si>
  <si>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</si>
  <si>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</si>
  <si>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</si>
  <si>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</si>
  <si>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</si>
  <si>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</si>
  <si>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</si>
  <si>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</si>
  <si>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</si>
  <si>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</si>
  <si>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</si>
  <si>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</si>
  <si>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</si>
  <si>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</si>
  <si>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</si>
  <si>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</si>
  <si>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</si>
  <si>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</si>
  <si>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</si>
  <si>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</si>
  <si>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</si>
  <si>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</si>
  <si>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</si>
  <si>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</si>
  <si>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</si>
  <si>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</si>
  <si>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</si>
  <si>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</si>
  <si>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</si>
  <si>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</si>
  <si>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</si>
  <si>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</si>
  <si>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</si>
  <si>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</si>
  <si>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</si>
  <si>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</si>
  <si>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</si>
  <si>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</si>
  <si>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</si>
  <si>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</si>
  <si>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</si>
  <si>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</si>
  <si>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</si>
  <si>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</si>
  <si>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</si>
  <si>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</si>
  <si>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</si>
  <si>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</si>
  <si>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</si>
  <si>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</si>
  <si>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</si>
  <si>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</si>
  <si>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</si>
  <si>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</si>
  <si>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</si>
  <si>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</si>
  <si>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</si>
  <si>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</si>
  <si>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</si>
  <si>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</si>
  <si>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</si>
  <si>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</si>
  <si>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</si>
  <si>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</si>
  <si>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</si>
  <si>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</si>
  <si>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</si>
  <si>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</si>
  <si>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</si>
  <si>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</si>
  <si>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</si>
  <si>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</si>
  <si>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</si>
  <si>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</si>
  <si>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</si>
  <si>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</si>
  <si>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</si>
  <si>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</si>
  <si>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</si>
  <si>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</si>
  <si>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</si>
  <si>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</si>
  <si>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</si>
  <si>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</si>
  <si>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</si>
  <si>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</si>
  <si>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</si>
  <si>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</si>
  <si>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</si>
  <si>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</si>
  <si>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</si>
  <si>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</si>
  <si>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</si>
  <si>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</si>
  <si>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</si>
  <si>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</si>
  <si>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</si>
  <si>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</si>
  <si>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</si>
  <si>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</si>
  <si>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</si>
  <si>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</si>
  <si>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</si>
  <si>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</si>
  <si>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</si>
  <si>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</si>
  <si>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</si>
  <si>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</si>
  <si>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</si>
  <si>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</si>
  <si>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</si>
  <si>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</si>
  <si>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</si>
  <si>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</si>
  <si>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</si>
  <si>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</si>
  <si>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</si>
  <si>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</si>
  <si>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</si>
  <si>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</si>
  <si>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</si>
  <si>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</si>
  <si>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</si>
  <si>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</si>
  <si>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</si>
  <si>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</si>
  <si>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</si>
  <si>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</si>
  <si>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</si>
  <si>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</si>
  <si>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</si>
  <si>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</si>
  <si>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</si>
  <si>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</si>
  <si>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</si>
  <si>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</si>
  <si>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</si>
  <si>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</si>
  <si>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</si>
  <si>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</si>
  <si>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</si>
  <si>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</si>
  <si>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</si>
  <si>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</si>
  <si>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</si>
  <si>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</si>
  <si>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</si>
  <si>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</si>
  <si>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</si>
  <si>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</si>
  <si>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</si>
  <si>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</si>
  <si>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</si>
  <si>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</si>
  <si>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</si>
  <si>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</si>
  <si>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</si>
  <si>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</si>
  <si>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</si>
  <si>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</si>
  <si>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</si>
  <si>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</si>
  <si>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</si>
  <si>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</si>
  <si>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</si>
  <si>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</si>
  <si>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</si>
  <si>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</si>
  <si>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</si>
  <si>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</si>
  <si>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</si>
  <si>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</si>
  <si>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</si>
  <si>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</si>
  <si>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</si>
  <si>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</si>
  <si>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</si>
  <si>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</si>
  <si>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</si>
  <si>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</si>
  <si>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</si>
  <si>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</si>
  <si>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</si>
  <si>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</si>
  <si>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</si>
  <si>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</si>
  <si>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</si>
  <si>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</si>
  <si>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</si>
  <si>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</si>
  <si>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</si>
  <si>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</si>
  <si>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</si>
  <si>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</si>
  <si>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</si>
  <si>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</si>
  <si>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</si>
  <si>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</si>
  <si>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</si>
  <si>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</si>
  <si>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</si>
  <si>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</si>
  <si>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</si>
  <si>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</si>
  <si>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</si>
  <si>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</si>
  <si>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</si>
  <si>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</si>
  <si>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</si>
  <si>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</si>
  <si>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</si>
  <si>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</si>
  <si>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</si>
  <si>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</si>
  <si>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</si>
  <si>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</si>
  <si>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</si>
  <si>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</si>
  <si>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</si>
  <si>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</si>
  <si>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</si>
  <si>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</si>
  <si>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</si>
  <si>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</si>
  <si>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</si>
  <si>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</si>
  <si>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</si>
  <si>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</si>
  <si>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</si>
  <si>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</si>
  <si>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</si>
  <si>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</si>
  <si>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</si>
  <si>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</si>
  <si>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</si>
  <si>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</si>
  <si>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</si>
  <si>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</si>
  <si>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</si>
  <si>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</si>
  <si>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</si>
  <si>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</si>
  <si>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</si>
  <si>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</si>
  <si>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</si>
  <si>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</si>
  <si>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</si>
  <si>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</si>
  <si>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</si>
  <si>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</si>
  <si>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</si>
  <si>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</si>
  <si>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</si>
  <si>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</si>
  <si>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</si>
  <si>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</si>
  <si>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</si>
  <si>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</si>
  <si>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</si>
  <si>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</si>
  <si>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</si>
  <si>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</si>
  <si>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</si>
  <si>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</si>
  <si>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</si>
  <si>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</si>
  <si>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</si>
  <si>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</si>
  <si>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</si>
  <si>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</si>
  <si>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</si>
  <si>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</si>
  <si>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</si>
  <si>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</si>
  <si>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</si>
  <si>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</si>
  <si>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</si>
  <si>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</si>
  <si>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</si>
  <si>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</si>
  <si>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</si>
  <si>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</si>
  <si>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</si>
  <si>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</si>
  <si>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</si>
  <si>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</si>
  <si>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</si>
  <si>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</si>
  <si>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</si>
  <si>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</si>
  <si>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</si>
  <si>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</si>
  <si>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</si>
  <si>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</si>
  <si>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</si>
  <si>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</si>
  <si>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</si>
  <si>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</si>
  <si>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</si>
  <si>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</si>
  <si>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</si>
  <si>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</si>
  <si>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</si>
  <si>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</si>
  <si>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</si>
  <si>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</si>
  <si>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</si>
  <si>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</si>
  <si>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</si>
  <si>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</si>
  <si>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</si>
  <si>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</si>
  <si>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</si>
  <si>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</si>
  <si>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</si>
  <si>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</si>
  <si>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</si>
  <si>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</si>
  <si>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</si>
  <si>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</si>
  <si>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</si>
  <si>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</si>
  <si>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</si>
  <si>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</si>
  <si>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</si>
  <si>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</si>
  <si>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</si>
  <si>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</si>
  <si>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</si>
  <si>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</si>
  <si>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</si>
  <si>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</si>
  <si>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</si>
  <si>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</si>
  <si>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</si>
  <si>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</si>
  <si>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</si>
  <si>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</si>
  <si>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</si>
  <si>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</si>
  <si>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</si>
  <si>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</si>
  <si>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</si>
  <si>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</si>
  <si>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</si>
  <si>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</si>
  <si>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</si>
  <si>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</si>
  <si>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</si>
  <si>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</si>
  <si>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</si>
  <si>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</si>
  <si>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</si>
  <si>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</si>
  <si>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</si>
  <si>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</si>
  <si>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</si>
  <si>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</si>
  <si>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</si>
  <si>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</si>
  <si>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</si>
  <si>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</si>
  <si>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</si>
  <si>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</si>
  <si>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</si>
  <si>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</si>
  <si>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</si>
  <si>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</si>
  <si>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</si>
  <si>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</si>
  <si>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</si>
  <si>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</si>
  <si>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</si>
  <si>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</si>
  <si>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</si>
  <si>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</si>
  <si>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</si>
  <si>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</si>
  <si>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</si>
  <si>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</si>
  <si>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</si>
  <si>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</si>
  <si>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</si>
  <si>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</si>
  <si>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</si>
  <si>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</si>
  <si>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</si>
  <si>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</si>
  <si>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</si>
  <si>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</si>
  <si>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</si>
  <si>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</si>
  <si>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</si>
  <si>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</si>
  <si>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</si>
  <si>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</si>
  <si>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</si>
  <si>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</si>
  <si>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</si>
  <si>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</si>
  <si>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</si>
  <si>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</si>
  <si>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</si>
  <si>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</si>
  <si>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</si>
  <si>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</si>
  <si>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</si>
  <si>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</si>
  <si>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</si>
  <si>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</si>
  <si>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</si>
  <si>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</si>
  <si>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</si>
  <si>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</si>
  <si>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</si>
  <si>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</si>
  <si>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</si>
  <si>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</si>
  <si>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</si>
  <si>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</si>
  <si>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</si>
  <si>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</si>
  <si>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</si>
  <si>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</si>
  <si>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</si>
  <si>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</si>
  <si>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</si>
  <si>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</si>
  <si>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</si>
  <si>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</si>
  <si>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</si>
  <si>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</si>
  <si>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</si>
  <si>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</si>
  <si>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</si>
  <si>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</si>
  <si>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</si>
  <si>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</si>
  <si>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</si>
  <si>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</si>
  <si>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</si>
  <si>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</si>
  <si>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</si>
  <si>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</si>
  <si>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</si>
  <si>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</si>
  <si>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</si>
  <si>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</si>
  <si>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</si>
  <si>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</si>
  <si>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</si>
  <si>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</si>
  <si>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</si>
  <si>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</si>
  <si>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</si>
  <si>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</si>
  <si>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</si>
  <si>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</si>
  <si>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</si>
  <si>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</si>
  <si>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</si>
  <si>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</si>
  <si>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</si>
  <si>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</si>
  <si>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</si>
  <si>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</si>
  <si>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</si>
  <si>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</si>
  <si>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</si>
  <si>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</si>
  <si>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</si>
  <si>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</si>
  <si>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</si>
  <si>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</si>
  <si>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</si>
  <si>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</si>
  <si>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</si>
  <si>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</si>
  <si>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</si>
  <si>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</si>
  <si>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</si>
  <si>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</si>
  <si>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</si>
  <si>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</si>
  <si>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</si>
  <si>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</si>
  <si>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</si>
  <si>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</si>
  <si>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</si>
  <si>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</si>
  <si>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C-1464</t>
  </si>
  <si>
    <t xml:space="preserve">   laura green</t>
  </si>
  <si>
    <t>dr. Benjamin Price</t>
  </si>
  <si>
    <t>jeremy harris</t>
  </si>
  <si>
    <t xml:space="preserve">   paul fox</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</si>
  <si>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</si>
  <si>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</si>
  <si>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</si>
  <si>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</si>
  <si>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</si>
  <si>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</si>
  <si>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</si>
  <si>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</si>
  <si>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</si>
  <si>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</si>
  <si>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</si>
  <si>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</si>
  <si>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</si>
  <si>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</si>
  <si>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</si>
  <si>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</si>
  <si>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</si>
  <si>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</si>
  <si>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</si>
  <si>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</si>
  <si>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</si>
  <si>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</si>
  <si>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</si>
  <si>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</si>
  <si>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</si>
  <si>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</si>
  <si>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</si>
  <si>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</si>
  <si>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</si>
  <si>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</si>
  <si>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</si>
  <si>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</si>
  <si>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</si>
  <si>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</si>
  <si>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</si>
  <si>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</si>
  <si>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</si>
  <si>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</si>
  <si>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</si>
  <si>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</si>
  <si>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</si>
  <si>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</si>
  <si>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</si>
  <si>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</si>
  <si>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</si>
  <si>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</si>
  <si>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</si>
  <si>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</si>
  <si>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</si>
  <si>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</si>
  <si>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</si>
  <si>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</si>
  <si>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</si>
  <si>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</si>
  <si>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</si>
  <si>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</si>
  <si>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</si>
  <si>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</si>
  <si>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</si>
  <si>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</si>
  <si>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</si>
  <si>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</si>
  <si>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</si>
  <si>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</si>
  <si>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</si>
  <si>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</si>
  <si>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</si>
  <si>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</si>
  <si>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</si>
  <si>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</si>
  <si>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</si>
  <si>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</si>
  <si>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</si>
  <si>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</si>
  <si>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</si>
  <si>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</si>
  <si>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</si>
  <si>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</si>
  <si>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</si>
  <si>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</si>
  <si>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</si>
  <si>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</si>
  <si>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</si>
  <si>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</si>
  <si>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</si>
  <si>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</si>
  <si>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</si>
  <si>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</si>
  <si>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</si>
  <si>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</si>
  <si>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</si>
  <si>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</si>
  <si>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</si>
  <si>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</si>
  <si>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</si>
  <si>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</si>
  <si>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</si>
  <si>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</si>
  <si>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</si>
  <si>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 sheena bonilla  </t>
  </si>
  <si>
    <t>Stock cleaned</t>
  </si>
  <si>
    <t>1. Imported the data in excelsheet and formated in a table.</t>
  </si>
  <si>
    <r>
      <t>2.</t>
    </r>
    <r>
      <rPr>
        <u/>
        <sz val="11"/>
        <color theme="1"/>
        <rFont val="Calibri"/>
        <family val="2"/>
        <scheme val="minor"/>
      </rPr>
      <t>Data Cleaning</t>
    </r>
  </si>
  <si>
    <t>*There is no duplicates found.</t>
  </si>
  <si>
    <t xml:space="preserve">*for missing values </t>
  </si>
  <si>
    <t>cost column</t>
  </si>
  <si>
    <t>column stock</t>
  </si>
  <si>
    <t>we can handle missing values for each column by using mean/average of values.formula used in column 'cleaning cost','cleaning stock'.</t>
  </si>
  <si>
    <t>*Column sub category contains irrelevent data so we can remove.</t>
  </si>
  <si>
    <t>43+N14:N34</t>
  </si>
  <si>
    <t>Mean</t>
  </si>
  <si>
    <t>Standard Error</t>
  </si>
  <si>
    <t>Median</t>
  </si>
  <si>
    <t>Mode</t>
  </si>
  <si>
    <t>Standard Deviation</t>
  </si>
  <si>
    <t>Sample Variance</t>
  </si>
  <si>
    <t>Kurtosis</t>
  </si>
  <si>
    <t>Skewness</t>
  </si>
  <si>
    <t>Range</t>
  </si>
  <si>
    <t>Minimum</t>
  </si>
  <si>
    <t>Maximum</t>
  </si>
  <si>
    <t>Sum</t>
  </si>
  <si>
    <t>Count</t>
  </si>
  <si>
    <t>Product Name</t>
  </si>
  <si>
    <t>Grand Total</t>
  </si>
  <si>
    <t>Profit 1</t>
  </si>
  <si>
    <t>Total Amount</t>
  </si>
  <si>
    <t>Sum of Total Amount</t>
  </si>
  <si>
    <t xml:space="preserve">Sum of Profit </t>
  </si>
  <si>
    <t>Name corrected</t>
  </si>
  <si>
    <t>Descriptive statistics of cost</t>
  </si>
  <si>
    <t>descriptive statics of profit</t>
  </si>
  <si>
    <t>descriptive stastics of age</t>
  </si>
  <si>
    <t>*In column product id there is inconsistancy we can use find and replace for the consistant data(done)</t>
  </si>
  <si>
    <t>Gender Corrected</t>
  </si>
  <si>
    <t>Brother Laser Printer</t>
  </si>
  <si>
    <t>Column Labels</t>
  </si>
  <si>
    <t>Order Count</t>
  </si>
  <si>
    <t>Total Order Count</t>
  </si>
  <si>
    <t xml:space="preserve">Total Sum of Profit </t>
  </si>
  <si>
    <t>Total Avg Profit</t>
  </si>
  <si>
    <t>Avg Profit</t>
  </si>
  <si>
    <t>Total Total Qty</t>
  </si>
  <si>
    <t>Total Qty</t>
  </si>
  <si>
    <t>Unit Price Cleaned</t>
  </si>
  <si>
    <t>Quantity cleaned</t>
  </si>
  <si>
    <t>Total Amount  Cleaned</t>
  </si>
  <si>
    <t>*we can use xlookup for combining with other sheets .(done sales fact sheet )</t>
  </si>
  <si>
    <t>*pivot tables and pivot charts created in 3sheets(PT Category,PT Brand,PT Region-Gender)</t>
  </si>
  <si>
    <t>*Dashboard created and final insight in sheet Dashboard</t>
  </si>
  <si>
    <t>Brand Name</t>
  </si>
  <si>
    <t>Cost Cleaned2</t>
  </si>
  <si>
    <t xml:space="preserve">                                                                SALES DASHBOARD</t>
  </si>
  <si>
    <t xml:space="preserve">  </t>
  </si>
  <si>
    <t xml:space="preserve">                     REPORT &amp; DECESION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</si>
</sst>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3" x14ac:knownFonts="1">
    <font>
      <sz val="11"/>
      <color theme="1"/>
      <name val="Calibri"/>
      <family val="2"/>
      <scheme val="minor"/>
    </font>
    <font>
      <b/>
      <sz val="11"/>
      <name val="Calibri"/>
    </font>
    <font>
      <b/>
      <sz val="11"/>
      <name val="Calibri"/>
      <family val="2"/>
    </font>
    <font>
      <u/>
      <sz val="11"/>
      <color theme="1"/>
      <name val="Calibri"/>
      <family val="2"/>
      <scheme val="minor"/>
    </font>
    <font>
      <sz val="8"/>
      <name val="Calibri"/>
      <family val="2"/>
      <scheme val="minor"/>
    </font>
    <font>
      <i/>
      <sz val="11"/>
      <color theme="1"/>
      <name val="Calibri"/>
      <family val="2"/>
      <scheme val="minor"/>
    </font>
    <font>
      <b/>
      <sz val="20"/>
      <color theme="1"/>
      <name val="Calibri"/>
      <family val="2"/>
      <scheme val="minor"/>
    </font>
    <font>
      <b/>
      <sz val="24"/>
      <color theme="1"/>
      <name val="Calibri"/>
      <family val="2"/>
      <scheme val="minor"/>
    </font>
    <font>
      <sz val="18"/>
      <color rgb="FFFF0000"/>
      <name val="Calibri"/>
      <family val="2"/>
      <scheme val="minor"/>
    </font>
    <font>
      <b/>
      <sz val="18"/>
      <color rgb="FFFF0000"/>
      <name val="Calibri"/>
      <family val="2"/>
      <scheme val="minor"/>
    </font>
    <font>
      <sz val="9"/>
      <color indexed="81"/>
      <name val="Tahoma"/>
      <family val="2"/>
    </font>
    <font>
      <sz val="12"/>
      <color indexed="81"/>
      <name val="Tahoma"/>
      <family val="2"/>
    </font>
    <font>
      <sz val="11"/>
      <color indexed="81"/>
      <name val="Tahoma"/>
      <family val="2"/>
    </font>
  </fonts>
  <fills count="5">
    <fill>
      <patternFill patternType="none"/>
    </fill>
    <fill>
      <patternFill patternType="gray125"/>
    </fill>
    <fill>
      <patternFill patternType="solid">
        <fgColor theme="4" tint="-0.499984740745262"/>
        <bgColor indexed="64"/>
      </patternFill>
    </fill>
    <fill>
      <patternFill patternType="solid">
        <fgColor theme="3" tint="0.39997558519241921"/>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2" fontId="2" fillId="0" borderId="1" xfId="0" applyNumberFormat="1" applyFont="1" applyBorder="1" applyAlignment="1">
      <alignment horizontal="center" vertical="top"/>
    </xf>
    <xf numFmtId="165" fontId="0" fillId="0" borderId="0" xfId="0" applyNumberFormat="1"/>
    <xf numFmtId="0" fontId="0" fillId="0" borderId="2" xfId="0" applyBorder="1"/>
    <xf numFmtId="0" fontId="5" fillId="0" borderId="3" xfId="0" applyFont="1" applyBorder="1" applyAlignment="1">
      <alignment horizontal="centerContinuous"/>
    </xf>
    <xf numFmtId="49" fontId="1" fillId="0" borderId="1" xfId="0" applyNumberFormat="1" applyFont="1" applyBorder="1" applyAlignment="1">
      <alignment horizontal="center" vertical="top"/>
    </xf>
    <xf numFmtId="49" fontId="2" fillId="0" borderId="1" xfId="0" applyNumberFormat="1" applyFont="1" applyBorder="1" applyAlignment="1">
      <alignment horizontal="center" vertical="top"/>
    </xf>
    <xf numFmtId="49" fontId="0" fillId="0" borderId="0" xfId="0" applyNumberFormat="1"/>
    <xf numFmtId="0" fontId="0" fillId="2" borderId="0" xfId="0" applyFill="1"/>
    <xf numFmtId="0" fontId="6" fillId="2" borderId="0" xfId="0" applyFont="1" applyFill="1"/>
    <xf numFmtId="0" fontId="0" fillId="3" borderId="0" xfId="0" applyFill="1"/>
    <xf numFmtId="0" fontId="9" fillId="4" borderId="0" xfId="0" applyFont="1" applyFill="1" applyAlignment="1">
      <alignment horizontal="center"/>
    </xf>
    <xf numFmtId="0" fontId="8" fillId="4" borderId="0" xfId="0" applyFont="1" applyFill="1" applyAlignment="1">
      <alignment horizontal="center"/>
    </xf>
    <xf numFmtId="0" fontId="0" fillId="4" borderId="0" xfId="0" applyFill="1"/>
    <xf numFmtId="0" fontId="0" fillId="4" borderId="0" xfId="0" applyFill="1" applyAlignment="1">
      <alignment vertical="center"/>
    </xf>
    <xf numFmtId="0" fontId="7" fillId="3" borderId="0" xfId="0" applyFont="1" applyFill="1" applyAlignment="1">
      <alignment horizontal="left" vertical="center"/>
    </xf>
  </cellXfs>
  <cellStyles count="1">
    <cellStyle name="Normal" xfId="0" builtinId="0"/>
  </cellStyles>
  <dxfs count="27">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s>
  <tableStyles count="0" defaultTableStyle="TableStyleMedium9" defaultPivotStyle="PivotStyleLight16"/>
  <colors>
    <mruColors>
      <color rgb="FFEFEF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[Ecommerce_Sales_Dataset_updated.xlsx]PT_Brand!PivotTable3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PT_Brand!$B$3:$B$5</c:f>
              <c:strCache>
                <c:ptCount val="1"/>
                <c:pt idx="0">
                  <c:v>Female - Total Qty</c:v>
                </c:pt>
              </c:strCache>
            </c:strRef>
          </c:tx>
          <c:spPr>
            <a:solidFill>
              <a:schemeClr val="accent1"/>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PT_Brand!$B$6:$B$16</c:f>
              <c:numCache>
                <c:formatCode>General</c:formatCode>
                <c:ptCount val="10"/>
                <c:pt idx="0">
                  <c:v>47</c:v>
                </c:pt>
                <c:pt idx="1">
                  <c:v>27</c:v>
                </c:pt>
                <c:pt idx="2">
                  <c:v>62</c:v>
                </c:pt>
                <c:pt idx="3">
                  <c:v>43</c:v>
                </c:pt>
                <c:pt idx="4">
                  <c:v>57</c:v>
                </c:pt>
                <c:pt idx="5">
                  <c:v>37</c:v>
                </c:pt>
                <c:pt idx="6">
                  <c:v>48</c:v>
                </c:pt>
                <c:pt idx="7">
                  <c:v>24</c:v>
                </c:pt>
                <c:pt idx="8">
                  <c:v>33</c:v>
                </c:pt>
                <c:pt idx="9">
                  <c:v>41</c:v>
                </c:pt>
              </c:numCache>
            </c:numRef>
          </c:val>
          <c:extLst>
            <c:ext xmlns:c16="http://schemas.microsoft.com/office/drawing/2014/chart" uri="{C3380CC4-5D6E-409C-BE32-E72D297353CC}">
              <c16:uniqueId val="{00000000-286A-4F79-9E65-EA363DCA63D9}"/>
            </c:ext>
          </c:extLst>
        </c:ser>
        <c:ser>
          <c:idx val="1"/>
          <c:order val="1"/>
          <c:tx>
            <c:strRef>
              <c:f>PT_Brand!$C$3:$C$5</c:f>
              <c:strCache>
                <c:ptCount val="1"/>
                <c:pt idx="0">
                  <c:v>Female - Avg Profit</c:v>
                </c:pt>
              </c:strCache>
            </c:strRef>
          </c:tx>
          <c:spPr>
            <a:solidFill>
              <a:schemeClr val="accent2"/>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PT_Brand!$C$6:$C$16</c:f>
              <c:numCache>
                <c:formatCode>"₹"\ #,##0.00</c:formatCode>
                <c:ptCount val="10"/>
                <c:pt idx="0">
                  <c:v>559.20375882352948</c:v>
                </c:pt>
                <c:pt idx="1">
                  <c:v>783.32051818181822</c:v>
                </c:pt>
                <c:pt idx="2">
                  <c:v>1245.5090210526316</c:v>
                </c:pt>
                <c:pt idx="3">
                  <c:v>278.85430499999995</c:v>
                </c:pt>
                <c:pt idx="4">
                  <c:v>164.38801176470571</c:v>
                </c:pt>
                <c:pt idx="5">
                  <c:v>-58.463920000000044</c:v>
                </c:pt>
                <c:pt idx="6">
                  <c:v>135.01841875000002</c:v>
                </c:pt>
                <c:pt idx="7">
                  <c:v>728.70123750000005</c:v>
                </c:pt>
                <c:pt idx="8">
                  <c:v>667.88848461538453</c:v>
                </c:pt>
                <c:pt idx="9">
                  <c:v>-1.4066733333332839</c:v>
                </c:pt>
              </c:numCache>
            </c:numRef>
          </c:val>
          <c:extLst>
            <c:ext xmlns:c16="http://schemas.microsoft.com/office/drawing/2014/chart" uri="{C3380CC4-5D6E-409C-BE32-E72D297353CC}">
              <c16:uniqueId val="{00000001-286A-4F79-9E65-EA363DCA63D9}"/>
            </c:ext>
          </c:extLst>
        </c:ser>
        <c:ser>
          <c:idx val="2"/>
          <c:order val="2"/>
          <c:tx>
            <c:strRef>
              <c:f>PT_Brand!$D$3:$D$5</c:f>
              <c:strCache>
                <c:ptCount val="1"/>
                <c:pt idx="0">
                  <c:v>Male - Total Qty</c:v>
                </c:pt>
              </c:strCache>
            </c:strRef>
          </c:tx>
          <c:spPr>
            <a:solidFill>
              <a:schemeClr val="accent3"/>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PT_Brand!$D$6:$D$16</c:f>
              <c:numCache>
                <c:formatCode>General</c:formatCode>
                <c:ptCount val="10"/>
                <c:pt idx="0">
                  <c:v>37</c:v>
                </c:pt>
                <c:pt idx="1">
                  <c:v>43</c:v>
                </c:pt>
                <c:pt idx="2">
                  <c:v>15</c:v>
                </c:pt>
                <c:pt idx="3">
                  <c:v>25</c:v>
                </c:pt>
                <c:pt idx="4">
                  <c:v>30</c:v>
                </c:pt>
                <c:pt idx="5">
                  <c:v>34</c:v>
                </c:pt>
                <c:pt idx="6">
                  <c:v>36</c:v>
                </c:pt>
                <c:pt idx="7">
                  <c:v>44</c:v>
                </c:pt>
                <c:pt idx="8">
                  <c:v>35</c:v>
                </c:pt>
                <c:pt idx="9">
                  <c:v>31</c:v>
                </c:pt>
              </c:numCache>
            </c:numRef>
          </c:val>
          <c:extLst>
            <c:ext xmlns:c16="http://schemas.microsoft.com/office/drawing/2014/chart" uri="{C3380CC4-5D6E-409C-BE32-E72D297353CC}">
              <c16:uniqueId val="{00000000-0A74-4303-9C05-E19765DF69FE}"/>
            </c:ext>
          </c:extLst>
        </c:ser>
        <c:ser>
          <c:idx val="3"/>
          <c:order val="3"/>
          <c:tx>
            <c:strRef>
              <c:f>PT_Brand!$E$3:$E$5</c:f>
              <c:strCache>
                <c:ptCount val="1"/>
                <c:pt idx="0">
                  <c:v>Male - Avg Profit</c:v>
                </c:pt>
              </c:strCache>
            </c:strRef>
          </c:tx>
          <c:spPr>
            <a:solidFill>
              <a:schemeClr val="accent4"/>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PT_Brand!$E$6:$E$16</c:f>
              <c:numCache>
                <c:formatCode>"₹"\ #,##0.00</c:formatCode>
                <c:ptCount val="10"/>
                <c:pt idx="0">
                  <c:v>330.46663333333328</c:v>
                </c:pt>
                <c:pt idx="1">
                  <c:v>532.80129444444447</c:v>
                </c:pt>
                <c:pt idx="2">
                  <c:v>910.38912857142873</c:v>
                </c:pt>
                <c:pt idx="3">
                  <c:v>-185.88292000000007</c:v>
                </c:pt>
                <c:pt idx="4">
                  <c:v>161.92779999999991</c:v>
                </c:pt>
                <c:pt idx="5">
                  <c:v>548.24950999999999</c:v>
                </c:pt>
                <c:pt idx="6">
                  <c:v>-178.66546666666665</c:v>
                </c:pt>
                <c:pt idx="7">
                  <c:v>851.45366249999984</c:v>
                </c:pt>
                <c:pt idx="8">
                  <c:v>473.04265714285714</c:v>
                </c:pt>
                <c:pt idx="9">
                  <c:v>-344.02764999999999</c:v>
                </c:pt>
              </c:numCache>
            </c:numRef>
          </c:val>
          <c:extLst>
            <c:ext xmlns:c16="http://schemas.microsoft.com/office/drawing/2014/chart" uri="{C3380CC4-5D6E-409C-BE32-E72D297353CC}">
              <c16:uniqueId val="{00000001-0A74-4303-9C05-E19765DF69FE}"/>
            </c:ext>
          </c:extLst>
        </c:ser>
        <c:dLbls>
          <c:showLegendKey val="0"/>
          <c:showVal val="0"/>
          <c:showCatName val="0"/>
          <c:showSerName val="0"/>
          <c:showPercent val="0"/>
          <c:showBubbleSize val="0"/>
        </c:dLbls>
        <c:gapWidth val="182"/>
        <c:axId val="834655504"/>
        <c:axId val="834656944"/>
      </c:barChart>
      <c:catAx>
        <c:axId val="83465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56944"/>
        <c:crosses val="autoZero"/>
        <c:auto val="1"/>
        <c:lblAlgn val="ctr"/>
        <c:lblOffset val="100"/>
        <c:noMultiLvlLbl val="0"/>
      </c:catAx>
      <c:valAx>
        <c:axId val="83465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5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[Ecommerce_Sales_Dataset_updated.xlsx]PT-Region-Gender!PivotTable3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'PT-Region-Gender'!$B$3:$B$5</c:f>
              <c:strCache>
                <c:ptCount val="1"/>
                <c:pt idx="0">
                  <c:v>Female - Sum of Profit </c:v>
                </c:pt>
              </c:strCache>
            </c:strRef>
          </c:tx>
          <c:spPr>
            <a:solidFill>
              <a:schemeClr val="accent1"/>
            </a:solidFill>
            <a:ln>
              <a:noFill/>
            </a:ln>
            <a:effectLst/>
          </c:spPr>
          <c:invertIfNegative val="0"/>
          <c:cat>
            <c:strRef>
              <c:f>'PT-Region-Gender'!$A$6:$A$10</c:f>
              <c:strCache>
                <c:ptCount val="4"/>
                <c:pt idx="0">
                  <c:v>East</c:v>
                </c:pt>
                <c:pt idx="1">
                  <c:v>North</c:v>
                </c:pt>
                <c:pt idx="2">
                  <c:v>South</c:v>
                </c:pt>
                <c:pt idx="3">
                  <c:v>West</c:v>
                </c:pt>
              </c:strCache>
            </c:strRef>
          </c:cat>
          <c:val>
            <c:numRef>
              <c:f>'PT-Region-Gender'!$B$6:$B$10</c:f>
              <c:numCache>
                <c:formatCode>"₹"\ #,##0.00</c:formatCode>
                <c:ptCount val="4"/>
                <c:pt idx="0">
                  <c:v>135306.88650000005</c:v>
                </c:pt>
                <c:pt idx="1">
                  <c:v>139090.33929999999</c:v>
                </c:pt>
                <c:pt idx="2">
                  <c:v>196426.04370000004</c:v>
                </c:pt>
                <c:pt idx="3">
                  <c:v>67816.168000000005</c:v>
                </c:pt>
              </c:numCache>
            </c:numRef>
          </c:val>
          <c:extLst>
            <c:ext xmlns:c16="http://schemas.microsoft.com/office/drawing/2014/chart" uri="{C3380CC4-5D6E-409C-BE32-E72D297353CC}">
              <c16:uniqueId val="{00000000-647A-4D0A-95A4-FB487249FA6B}"/>
            </c:ext>
          </c:extLst>
        </c:ser>
        <c:ser>
          <c:idx val="1"/>
          <c:order val="1"/>
          <c:tx>
            <c:strRef>
              <c:f>'PT-Region-Gender'!$C$3:$C$5</c:f>
              <c:strCache>
                <c:ptCount val="1"/>
                <c:pt idx="0">
                  <c:v>Female - Order Count</c:v>
                </c:pt>
              </c:strCache>
            </c:strRef>
          </c:tx>
          <c:spPr>
            <a:solidFill>
              <a:schemeClr val="accent2"/>
            </a:solidFill>
            <a:ln>
              <a:noFill/>
            </a:ln>
            <a:effectLst/>
          </c:spPr>
          <c:invertIfNegative val="0"/>
          <c:cat>
            <c:strRef>
              <c:f>'PT-Region-Gender'!$A$6:$A$10</c:f>
              <c:strCache>
                <c:ptCount val="4"/>
                <c:pt idx="0">
                  <c:v>East</c:v>
                </c:pt>
                <c:pt idx="1">
                  <c:v>North</c:v>
                </c:pt>
                <c:pt idx="2">
                  <c:v>South</c:v>
                </c:pt>
                <c:pt idx="3">
                  <c:v>West</c:v>
                </c:pt>
              </c:strCache>
            </c:strRef>
          </c:cat>
          <c:val>
            <c:numRef>
              <c:f>'PT-Region-Gender'!$C$6:$C$10</c:f>
              <c:numCache>
                <c:formatCode>General</c:formatCode>
                <c:ptCount val="4"/>
                <c:pt idx="0">
                  <c:v>292</c:v>
                </c:pt>
                <c:pt idx="1">
                  <c:v>306</c:v>
                </c:pt>
                <c:pt idx="2">
                  <c:v>337</c:v>
                </c:pt>
                <c:pt idx="3">
                  <c:v>133</c:v>
                </c:pt>
              </c:numCache>
            </c:numRef>
          </c:val>
          <c:extLst>
            <c:ext xmlns:c16="http://schemas.microsoft.com/office/drawing/2014/chart" uri="{C3380CC4-5D6E-409C-BE32-E72D297353CC}">
              <c16:uniqueId val="{00000001-647A-4D0A-95A4-FB487249FA6B}"/>
            </c:ext>
          </c:extLst>
        </c:ser>
        <c:ser>
          <c:idx val="2"/>
          <c:order val="2"/>
          <c:tx>
            <c:strRef>
              <c:f>'PT-Region-Gender'!$D$3:$D$5</c:f>
              <c:strCache>
                <c:ptCount val="1"/>
                <c:pt idx="0">
                  <c:v>Male - Sum of Profit </c:v>
                </c:pt>
              </c:strCache>
            </c:strRef>
          </c:tx>
          <c:spPr>
            <a:solidFill>
              <a:schemeClr val="accent3"/>
            </a:solidFill>
            <a:ln>
              <a:noFill/>
            </a:ln>
            <a:effectLst/>
          </c:spPr>
          <c:invertIfNegative val="0"/>
          <c:cat>
            <c:strRef>
              <c:f>'PT-Region-Gender'!$A$6:$A$10</c:f>
              <c:strCache>
                <c:ptCount val="4"/>
                <c:pt idx="0">
                  <c:v>East</c:v>
                </c:pt>
                <c:pt idx="1">
                  <c:v>North</c:v>
                </c:pt>
                <c:pt idx="2">
                  <c:v>South</c:v>
                </c:pt>
                <c:pt idx="3">
                  <c:v>West</c:v>
                </c:pt>
              </c:strCache>
            </c:strRef>
          </c:cat>
          <c:val>
            <c:numRef>
              <c:f>'PT-Region-Gender'!$D$6:$D$10</c:f>
              <c:numCache>
                <c:formatCode>"₹"\ #,##0.00</c:formatCode>
                <c:ptCount val="4"/>
                <c:pt idx="0">
                  <c:v>128254.74900000008</c:v>
                </c:pt>
                <c:pt idx="1">
                  <c:v>132500.72939999995</c:v>
                </c:pt>
                <c:pt idx="2">
                  <c:v>91205.858800000016</c:v>
                </c:pt>
                <c:pt idx="3">
                  <c:v>46892.715499999969</c:v>
                </c:pt>
              </c:numCache>
            </c:numRef>
          </c:val>
          <c:extLst>
            <c:ext xmlns:c16="http://schemas.microsoft.com/office/drawing/2014/chart" uri="{C3380CC4-5D6E-409C-BE32-E72D297353CC}">
              <c16:uniqueId val="{00000000-3652-412F-BEA2-61A95A01146D}"/>
            </c:ext>
          </c:extLst>
        </c:ser>
        <c:ser>
          <c:idx val="3"/>
          <c:order val="3"/>
          <c:tx>
            <c:strRef>
              <c:f>'PT-Region-Gender'!$E$3:$E$5</c:f>
              <c:strCache>
                <c:ptCount val="1"/>
                <c:pt idx="0">
                  <c:v>Male - Order Count</c:v>
                </c:pt>
              </c:strCache>
            </c:strRef>
          </c:tx>
          <c:spPr>
            <a:solidFill>
              <a:schemeClr val="accent4"/>
            </a:solidFill>
            <a:ln>
              <a:noFill/>
            </a:ln>
            <a:effectLst/>
          </c:spPr>
          <c:invertIfNegative val="0"/>
          <c:cat>
            <c:strRef>
              <c:f>'PT-Region-Gender'!$A$6:$A$10</c:f>
              <c:strCache>
                <c:ptCount val="4"/>
                <c:pt idx="0">
                  <c:v>East</c:v>
                </c:pt>
                <c:pt idx="1">
                  <c:v>North</c:v>
                </c:pt>
                <c:pt idx="2">
                  <c:v>South</c:v>
                </c:pt>
                <c:pt idx="3">
                  <c:v>West</c:v>
                </c:pt>
              </c:strCache>
            </c:strRef>
          </c:cat>
          <c:val>
            <c:numRef>
              <c:f>'PT-Region-Gender'!$E$6:$E$10</c:f>
              <c:numCache>
                <c:formatCode>General</c:formatCode>
                <c:ptCount val="4"/>
                <c:pt idx="0">
                  <c:v>283</c:v>
                </c:pt>
                <c:pt idx="1">
                  <c:v>280</c:v>
                </c:pt>
                <c:pt idx="2">
                  <c:v>230</c:v>
                </c:pt>
                <c:pt idx="3">
                  <c:v>91</c:v>
                </c:pt>
              </c:numCache>
            </c:numRef>
          </c:val>
          <c:extLst>
            <c:ext xmlns:c16="http://schemas.microsoft.com/office/drawing/2014/chart" uri="{C3380CC4-5D6E-409C-BE32-E72D297353CC}">
              <c16:uniqueId val="{00000001-3652-412F-BEA2-61A95A01146D}"/>
            </c:ext>
          </c:extLst>
        </c:ser>
        <c:dLbls>
          <c:showLegendKey val="0"/>
          <c:showVal val="0"/>
          <c:showCatName val="0"/>
          <c:showSerName val="0"/>
          <c:showPercent val="0"/>
          <c:showBubbleSize val="0"/>
        </c:dLbls>
        <c:gapWidth val="182"/>
        <c:axId val="85569247"/>
        <c:axId val="85564927"/>
      </c:barChart>
      <c:catAx>
        <c:axId val="8556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927"/>
        <c:crosses val="autoZero"/>
        <c:auto val="1"/>
        <c:lblAlgn val="ctr"/>
        <c:lblOffset val="100"/>
        <c:noMultiLvlLbl val="0"/>
      </c:catAx>
      <c:valAx>
        <c:axId val="855649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[Ecommerce_Sales_Dataset_updated.xlsx]PT_Category!PivotTable3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Sum of Total Amount</c:v>
                </c:pt>
              </c:strCache>
            </c:strRef>
          </c:tx>
          <c:spPr>
            <a:solidFill>
              <a:schemeClr val="accent1"/>
            </a:solidFill>
            <a:ln>
              <a:noFill/>
            </a:ln>
            <a:effectLst/>
          </c:spPr>
          <c:invertIfNegative val="0"/>
          <c:cat>
            <c:strRef>
              <c:f>PT_Category!$A$4:$A$9</c:f>
              <c:strCache>
                <c:ptCount val="5"/>
                <c:pt idx="0">
                  <c:v>Beauty</c:v>
                </c:pt>
                <c:pt idx="1">
                  <c:v>Clothing</c:v>
                </c:pt>
                <c:pt idx="2">
                  <c:v>Electronics</c:v>
                </c:pt>
                <c:pt idx="3">
                  <c:v>Home</c:v>
                </c:pt>
                <c:pt idx="4">
                  <c:v>Sports</c:v>
                </c:pt>
              </c:strCache>
            </c:strRef>
          </c:cat>
          <c:val>
            <c:numRef>
              <c:f>PT_Category!$B$4:$B$9</c:f>
              <c:numCache>
                <c:formatCode>General</c:formatCode>
                <c:ptCount val="5"/>
                <c:pt idx="0">
                  <c:v>297544.22559999977</c:v>
                </c:pt>
                <c:pt idx="1">
                  <c:v>351353.33710000018</c:v>
                </c:pt>
                <c:pt idx="2">
                  <c:v>502249.84840000025</c:v>
                </c:pt>
                <c:pt idx="3">
                  <c:v>418261.00389999995</c:v>
                </c:pt>
                <c:pt idx="4">
                  <c:v>538308.4152000004</c:v>
                </c:pt>
              </c:numCache>
            </c:numRef>
          </c:val>
          <c:extLst>
            <c:ext xmlns:c16="http://schemas.microsoft.com/office/drawing/2014/chart" uri="{C3380CC4-5D6E-409C-BE32-E72D297353CC}">
              <c16:uniqueId val="{00000000-285C-46C0-80C1-BD35A50CE6E9}"/>
            </c:ext>
          </c:extLst>
        </c:ser>
        <c:ser>
          <c:idx val="1"/>
          <c:order val="1"/>
          <c:tx>
            <c:strRef>
              <c:f>PT_Category!$C$3</c:f>
              <c:strCache>
                <c:ptCount val="1"/>
                <c:pt idx="0">
                  <c:v>Sum of Profit </c:v>
                </c:pt>
              </c:strCache>
            </c:strRef>
          </c:tx>
          <c:spPr>
            <a:solidFill>
              <a:schemeClr val="accent2"/>
            </a:solidFill>
            <a:ln>
              <a:noFill/>
            </a:ln>
            <a:effectLst/>
          </c:spPr>
          <c:invertIfNegative val="0"/>
          <c:cat>
            <c:strRef>
              <c:f>PT_Category!$A$4:$A$9</c:f>
              <c:strCache>
                <c:ptCount val="5"/>
                <c:pt idx="0">
                  <c:v>Beauty</c:v>
                </c:pt>
                <c:pt idx="1">
                  <c:v>Clothing</c:v>
                </c:pt>
                <c:pt idx="2">
                  <c:v>Electronics</c:v>
                </c:pt>
                <c:pt idx="3">
                  <c:v>Home</c:v>
                </c:pt>
                <c:pt idx="4">
                  <c:v>Sports</c:v>
                </c:pt>
              </c:strCache>
            </c:strRef>
          </c:cat>
          <c:val>
            <c:numRef>
              <c:f>PT_Category!$C$4:$C$9</c:f>
              <c:numCache>
                <c:formatCode>General</c:formatCode>
                <c:ptCount val="5"/>
                <c:pt idx="0">
                  <c:v>155709.36559999999</c:v>
                </c:pt>
                <c:pt idx="1">
                  <c:v>169757.33709999992</c:v>
                </c:pt>
                <c:pt idx="2">
                  <c:v>127142.27840000004</c:v>
                </c:pt>
                <c:pt idx="3">
                  <c:v>200058.85389999987</c:v>
                </c:pt>
                <c:pt idx="4">
                  <c:v>284825.65520000004</c:v>
                </c:pt>
              </c:numCache>
            </c:numRef>
          </c:val>
          <c:extLst>
            <c:ext xmlns:c16="http://schemas.microsoft.com/office/drawing/2014/chart" uri="{C3380CC4-5D6E-409C-BE32-E72D297353CC}">
              <c16:uniqueId val="{00000001-285C-46C0-80C1-BD35A50CE6E9}"/>
            </c:ext>
          </c:extLst>
        </c:ser>
        <c:dLbls>
          <c:showLegendKey val="0"/>
          <c:showVal val="0"/>
          <c:showCatName val="0"/>
          <c:showSerName val="0"/>
          <c:showPercent val="0"/>
          <c:showBubbleSize val="0"/>
        </c:dLbls>
        <c:gapWidth val="219"/>
        <c:overlap val="-27"/>
        <c:axId val="647253072"/>
        <c:axId val="647253552"/>
      </c:barChart>
      <c:catAx>
        <c:axId val="6472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53552"/>
        <c:crosses val="autoZero"/>
        <c:auto val="1"/>
        <c:lblAlgn val="ctr"/>
        <c:lblOffset val="100"/>
        <c:noMultiLvlLbl val="0"/>
      </c:catAx>
      <c:valAx>
        <c:axId val="64725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[Ecommerce_Sales_Dataset_updated.xlsx]PT_Category!PivotTable3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a:t>
            </a:r>
            <a:endParaRPr lang="en-US"/>
          </a:p>
        </c:rich>
      </c:tx>
      <c:layout>
        <c:manualLayout>
          <c:xMode val="edge"/>
          <c:yMode val="edge"/>
          <c:x val="0.24355373093638244"/>
          <c:y val="0.201502635411162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Sum of Total Amount</c:v>
                </c:pt>
              </c:strCache>
            </c:strRef>
          </c:tx>
          <c:spPr>
            <a:solidFill>
              <a:schemeClr val="accent1"/>
            </a:solidFill>
            <a:ln>
              <a:noFill/>
            </a:ln>
            <a:effectLst/>
          </c:spPr>
          <c:invertIfNegative val="0"/>
          <c:cat>
            <c:strRef>
              <c:f>PT_Category!$A$4:$A$9</c:f>
              <c:strCache>
                <c:ptCount val="5"/>
                <c:pt idx="0">
                  <c:v>Beauty</c:v>
                </c:pt>
                <c:pt idx="1">
                  <c:v>Clothing</c:v>
                </c:pt>
                <c:pt idx="2">
                  <c:v>Electronics</c:v>
                </c:pt>
                <c:pt idx="3">
                  <c:v>Home</c:v>
                </c:pt>
                <c:pt idx="4">
                  <c:v>Sports</c:v>
                </c:pt>
              </c:strCache>
            </c:strRef>
          </c:cat>
          <c:val>
            <c:numRef>
              <c:f>PT_Category!$B$4:$B$9</c:f>
              <c:numCache>
                <c:formatCode>General</c:formatCode>
                <c:ptCount val="5"/>
                <c:pt idx="0">
                  <c:v>297544.22559999977</c:v>
                </c:pt>
                <c:pt idx="1">
                  <c:v>351353.33710000018</c:v>
                </c:pt>
                <c:pt idx="2">
                  <c:v>502249.84840000025</c:v>
                </c:pt>
                <c:pt idx="3">
                  <c:v>418261.00389999995</c:v>
                </c:pt>
                <c:pt idx="4">
                  <c:v>538308.4152000004</c:v>
                </c:pt>
              </c:numCache>
            </c:numRef>
          </c:val>
          <c:extLst>
            <c:ext xmlns:c16="http://schemas.microsoft.com/office/drawing/2014/chart" uri="{C3380CC4-5D6E-409C-BE32-E72D297353CC}">
              <c16:uniqueId val="{00000000-8792-4582-B804-B12BF8000C93}"/>
            </c:ext>
          </c:extLst>
        </c:ser>
        <c:ser>
          <c:idx val="1"/>
          <c:order val="1"/>
          <c:tx>
            <c:strRef>
              <c:f>PT_Category!$C$3</c:f>
              <c:strCache>
                <c:ptCount val="1"/>
                <c:pt idx="0">
                  <c:v>Sum of Profit </c:v>
                </c:pt>
              </c:strCache>
            </c:strRef>
          </c:tx>
          <c:spPr>
            <a:solidFill>
              <a:schemeClr val="accent2"/>
            </a:solidFill>
            <a:ln>
              <a:noFill/>
            </a:ln>
            <a:effectLst/>
          </c:spPr>
          <c:invertIfNegative val="0"/>
          <c:cat>
            <c:strRef>
              <c:f>PT_Category!$A$4:$A$9</c:f>
              <c:strCache>
                <c:ptCount val="5"/>
                <c:pt idx="0">
                  <c:v>Beauty</c:v>
                </c:pt>
                <c:pt idx="1">
                  <c:v>Clothing</c:v>
                </c:pt>
                <c:pt idx="2">
                  <c:v>Electronics</c:v>
                </c:pt>
                <c:pt idx="3">
                  <c:v>Home</c:v>
                </c:pt>
                <c:pt idx="4">
                  <c:v>Sports</c:v>
                </c:pt>
              </c:strCache>
            </c:strRef>
          </c:cat>
          <c:val>
            <c:numRef>
              <c:f>PT_Category!$C$4:$C$9</c:f>
              <c:numCache>
                <c:formatCode>General</c:formatCode>
                <c:ptCount val="5"/>
                <c:pt idx="0">
                  <c:v>155709.36559999999</c:v>
                </c:pt>
                <c:pt idx="1">
                  <c:v>169757.33709999992</c:v>
                </c:pt>
                <c:pt idx="2">
                  <c:v>127142.27840000004</c:v>
                </c:pt>
                <c:pt idx="3">
                  <c:v>200058.85389999987</c:v>
                </c:pt>
                <c:pt idx="4">
                  <c:v>284825.65520000004</c:v>
                </c:pt>
              </c:numCache>
            </c:numRef>
          </c:val>
          <c:extLst>
            <c:ext xmlns:c16="http://schemas.microsoft.com/office/drawing/2014/chart" uri="{C3380CC4-5D6E-409C-BE32-E72D297353CC}">
              <c16:uniqueId val="{00000001-8792-4582-B804-B12BF8000C93}"/>
            </c:ext>
          </c:extLst>
        </c:ser>
        <c:dLbls>
          <c:showLegendKey val="0"/>
          <c:showVal val="0"/>
          <c:showCatName val="0"/>
          <c:showSerName val="0"/>
          <c:showPercent val="0"/>
          <c:showBubbleSize val="0"/>
        </c:dLbls>
        <c:gapWidth val="219"/>
        <c:overlap val="-27"/>
        <c:axId val="647253072"/>
        <c:axId val="647253552"/>
      </c:barChart>
      <c:catAx>
        <c:axId val="6472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53552"/>
        <c:crosses val="autoZero"/>
        <c:auto val="1"/>
        <c:lblAlgn val="ctr"/>
        <c:lblOffset val="100"/>
        <c:noMultiLvlLbl val="0"/>
      </c:catAx>
      <c:valAx>
        <c:axId val="64725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[Ecommerce_Sales_Dataset_updated.xlsx]PT_Brand!PivotTable3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Brand By Avg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PT_Brand!$B$3:$B$5</c:f>
              <c:strCache>
                <c:ptCount val="1"/>
                <c:pt idx="0">
                  <c:v>Female - Total Qty</c:v>
                </c:pt>
              </c:strCache>
            </c:strRef>
          </c:tx>
          <c:spPr>
            <a:solidFill>
              <a:schemeClr val="accent1"/>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PT_Brand!$B$6:$B$16</c:f>
              <c:numCache>
                <c:formatCode>General</c:formatCode>
                <c:ptCount val="10"/>
                <c:pt idx="0">
                  <c:v>47</c:v>
                </c:pt>
                <c:pt idx="1">
                  <c:v>27</c:v>
                </c:pt>
                <c:pt idx="2">
                  <c:v>62</c:v>
                </c:pt>
                <c:pt idx="3">
                  <c:v>43</c:v>
                </c:pt>
                <c:pt idx="4">
                  <c:v>57</c:v>
                </c:pt>
                <c:pt idx="5">
                  <c:v>37</c:v>
                </c:pt>
                <c:pt idx="6">
                  <c:v>48</c:v>
                </c:pt>
                <c:pt idx="7">
                  <c:v>24</c:v>
                </c:pt>
                <c:pt idx="8">
                  <c:v>33</c:v>
                </c:pt>
                <c:pt idx="9">
                  <c:v>41</c:v>
                </c:pt>
              </c:numCache>
            </c:numRef>
          </c:val>
          <c:extLst>
            <c:ext xmlns:c16="http://schemas.microsoft.com/office/drawing/2014/chart" uri="{C3380CC4-5D6E-409C-BE32-E72D297353CC}">
              <c16:uniqueId val="{00000000-CA10-41DD-9DFF-BA90F23EE3A9}"/>
            </c:ext>
          </c:extLst>
        </c:ser>
        <c:ser>
          <c:idx val="1"/>
          <c:order val="1"/>
          <c:tx>
            <c:strRef>
              <c:f>PT_Brand!$C$3:$C$5</c:f>
              <c:strCache>
                <c:ptCount val="1"/>
                <c:pt idx="0">
                  <c:v>Female - Avg Profit</c:v>
                </c:pt>
              </c:strCache>
            </c:strRef>
          </c:tx>
          <c:spPr>
            <a:solidFill>
              <a:schemeClr val="accent2"/>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PT_Brand!$C$6:$C$16</c:f>
              <c:numCache>
                <c:formatCode>"₹"\ #,##0.00</c:formatCode>
                <c:ptCount val="10"/>
                <c:pt idx="0">
                  <c:v>559.20375882352948</c:v>
                </c:pt>
                <c:pt idx="1">
                  <c:v>783.32051818181822</c:v>
                </c:pt>
                <c:pt idx="2">
                  <c:v>1245.5090210526316</c:v>
                </c:pt>
                <c:pt idx="3">
                  <c:v>278.85430499999995</c:v>
                </c:pt>
                <c:pt idx="4">
                  <c:v>164.38801176470571</c:v>
                </c:pt>
                <c:pt idx="5">
                  <c:v>-58.463920000000044</c:v>
                </c:pt>
                <c:pt idx="6">
                  <c:v>135.01841875000002</c:v>
                </c:pt>
                <c:pt idx="7">
                  <c:v>728.70123750000005</c:v>
                </c:pt>
                <c:pt idx="8">
                  <c:v>667.88848461538453</c:v>
                </c:pt>
                <c:pt idx="9">
                  <c:v>-1.4066733333332839</c:v>
                </c:pt>
              </c:numCache>
            </c:numRef>
          </c:val>
          <c:extLst>
            <c:ext xmlns:c16="http://schemas.microsoft.com/office/drawing/2014/chart" uri="{C3380CC4-5D6E-409C-BE32-E72D297353CC}">
              <c16:uniqueId val="{00000001-CA10-41DD-9DFF-BA90F23EE3A9}"/>
            </c:ext>
          </c:extLst>
        </c:ser>
        <c:ser>
          <c:idx val="2"/>
          <c:order val="2"/>
          <c:tx>
            <c:strRef>
              <c:f>PT_Brand!$D$3:$D$5</c:f>
              <c:strCache>
                <c:ptCount val="1"/>
                <c:pt idx="0">
                  <c:v>Male - Total Qty</c:v>
                </c:pt>
              </c:strCache>
            </c:strRef>
          </c:tx>
          <c:spPr>
            <a:solidFill>
              <a:schemeClr val="accent3"/>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PT_Brand!$D$6:$D$16</c:f>
              <c:numCache>
                <c:formatCode>General</c:formatCode>
                <c:ptCount val="10"/>
                <c:pt idx="0">
                  <c:v>37</c:v>
                </c:pt>
                <c:pt idx="1">
                  <c:v>43</c:v>
                </c:pt>
                <c:pt idx="2">
                  <c:v>15</c:v>
                </c:pt>
                <c:pt idx="3">
                  <c:v>25</c:v>
                </c:pt>
                <c:pt idx="4">
                  <c:v>30</c:v>
                </c:pt>
                <c:pt idx="5">
                  <c:v>34</c:v>
                </c:pt>
                <c:pt idx="6">
                  <c:v>36</c:v>
                </c:pt>
                <c:pt idx="7">
                  <c:v>44</c:v>
                </c:pt>
                <c:pt idx="8">
                  <c:v>35</c:v>
                </c:pt>
                <c:pt idx="9">
                  <c:v>31</c:v>
                </c:pt>
              </c:numCache>
            </c:numRef>
          </c:val>
          <c:extLst>
            <c:ext xmlns:c16="http://schemas.microsoft.com/office/drawing/2014/chart" uri="{C3380CC4-5D6E-409C-BE32-E72D297353CC}">
              <c16:uniqueId val="{00000000-02B3-4146-B02A-83BBAD723CE6}"/>
            </c:ext>
          </c:extLst>
        </c:ser>
        <c:ser>
          <c:idx val="3"/>
          <c:order val="3"/>
          <c:tx>
            <c:strRef>
              <c:f>PT_Brand!$E$3:$E$5</c:f>
              <c:strCache>
                <c:ptCount val="1"/>
                <c:pt idx="0">
                  <c:v>Male - Avg Profit</c:v>
                </c:pt>
              </c:strCache>
            </c:strRef>
          </c:tx>
          <c:spPr>
            <a:solidFill>
              <a:schemeClr val="accent4"/>
            </a:solidFill>
            <a:ln>
              <a:noFill/>
            </a:ln>
            <a:effectLst/>
          </c:spPr>
          <c:invertIfNegative val="0"/>
          <c:cat>
            <c:strRef>
              <c:f>PT_Brand!$A$6:$A$16</c:f>
              <c:strCache>
                <c:ptCount val="10"/>
                <c:pt idx="0">
                  <c:v>Cummings and Sons</c:v>
                </c:pt>
                <c:pt idx="1">
                  <c:v>Ford, Murphy and Wilson</c:v>
                </c:pt>
                <c:pt idx="2">
                  <c:v>French Ltd</c:v>
                </c:pt>
                <c:pt idx="3">
                  <c:v>Hoffman-Williams</c:v>
                </c:pt>
                <c:pt idx="4">
                  <c:v>Hogan-Lee</c:v>
                </c:pt>
                <c:pt idx="5">
                  <c:v>Larson Ltd</c:v>
                </c:pt>
                <c:pt idx="6">
                  <c:v>Lucero LLC</c:v>
                </c:pt>
                <c:pt idx="7">
                  <c:v>Murray, Gould and Ware</c:v>
                </c:pt>
                <c:pt idx="8">
                  <c:v>Taylor-Elliott</c:v>
                </c:pt>
                <c:pt idx="9">
                  <c:v>Thomas LLC</c:v>
                </c:pt>
              </c:strCache>
            </c:strRef>
          </c:cat>
          <c:val>
            <c:numRef>
              <c:f>PT_Brand!$E$6:$E$16</c:f>
              <c:numCache>
                <c:formatCode>"₹"\ #,##0.00</c:formatCode>
                <c:ptCount val="10"/>
                <c:pt idx="0">
                  <c:v>330.46663333333328</c:v>
                </c:pt>
                <c:pt idx="1">
                  <c:v>532.80129444444447</c:v>
                </c:pt>
                <c:pt idx="2">
                  <c:v>910.38912857142873</c:v>
                </c:pt>
                <c:pt idx="3">
                  <c:v>-185.88292000000007</c:v>
                </c:pt>
                <c:pt idx="4">
                  <c:v>161.92779999999991</c:v>
                </c:pt>
                <c:pt idx="5">
                  <c:v>548.24950999999999</c:v>
                </c:pt>
                <c:pt idx="6">
                  <c:v>-178.66546666666665</c:v>
                </c:pt>
                <c:pt idx="7">
                  <c:v>851.45366249999984</c:v>
                </c:pt>
                <c:pt idx="8">
                  <c:v>473.04265714285714</c:v>
                </c:pt>
                <c:pt idx="9">
                  <c:v>-344.02764999999999</c:v>
                </c:pt>
              </c:numCache>
            </c:numRef>
          </c:val>
          <c:extLst>
            <c:ext xmlns:c16="http://schemas.microsoft.com/office/drawing/2014/chart" uri="{C3380CC4-5D6E-409C-BE32-E72D297353CC}">
              <c16:uniqueId val="{00000001-02B3-4146-B02A-83BBAD723CE6}"/>
            </c:ext>
          </c:extLst>
        </c:ser>
        <c:dLbls>
          <c:showLegendKey val="0"/>
          <c:showVal val="0"/>
          <c:showCatName val="0"/>
          <c:showSerName val="0"/>
          <c:showPercent val="0"/>
          <c:showBubbleSize val="0"/>
        </c:dLbls>
        <c:gapWidth val="182"/>
        <c:axId val="834655504"/>
        <c:axId val="834656944"/>
      </c:barChart>
      <c:catAx>
        <c:axId val="83465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56944"/>
        <c:crosses val="autoZero"/>
        <c:auto val="1"/>
        <c:lblAlgn val="ctr"/>
        <c:lblOffset val="100"/>
        <c:noMultiLvlLbl val="0"/>
      </c:catAx>
      <c:valAx>
        <c:axId val="83465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5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[Ecommerce_Sales_Dataset_updated.xlsx]PT-Region-Gender!PivotTable3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&amp;Profit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'PT-Region-Gender'!$B$3:$B$5</c:f>
              <c:strCache>
                <c:ptCount val="1"/>
                <c:pt idx="0">
                  <c:v>Female - Sum of Profit </c:v>
                </c:pt>
              </c:strCache>
            </c:strRef>
          </c:tx>
          <c:spPr>
            <a:solidFill>
              <a:schemeClr val="accent1"/>
            </a:solidFill>
            <a:ln>
              <a:noFill/>
            </a:ln>
            <a:effectLst/>
          </c:spPr>
          <c:invertIfNegative val="0"/>
          <c:cat>
            <c:strRef>
              <c:f>'PT-Region-Gender'!$A$6:$A$10</c:f>
              <c:strCache>
                <c:ptCount val="4"/>
                <c:pt idx="0">
                  <c:v>East</c:v>
                </c:pt>
                <c:pt idx="1">
                  <c:v>North</c:v>
                </c:pt>
                <c:pt idx="2">
                  <c:v>South</c:v>
                </c:pt>
                <c:pt idx="3">
                  <c:v>West</c:v>
                </c:pt>
              </c:strCache>
            </c:strRef>
          </c:cat>
          <c:val>
            <c:numRef>
              <c:f>'PT-Region-Gender'!$B$6:$B$10</c:f>
              <c:numCache>
                <c:formatCode>"₹"\ #,##0.00</c:formatCode>
                <c:ptCount val="4"/>
                <c:pt idx="0">
                  <c:v>135306.88650000005</c:v>
                </c:pt>
                <c:pt idx="1">
                  <c:v>139090.33929999999</c:v>
                </c:pt>
                <c:pt idx="2">
                  <c:v>196426.04370000004</c:v>
                </c:pt>
                <c:pt idx="3">
                  <c:v>67816.168000000005</c:v>
                </c:pt>
              </c:numCache>
            </c:numRef>
          </c:val>
          <c:extLst>
            <c:ext xmlns:c16="http://schemas.microsoft.com/office/drawing/2014/chart" uri="{C3380CC4-5D6E-409C-BE32-E72D297353CC}">
              <c16:uniqueId val="{00000000-6626-4D5B-82B3-89F7422F8ECB}"/>
            </c:ext>
          </c:extLst>
        </c:ser>
        <c:ser>
          <c:idx val="1"/>
          <c:order val="1"/>
          <c:tx>
            <c:strRef>
              <c:f>'PT-Region-Gender'!$C$3:$C$5</c:f>
              <c:strCache>
                <c:ptCount val="1"/>
                <c:pt idx="0">
                  <c:v>Female - Order Count</c:v>
                </c:pt>
              </c:strCache>
            </c:strRef>
          </c:tx>
          <c:spPr>
            <a:solidFill>
              <a:schemeClr val="accent2"/>
            </a:solidFill>
            <a:ln>
              <a:noFill/>
            </a:ln>
            <a:effectLst/>
          </c:spPr>
          <c:invertIfNegative val="0"/>
          <c:cat>
            <c:strRef>
              <c:f>'PT-Region-Gender'!$A$6:$A$10</c:f>
              <c:strCache>
                <c:ptCount val="4"/>
                <c:pt idx="0">
                  <c:v>East</c:v>
                </c:pt>
                <c:pt idx="1">
                  <c:v>North</c:v>
                </c:pt>
                <c:pt idx="2">
                  <c:v>South</c:v>
                </c:pt>
                <c:pt idx="3">
                  <c:v>West</c:v>
                </c:pt>
              </c:strCache>
            </c:strRef>
          </c:cat>
          <c:val>
            <c:numRef>
              <c:f>'PT-Region-Gender'!$C$6:$C$10</c:f>
              <c:numCache>
                <c:formatCode>General</c:formatCode>
                <c:ptCount val="4"/>
                <c:pt idx="0">
                  <c:v>292</c:v>
                </c:pt>
                <c:pt idx="1">
                  <c:v>306</c:v>
                </c:pt>
                <c:pt idx="2">
                  <c:v>337</c:v>
                </c:pt>
                <c:pt idx="3">
                  <c:v>133</c:v>
                </c:pt>
              </c:numCache>
            </c:numRef>
          </c:val>
          <c:extLst>
            <c:ext xmlns:c16="http://schemas.microsoft.com/office/drawing/2014/chart" uri="{C3380CC4-5D6E-409C-BE32-E72D297353CC}">
              <c16:uniqueId val="{00000001-6626-4D5B-82B3-89F7422F8ECB}"/>
            </c:ext>
          </c:extLst>
        </c:ser>
        <c:ser>
          <c:idx val="2"/>
          <c:order val="2"/>
          <c:tx>
            <c:strRef>
              <c:f>'PT-Region-Gender'!$D$3:$D$5</c:f>
              <c:strCache>
                <c:ptCount val="1"/>
                <c:pt idx="0">
                  <c:v>Male - Sum of Profit </c:v>
                </c:pt>
              </c:strCache>
            </c:strRef>
          </c:tx>
          <c:spPr>
            <a:solidFill>
              <a:schemeClr val="accent3"/>
            </a:solidFill>
            <a:ln>
              <a:noFill/>
            </a:ln>
            <a:effectLst/>
          </c:spPr>
          <c:invertIfNegative val="0"/>
          <c:cat>
            <c:strRef>
              <c:f>'PT-Region-Gender'!$A$6:$A$10</c:f>
              <c:strCache>
                <c:ptCount val="4"/>
                <c:pt idx="0">
                  <c:v>East</c:v>
                </c:pt>
                <c:pt idx="1">
                  <c:v>North</c:v>
                </c:pt>
                <c:pt idx="2">
                  <c:v>South</c:v>
                </c:pt>
                <c:pt idx="3">
                  <c:v>West</c:v>
                </c:pt>
              </c:strCache>
            </c:strRef>
          </c:cat>
          <c:val>
            <c:numRef>
              <c:f>'PT-Region-Gender'!$D$6:$D$10</c:f>
              <c:numCache>
                <c:formatCode>"₹"\ #,##0.00</c:formatCode>
                <c:ptCount val="4"/>
                <c:pt idx="0">
                  <c:v>128254.74900000008</c:v>
                </c:pt>
                <c:pt idx="1">
                  <c:v>132500.72939999995</c:v>
                </c:pt>
                <c:pt idx="2">
                  <c:v>91205.858800000016</c:v>
                </c:pt>
                <c:pt idx="3">
                  <c:v>46892.715499999969</c:v>
                </c:pt>
              </c:numCache>
            </c:numRef>
          </c:val>
          <c:extLst>
            <c:ext xmlns:c16="http://schemas.microsoft.com/office/drawing/2014/chart" uri="{C3380CC4-5D6E-409C-BE32-E72D297353CC}">
              <c16:uniqueId val="{00000000-7CBE-4030-B7FE-2BC1525C15E1}"/>
            </c:ext>
          </c:extLst>
        </c:ser>
        <c:ser>
          <c:idx val="3"/>
          <c:order val="3"/>
          <c:tx>
            <c:strRef>
              <c:f>'PT-Region-Gender'!$E$3:$E$5</c:f>
              <c:strCache>
                <c:ptCount val="1"/>
                <c:pt idx="0">
                  <c:v>Male - Order Count</c:v>
                </c:pt>
              </c:strCache>
            </c:strRef>
          </c:tx>
          <c:spPr>
            <a:solidFill>
              <a:schemeClr val="accent4"/>
            </a:solidFill>
            <a:ln>
              <a:noFill/>
            </a:ln>
            <a:effectLst/>
          </c:spPr>
          <c:invertIfNegative val="0"/>
          <c:cat>
            <c:strRef>
              <c:f>'PT-Region-Gender'!$A$6:$A$10</c:f>
              <c:strCache>
                <c:ptCount val="4"/>
                <c:pt idx="0">
                  <c:v>East</c:v>
                </c:pt>
                <c:pt idx="1">
                  <c:v>North</c:v>
                </c:pt>
                <c:pt idx="2">
                  <c:v>South</c:v>
                </c:pt>
                <c:pt idx="3">
                  <c:v>West</c:v>
                </c:pt>
              </c:strCache>
            </c:strRef>
          </c:cat>
          <c:val>
            <c:numRef>
              <c:f>'PT-Region-Gender'!$E$6:$E$10</c:f>
              <c:numCache>
                <c:formatCode>General</c:formatCode>
                <c:ptCount val="4"/>
                <c:pt idx="0">
                  <c:v>283</c:v>
                </c:pt>
                <c:pt idx="1">
                  <c:v>280</c:v>
                </c:pt>
                <c:pt idx="2">
                  <c:v>230</c:v>
                </c:pt>
                <c:pt idx="3">
                  <c:v>91</c:v>
                </c:pt>
              </c:numCache>
            </c:numRef>
          </c:val>
          <c:extLst>
            <c:ext xmlns:c16="http://schemas.microsoft.com/office/drawing/2014/chart" uri="{C3380CC4-5D6E-409C-BE32-E72D297353CC}">
              <c16:uniqueId val="{00000001-7CBE-4030-B7FE-2BC1525C15E1}"/>
            </c:ext>
          </c:extLst>
        </c:ser>
        <c:dLbls>
          <c:showLegendKey val="0"/>
          <c:showVal val="0"/>
          <c:showCatName val="0"/>
          <c:showSerName val="0"/>
          <c:showPercent val="0"/>
          <c:showBubbleSize val="0"/>
        </c:dLbls>
        <c:gapWidth val="182"/>
        <c:axId val="85569247"/>
        <c:axId val="85564927"/>
      </c:barChart>
      <c:catAx>
        <c:axId val="8556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927"/>
        <c:crosses val="autoZero"/>
        <c:auto val="1"/>
        <c:lblAlgn val="ctr"/>
        <c:lblOffset val="100"/>
        <c:noMultiLvlLbl val="0"/>
      </c:catAx>
      <c:valAx>
        <c:axId val="855649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184150</xdr:colOff>
      <xdr:row>18</xdr:row>
      <xdr:rowOff>9525</xdr:rowOff>
    </xdr:from>
    <xdr:to>
      <xdr:col>5</xdr:col>
      <xdr:colOff>260350</xdr:colOff>
      <xdr:row>32</xdr:row>
      <xdr:rowOff>174625</xdr:rowOff>
    </xdr:to>
    <xdr:graphicFrame macro="">
      <xdr:nvGraphicFramePr>
        <xdr:cNvPr id="3" name="Chart 2">
          <a:extLst>
            <a:ext uri="{FF2B5EF4-FFF2-40B4-BE49-F238E27FC236}">
              <a16:creationId xmlns:a16="http://schemas.microsoft.com/office/drawing/2014/main" id="{DFE7AC88-5AFD-BB27-0E6D-F3FABA4A1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10</xdr:row>
      <xdr:rowOff>22225</xdr:rowOff>
    </xdr:from>
    <xdr:to>
      <xdr:col>5</xdr:col>
      <xdr:colOff>196850</xdr:colOff>
      <xdr:row>21</xdr:row>
      <xdr:rowOff>158750</xdr:rowOff>
    </xdr:to>
    <xdr:graphicFrame macro="">
      <xdr:nvGraphicFramePr>
        <xdr:cNvPr id="3" name="Chart 2">
          <a:extLst>
            <a:ext uri="{FF2B5EF4-FFF2-40B4-BE49-F238E27FC236}">
              <a16:creationId xmlns:a16="http://schemas.microsoft.com/office/drawing/2014/main" id="{FA6B7E26-EB0D-A692-797F-C88F3EB16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63500</xdr:colOff>
      <xdr:row>0</xdr:row>
      <xdr:rowOff>47625</xdr:rowOff>
    </xdr:from>
    <xdr:to>
      <xdr:col>8</xdr:col>
      <xdr:colOff>133350</xdr:colOff>
      <xdr:row>10</xdr:row>
      <xdr:rowOff>146050</xdr:rowOff>
    </xdr:to>
    <xdr:graphicFrame macro="">
      <xdr:nvGraphicFramePr>
        <xdr:cNvPr id="2" name="Chart 1">
          <a:extLst>
            <a:ext uri="{FF2B5EF4-FFF2-40B4-BE49-F238E27FC236}">
              <a16:creationId xmlns:a16="http://schemas.microsoft.com/office/drawing/2014/main" id="{F8A56912-ED33-AA02-4AAA-EB59BEA9D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19050</xdr:rowOff>
    </xdr:from>
    <xdr:to>
      <xdr:col>5</xdr:col>
      <xdr:colOff>209550</xdr:colOff>
      <xdr:row>15</xdr:row>
      <xdr:rowOff>120650</xdr:rowOff>
    </xdr:to>
    <xdr:graphicFrame macro="">
      <xdr:nvGraphicFramePr>
        <xdr:cNvPr id="2" name="Chart 1">
          <a:extLst>
            <a:ext uri="{FF2B5EF4-FFF2-40B4-BE49-F238E27FC236}">
              <a16:creationId xmlns:a16="http://schemas.microsoft.com/office/drawing/2014/main" id="{A0C485B3-9758-41E5-9BD1-27ACE63A0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285750</xdr:colOff>
      <xdr:row>3</xdr:row>
      <xdr:rowOff>50800</xdr:rowOff>
    </xdr:from>
    <xdr:to>
      <xdr:col>11</xdr:col>
      <xdr:colOff>539750</xdr:colOff>
      <xdr:row>15</xdr:row>
      <xdr:rowOff>76200</xdr:rowOff>
    </xdr:to>
    <xdr:graphicFrame macro="">
      <xdr:nvGraphicFramePr>
        <xdr:cNvPr id="3" name="Chart 2">
          <a:extLst>
            <a:ext uri="{FF2B5EF4-FFF2-40B4-BE49-F238E27FC236}">
              <a16:creationId xmlns:a16="http://schemas.microsoft.com/office/drawing/2014/main" id="{96702E01-39A4-4FE6-AFF6-B88D64769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590550</xdr:colOff>
      <xdr:row>3</xdr:row>
      <xdr:rowOff>63500</xdr:rowOff>
    </xdr:from>
    <xdr:to>
      <xdr:col>18</xdr:col>
      <xdr:colOff>577850</xdr:colOff>
      <xdr:row>15</xdr:row>
      <xdr:rowOff>69850</xdr:rowOff>
    </xdr:to>
    <xdr:graphicFrame macro="">
      <xdr:nvGraphicFramePr>
        <xdr:cNvPr id="4" name="Chart 3">
          <a:extLst>
            <a:ext uri="{FF2B5EF4-FFF2-40B4-BE49-F238E27FC236}">
              <a16:creationId xmlns:a16="http://schemas.microsoft.com/office/drawing/2014/main" id="{A0D30F87-AA56-4AFF-B051-142CEF824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298450</xdr:colOff>
      <xdr:row>15</xdr:row>
      <xdr:rowOff>152400</xdr:rowOff>
    </xdr:from>
    <xdr:to>
      <xdr:col>8</xdr:col>
      <xdr:colOff>292100</xdr:colOff>
      <xdr:row>24</xdr:row>
      <xdr:rowOff>44451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1BDE873F-4623-53F1-6F2D-21614E19DB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56050" y="2990850"/>
              <a:ext cx="1212850" cy="1549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203200</xdr:colOff>
      <xdr:row>15</xdr:row>
      <xdr:rowOff>152400</xdr:rowOff>
    </xdr:from>
    <xdr:to>
      <xdr:col>4</xdr:col>
      <xdr:colOff>234950</xdr:colOff>
      <xdr:row>24</xdr:row>
      <xdr:rowOff>31751</xdr:rowOff>
    </xdr:to>
    <mc:AlternateContent xmlns:mc="http://schemas.openxmlformats.org/markup-compatibility/2006">
      <mc:Choice xmlns:a14="http://schemas.microsoft.com/office/drawing/2010/main" Requires="a14">
        <xdr:graphicFrame macro="">
          <xdr:nvGraphicFramePr>
            <xdr:cNvPr id="6" name="Gender Corrected">
              <a:extLst>
                <a:ext uri="{FF2B5EF4-FFF2-40B4-BE49-F238E27FC236}">
                  <a16:creationId xmlns:a16="http://schemas.microsoft.com/office/drawing/2014/main" id="{D7AFAA3C-5BD0-8E43-9782-2813710EFD19}"/>
                </a:ext>
              </a:extLst>
            </xdr:cNvPr>
            <xdr:cNvGraphicFramePr/>
          </xdr:nvGraphicFramePr>
          <xdr:xfrm>
            <a:off x="0" y="0"/>
            <a:ext cx="0" cy="0"/>
          </xdr:xfrm>
          <a:graphic>
            <a:graphicData uri="http://schemas.microsoft.com/office/drawing/2010/slicer">
              <sle:slicer xmlns:sle="http://schemas.microsoft.com/office/drawing/2010/slicer" name="Gender Corrected"/>
            </a:graphicData>
          </a:graphic>
        </xdr:graphicFrame>
      </mc:Choice>
      <mc:Fallback>
        <xdr:sp macro="" textlink="">
          <xdr:nvSpPr>
            <xdr:cNvPr id="0" name=""/>
            <xdr:cNvSpPr>
              <a:spLocks noTextEdit="1"/>
            </xdr:cNvSpPr>
          </xdr:nvSpPr>
          <xdr:spPr>
            <a:xfrm>
              <a:off x="1422400" y="2990850"/>
              <a:ext cx="1250950" cy="1536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298450</xdr:colOff>
      <xdr:row>15</xdr:row>
      <xdr:rowOff>152401</xdr:rowOff>
    </xdr:from>
    <xdr:to>
      <xdr:col>6</xdr:col>
      <xdr:colOff>260350</xdr:colOff>
      <xdr:row>24</xdr:row>
      <xdr:rowOff>82551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DFCE4EF-E654-1933-D4B8-6317E782B1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36850" y="2990851"/>
              <a:ext cx="1181100"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15</xdr:row>
      <xdr:rowOff>165101</xdr:rowOff>
    </xdr:from>
    <xdr:to>
      <xdr:col>2</xdr:col>
      <xdr:colOff>146050</xdr:colOff>
      <xdr:row>24</xdr:row>
      <xdr:rowOff>38100</xdr:rowOff>
    </xdr:to>
    <mc:AlternateContent xmlns:mc="http://schemas.openxmlformats.org/markup-compatibility/2006">
      <mc:Choice xmlns:a14="http://schemas.microsoft.com/office/drawing/2010/main" Requires="a14">
        <xdr:graphicFrame macro="">
          <xdr:nvGraphicFramePr>
            <xdr:cNvPr id="8" name="Store_Type">
              <a:extLst>
                <a:ext uri="{FF2B5EF4-FFF2-40B4-BE49-F238E27FC236}">
                  <a16:creationId xmlns:a16="http://schemas.microsoft.com/office/drawing/2014/main" id="{4D104616-2E9A-8ABC-7DF9-42E0000B9F2A}"/>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101600" y="3003551"/>
              <a:ext cx="1263650" cy="1530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A FATWIMA" refreshedDate="46127.304582986108" backgroundQuery="1" createdVersion="8" refreshedVersion="8" minRefreshableVersion="3" recordCount="0" supportSubquery="1" supportAdvancedDrill="1" xr:uid="{E641A392-258E-4EC1-B1DF-DA49C8CD7239}">
  <cacheSource type="external" connectionId="3"/>
  <cacheFields count="5">
    <cacheField name="[Table2].[Region].[Region]" caption="Region" numFmtId="0" hierarchy="18" level="1">
      <sharedItems count="4">
        <s v="East"/>
        <s v="North"/>
        <s v="South"/>
        <s v="West"/>
      </sharedItems>
    </cacheField>
    <cacheField name="[Table1].[Gender Corrected].[Gender Corrected]" caption="Gender Corrected" numFmtId="0" hierarchy="12" level="1">
      <sharedItems count="2">
        <s v="Female"/>
        <s v="Male"/>
      </sharedItems>
    </cacheField>
    <cacheField name="[Measures].[Count of Sales_ID]" caption="Count of Sales_ID" numFmtId="0" hierarchy="40" level="32767"/>
    <cacheField name="[Measures].[Sum of Profit 1]" caption="Sum of Profit 1" numFmtId="0" hierarchy="39" level="32767"/>
    <cacheField name="[Product_Dim].[Category].[Category]" caption="Category" numFmtId="0" hierarchy="2" level="1">
      <sharedItems containsSemiMixedTypes="0" containsNonDate="0" containsString="0"/>
    </cacheField>
  </cacheFields>
  <cacheHierarchies count="43">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4"/>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Name corrected]" caption="Name corrected" attribute="1" defaultMemberUniqueName="[Table1].[Name corrected].[All]" allUniqueName="[Table1].[Name correcte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Gender Corrected]" caption="Gender Corrected" attribute="1" defaultMemberUniqueName="[Table1].[Gender Corrected].[All]" allUniqueName="[Table1].[Gender Corrected].[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 Amount]" caption="Total Amount" attribute="1" defaultMemberUniqueName="[Table4].[Total Amount].[All]" allUniqueName="[Table4].[Total Amount].[All]" dimensionUniqueName="[Table4]" displayFolder="" count="0" memberValueDatatype="5" unbalanced="0"/>
    <cacheHierarchy uniqueName="[Table4].[Category]" caption="Category" attribute="1" defaultMemberUniqueName="[Table4].[Category].[All]" allUniqueName="[Table4].[Category].[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Profit 1]" caption="Profit 1" attribute="1" defaultMemberUniqueName="[Table4].[Profit 1].[All]" allUniqueName="[Table4].[Profit 1].[All]" dimensionUniqueName="[Table4]" displayFolder="" count="0" memberValueDatatype="5" unbalanced="0"/>
    <cacheHierarchy uniqueName="[Measures].[__XL_Count Product_Dim]" caption="__XL_Count Product_Dim" measure="1" displayFolder="" measureGroup="Product_Dim"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Amount]" caption="Sum of Total Amount" measure="1" displayFolder="" measureGroup="Table4" count="0" hidden="1">
      <extLst>
        <ext xmlns:x15="http://schemas.microsoft.com/office/spreadsheetml/2010/11/main" uri="{B97F6D7D-B522-45F9-BDA1-12C45D357490}">
          <x15:cacheHierarchy aggregatedColumn="29"/>
        </ext>
      </extLst>
    </cacheHierarchy>
    <cacheHierarchy uniqueName="[Measures].[Sum of Profit 1]" caption="Sum of Profit 1" measure="1" displayFolder="" measureGroup="Table4"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Table4"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Profit 1]" caption="Average of Profit 1" measure="1" displayFolder="" measureGroup="Table4"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Product_Dim" uniqueName="[Product_Dim]" caption="Product_Dim"/>
    <dimension name="Table1" uniqueName="[Table1]" caption="Table1"/>
    <dimension name="Table2" uniqueName="[Table2]" caption="Table2"/>
    <dimension name="Table4" uniqueName="[Table4]" caption="Table4"/>
  </dimensions>
  <measureGroups count="4">
    <measureGroup name="Product_Dim" caption="Product_Dim"/>
    <measureGroup name="Table1" caption="Table1"/>
    <measureGroup name="Table2" caption="Table2"/>
    <measureGroup name="Table4" caption="Table4"/>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A FATWIMA" refreshedDate="46127.304583564815" backgroundQuery="1" createdVersion="8" refreshedVersion="8" minRefreshableVersion="3" recordCount="0" supportSubquery="1" supportAdvancedDrill="1" xr:uid="{F5EA3D43-28BC-4137-8168-B76A8F2E29C3}">
  <cacheSource type="external" connectionId="3"/>
  <cacheFields count="5">
    <cacheField name="[Table1].[Gender Corrected].[Gender Corrected]" caption="Gender Corrected" numFmtId="0" hierarchy="12" level="1">
      <sharedItems containsBlank="1" count="3">
        <s v="Female"/>
        <s v="Male"/>
        <m u="1"/>
      </sharedItems>
    </cacheField>
    <cacheField name="[Product_Dim].[Brand].[Brand]" caption="Brand" numFmtId="0" hierarchy="4" level="1">
      <sharedItems count="10">
        <s v="Cummings and Sons"/>
        <s v="Ford, Murphy and Wilson"/>
        <s v="French Ltd"/>
        <s v="Hoffman-Williams"/>
        <s v="Hogan-Lee"/>
        <s v="Larson Ltd"/>
        <s v="Lucero LLC"/>
        <s v="Murray, Gould and Ware"/>
        <s v="Taylor-Elliott"/>
        <s v="Thomas LLC"/>
      </sharedItems>
    </cacheField>
    <cacheField name="[Measures].[Average of Profit 1]" caption="Average of Profit 1" numFmtId="0" hierarchy="41" level="32767"/>
    <cacheField name="[Measures].[Sum of Quantity]" caption="Sum of Quantity" numFmtId="0" hierarchy="42" level="32767"/>
    <cacheField name="[Product_Dim].[Category].[Category]" caption="Category" numFmtId="0" hierarchy="2" level="1">
      <sharedItems containsSemiMixedTypes="0" containsNonDate="0" containsString="0"/>
    </cacheField>
  </cacheFields>
  <cacheHierarchies count="43">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4"/>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1"/>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Name corrected]" caption="Name corrected" attribute="1" defaultMemberUniqueName="[Table1].[Name corrected].[All]" allUniqueName="[Table1].[Name correcte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Gender Corrected]" caption="Gender Corrected" attribute="1" defaultMemberUniqueName="[Table1].[Gender Corrected].[All]" allUniqueName="[Table1].[Gender Corrected].[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 Amount]" caption="Total Amount" attribute="1" defaultMemberUniqueName="[Table4].[Total Amount].[All]" allUniqueName="[Table4].[Total Amount].[All]" dimensionUniqueName="[Table4]" displayFolder="" count="0" memberValueDatatype="5" unbalanced="0"/>
    <cacheHierarchy uniqueName="[Table4].[Category]" caption="Category" attribute="1" defaultMemberUniqueName="[Table4].[Category].[All]" allUniqueName="[Table4].[Category].[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Profit 1]" caption="Profit 1" attribute="1" defaultMemberUniqueName="[Table4].[Profit 1].[All]" allUniqueName="[Table4].[Profit 1].[All]" dimensionUniqueName="[Table4]" displayFolder="" count="0" memberValueDatatype="5" unbalanced="0"/>
    <cacheHierarchy uniqueName="[Measures].[__XL_Count Product_Dim]" caption="__XL_Count Product_Dim" measure="1" displayFolder="" measureGroup="Product_Dim"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Amount]" caption="Sum of Total Amount" measure="1" displayFolder="" measureGroup="Table4" count="0" hidden="1">
      <extLst>
        <ext xmlns:x15="http://schemas.microsoft.com/office/spreadsheetml/2010/11/main" uri="{B97F6D7D-B522-45F9-BDA1-12C45D357490}">
          <x15:cacheHierarchy aggregatedColumn="29"/>
        </ext>
      </extLst>
    </cacheHierarchy>
    <cacheHierarchy uniqueName="[Measures].[Sum of Profit 1]" caption="Sum of Profit 1" measure="1" displayFolder="" measureGroup="Table4"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Table4" count="0" hidden="1">
      <extLst>
        <ext xmlns:x15="http://schemas.microsoft.com/office/spreadsheetml/2010/11/main" uri="{B97F6D7D-B522-45F9-BDA1-12C45D357490}">
          <x15:cacheHierarchy aggregatedColumn="21"/>
        </ext>
      </extLst>
    </cacheHierarchy>
    <cacheHierarchy uniqueName="[Measures].[Average of Profit 1]" caption="Average of Profit 1" measure="1" displayFolder="" measureGroup="Table4"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Quantity]" caption="Sum of Quantity" measure="1" displayFolder="" measureGroup="Table4" count="0" oneField="1" hidden="1">
      <fieldsUsage count="1">
        <fieldUsage x="3"/>
      </fieldsUsage>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Product_Dim" uniqueName="[Product_Dim]" caption="Product_Dim"/>
    <dimension name="Table1" uniqueName="[Table1]" caption="Table1"/>
    <dimension name="Table2" uniqueName="[Table2]" caption="Table2"/>
    <dimension name="Table4" uniqueName="[Table4]" caption="Table4"/>
  </dimensions>
  <measureGroups count="4">
    <measureGroup name="Product_Dim" caption="Product_Dim"/>
    <measureGroup name="Table1" caption="Table1"/>
    <measureGroup name="Table2" caption="Table2"/>
    <measureGroup name="Table4" caption="Table4"/>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A FATWIMA" refreshedDate="46127.304584375001" backgroundQuery="1" createdVersion="8" refreshedVersion="8" minRefreshableVersion="3" recordCount="0" supportSubquery="1" supportAdvancedDrill="1" xr:uid="{90982AF4-B8F3-4D92-9233-D4B470D08268}">
  <cacheSource type="external" connectionId="3"/>
  <cacheFields count="4">
    <cacheField name="[Product_Dim].[Category].[Category]" caption="Category" numFmtId="0" hierarchy="2" level="1">
      <sharedItems count="5">
        <s v="Beauty"/>
        <s v="Clothing"/>
        <s v="Electronics"/>
        <s v="Home"/>
        <s v="Sports"/>
      </sharedItems>
    </cacheField>
    <cacheField name="[Measures].[Sum of Total Amount]" caption="Sum of Total Amount" numFmtId="0" hierarchy="38" level="32767"/>
    <cacheField name="[Measures].[Sum of Profit 1]" caption="Sum of Profit 1" numFmtId="0" hierarchy="39" level="32767"/>
    <cacheField name="[Table1].[Gender Corrected].[Gender Corrected]" caption="Gender Corrected" numFmtId="0" hierarchy="12" level="1">
      <sharedItems containsSemiMixedTypes="0" containsNonDate="0" containsString="0"/>
    </cacheField>
  </cacheFields>
  <cacheHierarchies count="43">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Name corrected]" caption="Name corrected" attribute="1" defaultMemberUniqueName="[Table1].[Name corrected].[All]" allUniqueName="[Table1].[Name correcte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Gender Corrected]" caption="Gender Corrected" attribute="1" defaultMemberUniqueName="[Table1].[Gender Corrected].[All]" allUniqueName="[Table1].[Gender Corrected].[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 Amount]" caption="Total Amount" attribute="1" defaultMemberUniqueName="[Table4].[Total Amount].[All]" allUniqueName="[Table4].[Total Amount].[All]" dimensionUniqueName="[Table4]" displayFolder="" count="0" memberValueDatatype="5" unbalanced="0"/>
    <cacheHierarchy uniqueName="[Table4].[Category]" caption="Category" attribute="1" defaultMemberUniqueName="[Table4].[Category].[All]" allUniqueName="[Table4].[Category].[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Profit 1]" caption="Profit 1" attribute="1" defaultMemberUniqueName="[Table4].[Profit 1].[All]" allUniqueName="[Table4].[Profit 1].[All]" dimensionUniqueName="[Table4]" displayFolder="" count="0" memberValueDatatype="5" unbalanced="0"/>
    <cacheHierarchy uniqueName="[Measures].[__XL_Count Product_Dim]" caption="__XL_Count Product_Dim" measure="1" displayFolder="" measureGroup="Product_Dim"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Amount]" caption="Sum of Total Amount" measure="1" displayFolder="" measureGroup="Table4"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ofit 1]" caption="Sum of Profit 1" measure="1" displayFolder="" measureGroup="Table4"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Table4" count="0" hidden="1">
      <extLst>
        <ext xmlns:x15="http://schemas.microsoft.com/office/spreadsheetml/2010/11/main" uri="{B97F6D7D-B522-45F9-BDA1-12C45D357490}">
          <x15:cacheHierarchy aggregatedColumn="21"/>
        </ext>
      </extLst>
    </cacheHierarchy>
    <cacheHierarchy uniqueName="[Measures].[Average of Profit 1]" caption="Average of Profit 1" measure="1" displayFolder="" measureGroup="Table4"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Product_Dim" uniqueName="[Product_Dim]" caption="Product_Dim"/>
    <dimension name="Table1" uniqueName="[Table1]" caption="Table1"/>
    <dimension name="Table2" uniqueName="[Table2]" caption="Table2"/>
    <dimension name="Table4" uniqueName="[Table4]" caption="Table4"/>
  </dimensions>
  <measureGroups count="4">
    <measureGroup name="Product_Dim" caption="Product_Dim"/>
    <measureGroup name="Table1" caption="Table1"/>
    <measureGroup name="Table2" caption="Table2"/>
    <measureGroup name="Table4" caption="Table4"/>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A FATWIMA" refreshedDate="46126.778011921298" backgroundQuery="1" createdVersion="3" refreshedVersion="8" minRefreshableVersion="3" recordCount="0" supportSubquery="1" supportAdvancedDrill="1" xr:uid="{3D01CC28-1478-4D67-9568-EB8B3483415D}">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Name corrected]" caption="Name corrected" attribute="1" defaultMemberUniqueName="[Table1].[Name corrected].[All]" allUniqueName="[Table1].[Name correcte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Gender Corrected]" caption="Gender Corrected" attribute="1" defaultMemberUniqueName="[Table1].[Gender Corrected].[All]" allUniqueName="[Table1].[Gender Corrected].[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 Amount]" caption="Total Amount" attribute="1" defaultMemberUniqueName="[Table4].[Total Amount].[All]" allUniqueName="[Table4].[Total Amount].[All]" dimensionUniqueName="[Table4]" displayFolder="" count="0" memberValueDatatype="5" unbalanced="0"/>
    <cacheHierarchy uniqueName="[Table4].[Category]" caption="Category" attribute="1" defaultMemberUniqueName="[Table4].[Category].[All]" allUniqueName="[Table4].[Category].[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Profit 1]" caption="Profit 1" attribute="1" defaultMemberUniqueName="[Table4].[Profit 1].[All]" allUniqueName="[Table4].[Profit 1].[All]" dimensionUniqueName="[Table4]" displayFolder="" count="0" memberValueDatatype="5" unbalanced="0"/>
    <cacheHierarchy uniqueName="[Measures].[__XL_Count Product_Dim]" caption="__XL_Count Product_Dim" measure="1" displayFolder="" measureGroup="Product_Dim"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Amount]" caption="Sum of Total Amount" measure="1" displayFolder="" measureGroup="Table4" count="0" hidden="1">
      <extLst>
        <ext xmlns:x15="http://schemas.microsoft.com/office/spreadsheetml/2010/11/main" uri="{B97F6D7D-B522-45F9-BDA1-12C45D357490}">
          <x15:cacheHierarchy aggregatedColumn="29"/>
        </ext>
      </extLst>
    </cacheHierarchy>
    <cacheHierarchy uniqueName="[Measures].[Sum of Profit 1]" caption="Sum of Profit 1" measure="1" displayFolder="" measureGroup="Table4"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Table4" count="0" hidden="1">
      <extLst>
        <ext xmlns:x15="http://schemas.microsoft.com/office/spreadsheetml/2010/11/main" uri="{B97F6D7D-B522-45F9-BDA1-12C45D357490}">
          <x15:cacheHierarchy aggregatedColumn="21"/>
        </ext>
      </extLst>
    </cacheHierarchy>
    <cacheHierarchy uniqueName="[Measures].[Average of Profit 1]" caption="Average of Profit 1" measure="1" displayFolder="" measureGroup="Table4"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5370524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B4E4A-EE61-4983-80E9-285B0D3D7055}"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Brand Name">
  <location ref="A3:G16" firstHeaderRow="1" firstDataRow="3" firstDataCol="1"/>
  <pivotFields count="5">
    <pivotField axis="axisCol" allDrilled="1" subtotalTop="0" showAll="0" dataSourceSort="1" defaultSubtotal="0" defaultAttributeDrillState="1">
      <items count="3">
        <item s="1" x="0"/>
        <item s="1" x="1"/>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2">
    <field x="0"/>
    <field x="-2"/>
  </colFields>
  <colItems count="6">
    <i>
      <x/>
      <x/>
    </i>
    <i r="1" i="1">
      <x v="1"/>
    </i>
    <i>
      <x v="1"/>
      <x/>
    </i>
    <i r="1" i="1">
      <x v="1"/>
    </i>
    <i t="grand">
      <x/>
    </i>
    <i t="grand" i="1">
      <x/>
    </i>
  </colItems>
  <dataFields count="2">
    <dataField name="Total Qty" fld="3" baseField="1" baseItem="0"/>
    <dataField name="Avg Profit" fld="2" subtotal="average" baseField="1" baseItem="0" numFmtId="165"/>
  </dataFields>
  <formats count="1">
    <format dxfId="26">
      <pivotArea dataOnly="0" labelOnly="1" outline="0" fieldPosition="0">
        <references count="2">
          <reference field="4294967294" count="1">
            <x v="0"/>
          </reference>
          <reference field="0" count="1" selected="0">
            <x v="1"/>
          </reference>
        </references>
      </pivotArea>
    </format>
  </formats>
  <chartFormats count="14">
    <chartFormat chart="2" format="4" series="1">
      <pivotArea type="data" outline="0" fieldPosition="0">
        <references count="1">
          <reference field="0" count="1" selected="0">
            <x v="0"/>
          </reference>
        </references>
      </pivotArea>
    </chartFormat>
    <chartFormat chart="2" format="5" series="1">
      <pivotArea type="data" outline="0" fieldPosition="0">
        <references count="1">
          <reference field="0" count="1" selected="0">
            <x v="1"/>
          </reference>
        </references>
      </pivotArea>
    </chartFormat>
    <chartFormat chart="2" format="6" series="1">
      <pivotArea type="data" outline="0" fieldPosition="0">
        <references count="1">
          <reference field="0" count="1" selected="0">
            <x v="2"/>
          </reference>
        </references>
      </pivotArea>
    </chartFormat>
    <chartFormat chart="2" format="7" series="1">
      <pivotArea type="data" outline="0" fieldPosition="0">
        <references count="2">
          <reference field="4294967294" count="1" selected="0">
            <x v="1"/>
          </reference>
          <reference field="0" count="1" selected="0">
            <x v="1"/>
          </reference>
        </references>
      </pivotArea>
    </chartFormat>
    <chartFormat chart="3" format="0" series="1">
      <pivotArea type="data" outline="0" fieldPosition="0">
        <references count="2">
          <reference field="4294967294" count="1" selected="0">
            <x v="1"/>
          </reference>
          <reference field="0" count="1" selected="0">
            <x v="0"/>
          </reference>
        </references>
      </pivotArea>
    </chartFormat>
    <chartFormat chart="3" format="2" series="1">
      <pivotArea type="data" outline="0" fieldPosition="0">
        <references count="2">
          <reference field="4294967294" count="1" selected="0">
            <x v="1"/>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1"/>
          </reference>
          <reference field="0" count="1" selected="0">
            <x v="0"/>
          </reference>
        </references>
      </pivotArea>
    </chartFormat>
    <chartFormat chart="6" format="2" series="1">
      <pivotArea type="data" outline="0" fieldPosition="0">
        <references count="2">
          <reference field="4294967294" count="1" selected="0">
            <x v="0"/>
          </reference>
          <reference field="0" count="1" selected="0">
            <x v="1"/>
          </reference>
        </references>
      </pivotArea>
    </chartFormat>
    <chartFormat chart="6" format="3" series="1">
      <pivotArea type="data" outline="0" fieldPosition="0">
        <references count="2">
          <reference field="4294967294" count="1" selected="0">
            <x v="1"/>
          </reference>
          <reference field="0" count="1" selected="0">
            <x v="1"/>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1"/>
          </reference>
          <reference field="0" count="1" selected="0">
            <x v="0"/>
          </reference>
        </references>
      </pivotArea>
    </chartFormat>
    <chartFormat chart="9" format="10" series="1">
      <pivotArea type="data" outline="0" fieldPosition="0">
        <references count="2">
          <reference field="4294967294" count="1" selected="0">
            <x v="0"/>
          </reference>
          <reference field="0" count="1" selected="0">
            <x v="1"/>
          </reference>
        </references>
      </pivotArea>
    </chartFormat>
    <chartFormat chart="9" format="11" series="1">
      <pivotArea type="data" outline="0" fieldPosition="0">
        <references count="2">
          <reference field="4294967294" count="1" selected="0">
            <x v="1"/>
          </reference>
          <reference field="0" count="1" selected="0">
            <x v="1"/>
          </reference>
        </references>
      </pivotArea>
    </chartFormat>
  </chartFormats>
  <pivotHierarchies count="43">
    <pivotHierarchy dragToData="1"/>
    <pivotHierarchy dragToData="1"/>
    <pivotHierarchy multipleItemSelectionAllowed="1" dragToData="1">
      <members count="5" level="1">
        <member name="[Product_Dim].[Category].&amp;[Beauty]"/>
        <member name="[Product_Dim].[Category].&amp;[Clothing]"/>
        <member name="[Product_Dim].[Category].&amp;[Electronics]"/>
        <member name="[Product_Dim].[Category].&amp;[Home]"/>
        <member name="[Product_Dim].[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
    <pivotHierarchy dragToData="1" caption="Order Count"/>
    <pivotHierarchy dragToData="1" caption="Avg Profit"/>
    <pivotHierarchy dragToData="1" caption="Total Qty"/>
  </pivotHierarchies>
  <pivotTableStyleInfo name="PivotStyleMedium3" showRowHeaders="1" showColHeaders="1" showRowStripes="0" showColStripes="0" showLastColumn="1"/>
  <filters count="1">
    <filter fld="1" type="count" id="2" iMeasureHier="42">
      <autoFilter ref="A1">
        <filterColumn colId="0">
          <top10 val="10" filterVal="10"/>
        </filterColumn>
      </autoFilter>
    </filter>
  </filters>
  <rowHierarchiesUsage count="1">
    <rowHierarchyUsage hierarchyUsage="4"/>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roduct_Dim]"/>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7FEE9-B2DE-439D-978D-289AD95EFBA4}"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Region">
  <location ref="A3:G10"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6">
    <i>
      <x/>
      <x/>
    </i>
    <i r="1" i="1">
      <x v="1"/>
    </i>
    <i>
      <x v="1"/>
      <x/>
    </i>
    <i r="1" i="1">
      <x v="1"/>
    </i>
    <i t="grand">
      <x/>
    </i>
    <i t="grand" i="1">
      <x/>
    </i>
  </colItems>
  <dataFields count="2">
    <dataField name="Sum of Profit " fld="3" baseField="0" baseItem="0" numFmtId="165"/>
    <dataField name="Order Count" fld="2" subtotal="count" baseField="0" baseItem="0"/>
  </dataFields>
  <chartFormats count="8">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1"/>
          </reference>
          <reference field="1" count="1" selected="0">
            <x v="0"/>
          </reference>
        </references>
      </pivotArea>
    </chartFormat>
    <chartFormat chart="3" format="2"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1"/>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1"/>
          </reference>
          <reference field="1" count="1" selected="0">
            <x v="0"/>
          </reference>
        </references>
      </pivotArea>
    </chartFormat>
    <chartFormat chart="6" format="10" series="1">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2">
          <reference field="4294967294" count="1" selected="0">
            <x v="1"/>
          </reference>
          <reference field="1" count="1" selected="0">
            <x v="1"/>
          </reference>
        </references>
      </pivotArea>
    </chartFormat>
  </chartFormats>
  <pivotHierarchies count="43">
    <pivotHierarchy dragToData="1"/>
    <pivotHierarchy dragToData="1"/>
    <pivotHierarchy multipleItemSelectionAllowed="1" dragToData="1">
      <members count="5" level="1">
        <member name="[Product_Dim].[Category].&amp;[Beauty]"/>
        <member name="[Product_Dim].[Category].&amp;[Clothing]"/>
        <member name="[Product_Dim].[Category].&amp;[Electronics]"/>
        <member name="[Product_Dim].[Category].&amp;[Home]"/>
        <member name="[Product_Dim].[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
    <pivotHierarchy dragToData="1" caption="Order Count"/>
    <pivotHierarchy dragToData="1"/>
    <pivotHierarchy dragToData="1"/>
  </pivotHierarchies>
  <pivotTableStyleInfo name="PivotStyleMedium4" showRowHeaders="1" showColHeaders="1" showRowStripes="0" showColStripes="0" showLastColumn="1"/>
  <rowHierarchiesUsage count="1">
    <rowHierarchyUsage hierarchyUsage="18"/>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roduct_Dim]"/>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BE8AE-9B83-46B4-BBA7-DBD01B471D1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ategory">
  <location ref="A3:C9" firstHeaderRow="0" firstDataRow="1" firstDataCol="1"/>
  <pivotFields count="4">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Total Amount" fld="1" baseField="0" baseItem="0"/>
    <dataField name="Sum of Profit "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Gender Corrected].&amp;[Female]"/>
        <member name="[Table1].[Gender Corrected].&amp;[Mal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roduct_Dim]"/>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541C26B-B1BA-4057-BDB8-A2166F5BA48C}" autoFormatId="16" applyNumberFormats="0" applyBorderFormats="1" applyFontFormats="1" applyPatternFormats="1" applyAlignmentFormats="1" applyWidthHeightFormats="0">
  <queryTableRefresh nextId="17" unboundColumnsRight="1">
    <queryTableFields count="8">
      <queryTableField id="1" name="Product_ID" tableColumnId="1"/>
      <queryTableField id="2" name="Product_Name" tableColumnId="2"/>
      <queryTableField id="3" name="Category" tableColumnId="3"/>
      <queryTableField id="5" name="Brand" tableColumnId="5"/>
      <queryTableField id="6" name="Cost" tableColumnId="6"/>
      <queryTableField id="16" dataBound="0" tableColumnId="10"/>
      <queryTableField id="7" name="Stock" tableColumnId="7"/>
      <queryTableField id="9" dataBound="0" tableColumnId="9"/>
    </queryTableFields>
    <queryTableDeletedFields count="3">
      <deletedField name="Sub_Category"/>
      <deletedField name="Sub_Category"/>
      <deletedField name="Sub_Category"/>
    </queryTableDeletedFields>
  </queryTableRefresh>
  <extLst>
    <ext xmlns:x15="http://schemas.microsoft.com/office/spreadsheetml/2010/11/main" uri="{883FBD77-0823-4a55-B5E3-86C4891E6966}">
      <x15:queryTable sourceDataName="Query - Product_Dim"/>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0276FA-8ABE-4457-8DBC-41CA7EA7A23E}" sourceName="[Product_Dim].[Category]">
  <pivotTables>
    <pivotTable tabId="10" name="PivotTable3"/>
    <pivotTable tabId="11" name="PivotTable3"/>
    <pivotTable tabId="9" name="PivotTable3"/>
  </pivotTables>
  <data>
    <olap pivotCacheId="537052421">
      <levels count="2">
        <level uniqueName="[Product_Dim].[Category].[(All)]" sourceCaption="(All)" count="0"/>
        <level uniqueName="[Product_Dim].[Category].[Category]" sourceCaption="Category" count="6">
          <ranges>
            <range startItem="0">
              <i n="[Product_Dim].[Category].&amp;[Beauty]" c="Beauty"/>
              <i n="[Product_Dim].[Category].&amp;[Clothing]" c="Clothing"/>
              <i n="[Product_Dim].[Category].&amp;[Electronics]" c="Electronics"/>
              <i n="[Product_Dim].[Category].&amp;[Home]" c="Home"/>
              <i n="[Product_Dim].[Category].&amp;[Sports]" c="Sports"/>
              <i n="[Product_Dim].[Category].&amp;" c="(blank)"/>
            </range>
          </ranges>
        </level>
      </levels>
      <selections count="5">
        <selection n="[Product_Dim].[Category].&amp;[Beauty]"/>
        <selection n="[Product_Dim].[Category].&amp;[Clothing]"/>
        <selection n="[Product_Dim].[Category].&amp;[Electronics]"/>
        <selection n="[Product_Dim].[Category].&amp;[Home]"/>
        <selection n="[Product_Dim].[Category].&amp;[Sport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orrected" xr10:uid="{4D3933B3-9C91-4F50-9F5E-99F9F5EC4327}" sourceName="[Table1].[Gender Corrected]">
  <pivotTables>
    <pivotTable tabId="10" name="PivotTable3"/>
    <pivotTable tabId="11" name="PivotTable3"/>
    <pivotTable tabId="9" name="PivotTable3"/>
  </pivotTables>
  <data>
    <olap pivotCacheId="537052421">
      <levels count="2">
        <level uniqueName="[Table1].[Gender Corrected].[(All)]" sourceCaption="(All)" count="0"/>
        <level uniqueName="[Table1].[Gender Corrected].[Gender Corrected]" sourceCaption="Gender Corrected" count="3">
          <ranges>
            <range startItem="0">
              <i n="[Table1].[Gender Corrected].&amp;[Female]" c="Female"/>
              <i n="[Table1].[Gender Corrected].&amp;[Male]" c="Male"/>
              <i n="[Table1].[Gender Corrected].&amp;" c="(blank)"/>
            </range>
          </ranges>
        </level>
      </levels>
      <selections count="2">
        <selection n="[Table1].[Gender Corrected].&amp;[Female]"/>
        <selection n="[Table1].[Gender Corrected].&amp;[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AEAA24-35A3-4B9B-9CF6-FB4DF5DEA645}" sourceName="[Table2].[Region]">
  <pivotTables>
    <pivotTable tabId="10" name="PivotTable3"/>
    <pivotTable tabId="11" name="PivotTable3"/>
    <pivotTable tabId="9" name="PivotTable3"/>
  </pivotTables>
  <data>
    <olap pivotCacheId="537052421">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7790D382-F514-4AD4-B08C-311194A3D00C}" sourceName="[Table2].[Store_Type]">
  <pivotTables>
    <pivotTable tabId="10" name="PivotTable3"/>
    <pivotTable tabId="11" name="PivotTable3"/>
    <pivotTable tabId="9" name="PivotTable3"/>
  </pivotTables>
  <data>
    <olap pivotCacheId="537052421">
      <levels count="2">
        <level uniqueName="[Table2].[Store_Type].[(All)]" sourceCaption="(All)" count="0"/>
        <level uniqueName="[Table2].[Store_Type].[Store_Type]" sourceCaption="Store_Type" count="3">
          <ranges>
            <range startItem="0">
              <i n="[Table2].[Store_Type].&amp;[Flagship]" c="Flagship"/>
              <i n="[Table2].[Store_Type].&amp;[Online]" c="Online"/>
              <i n="[Table2].[Store_Type].&amp;[Outlet]" c="Outlet"/>
            </range>
          </ranges>
        </level>
      </levels>
      <selections count="1">
        <selection n="[Table2].[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DD2E55-16D8-4BBC-A40E-132DB085DB37}" cache="Slicer_Category" caption="Category" startItem="2" level="1" rowHeight="241300"/>
  <slicer name="Gender Corrected" xr10:uid="{B1030324-C52A-4B05-ABF1-954E4D7C498D}" cache="Slicer_Gender_Corrected" caption="Gender Corrected" level="1" rowHeight="241300"/>
  <slicer name="Region" xr10:uid="{0ED5A34F-CA9C-4E15-B9F0-14A054D327D8}" cache="Slicer_Region" caption="Region" level="1" rowHeight="241300"/>
  <slicer name="Store_Type" xr10:uid="{55C63BE6-549B-4F47-925A-8A15FB7AEE52}" cache="Slicer_Store_Type" caption="Store_Typ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4C980C-E99B-48F5-9B61-719B670BF352}" name="Table1" displayName="Table1" ref="A1:I501" totalsRowShown="0" headerRowDxfId="25" headerRowBorderDxfId="24" tableBorderDxfId="23">
  <autoFilter ref="A1:I501" xr:uid="{7F4C980C-E99B-48F5-9B61-719B670BF352}"/>
  <tableColumns count="9">
    <tableColumn id="1" xr3:uid="{3452ED75-98AE-48A0-BDB9-BAE7ACA78ABF}" name="Customer_ID"/>
    <tableColumn id="2" xr3:uid="{85447143-6E3F-4EAB-9091-BDAED3A37A79}" name="Name"/>
    <tableColumn id="10" xr3:uid="{0B4B9B93-A17C-4204-90FF-2495CA264DB2}" name="Name corrected" dataDxfId="22">
      <calculatedColumnFormula>PROPER(Table1[[#This Row],[Name]])</calculatedColumnFormula>
    </tableColumn>
    <tableColumn id="3" xr3:uid="{DED891EC-DA79-429F-91E7-4FCCC4A6332D}" name="Age" dataDxfId="21"/>
    <tableColumn id="4" xr3:uid="{8B9F5CEE-B6FE-496E-B136-F1F88A1EE0C6}" name="Gender"/>
    <tableColumn id="8" xr3:uid="{3D307937-D2DA-4FDB-AFD8-7E86E2129D66}" name="Gender Corrected" dataDxfId="20">
      <calculatedColumnFormula>IF(OR(LEFT(Table1[[#This Row],[Name corrected]],2)="Ms",LEFT(Table1[[#This Row],[Name corrected]],3)="Mrs"),"Female",Table1[[#This Row],[Gender]])</calculatedColumnFormula>
    </tableColumn>
    <tableColumn id="5" xr3:uid="{957F3BFE-0941-4D7F-8237-D7A83F541094}" name="City"/>
    <tableColumn id="6" xr3:uid="{FEB7633A-5D64-44DE-871F-76DEE4EE2D6B}" name="State"/>
    <tableColumn id="7" xr3:uid="{873EEE21-4147-45DA-84EE-C625A33FD2C0}" name="Count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20A0DD-6A6C-421D-BD61-7F0D928A1B64}" name="Product_Dim" displayName="Product_Dim" ref="A1:H101" tableType="queryTable" totalsRowShown="0">
  <autoFilter ref="A1:H101" xr:uid="{5C20A0DD-6A6C-421D-BD61-7F0D928A1B64}"/>
  <tableColumns count="8">
    <tableColumn id="1" xr3:uid="{DEFE6B62-EB32-400B-8ED5-1D822604B5AF}" uniqueName="1" name="Product_ID" queryTableFieldId="1" dataDxfId="19"/>
    <tableColumn id="2" xr3:uid="{9C1FAEAD-3D91-48B8-8DB1-42E31B073CF2}" uniqueName="2" name="Product_Name" queryTableFieldId="2" dataDxfId="18"/>
    <tableColumn id="3" xr3:uid="{2F26F7A8-3ED2-4521-ABCB-D54AE506610D}" uniqueName="3" name="Category" queryTableFieldId="3" dataDxfId="17"/>
    <tableColumn id="5" xr3:uid="{47C0E149-A83B-451D-9511-91D7F52955FF}" uniqueName="5" name="Brand" queryTableFieldId="5" dataDxfId="16"/>
    <tableColumn id="6" xr3:uid="{1BED74C7-2A77-472A-9682-FB9365B31D93}" uniqueName="6" name="Cost" queryTableFieldId="6"/>
    <tableColumn id="10" xr3:uid="{A395957B-82AF-4E07-852A-04389F6529F4}" uniqueName="10" name="Cost Cleaned2" queryTableFieldId="16">
      <calculatedColumnFormula>IF(ISBLANK(E2),AVERAGE(Product_Dim[Cost]),E2)</calculatedColumnFormula>
    </tableColumn>
    <tableColumn id="7" xr3:uid="{4A339B86-7F3C-41E6-A042-7BAF2D394EE1}" uniqueName="7" name="Stock" queryTableFieldId="7"/>
    <tableColumn id="9" xr3:uid="{387BD4CE-38CA-44FC-8FA6-0BDB4F11728D}" uniqueName="9" name="Stock cleaned" queryTableFieldId="9" dataDxfId="15">
      <calculatedColumnFormula>IF(ISBLANK(G2),AVERAGE(Product_Dim[Stock]),G2)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26E230-06A4-4EE5-AC3E-4744244E421A}" name="Table2" displayName="Table2" ref="A1:E21" totalsRowShown="0" headerRowDxfId="14" headerRowBorderDxfId="13" tableBorderDxfId="12">
  <autoFilter ref="A1:E21" xr:uid="{1E26E230-06A4-4EE5-AC3E-4744244E421A}"/>
  <tableColumns count="5">
    <tableColumn id="1" xr3:uid="{9B92EB4A-7F39-4E14-829F-2519C2C2B108}" name="Store_ID"/>
    <tableColumn id="2" xr3:uid="{64F933F9-2B5C-4D00-B043-81CB5B0F5472}" name="Store_Name"/>
    <tableColumn id="3" xr3:uid="{55BE78F8-2283-498F-81DD-CE9CB0F901EF}" name="Region"/>
    <tableColumn id="4" xr3:uid="{BC8D4023-DD66-46D1-A45E-F0F280EAA512}" name="City"/>
    <tableColumn id="5" xr3:uid="{5587B3CC-7D78-4B14-90CA-1F5F1526B435}" name="Store_Type"/>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692DEA-CF06-4BD3-B2C8-D3F60E9EB7D8}" name="Table4" displayName="Table4" ref="A1:Q2001" totalsRowShown="0" headerRowDxfId="11" headerRowBorderDxfId="10" tableBorderDxfId="9">
  <autoFilter ref="A1:Q2001" xr:uid="{1E692DEA-CF06-4BD3-B2C8-D3F60E9EB7D8}"/>
  <tableColumns count="17">
    <tableColumn id="1" xr3:uid="{D0808369-23C7-46BB-BB57-E88D4B333699}" name="Sales_ID"/>
    <tableColumn id="2" xr3:uid="{924B14C4-4AA2-43EC-8E3D-10404DF02178}" name="Order_Date"/>
    <tableColumn id="3" xr3:uid="{FA3FC3AB-461D-4563-B4DE-54C14335E186}" name="Customer_ID"/>
    <tableColumn id="4" xr3:uid="{81C11D28-0108-4312-86CB-DAF93BE9704B}" name="Product_ID"/>
    <tableColumn id="5" xr3:uid="{425CA5B9-04E2-4082-9045-E31453D454AC}" name="Store_ID"/>
    <tableColumn id="20" xr3:uid="{9BDBFE2C-6788-438C-AC98-3A3C13454228}" name="Region" dataDxfId="8">
      <calculatedColumnFormula>_xlfn.XLOOKUP(Table4[[#This Row],[Store_ID]],Table2[Store_ID],Table2[Region],"Unknown")</calculatedColumnFormula>
    </tableColumn>
    <tableColumn id="6" xr3:uid="{9620F0FB-822A-423F-B7F1-7242A3B49A35}" name="Quantity"/>
    <tableColumn id="11" xr3:uid="{F6D6E7A6-700B-4442-BCC3-661108355B30}" name="Quantity cleaned" dataDxfId="7">
      <calculatedColumnFormula>IF(ISBLANK(G2),AVERAGE(Table4[Quantity]),(G2))</calculatedColumnFormula>
    </tableColumn>
    <tableColumn id="7" xr3:uid="{A15B11EF-66F5-4B9F-97B0-4260E33DC84D}" name="Unit_Price"/>
    <tableColumn id="10" xr3:uid="{26892095-E77C-4E6E-A1B0-9BA395B4C169}" name="Unit Price Cleaned" dataDxfId="0">
      <calculatedColumnFormula>IF(ISBLANK(I2),AVERAGE(Table4[Unit_Price]),(I2))</calculatedColumnFormula>
    </tableColumn>
    <tableColumn id="8" xr3:uid="{CA636227-69B8-4C72-852A-09E7F2A1E964}" name="Discount"/>
    <tableColumn id="16" xr3:uid="{CBB8C3C2-CB49-42FE-8451-ADDFEF4F3903}" name="Total Amount" dataDxfId="6">
      <calculatedColumnFormula>Table4[[#This Row],[Quantity cleaned]]*Table4[[#This Row],[Unit Price Cleaned]]*(1-Table4[[#This Row],[Discount]])</calculatedColumnFormula>
    </tableColumn>
    <tableColumn id="14" xr3:uid="{62B80115-1F2D-49BB-B66B-5D41392CC50A}" name="Total Amount  Cleaned" dataDxfId="5">
      <calculatedColumnFormula>IF(ISBLANK(L2),AVERAGE(Table4[Total Amount]),(L2))</calculatedColumnFormula>
    </tableColumn>
    <tableColumn id="18" xr3:uid="{0B7649DF-1B0A-4031-BFD7-F040A0C341F7}" name="Product Name" dataDxfId="4">
      <calculatedColumnFormula>_xlfn.XLOOKUP(Table4[[#This Row],[Product_ID]],Product_Dim[Product_ID],Product_Dim[Product_Name],"Missing")</calculatedColumnFormula>
    </tableColumn>
    <tableColumn id="12" xr3:uid="{4A948AE6-9917-4EC0-BEF1-FDEFD6ED4519}" name="Category" dataDxfId="3"/>
    <tableColumn id="13" xr3:uid="{A4FBA8E8-15D5-4733-B1D8-75A2C4FA8B40}" name="Cost" dataDxfId="2"/>
    <tableColumn id="15" xr3:uid="{01D8DBDA-537E-416F-8BBE-E2C613A54B32}" name="Profit 1" dataDxfId="1">
      <calculatedColumnFormula>IFERROR(Table4[[#This Row],[Total Amount]]-Table4[[#This Row],[Cost]]*Table4[[#This Row],[Quantity]],0)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9315-3AC1-4190-A462-371B8B0F3B8E}">
  <dimension ref="A3:G16"/>
  <sheetViews>
    <sheetView workbookViewId="0">
      <selection activeCell="C9" sqref="C9"/>
    </sheetView>
  </sheetViews>
  <sheetFormatPr defaultRowHeight="14.5" x14ac:dyDescent="0.35"/>
  <cols>
    <col min="1" max="1" width="22.26953125" bestFit="1" customWidth="1"/>
    <col min="2" max="2" width="15.26953125" bestFit="1" customWidth="1"/>
    <col min="3" max="3" width="9.26953125" bestFit="1" customWidth="1"/>
    <col min="4" max="4" width="8.54296875" bestFit="1" customWidth="1"/>
    <col min="5" max="5" width="9" bestFit="1" customWidth="1"/>
    <col min="6" max="6" width="13.36328125" bestFit="1" customWidth="1"/>
    <col min="7" max="7" width="13.81640625" bestFit="1" customWidth="1"/>
  </cols>
  <sheetData>
    <row r="3" spans="1:7" x14ac:dyDescent="0.35">
      <c r="B3" s="5" t="s">
        <v>3963</v>
      </c>
    </row>
    <row r="4" spans="1:7" x14ac:dyDescent="0.35">
      <c r="B4" t="s">
        <v>14</v>
      </c>
      <c r="D4" t="s">
        <v>8</v>
      </c>
      <c r="F4" t="s">
        <v>3969</v>
      </c>
      <c r="G4" t="s">
        <v>3967</v>
      </c>
    </row>
    <row r="5" spans="1:7" x14ac:dyDescent="0.35">
      <c r="A5" s="5" t="s">
        <v>3977</v>
      </c>
      <c r="B5" t="s">
        <v>3970</v>
      </c>
      <c r="C5" t="s">
        <v>3968</v>
      </c>
      <c r="D5" s="4" t="s">
        <v>3970</v>
      </c>
      <c r="E5" t="s">
        <v>3968</v>
      </c>
    </row>
    <row r="6" spans="1:7" x14ac:dyDescent="0.35">
      <c r="A6" s="6" t="s">
        <v>1621</v>
      </c>
      <c r="B6">
        <v>47</v>
      </c>
      <c r="C6" s="8">
        <v>559.20375882352948</v>
      </c>
      <c r="D6">
        <v>37</v>
      </c>
      <c r="E6" s="8">
        <v>330.46663333333328</v>
      </c>
      <c r="F6">
        <v>84</v>
      </c>
      <c r="G6" s="8">
        <v>451.98323125000002</v>
      </c>
    </row>
    <row r="7" spans="1:7" x14ac:dyDescent="0.35">
      <c r="A7" s="6" t="s">
        <v>1577</v>
      </c>
      <c r="B7">
        <v>27</v>
      </c>
      <c r="C7" s="8">
        <v>783.32051818181822</v>
      </c>
      <c r="D7">
        <v>43</v>
      </c>
      <c r="E7" s="8">
        <v>532.80129444444447</v>
      </c>
      <c r="F7">
        <v>70</v>
      </c>
      <c r="G7" s="8">
        <v>627.82582758620697</v>
      </c>
    </row>
    <row r="8" spans="1:7" x14ac:dyDescent="0.35">
      <c r="A8" s="6" t="s">
        <v>1689</v>
      </c>
      <c r="B8">
        <v>62</v>
      </c>
      <c r="C8" s="8">
        <v>1245.5090210526316</v>
      </c>
      <c r="D8">
        <v>15</v>
      </c>
      <c r="E8" s="8">
        <v>910.38912857142873</v>
      </c>
      <c r="F8">
        <v>77</v>
      </c>
      <c r="G8" s="8">
        <v>1155.2844346153847</v>
      </c>
    </row>
    <row r="9" spans="1:7" x14ac:dyDescent="0.35">
      <c r="A9" s="6" t="s">
        <v>1731</v>
      </c>
      <c r="B9">
        <v>43</v>
      </c>
      <c r="C9" s="8">
        <v>278.85430499999995</v>
      </c>
      <c r="D9">
        <v>25</v>
      </c>
      <c r="E9" s="8">
        <v>-185.88292000000007</v>
      </c>
      <c r="F9">
        <v>68</v>
      </c>
      <c r="G9" s="8">
        <v>123.94189666666658</v>
      </c>
    </row>
    <row r="10" spans="1:7" x14ac:dyDescent="0.35">
      <c r="A10" s="6" t="s">
        <v>1617</v>
      </c>
      <c r="B10">
        <v>57</v>
      </c>
      <c r="C10" s="8">
        <v>164.38801176470571</v>
      </c>
      <c r="D10">
        <v>30</v>
      </c>
      <c r="E10" s="8">
        <v>161.92779999999991</v>
      </c>
      <c r="F10">
        <v>87</v>
      </c>
      <c r="G10" s="8">
        <v>163.36999310344808</v>
      </c>
    </row>
    <row r="11" spans="1:7" x14ac:dyDescent="0.35">
      <c r="A11" s="6" t="s">
        <v>1695</v>
      </c>
      <c r="B11">
        <v>37</v>
      </c>
      <c r="C11" s="8">
        <v>-58.463920000000044</v>
      </c>
      <c r="D11">
        <v>34</v>
      </c>
      <c r="E11" s="8">
        <v>548.24950999999999</v>
      </c>
      <c r="F11">
        <v>71</v>
      </c>
      <c r="G11" s="8">
        <v>184.22145199999994</v>
      </c>
    </row>
    <row r="12" spans="1:7" x14ac:dyDescent="0.35">
      <c r="A12" s="6" t="s">
        <v>1611</v>
      </c>
      <c r="B12">
        <v>48</v>
      </c>
      <c r="C12" s="8">
        <v>135.01841875000002</v>
      </c>
      <c r="D12">
        <v>36</v>
      </c>
      <c r="E12" s="8">
        <v>-178.66546666666665</v>
      </c>
      <c r="F12">
        <v>84</v>
      </c>
      <c r="G12" s="8">
        <v>-16.76410645161284</v>
      </c>
    </row>
    <row r="13" spans="1:7" x14ac:dyDescent="0.35">
      <c r="A13" s="6" t="s">
        <v>1667</v>
      </c>
      <c r="B13">
        <v>24</v>
      </c>
      <c r="C13" s="8">
        <v>728.70123750000005</v>
      </c>
      <c r="D13">
        <v>44</v>
      </c>
      <c r="E13" s="8">
        <v>851.45366249999984</v>
      </c>
      <c r="F13">
        <v>68</v>
      </c>
      <c r="G13" s="8">
        <v>810.53618749999987</v>
      </c>
    </row>
    <row r="14" spans="1:7" x14ac:dyDescent="0.35">
      <c r="A14" s="6" t="s">
        <v>1721</v>
      </c>
      <c r="B14">
        <v>33</v>
      </c>
      <c r="C14" s="8">
        <v>667.88848461538453</v>
      </c>
      <c r="D14">
        <v>35</v>
      </c>
      <c r="E14" s="8">
        <v>473.04265714285714</v>
      </c>
      <c r="F14">
        <v>68</v>
      </c>
      <c r="G14" s="8">
        <v>566.8573148148148</v>
      </c>
    </row>
    <row r="15" spans="1:7" x14ac:dyDescent="0.35">
      <c r="A15" s="6" t="s">
        <v>1573</v>
      </c>
      <c r="B15">
        <v>41</v>
      </c>
      <c r="C15" s="8">
        <v>-1.4066733333332839</v>
      </c>
      <c r="D15">
        <v>31</v>
      </c>
      <c r="E15" s="8">
        <v>-344.02764999999999</v>
      </c>
      <c r="F15">
        <v>72</v>
      </c>
      <c r="G15" s="8">
        <v>-166.80990344827586</v>
      </c>
    </row>
    <row r="16" spans="1:7" x14ac:dyDescent="0.35">
      <c r="A16" s="6" t="s">
        <v>3951</v>
      </c>
      <c r="B16">
        <v>419</v>
      </c>
      <c r="C16" s="8">
        <v>436.64728013245025</v>
      </c>
      <c r="D16">
        <v>330</v>
      </c>
      <c r="E16" s="8">
        <v>299.51475496183195</v>
      </c>
      <c r="F16">
        <v>749</v>
      </c>
      <c r="G16" s="8">
        <v>372.94387304964545</v>
      </c>
    </row>
  </sheetData>
  <sortState xmlns:xlrd2="http://schemas.microsoft.com/office/spreadsheetml/2017/richdata2" ref="A3:G104">
    <sortCondition descending="1" ref="B5"/>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BA10-31CB-42AB-807C-80A59EA3826F}">
  <dimension ref="A3:G10"/>
  <sheetViews>
    <sheetView topLeftCell="A4" workbookViewId="0">
      <selection activeCell="C8" sqref="C8"/>
    </sheetView>
  </sheetViews>
  <sheetFormatPr defaultRowHeight="14.5" x14ac:dyDescent="0.35"/>
  <cols>
    <col min="1" max="1" width="10.7265625" bestFit="1" customWidth="1"/>
    <col min="2" max="2" width="15.26953125" bestFit="1" customWidth="1"/>
    <col min="3" max="3" width="11.26953125" bestFit="1" customWidth="1"/>
    <col min="4" max="4" width="12.26953125" bestFit="1" customWidth="1"/>
    <col min="5" max="5" width="11.26953125" bestFit="1" customWidth="1"/>
    <col min="6" max="6" width="17.1796875" bestFit="1" customWidth="1"/>
    <col min="7" max="7" width="16.08984375" bestFit="1" customWidth="1"/>
  </cols>
  <sheetData>
    <row r="3" spans="1:7" x14ac:dyDescent="0.35">
      <c r="B3" s="5" t="s">
        <v>3963</v>
      </c>
    </row>
    <row r="4" spans="1:7" x14ac:dyDescent="0.35">
      <c r="B4" t="s">
        <v>14</v>
      </c>
      <c r="D4" t="s">
        <v>8</v>
      </c>
      <c r="F4" t="s">
        <v>3966</v>
      </c>
      <c r="G4" t="s">
        <v>3965</v>
      </c>
    </row>
    <row r="5" spans="1:7" x14ac:dyDescent="0.35">
      <c r="A5" s="5" t="s">
        <v>1744</v>
      </c>
      <c r="B5" t="s">
        <v>3955</v>
      </c>
      <c r="C5" t="s">
        <v>3964</v>
      </c>
      <c r="D5" t="s">
        <v>3955</v>
      </c>
      <c r="E5" t="s">
        <v>3964</v>
      </c>
    </row>
    <row r="6" spans="1:7" x14ac:dyDescent="0.35">
      <c r="A6" s="6" t="s">
        <v>1748</v>
      </c>
      <c r="B6" s="8">
        <v>135306.88650000005</v>
      </c>
      <c r="C6">
        <v>292</v>
      </c>
      <c r="D6" s="8">
        <v>128254.74900000008</v>
      </c>
      <c r="E6">
        <v>283</v>
      </c>
      <c r="F6" s="8">
        <v>263561.63549999986</v>
      </c>
      <c r="G6">
        <v>575</v>
      </c>
    </row>
    <row r="7" spans="1:7" x14ac:dyDescent="0.35">
      <c r="A7" s="6" t="s">
        <v>1753</v>
      </c>
      <c r="B7" s="8">
        <v>139090.33929999999</v>
      </c>
      <c r="C7">
        <v>306</v>
      </c>
      <c r="D7" s="8">
        <v>132500.72939999995</v>
      </c>
      <c r="E7">
        <v>280</v>
      </c>
      <c r="F7" s="8">
        <v>271591.0687</v>
      </c>
      <c r="G7">
        <v>586</v>
      </c>
    </row>
    <row r="8" spans="1:7" x14ac:dyDescent="0.35">
      <c r="A8" s="6" t="s">
        <v>1757</v>
      </c>
      <c r="B8" s="8">
        <v>196426.04370000004</v>
      </c>
      <c r="C8">
        <v>337</v>
      </c>
      <c r="D8" s="8">
        <v>91205.858800000016</v>
      </c>
      <c r="E8">
        <v>230</v>
      </c>
      <c r="F8" s="8">
        <v>287631.90250000008</v>
      </c>
      <c r="G8">
        <v>567</v>
      </c>
    </row>
    <row r="9" spans="1:7" x14ac:dyDescent="0.35">
      <c r="A9" s="6" t="s">
        <v>1778</v>
      </c>
      <c r="B9" s="8">
        <v>67816.168000000005</v>
      </c>
      <c r="C9">
        <v>133</v>
      </c>
      <c r="D9" s="8">
        <v>46892.715499999969</v>
      </c>
      <c r="E9">
        <v>91</v>
      </c>
      <c r="F9" s="8">
        <v>114708.88350000004</v>
      </c>
      <c r="G9">
        <v>224</v>
      </c>
    </row>
    <row r="10" spans="1:7" x14ac:dyDescent="0.35">
      <c r="A10" s="6" t="s">
        <v>3951</v>
      </c>
      <c r="B10" s="8">
        <v>538639.43750000012</v>
      </c>
      <c r="C10">
        <v>1068</v>
      </c>
      <c r="D10" s="8">
        <v>398854.05270000029</v>
      </c>
      <c r="E10">
        <v>884</v>
      </c>
      <c r="F10" s="8">
        <v>937493.4901999993</v>
      </c>
      <c r="G10">
        <v>1952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F5" sqref="F5"/>
    </sheetView>
  </sheetViews>
  <sheetFormatPr defaultRowHeight="14.5" x14ac:dyDescent="0.35"/>
  <cols>
    <col min="1" max="1" width="15" customWidth="1"/>
    <col min="2" max="2" width="18.1796875" customWidth="1"/>
    <col min="3" max="3" width="17.90625" style="13" customWidth="1"/>
    <col min="4" max="4" width="9.54296875" customWidth="1"/>
    <col min="5" max="5" width="12.453125" customWidth="1"/>
    <col min="6" max="6" width="15.08984375" customWidth="1"/>
    <col min="7" max="7" width="9.54296875" customWidth="1"/>
    <col min="8" max="8" width="13.90625" customWidth="1"/>
    <col min="9" max="9" width="10" customWidth="1"/>
  </cols>
  <sheetData>
    <row r="1" spans="1:12" x14ac:dyDescent="0.35">
      <c r="A1" s="11" t="s">
        <v>0</v>
      </c>
      <c r="B1" s="3" t="s">
        <v>1</v>
      </c>
      <c r="C1" s="12" t="s">
        <v>3956</v>
      </c>
      <c r="D1" s="2" t="s">
        <v>2</v>
      </c>
      <c r="E1" s="2" t="s">
        <v>3</v>
      </c>
      <c r="F1" s="3" t="s">
        <v>3961</v>
      </c>
      <c r="G1" s="2" t="s">
        <v>4</v>
      </c>
      <c r="H1" s="2" t="s">
        <v>5</v>
      </c>
      <c r="I1" s="2" t="s">
        <v>6</v>
      </c>
    </row>
    <row r="2" spans="1:12" x14ac:dyDescent="0.35">
      <c r="A2" t="s">
        <v>7</v>
      </c>
      <c r="B2" t="s">
        <v>3926</v>
      </c>
      <c r="C2" s="13" t="str">
        <f>PROPER(Table1[[#This Row],[Name]])</f>
        <v xml:space="preserve"> Sheena Bonilla  </v>
      </c>
      <c r="D2">
        <v>55</v>
      </c>
      <c r="E2" t="s">
        <v>8</v>
      </c>
      <c r="F2" t="str">
        <f>IF(OR(LEFT(Table1[[#This Row],[Name corrected]],2)="Ms",LEFT(Table1[[#This Row],[Name corrected]],3)="Mrs"),"Female",Table1[[#This Row],[Gender]])</f>
        <v>Male</v>
      </c>
      <c r="G2" t="s">
        <v>9</v>
      </c>
      <c r="H2" t="s">
        <v>10</v>
      </c>
      <c r="I2" t="s">
        <v>11</v>
      </c>
    </row>
    <row r="3" spans="1:12" x14ac:dyDescent="0.35">
      <c r="A3" t="s">
        <v>12</v>
      </c>
      <c r="B3" t="s">
        <v>13</v>
      </c>
      <c r="C3" s="13" t="str">
        <f>PROPER(Table1[[#This Row],[Name]])</f>
        <v>Eugene Nelson</v>
      </c>
      <c r="D3">
        <v>26</v>
      </c>
      <c r="E3" t="s">
        <v>14</v>
      </c>
      <c r="F3" t="str">
        <f>IF(OR(LEFT(Table1[[#This Row],[Name corrected]],2)="Ms",LEFT(Table1[[#This Row],[Name corrected]],3)="Mrs"),"Female",Table1[[#This Row],[Gender]])</f>
        <v>Female</v>
      </c>
      <c r="G3" t="s">
        <v>15</v>
      </c>
      <c r="H3" t="s">
        <v>16</v>
      </c>
      <c r="I3" t="s">
        <v>11</v>
      </c>
    </row>
    <row r="4" spans="1:12" ht="15" thickBot="1" x14ac:dyDescent="0.4">
      <c r="A4" t="s">
        <v>17</v>
      </c>
      <c r="B4" t="s">
        <v>3824</v>
      </c>
      <c r="C4" s="13" t="str">
        <f>PROPER(Table1[[#This Row],[Name]])</f>
        <v>Dr. Benjamin Price</v>
      </c>
      <c r="D4">
        <v>29</v>
      </c>
      <c r="E4" t="s">
        <v>14</v>
      </c>
      <c r="F4" t="str">
        <f>IF(OR(LEFT(Table1[[#This Row],[Name corrected]],2)="Ms",LEFT(Table1[[#This Row],[Name corrected]],3)="Mrs"),"Female",Table1[[#This Row],[Gender]])</f>
        <v>Female</v>
      </c>
      <c r="G4" t="s">
        <v>18</v>
      </c>
      <c r="H4" t="s">
        <v>19</v>
      </c>
      <c r="I4" t="s">
        <v>11</v>
      </c>
    </row>
    <row r="5" spans="1:12" x14ac:dyDescent="0.35">
      <c r="A5" t="s">
        <v>20</v>
      </c>
      <c r="B5" t="s">
        <v>3825</v>
      </c>
      <c r="C5" s="13" t="str">
        <f>PROPER(Table1[[#This Row],[Name]])</f>
        <v>Jeremy Harris</v>
      </c>
      <c r="D5">
        <v>59</v>
      </c>
      <c r="E5" t="s">
        <v>14</v>
      </c>
      <c r="F5" t="str">
        <f>IF(OR(LEFT(Table1[[#This Row],[Name corrected]],2)="Ms",LEFT(Table1[[#This Row],[Name corrected]],3)="Mrs"),"Female",Table1[[#This Row],[Gender]])</f>
        <v>Female</v>
      </c>
      <c r="G5" t="s">
        <v>21</v>
      </c>
      <c r="H5" t="s">
        <v>22</v>
      </c>
      <c r="I5" t="s">
        <v>11</v>
      </c>
      <c r="K5" s="10" t="s">
        <v>3959</v>
      </c>
      <c r="L5" s="10"/>
    </row>
    <row r="6" spans="1:12" x14ac:dyDescent="0.35">
      <c r="A6" t="s">
        <v>23</v>
      </c>
      <c r="B6" t="s">
        <v>24</v>
      </c>
      <c r="C6" s="13" t="str">
        <f>PROPER(Table1[[#This Row],[Name]])</f>
        <v>Caroline Collins</v>
      </c>
      <c r="D6">
        <v>64</v>
      </c>
      <c r="E6" t="s">
        <v>14</v>
      </c>
      <c r="F6" t="str">
        <f>IF(OR(LEFT(Table1[[#This Row],[Name corrected]],2)="Ms",LEFT(Table1[[#This Row],[Name corrected]],3)="Mrs"),"Female",Table1[[#This Row],[Gender]])</f>
        <v>Female</v>
      </c>
      <c r="G6" t="s">
        <v>25</v>
      </c>
      <c r="H6" t="s">
        <v>26</v>
      </c>
      <c r="I6" t="s">
        <v>11</v>
      </c>
    </row>
    <row r="7" spans="1:12" x14ac:dyDescent="0.35">
      <c r="A7" t="s">
        <v>27</v>
      </c>
      <c r="B7" t="s">
        <v>28</v>
      </c>
      <c r="C7" s="13" t="str">
        <f>PROPER(Table1[[#This Row],[Name]])</f>
        <v>Christine Vaughn</v>
      </c>
      <c r="D7">
        <v>24</v>
      </c>
      <c r="E7" t="s">
        <v>8</v>
      </c>
      <c r="F7" t="str">
        <f>IF(OR(LEFT(Table1[[#This Row],[Name corrected]],2)="Ms",LEFT(Table1[[#This Row],[Name corrected]],3)="Mrs"),"Female",Table1[[#This Row],[Gender]])</f>
        <v>Male</v>
      </c>
      <c r="G7" t="s">
        <v>29</v>
      </c>
      <c r="H7" t="s">
        <v>30</v>
      </c>
      <c r="I7" t="s">
        <v>11</v>
      </c>
      <c r="K7" t="s">
        <v>3937</v>
      </c>
      <c r="L7">
        <v>41.561999999999998</v>
      </c>
    </row>
    <row r="8" spans="1:12" x14ac:dyDescent="0.35">
      <c r="A8" t="s">
        <v>31</v>
      </c>
      <c r="B8" t="s">
        <v>32</v>
      </c>
      <c r="C8" s="13" t="str">
        <f>PROPER(Table1[[#This Row],[Name]])</f>
        <v>Amber Jackson</v>
      </c>
      <c r="D8">
        <v>29</v>
      </c>
      <c r="E8" t="s">
        <v>14</v>
      </c>
      <c r="F8" t="str">
        <f>IF(OR(LEFT(Table1[[#This Row],[Name corrected]],2)="Ms",LEFT(Table1[[#This Row],[Name corrected]],3)="Mrs"),"Female",Table1[[#This Row],[Gender]])</f>
        <v>Female</v>
      </c>
      <c r="G8" t="s">
        <v>33</v>
      </c>
      <c r="H8" t="s">
        <v>34</v>
      </c>
      <c r="I8" t="s">
        <v>11</v>
      </c>
      <c r="K8" t="s">
        <v>3938</v>
      </c>
      <c r="L8">
        <v>0.61138522699815301</v>
      </c>
    </row>
    <row r="9" spans="1:12" x14ac:dyDescent="0.35">
      <c r="A9" t="s">
        <v>35</v>
      </c>
      <c r="B9" t="s">
        <v>36</v>
      </c>
      <c r="C9" s="13" t="str">
        <f>PROPER(Table1[[#This Row],[Name]])</f>
        <v>Daniel Boyd</v>
      </c>
      <c r="D9">
        <v>29</v>
      </c>
      <c r="E9" t="s">
        <v>14</v>
      </c>
      <c r="F9" t="str">
        <f>IF(OR(LEFT(Table1[[#This Row],[Name corrected]],2)="Ms",LEFT(Table1[[#This Row],[Name corrected]],3)="Mrs"),"Female",Table1[[#This Row],[Gender]])</f>
        <v>Female</v>
      </c>
      <c r="G9" t="s">
        <v>37</v>
      </c>
      <c r="H9" t="s">
        <v>38</v>
      </c>
      <c r="I9" t="s">
        <v>11</v>
      </c>
      <c r="K9" t="s">
        <v>3939</v>
      </c>
      <c r="L9">
        <v>42</v>
      </c>
    </row>
    <row r="10" spans="1:12" x14ac:dyDescent="0.35">
      <c r="A10" t="s">
        <v>39</v>
      </c>
      <c r="B10" t="s">
        <v>40</v>
      </c>
      <c r="C10" s="13" t="str">
        <f>PROPER(Table1[[#This Row],[Name]])</f>
        <v>Melissa Howard</v>
      </c>
      <c r="D10">
        <v>53</v>
      </c>
      <c r="E10" t="s">
        <v>14</v>
      </c>
      <c r="F10" t="str">
        <f>IF(OR(LEFT(Table1[[#This Row],[Name corrected]],2)="Ms",LEFT(Table1[[#This Row],[Name corrected]],3)="Mrs"),"Female",Table1[[#This Row],[Gender]])</f>
        <v>Female</v>
      </c>
      <c r="G10" t="s">
        <v>41</v>
      </c>
      <c r="H10" t="s">
        <v>42</v>
      </c>
      <c r="I10" t="s">
        <v>11</v>
      </c>
      <c r="K10" t="s">
        <v>3940</v>
      </c>
      <c r="L10">
        <v>46</v>
      </c>
    </row>
    <row r="11" spans="1:12" x14ac:dyDescent="0.35">
      <c r="A11" t="s">
        <v>43</v>
      </c>
      <c r="B11" t="s">
        <v>44</v>
      </c>
      <c r="C11" s="13" t="str">
        <f>PROPER(Table1[[#This Row],[Name]])</f>
        <v>Ms. Maria Leach</v>
      </c>
      <c r="D11">
        <v>64</v>
      </c>
      <c r="E11" t="s">
        <v>8</v>
      </c>
      <c r="F11" t="str">
        <f>IF(OR(LEFT(Table1[[#This Row],[Name corrected]],2)="Ms",LEFT(Table1[[#This Row],[Name corrected]],3)="Mrs"),"Female",Table1[[#This Row],[Gender]])</f>
        <v>Female</v>
      </c>
      <c r="G11" t="s">
        <v>45</v>
      </c>
      <c r="H11" t="s">
        <v>46</v>
      </c>
      <c r="I11" t="s">
        <v>11</v>
      </c>
      <c r="K11" t="s">
        <v>3941</v>
      </c>
      <c r="L11">
        <v>13.670989280070099</v>
      </c>
    </row>
    <row r="12" spans="1:12" x14ac:dyDescent="0.35">
      <c r="A12" t="s">
        <v>47</v>
      </c>
      <c r="B12" t="s">
        <v>48</v>
      </c>
      <c r="C12" s="13" t="str">
        <f>PROPER(Table1[[#This Row],[Name]])</f>
        <v>Dominic Page</v>
      </c>
      <c r="D12">
        <v>53</v>
      </c>
      <c r="E12" t="s">
        <v>8</v>
      </c>
      <c r="F12" t="str">
        <f>IF(OR(LEFT(Table1[[#This Row],[Name corrected]],2)="Ms",LEFT(Table1[[#This Row],[Name corrected]],3)="Mrs"),"Female",Table1[[#This Row],[Gender]])</f>
        <v>Male</v>
      </c>
      <c r="G12" t="s">
        <v>49</v>
      </c>
      <c r="H12" t="s">
        <v>46</v>
      </c>
      <c r="I12" t="s">
        <v>11</v>
      </c>
      <c r="K12" t="s">
        <v>3942</v>
      </c>
      <c r="L12">
        <v>186.89594789579155</v>
      </c>
    </row>
    <row r="13" spans="1:12" x14ac:dyDescent="0.35">
      <c r="A13" t="s">
        <v>50</v>
      </c>
      <c r="B13" t="s">
        <v>51</v>
      </c>
      <c r="C13" s="13" t="str">
        <f>PROPER(Table1[[#This Row],[Name]])</f>
        <v>Brian Lopez</v>
      </c>
      <c r="D13">
        <v>28</v>
      </c>
      <c r="E13" t="s">
        <v>14</v>
      </c>
      <c r="F13" t="str">
        <f>IF(OR(LEFT(Table1[[#This Row],[Name corrected]],2)="Ms",LEFT(Table1[[#This Row],[Name corrected]],3)="Mrs"),"Female",Table1[[#This Row],[Gender]])</f>
        <v>Female</v>
      </c>
      <c r="G13" t="s">
        <v>52</v>
      </c>
      <c r="H13" t="s">
        <v>53</v>
      </c>
      <c r="I13" t="s">
        <v>11</v>
      </c>
      <c r="K13" t="s">
        <v>3943</v>
      </c>
      <c r="L13">
        <v>-1.2193919892240326</v>
      </c>
    </row>
    <row r="14" spans="1:12" x14ac:dyDescent="0.35">
      <c r="A14" t="s">
        <v>54</v>
      </c>
      <c r="B14" t="s">
        <v>55</v>
      </c>
      <c r="C14" s="13" t="str">
        <f>PROPER(Table1[[#This Row],[Name]])</f>
        <v>Kenneth Lambert</v>
      </c>
      <c r="D14">
        <v>55</v>
      </c>
      <c r="E14" t="s">
        <v>14</v>
      </c>
      <c r="F14" t="str">
        <f>IF(OR(LEFT(Table1[[#This Row],[Name corrected]],2)="Ms",LEFT(Table1[[#This Row],[Name corrected]],3)="Mrs"),"Female",Table1[[#This Row],[Gender]])</f>
        <v>Female</v>
      </c>
      <c r="G14" t="s">
        <v>56</v>
      </c>
      <c r="H14" t="s">
        <v>57</v>
      </c>
      <c r="I14" t="s">
        <v>11</v>
      </c>
      <c r="K14" t="s">
        <v>3944</v>
      </c>
      <c r="L14">
        <v>-3.6548529921374591E-2</v>
      </c>
    </row>
    <row r="15" spans="1:12" x14ac:dyDescent="0.35">
      <c r="A15" t="s">
        <v>58</v>
      </c>
      <c r="B15" t="s">
        <v>59</v>
      </c>
      <c r="C15" s="13" t="str">
        <f>PROPER(Table1[[#This Row],[Name]])</f>
        <v>Nathan Hernandez</v>
      </c>
      <c r="D15">
        <v>32</v>
      </c>
      <c r="E15" t="s">
        <v>14</v>
      </c>
      <c r="F15" t="str">
        <f>IF(OR(LEFT(Table1[[#This Row],[Name corrected]],2)="Ms",LEFT(Table1[[#This Row],[Name corrected]],3)="Mrs"),"Female",Table1[[#This Row],[Gender]])</f>
        <v>Female</v>
      </c>
      <c r="G15" t="s">
        <v>60</v>
      </c>
      <c r="H15" t="s">
        <v>61</v>
      </c>
      <c r="I15" t="s">
        <v>11</v>
      </c>
      <c r="K15" t="s">
        <v>3945</v>
      </c>
      <c r="L15">
        <v>46</v>
      </c>
    </row>
    <row r="16" spans="1:12" x14ac:dyDescent="0.35">
      <c r="A16" t="s">
        <v>62</v>
      </c>
      <c r="B16" t="s">
        <v>63</v>
      </c>
      <c r="C16" s="13" t="str">
        <f>PROPER(Table1[[#This Row],[Name]])</f>
        <v>Ashley Cohen</v>
      </c>
      <c r="D16">
        <v>53</v>
      </c>
      <c r="E16" t="s">
        <v>14</v>
      </c>
      <c r="F16" t="str">
        <f>IF(OR(LEFT(Table1[[#This Row],[Name corrected]],2)="Ms",LEFT(Table1[[#This Row],[Name corrected]],3)="Mrs"),"Female",Table1[[#This Row],[Gender]])</f>
        <v>Female</v>
      </c>
      <c r="G16" t="s">
        <v>64</v>
      </c>
      <c r="H16" t="s">
        <v>65</v>
      </c>
      <c r="I16" t="s">
        <v>11</v>
      </c>
      <c r="K16" t="s">
        <v>3946</v>
      </c>
      <c r="L16">
        <v>18</v>
      </c>
    </row>
    <row r="17" spans="1:12" x14ac:dyDescent="0.35">
      <c r="A17" t="s">
        <v>66</v>
      </c>
      <c r="B17" t="s">
        <v>67</v>
      </c>
      <c r="C17" s="13" t="str">
        <f>PROPER(Table1[[#This Row],[Name]])</f>
        <v>Laura Alvarez</v>
      </c>
      <c r="D17">
        <v>49</v>
      </c>
      <c r="E17" t="s">
        <v>14</v>
      </c>
      <c r="F17" t="str">
        <f>IF(OR(LEFT(Table1[[#This Row],[Name corrected]],2)="Ms",LEFT(Table1[[#This Row],[Name corrected]],3)="Mrs"),"Female",Table1[[#This Row],[Gender]])</f>
        <v>Female</v>
      </c>
      <c r="G17" t="s">
        <v>68</v>
      </c>
      <c r="H17" t="s">
        <v>69</v>
      </c>
      <c r="I17" t="s">
        <v>11</v>
      </c>
      <c r="K17" t="s">
        <v>3947</v>
      </c>
      <c r="L17">
        <v>64</v>
      </c>
    </row>
    <row r="18" spans="1:12" x14ac:dyDescent="0.35">
      <c r="A18" t="s">
        <v>70</v>
      </c>
      <c r="B18" t="s">
        <v>71</v>
      </c>
      <c r="C18" s="13" t="str">
        <f>PROPER(Table1[[#This Row],[Name]])</f>
        <v>John Scott</v>
      </c>
      <c r="D18">
        <v>24</v>
      </c>
      <c r="E18" t="s">
        <v>14</v>
      </c>
      <c r="F18" t="str">
        <f>IF(OR(LEFT(Table1[[#This Row],[Name corrected]],2)="Ms",LEFT(Table1[[#This Row],[Name corrected]],3)="Mrs"),"Female",Table1[[#This Row],[Gender]])</f>
        <v>Female</v>
      </c>
      <c r="G18" t="s">
        <v>72</v>
      </c>
      <c r="H18" t="s">
        <v>46</v>
      </c>
      <c r="I18" t="s">
        <v>11</v>
      </c>
      <c r="K18" t="s">
        <v>3948</v>
      </c>
      <c r="L18">
        <v>20781</v>
      </c>
    </row>
    <row r="19" spans="1:12" ht="15" thickBot="1" x14ac:dyDescent="0.4">
      <c r="A19" t="s">
        <v>73</v>
      </c>
      <c r="B19" t="s">
        <v>74</v>
      </c>
      <c r="C19" s="13" t="str">
        <f>PROPER(Table1[[#This Row],[Name]])</f>
        <v>Adam Cruz</v>
      </c>
      <c r="D19">
        <v>60</v>
      </c>
      <c r="E19" t="s">
        <v>14</v>
      </c>
      <c r="F19" t="str">
        <f>IF(OR(LEFT(Table1[[#This Row],[Name corrected]],2)="Ms",LEFT(Table1[[#This Row],[Name corrected]],3)="Mrs"),"Female",Table1[[#This Row],[Gender]])</f>
        <v>Female</v>
      </c>
      <c r="G19" t="s">
        <v>75</v>
      </c>
      <c r="H19" t="s">
        <v>76</v>
      </c>
      <c r="I19" t="s">
        <v>11</v>
      </c>
      <c r="K19" s="9" t="s">
        <v>3949</v>
      </c>
      <c r="L19" s="9">
        <v>500</v>
      </c>
    </row>
    <row r="20" spans="1:12" x14ac:dyDescent="0.35">
      <c r="A20" t="s">
        <v>77</v>
      </c>
      <c r="B20" t="s">
        <v>78</v>
      </c>
      <c r="C20" s="13" t="str">
        <f>PROPER(Table1[[#This Row],[Name]])</f>
        <v>Rhonda Moss</v>
      </c>
      <c r="D20">
        <v>43</v>
      </c>
      <c r="E20" t="s">
        <v>8</v>
      </c>
      <c r="F20" t="str">
        <f>IF(OR(LEFT(Table1[[#This Row],[Name corrected]],2)="Ms",LEFT(Table1[[#This Row],[Name corrected]],3)="Mrs"),"Female",Table1[[#This Row],[Gender]])</f>
        <v>Male</v>
      </c>
      <c r="G20" t="s">
        <v>79</v>
      </c>
      <c r="H20" t="s">
        <v>57</v>
      </c>
      <c r="I20" t="s">
        <v>11</v>
      </c>
    </row>
    <row r="21" spans="1:12" x14ac:dyDescent="0.35">
      <c r="A21" t="s">
        <v>80</v>
      </c>
      <c r="B21" t="s">
        <v>81</v>
      </c>
      <c r="C21" s="13" t="str">
        <f>PROPER(Table1[[#This Row],[Name]])</f>
        <v>Michael Torres</v>
      </c>
      <c r="D21">
        <v>46</v>
      </c>
      <c r="E21" t="s">
        <v>14</v>
      </c>
      <c r="F21" t="str">
        <f>IF(OR(LEFT(Table1[[#This Row],[Name corrected]],2)="Ms",LEFT(Table1[[#This Row],[Name corrected]],3)="Mrs"),"Female",Table1[[#This Row],[Gender]])</f>
        <v>Female</v>
      </c>
      <c r="G21" t="s">
        <v>82</v>
      </c>
      <c r="H21" t="s">
        <v>83</v>
      </c>
      <c r="I21" t="s">
        <v>11</v>
      </c>
    </row>
    <row r="22" spans="1:12" x14ac:dyDescent="0.35">
      <c r="A22" t="s">
        <v>84</v>
      </c>
      <c r="B22" t="s">
        <v>85</v>
      </c>
      <c r="C22" s="13" t="str">
        <f>PROPER(Table1[[#This Row],[Name]])</f>
        <v>Bridget Allen</v>
      </c>
      <c r="D22">
        <v>59</v>
      </c>
      <c r="E22" t="s">
        <v>8</v>
      </c>
      <c r="F22" t="str">
        <f>IF(OR(LEFT(Table1[[#This Row],[Name corrected]],2)="Ms",LEFT(Table1[[#This Row],[Name corrected]],3)="Mrs"),"Female",Table1[[#This Row],[Gender]])</f>
        <v>Male</v>
      </c>
      <c r="G22" t="s">
        <v>86</v>
      </c>
      <c r="H22" t="s">
        <v>87</v>
      </c>
      <c r="I22" t="s">
        <v>11</v>
      </c>
    </row>
    <row r="23" spans="1:12" x14ac:dyDescent="0.35">
      <c r="A23" t="s">
        <v>88</v>
      </c>
      <c r="B23" t="s">
        <v>89</v>
      </c>
      <c r="C23" s="13" t="str">
        <f>PROPER(Table1[[#This Row],[Name]])</f>
        <v>Jeff Martinez</v>
      </c>
      <c r="D23">
        <v>36</v>
      </c>
      <c r="E23" t="s">
        <v>14</v>
      </c>
      <c r="F23" t="str">
        <f>IF(OR(LEFT(Table1[[#This Row],[Name corrected]],2)="Ms",LEFT(Table1[[#This Row],[Name corrected]],3)="Mrs"),"Female",Table1[[#This Row],[Gender]])</f>
        <v>Female</v>
      </c>
      <c r="G23" t="s">
        <v>90</v>
      </c>
      <c r="H23" t="s">
        <v>91</v>
      </c>
      <c r="I23" t="s">
        <v>11</v>
      </c>
    </row>
    <row r="24" spans="1:12" x14ac:dyDescent="0.35">
      <c r="A24" t="s">
        <v>92</v>
      </c>
      <c r="B24" t="s">
        <v>3826</v>
      </c>
      <c r="C24" s="13" t="str">
        <f>PROPER(Table1[[#This Row],[Name]])</f>
        <v xml:space="preserve">   Paul Fox</v>
      </c>
      <c r="D24">
        <v>33</v>
      </c>
      <c r="E24" t="s">
        <v>14</v>
      </c>
      <c r="F24" t="str">
        <f>IF(OR(LEFT(Table1[[#This Row],[Name corrected]],2)="Ms",LEFT(Table1[[#This Row],[Name corrected]],3)="Mrs"),"Female",Table1[[#This Row],[Gender]])</f>
        <v>Female</v>
      </c>
      <c r="G24" t="s">
        <v>93</v>
      </c>
      <c r="H24" t="s">
        <v>94</v>
      </c>
      <c r="I24" t="s">
        <v>11</v>
      </c>
    </row>
    <row r="25" spans="1:12" x14ac:dyDescent="0.35">
      <c r="A25" t="s">
        <v>95</v>
      </c>
      <c r="B25" t="s">
        <v>96</v>
      </c>
      <c r="C25" s="13" t="str">
        <f>PROPER(Table1[[#This Row],[Name]])</f>
        <v>Jonathan Steele</v>
      </c>
      <c r="D25">
        <v>52</v>
      </c>
      <c r="E25" t="s">
        <v>14</v>
      </c>
      <c r="F25" t="str">
        <f>IF(OR(LEFT(Table1[[#This Row],[Name corrected]],2)="Ms",LEFT(Table1[[#This Row],[Name corrected]],3)="Mrs"),"Female",Table1[[#This Row],[Gender]])</f>
        <v>Female</v>
      </c>
      <c r="G25" t="s">
        <v>97</v>
      </c>
      <c r="H25" t="s">
        <v>30</v>
      </c>
      <c r="I25" t="s">
        <v>11</v>
      </c>
    </row>
    <row r="26" spans="1:12" x14ac:dyDescent="0.35">
      <c r="A26" t="s">
        <v>98</v>
      </c>
      <c r="B26" t="s">
        <v>99</v>
      </c>
      <c r="C26" s="13" t="str">
        <f>PROPER(Table1[[#This Row],[Name]])</f>
        <v>Heather Collins</v>
      </c>
      <c r="D26">
        <v>40</v>
      </c>
      <c r="E26" t="s">
        <v>8</v>
      </c>
      <c r="F26" t="str">
        <f>IF(OR(LEFT(Table1[[#This Row],[Name corrected]],2)="Ms",LEFT(Table1[[#This Row],[Name corrected]],3)="Mrs"),"Female",Table1[[#This Row],[Gender]])</f>
        <v>Male</v>
      </c>
      <c r="G26" t="s">
        <v>100</v>
      </c>
      <c r="H26" t="s">
        <v>101</v>
      </c>
      <c r="I26" t="s">
        <v>11</v>
      </c>
    </row>
    <row r="27" spans="1:12" x14ac:dyDescent="0.35">
      <c r="A27" t="s">
        <v>102</v>
      </c>
      <c r="B27" t="s">
        <v>103</v>
      </c>
      <c r="C27" s="13" t="str">
        <f>PROPER(Table1[[#This Row],[Name]])</f>
        <v>Diana Taylor</v>
      </c>
      <c r="D27">
        <v>59</v>
      </c>
      <c r="E27" t="s">
        <v>14</v>
      </c>
      <c r="F27" t="str">
        <f>IF(OR(LEFT(Table1[[#This Row],[Name corrected]],2)="Ms",LEFT(Table1[[#This Row],[Name corrected]],3)="Mrs"),"Female",Table1[[#This Row],[Gender]])</f>
        <v>Female</v>
      </c>
      <c r="G27" t="s">
        <v>104</v>
      </c>
      <c r="H27" t="s">
        <v>26</v>
      </c>
      <c r="I27" t="s">
        <v>11</v>
      </c>
    </row>
    <row r="28" spans="1:12" x14ac:dyDescent="0.35">
      <c r="A28" t="s">
        <v>105</v>
      </c>
      <c r="B28" t="s">
        <v>106</v>
      </c>
      <c r="C28" s="13" t="str">
        <f>PROPER(Table1[[#This Row],[Name]])</f>
        <v>Amber Carlson</v>
      </c>
      <c r="D28">
        <v>18</v>
      </c>
      <c r="E28" t="s">
        <v>14</v>
      </c>
      <c r="F28" t="str">
        <f>IF(OR(LEFT(Table1[[#This Row],[Name corrected]],2)="Ms",LEFT(Table1[[#This Row],[Name corrected]],3)="Mrs"),"Female",Table1[[#This Row],[Gender]])</f>
        <v>Female</v>
      </c>
      <c r="G28" t="s">
        <v>107</v>
      </c>
      <c r="H28" t="s">
        <v>108</v>
      </c>
      <c r="I28" t="s">
        <v>11</v>
      </c>
    </row>
    <row r="29" spans="1:12" x14ac:dyDescent="0.35">
      <c r="A29" t="s">
        <v>109</v>
      </c>
      <c r="B29" t="s">
        <v>110</v>
      </c>
      <c r="C29" s="13" t="str">
        <f>PROPER(Table1[[#This Row],[Name]])</f>
        <v>Leslie Johnson</v>
      </c>
      <c r="D29">
        <v>31</v>
      </c>
      <c r="E29" t="s">
        <v>8</v>
      </c>
      <c r="F29" t="str">
        <f>IF(OR(LEFT(Table1[[#This Row],[Name corrected]],2)="Ms",LEFT(Table1[[#This Row],[Name corrected]],3)="Mrs"),"Female",Table1[[#This Row],[Gender]])</f>
        <v>Male</v>
      </c>
      <c r="G29" t="s">
        <v>111</v>
      </c>
      <c r="H29" t="s">
        <v>112</v>
      </c>
      <c r="I29" t="s">
        <v>11</v>
      </c>
    </row>
    <row r="30" spans="1:12" x14ac:dyDescent="0.35">
      <c r="A30" t="s">
        <v>113</v>
      </c>
      <c r="B30" t="s">
        <v>114</v>
      </c>
      <c r="C30" s="13" t="str">
        <f>PROPER(Table1[[#This Row],[Name]])</f>
        <v>Joshua Ryan</v>
      </c>
      <c r="D30">
        <v>27</v>
      </c>
      <c r="E30" t="s">
        <v>14</v>
      </c>
      <c r="F30" t="str">
        <f>IF(OR(LEFT(Table1[[#This Row],[Name corrected]],2)="Ms",LEFT(Table1[[#This Row],[Name corrected]],3)="Mrs"),"Female",Table1[[#This Row],[Gender]])</f>
        <v>Female</v>
      </c>
      <c r="G30" t="s">
        <v>115</v>
      </c>
      <c r="H30" t="s">
        <v>83</v>
      </c>
      <c r="I30" t="s">
        <v>11</v>
      </c>
    </row>
    <row r="31" spans="1:12" x14ac:dyDescent="0.35">
      <c r="A31" t="s">
        <v>116</v>
      </c>
      <c r="B31" t="s">
        <v>117</v>
      </c>
      <c r="C31" s="13" t="str">
        <f>PROPER(Table1[[#This Row],[Name]])</f>
        <v>David Arnold</v>
      </c>
      <c r="D31">
        <v>54</v>
      </c>
      <c r="E31" t="s">
        <v>14</v>
      </c>
      <c r="F31" t="str">
        <f>IF(OR(LEFT(Table1[[#This Row],[Name corrected]],2)="Ms",LEFT(Table1[[#This Row],[Name corrected]],3)="Mrs"),"Female",Table1[[#This Row],[Gender]])</f>
        <v>Female</v>
      </c>
      <c r="G31" t="s">
        <v>118</v>
      </c>
      <c r="H31" t="s">
        <v>26</v>
      </c>
      <c r="I31" t="s">
        <v>11</v>
      </c>
    </row>
    <row r="32" spans="1:12" x14ac:dyDescent="0.35">
      <c r="A32" t="s">
        <v>119</v>
      </c>
      <c r="B32" t="s">
        <v>120</v>
      </c>
      <c r="C32" s="13" t="str">
        <f>PROPER(Table1[[#This Row],[Name]])</f>
        <v>Jessica Acevedo</v>
      </c>
      <c r="D32">
        <v>64</v>
      </c>
      <c r="E32" t="s">
        <v>14</v>
      </c>
      <c r="F32" t="str">
        <f>IF(OR(LEFT(Table1[[#This Row],[Name corrected]],2)="Ms",LEFT(Table1[[#This Row],[Name corrected]],3)="Mrs"),"Female",Table1[[#This Row],[Gender]])</f>
        <v>Female</v>
      </c>
      <c r="G32" t="s">
        <v>121</v>
      </c>
      <c r="H32" t="s">
        <v>46</v>
      </c>
      <c r="I32" t="s">
        <v>11</v>
      </c>
    </row>
    <row r="33" spans="1:9" x14ac:dyDescent="0.35">
      <c r="A33" t="s">
        <v>122</v>
      </c>
      <c r="B33" t="s">
        <v>123</v>
      </c>
      <c r="C33" s="13" t="str">
        <f>PROPER(Table1[[#This Row],[Name]])</f>
        <v>Sarah Vance</v>
      </c>
      <c r="D33">
        <v>41</v>
      </c>
      <c r="E33" t="s">
        <v>8</v>
      </c>
      <c r="F33" t="str">
        <f>IF(OR(LEFT(Table1[[#This Row],[Name corrected]],2)="Ms",LEFT(Table1[[#This Row],[Name corrected]],3)="Mrs"),"Female",Table1[[#This Row],[Gender]])</f>
        <v>Male</v>
      </c>
      <c r="G33" t="s">
        <v>124</v>
      </c>
      <c r="H33" t="s">
        <v>30</v>
      </c>
      <c r="I33" t="s">
        <v>11</v>
      </c>
    </row>
    <row r="34" spans="1:9" x14ac:dyDescent="0.35">
      <c r="A34" t="s">
        <v>125</v>
      </c>
      <c r="B34" t="s">
        <v>126</v>
      </c>
      <c r="C34" s="13" t="str">
        <f>PROPER(Table1[[#This Row],[Name]])</f>
        <v>Mike Jennings</v>
      </c>
      <c r="D34">
        <v>48</v>
      </c>
      <c r="E34" t="s">
        <v>14</v>
      </c>
      <c r="F34" t="str">
        <f>IF(OR(LEFT(Table1[[#This Row],[Name corrected]],2)="Ms",LEFT(Table1[[#This Row],[Name corrected]],3)="Mrs"),"Female",Table1[[#This Row],[Gender]])</f>
        <v>Female</v>
      </c>
      <c r="G34" t="s">
        <v>127</v>
      </c>
      <c r="H34" t="s">
        <v>128</v>
      </c>
      <c r="I34" t="s">
        <v>11</v>
      </c>
    </row>
    <row r="35" spans="1:9" x14ac:dyDescent="0.35">
      <c r="A35" t="s">
        <v>129</v>
      </c>
      <c r="B35" t="s">
        <v>130</v>
      </c>
      <c r="C35" s="13" t="str">
        <f>PROPER(Table1[[#This Row],[Name]])</f>
        <v>Robert Jones Dds</v>
      </c>
      <c r="D35">
        <v>25</v>
      </c>
      <c r="E35" t="s">
        <v>8</v>
      </c>
      <c r="F35" t="str">
        <f>IF(OR(LEFT(Table1[[#This Row],[Name corrected]],2)="Ms",LEFT(Table1[[#This Row],[Name corrected]],3)="Mrs"),"Female",Table1[[#This Row],[Gender]])</f>
        <v>Male</v>
      </c>
      <c r="G35" t="s">
        <v>131</v>
      </c>
      <c r="H35" t="s">
        <v>91</v>
      </c>
      <c r="I35" t="s">
        <v>11</v>
      </c>
    </row>
    <row r="36" spans="1:9" x14ac:dyDescent="0.35">
      <c r="A36" t="s">
        <v>132</v>
      </c>
      <c r="B36" t="s">
        <v>133</v>
      </c>
      <c r="C36" s="13" t="str">
        <f>PROPER(Table1[[#This Row],[Name]])</f>
        <v>Christopher Olson</v>
      </c>
      <c r="D36">
        <v>27</v>
      </c>
      <c r="E36" t="s">
        <v>14</v>
      </c>
      <c r="F36" t="str">
        <f>IF(OR(LEFT(Table1[[#This Row],[Name corrected]],2)="Ms",LEFT(Table1[[#This Row],[Name corrected]],3)="Mrs"),"Female",Table1[[#This Row],[Gender]])</f>
        <v>Female</v>
      </c>
      <c r="G36" t="s">
        <v>134</v>
      </c>
      <c r="H36" t="s">
        <v>135</v>
      </c>
      <c r="I36" t="s">
        <v>11</v>
      </c>
    </row>
    <row r="37" spans="1:9" x14ac:dyDescent="0.35">
      <c r="A37" t="s">
        <v>136</v>
      </c>
      <c r="B37" t="s">
        <v>137</v>
      </c>
      <c r="C37" s="13" t="str">
        <f>PROPER(Table1[[#This Row],[Name]])</f>
        <v>Rachel Myers</v>
      </c>
      <c r="D37">
        <v>52</v>
      </c>
      <c r="E37" t="s">
        <v>8</v>
      </c>
      <c r="F37" t="str">
        <f>IF(OR(LEFT(Table1[[#This Row],[Name corrected]],2)="Ms",LEFT(Table1[[#This Row],[Name corrected]],3)="Mrs"),"Female",Table1[[#This Row],[Gender]])</f>
        <v>Male</v>
      </c>
      <c r="G37" t="s">
        <v>138</v>
      </c>
      <c r="H37" t="s">
        <v>16</v>
      </c>
      <c r="I37" t="s">
        <v>11</v>
      </c>
    </row>
    <row r="38" spans="1:9" x14ac:dyDescent="0.35">
      <c r="A38" t="s">
        <v>139</v>
      </c>
      <c r="B38" t="s">
        <v>140</v>
      </c>
      <c r="C38" s="13" t="str">
        <f>PROPER(Table1[[#This Row],[Name]])</f>
        <v>Thomas Phillips</v>
      </c>
      <c r="D38">
        <v>20</v>
      </c>
      <c r="E38" t="s">
        <v>14</v>
      </c>
      <c r="F38" t="str">
        <f>IF(OR(LEFT(Table1[[#This Row],[Name corrected]],2)="Ms",LEFT(Table1[[#This Row],[Name corrected]],3)="Mrs"),"Female",Table1[[#This Row],[Gender]])</f>
        <v>Female</v>
      </c>
      <c r="G38" t="s">
        <v>141</v>
      </c>
      <c r="H38" t="s">
        <v>76</v>
      </c>
      <c r="I38" t="s">
        <v>11</v>
      </c>
    </row>
    <row r="39" spans="1:9" x14ac:dyDescent="0.35">
      <c r="A39" t="s">
        <v>142</v>
      </c>
      <c r="B39" t="s">
        <v>143</v>
      </c>
      <c r="C39" s="13" t="str">
        <f>PROPER(Table1[[#This Row],[Name]])</f>
        <v>Christopher Carter</v>
      </c>
      <c r="D39">
        <v>27</v>
      </c>
      <c r="E39" t="s">
        <v>14</v>
      </c>
      <c r="F39" t="str">
        <f>IF(OR(LEFT(Table1[[#This Row],[Name corrected]],2)="Ms",LEFT(Table1[[#This Row],[Name corrected]],3)="Mrs"),"Female",Table1[[#This Row],[Gender]])</f>
        <v>Female</v>
      </c>
      <c r="G39" t="s">
        <v>144</v>
      </c>
      <c r="H39" t="s">
        <v>34</v>
      </c>
      <c r="I39" t="s">
        <v>11</v>
      </c>
    </row>
    <row r="40" spans="1:9" x14ac:dyDescent="0.35">
      <c r="A40" t="s">
        <v>145</v>
      </c>
      <c r="B40" t="s">
        <v>146</v>
      </c>
      <c r="C40" s="13" t="str">
        <f>PROPER(Table1[[#This Row],[Name]])</f>
        <v>Deanna Simpson</v>
      </c>
      <c r="D40">
        <v>35</v>
      </c>
      <c r="E40" t="s">
        <v>14</v>
      </c>
      <c r="F40" t="str">
        <f>IF(OR(LEFT(Table1[[#This Row],[Name corrected]],2)="Ms",LEFT(Table1[[#This Row],[Name corrected]],3)="Mrs"),"Female",Table1[[#This Row],[Gender]])</f>
        <v>Female</v>
      </c>
      <c r="G40" t="s">
        <v>147</v>
      </c>
      <c r="H40" t="s">
        <v>16</v>
      </c>
      <c r="I40" t="s">
        <v>11</v>
      </c>
    </row>
    <row r="41" spans="1:9" x14ac:dyDescent="0.35">
      <c r="A41" t="s">
        <v>148</v>
      </c>
      <c r="B41" t="s">
        <v>149</v>
      </c>
      <c r="C41" s="13" t="str">
        <f>PROPER(Table1[[#This Row],[Name]])</f>
        <v>Tonya Reynolds</v>
      </c>
      <c r="D41">
        <v>55</v>
      </c>
      <c r="E41" t="s">
        <v>14</v>
      </c>
      <c r="F41" t="str">
        <f>IF(OR(LEFT(Table1[[#This Row],[Name corrected]],2)="Ms",LEFT(Table1[[#This Row],[Name corrected]],3)="Mrs"),"Female",Table1[[#This Row],[Gender]])</f>
        <v>Female</v>
      </c>
      <c r="G41" t="s">
        <v>150</v>
      </c>
      <c r="H41" t="s">
        <v>151</v>
      </c>
      <c r="I41" t="s">
        <v>11</v>
      </c>
    </row>
    <row r="42" spans="1:9" x14ac:dyDescent="0.35">
      <c r="A42" t="s">
        <v>152</v>
      </c>
      <c r="B42" t="s">
        <v>153</v>
      </c>
      <c r="C42" s="13" t="str">
        <f>PROPER(Table1[[#This Row],[Name]])</f>
        <v>Eric Vega</v>
      </c>
      <c r="D42">
        <v>50</v>
      </c>
      <c r="E42" t="s">
        <v>8</v>
      </c>
      <c r="F42" t="str">
        <f>IF(OR(LEFT(Table1[[#This Row],[Name corrected]],2)="Ms",LEFT(Table1[[#This Row],[Name corrected]],3)="Mrs"),"Female",Table1[[#This Row],[Gender]])</f>
        <v>Male</v>
      </c>
      <c r="G42" t="s">
        <v>154</v>
      </c>
      <c r="H42" t="s">
        <v>57</v>
      </c>
      <c r="I42" t="s">
        <v>11</v>
      </c>
    </row>
    <row r="43" spans="1:9" x14ac:dyDescent="0.35">
      <c r="A43" t="s">
        <v>155</v>
      </c>
      <c r="B43" t="s">
        <v>156</v>
      </c>
      <c r="C43" s="13" t="str">
        <f>PROPER(Table1[[#This Row],[Name]])</f>
        <v>James Gibbs</v>
      </c>
      <c r="D43">
        <v>21</v>
      </c>
      <c r="E43" t="s">
        <v>8</v>
      </c>
      <c r="F43" t="str">
        <f>IF(OR(LEFT(Table1[[#This Row],[Name corrected]],2)="Ms",LEFT(Table1[[#This Row],[Name corrected]],3)="Mrs"),"Female",Table1[[#This Row],[Gender]])</f>
        <v>Male</v>
      </c>
      <c r="G43" t="s">
        <v>157</v>
      </c>
      <c r="H43" t="s">
        <v>158</v>
      </c>
      <c r="I43" t="s">
        <v>11</v>
      </c>
    </row>
    <row r="44" spans="1:9" x14ac:dyDescent="0.35">
      <c r="A44" t="s">
        <v>159</v>
      </c>
      <c r="B44" t="s">
        <v>160</v>
      </c>
      <c r="C44" s="13" t="str">
        <f>PROPER(Table1[[#This Row],[Name]])</f>
        <v>William Martin</v>
      </c>
      <c r="D44">
        <v>19</v>
      </c>
      <c r="E44" t="s">
        <v>8</v>
      </c>
      <c r="F44" t="str">
        <f>IF(OR(LEFT(Table1[[#This Row],[Name corrected]],2)="Ms",LEFT(Table1[[#This Row],[Name corrected]],3)="Mrs"),"Female",Table1[[#This Row],[Gender]])</f>
        <v>Male</v>
      </c>
      <c r="G44" t="s">
        <v>161</v>
      </c>
      <c r="H44" t="s">
        <v>162</v>
      </c>
      <c r="I44" t="s">
        <v>11</v>
      </c>
    </row>
    <row r="45" spans="1:9" x14ac:dyDescent="0.35">
      <c r="A45" t="s">
        <v>163</v>
      </c>
      <c r="B45" t="s">
        <v>164</v>
      </c>
      <c r="C45" s="13" t="str">
        <f>PROPER(Table1[[#This Row],[Name]])</f>
        <v>Joseph Snow</v>
      </c>
      <c r="D45">
        <v>45</v>
      </c>
      <c r="E45" t="s">
        <v>8</v>
      </c>
      <c r="F45" t="str">
        <f>IF(OR(LEFT(Table1[[#This Row],[Name corrected]],2)="Ms",LEFT(Table1[[#This Row],[Name corrected]],3)="Mrs"),"Female",Table1[[#This Row],[Gender]])</f>
        <v>Male</v>
      </c>
      <c r="G45" t="s">
        <v>165</v>
      </c>
      <c r="H45" t="s">
        <v>166</v>
      </c>
      <c r="I45" t="s">
        <v>11</v>
      </c>
    </row>
    <row r="46" spans="1:9" x14ac:dyDescent="0.35">
      <c r="A46" t="s">
        <v>167</v>
      </c>
      <c r="B46" t="s">
        <v>168</v>
      </c>
      <c r="C46" s="13" t="str">
        <f>PROPER(Table1[[#This Row],[Name]])</f>
        <v>Denise Williams</v>
      </c>
      <c r="D46">
        <v>34</v>
      </c>
      <c r="E46" t="s">
        <v>8</v>
      </c>
      <c r="F46" t="str">
        <f>IF(OR(LEFT(Table1[[#This Row],[Name corrected]],2)="Ms",LEFT(Table1[[#This Row],[Name corrected]],3)="Mrs"),"Female",Table1[[#This Row],[Gender]])</f>
        <v>Male</v>
      </c>
      <c r="G46" t="s">
        <v>169</v>
      </c>
      <c r="H46" t="s">
        <v>94</v>
      </c>
      <c r="I46" t="s">
        <v>11</v>
      </c>
    </row>
    <row r="47" spans="1:9" x14ac:dyDescent="0.35">
      <c r="A47" t="s">
        <v>170</v>
      </c>
      <c r="B47" t="s">
        <v>171</v>
      </c>
      <c r="C47" s="13" t="str">
        <f>PROPER(Table1[[#This Row],[Name]])</f>
        <v>Jordan Jackson Dds</v>
      </c>
      <c r="D47">
        <v>54</v>
      </c>
      <c r="E47" t="s">
        <v>8</v>
      </c>
      <c r="F47" t="str">
        <f>IF(OR(LEFT(Table1[[#This Row],[Name corrected]],2)="Ms",LEFT(Table1[[#This Row],[Name corrected]],3)="Mrs"),"Female",Table1[[#This Row],[Gender]])</f>
        <v>Male</v>
      </c>
      <c r="G47" t="s">
        <v>172</v>
      </c>
      <c r="H47" t="s">
        <v>128</v>
      </c>
      <c r="I47" t="s">
        <v>11</v>
      </c>
    </row>
    <row r="48" spans="1:9" x14ac:dyDescent="0.35">
      <c r="A48" t="s">
        <v>173</v>
      </c>
      <c r="B48" t="s">
        <v>174</v>
      </c>
      <c r="C48" s="13" t="str">
        <f>PROPER(Table1[[#This Row],[Name]])</f>
        <v>Michelle Garcia Dds</v>
      </c>
      <c r="D48">
        <v>55</v>
      </c>
      <c r="E48" t="s">
        <v>14</v>
      </c>
      <c r="F48" t="str">
        <f>IF(OR(LEFT(Table1[[#This Row],[Name corrected]],2)="Ms",LEFT(Table1[[#This Row],[Name corrected]],3)="Mrs"),"Female",Table1[[#This Row],[Gender]])</f>
        <v>Female</v>
      </c>
      <c r="G48" t="s">
        <v>175</v>
      </c>
      <c r="H48" t="s">
        <v>22</v>
      </c>
      <c r="I48" t="s">
        <v>11</v>
      </c>
    </row>
    <row r="49" spans="1:9" x14ac:dyDescent="0.35">
      <c r="A49" t="s">
        <v>176</v>
      </c>
      <c r="B49" t="s">
        <v>177</v>
      </c>
      <c r="C49" s="13" t="str">
        <f>PROPER(Table1[[#This Row],[Name]])</f>
        <v>Gina Knight</v>
      </c>
      <c r="D49">
        <v>54</v>
      </c>
      <c r="E49" t="s">
        <v>14</v>
      </c>
      <c r="F49" t="str">
        <f>IF(OR(LEFT(Table1[[#This Row],[Name corrected]],2)="Ms",LEFT(Table1[[#This Row],[Name corrected]],3)="Mrs"),"Female",Table1[[#This Row],[Gender]])</f>
        <v>Female</v>
      </c>
      <c r="G49" t="s">
        <v>178</v>
      </c>
      <c r="H49" t="s">
        <v>179</v>
      </c>
      <c r="I49" t="s">
        <v>11</v>
      </c>
    </row>
    <row r="50" spans="1:9" x14ac:dyDescent="0.35">
      <c r="A50" t="s">
        <v>180</v>
      </c>
      <c r="B50" t="s">
        <v>181</v>
      </c>
      <c r="C50" s="13" t="str">
        <f>PROPER(Table1[[#This Row],[Name]])</f>
        <v>April Mullins</v>
      </c>
      <c r="D50">
        <v>54</v>
      </c>
      <c r="E50" t="s">
        <v>8</v>
      </c>
      <c r="F50" t="str">
        <f>IF(OR(LEFT(Table1[[#This Row],[Name corrected]],2)="Ms",LEFT(Table1[[#This Row],[Name corrected]],3)="Mrs"),"Female",Table1[[#This Row],[Gender]])</f>
        <v>Male</v>
      </c>
      <c r="G50" t="s">
        <v>182</v>
      </c>
      <c r="H50" t="s">
        <v>10</v>
      </c>
      <c r="I50" t="s">
        <v>11</v>
      </c>
    </row>
    <row r="51" spans="1:9" x14ac:dyDescent="0.35">
      <c r="A51" t="s">
        <v>183</v>
      </c>
      <c r="B51" t="s">
        <v>184</v>
      </c>
      <c r="C51" s="13" t="str">
        <f>PROPER(Table1[[#This Row],[Name]])</f>
        <v>Timothy Weaver</v>
      </c>
      <c r="D51">
        <v>45</v>
      </c>
      <c r="E51" t="s">
        <v>14</v>
      </c>
      <c r="F51" t="str">
        <f>IF(OR(LEFT(Table1[[#This Row],[Name corrected]],2)="Ms",LEFT(Table1[[#This Row],[Name corrected]],3)="Mrs"),"Female",Table1[[#This Row],[Gender]])</f>
        <v>Female</v>
      </c>
      <c r="G51" t="s">
        <v>185</v>
      </c>
      <c r="H51" t="s">
        <v>22</v>
      </c>
      <c r="I51" t="s">
        <v>11</v>
      </c>
    </row>
    <row r="52" spans="1:9" x14ac:dyDescent="0.35">
      <c r="A52" t="s">
        <v>186</v>
      </c>
      <c r="B52" t="s">
        <v>187</v>
      </c>
      <c r="C52" s="13" t="str">
        <f>PROPER(Table1[[#This Row],[Name]])</f>
        <v>Matthew Hunter Jr.</v>
      </c>
      <c r="D52">
        <v>61</v>
      </c>
      <c r="E52" t="s">
        <v>14</v>
      </c>
      <c r="F52" t="str">
        <f>IF(OR(LEFT(Table1[[#This Row],[Name corrected]],2)="Ms",LEFT(Table1[[#This Row],[Name corrected]],3)="Mrs"),"Female",Table1[[#This Row],[Gender]])</f>
        <v>Female</v>
      </c>
      <c r="G52" t="s">
        <v>188</v>
      </c>
      <c r="H52" t="s">
        <v>189</v>
      </c>
      <c r="I52" t="s">
        <v>11</v>
      </c>
    </row>
    <row r="53" spans="1:9" x14ac:dyDescent="0.35">
      <c r="A53" t="s">
        <v>190</v>
      </c>
      <c r="B53" t="s">
        <v>191</v>
      </c>
      <c r="C53" s="13" t="str">
        <f>PROPER(Table1[[#This Row],[Name]])</f>
        <v>Sarah Rodgers</v>
      </c>
      <c r="D53">
        <v>23</v>
      </c>
      <c r="E53" t="s">
        <v>14</v>
      </c>
      <c r="F53" t="str">
        <f>IF(OR(LEFT(Table1[[#This Row],[Name corrected]],2)="Ms",LEFT(Table1[[#This Row],[Name corrected]],3)="Mrs"),"Female",Table1[[#This Row],[Gender]])</f>
        <v>Female</v>
      </c>
      <c r="G53" t="s">
        <v>192</v>
      </c>
      <c r="H53" t="s">
        <v>38</v>
      </c>
      <c r="I53" t="s">
        <v>11</v>
      </c>
    </row>
    <row r="54" spans="1:9" x14ac:dyDescent="0.35">
      <c r="A54" t="s">
        <v>193</v>
      </c>
      <c r="B54" t="s">
        <v>194</v>
      </c>
      <c r="C54" s="13" t="str">
        <f>PROPER(Table1[[#This Row],[Name]])</f>
        <v>Debra Liu</v>
      </c>
      <c r="D54">
        <v>55</v>
      </c>
      <c r="E54" t="s">
        <v>8</v>
      </c>
      <c r="F54" t="str">
        <f>IF(OR(LEFT(Table1[[#This Row],[Name corrected]],2)="Ms",LEFT(Table1[[#This Row],[Name corrected]],3)="Mrs"),"Female",Table1[[#This Row],[Gender]])</f>
        <v>Male</v>
      </c>
      <c r="G54" t="s">
        <v>195</v>
      </c>
      <c r="H54" t="s">
        <v>196</v>
      </c>
      <c r="I54" t="s">
        <v>11</v>
      </c>
    </row>
    <row r="55" spans="1:9" x14ac:dyDescent="0.35">
      <c r="A55" t="s">
        <v>197</v>
      </c>
      <c r="B55" t="s">
        <v>198</v>
      </c>
      <c r="C55" s="13" t="str">
        <f>PROPER(Table1[[#This Row],[Name]])</f>
        <v>Sharon Brown</v>
      </c>
      <c r="D55">
        <v>37</v>
      </c>
      <c r="E55" t="s">
        <v>14</v>
      </c>
      <c r="F55" t="str">
        <f>IF(OR(LEFT(Table1[[#This Row],[Name corrected]],2)="Ms",LEFT(Table1[[#This Row],[Name corrected]],3)="Mrs"),"Female",Table1[[#This Row],[Gender]])</f>
        <v>Female</v>
      </c>
      <c r="G55" t="s">
        <v>199</v>
      </c>
      <c r="H55" t="s">
        <v>151</v>
      </c>
      <c r="I55" t="s">
        <v>11</v>
      </c>
    </row>
    <row r="56" spans="1:9" x14ac:dyDescent="0.35">
      <c r="A56" t="s">
        <v>200</v>
      </c>
      <c r="B56" t="s">
        <v>201</v>
      </c>
      <c r="C56" s="13" t="str">
        <f>PROPER(Table1[[#This Row],[Name]])</f>
        <v>Katherine Dorsey</v>
      </c>
      <c r="D56">
        <v>24</v>
      </c>
      <c r="E56" t="s">
        <v>8</v>
      </c>
      <c r="F56" t="str">
        <f>IF(OR(LEFT(Table1[[#This Row],[Name corrected]],2)="Ms",LEFT(Table1[[#This Row],[Name corrected]],3)="Mrs"),"Female",Table1[[#This Row],[Gender]])</f>
        <v>Male</v>
      </c>
      <c r="G56" t="s">
        <v>202</v>
      </c>
      <c r="H56" t="s">
        <v>91</v>
      </c>
      <c r="I56" t="s">
        <v>11</v>
      </c>
    </row>
    <row r="57" spans="1:9" x14ac:dyDescent="0.35">
      <c r="A57" t="s">
        <v>203</v>
      </c>
      <c r="B57" t="s">
        <v>204</v>
      </c>
      <c r="C57" s="13" t="str">
        <f>PROPER(Table1[[#This Row],[Name]])</f>
        <v>Wayne Mcpherson</v>
      </c>
      <c r="D57">
        <v>56</v>
      </c>
      <c r="E57" t="s">
        <v>14</v>
      </c>
      <c r="F57" t="str">
        <f>IF(OR(LEFT(Table1[[#This Row],[Name corrected]],2)="Ms",LEFT(Table1[[#This Row],[Name corrected]],3)="Mrs"),"Female",Table1[[#This Row],[Gender]])</f>
        <v>Female</v>
      </c>
      <c r="G57" t="s">
        <v>205</v>
      </c>
      <c r="H57" t="s">
        <v>196</v>
      </c>
      <c r="I57" t="s">
        <v>11</v>
      </c>
    </row>
    <row r="58" spans="1:9" x14ac:dyDescent="0.35">
      <c r="A58" t="s">
        <v>206</v>
      </c>
      <c r="B58" t="s">
        <v>207</v>
      </c>
      <c r="C58" s="13" t="str">
        <f>PROPER(Table1[[#This Row],[Name]])</f>
        <v>Christopher Sutton</v>
      </c>
      <c r="D58">
        <v>49</v>
      </c>
      <c r="E58" t="s">
        <v>14</v>
      </c>
      <c r="F58" t="str">
        <f>IF(OR(LEFT(Table1[[#This Row],[Name corrected]],2)="Ms",LEFT(Table1[[#This Row],[Name corrected]],3)="Mrs"),"Female",Table1[[#This Row],[Gender]])</f>
        <v>Female</v>
      </c>
      <c r="G58" t="s">
        <v>208</v>
      </c>
      <c r="H58" t="s">
        <v>46</v>
      </c>
      <c r="I58" t="s">
        <v>11</v>
      </c>
    </row>
    <row r="59" spans="1:9" x14ac:dyDescent="0.35">
      <c r="A59" t="s">
        <v>209</v>
      </c>
      <c r="B59" t="s">
        <v>210</v>
      </c>
      <c r="C59" s="13" t="str">
        <f>PROPER(Table1[[#This Row],[Name]])</f>
        <v>Jay Patel</v>
      </c>
      <c r="D59">
        <v>43</v>
      </c>
      <c r="E59" t="s">
        <v>14</v>
      </c>
      <c r="F59" t="str">
        <f>IF(OR(LEFT(Table1[[#This Row],[Name corrected]],2)="Ms",LEFT(Table1[[#This Row],[Name corrected]],3)="Mrs"),"Female",Table1[[#This Row],[Gender]])</f>
        <v>Female</v>
      </c>
      <c r="G59" t="s">
        <v>211</v>
      </c>
      <c r="H59" t="s">
        <v>212</v>
      </c>
      <c r="I59" t="s">
        <v>11</v>
      </c>
    </row>
    <row r="60" spans="1:9" x14ac:dyDescent="0.35">
      <c r="A60" t="s">
        <v>213</v>
      </c>
      <c r="B60" t="s">
        <v>214</v>
      </c>
      <c r="C60" s="13" t="str">
        <f>PROPER(Table1[[#This Row],[Name]])</f>
        <v>Cheryl Copeland</v>
      </c>
      <c r="D60">
        <v>51</v>
      </c>
      <c r="E60" t="s">
        <v>8</v>
      </c>
      <c r="F60" t="str">
        <f>IF(OR(LEFT(Table1[[#This Row],[Name corrected]],2)="Ms",LEFT(Table1[[#This Row],[Name corrected]],3)="Mrs"),"Female",Table1[[#This Row],[Gender]])</f>
        <v>Male</v>
      </c>
      <c r="G60" t="s">
        <v>215</v>
      </c>
      <c r="H60" t="s">
        <v>135</v>
      </c>
      <c r="I60" t="s">
        <v>11</v>
      </c>
    </row>
    <row r="61" spans="1:9" x14ac:dyDescent="0.35">
      <c r="A61" t="s">
        <v>216</v>
      </c>
      <c r="B61" t="s">
        <v>217</v>
      </c>
      <c r="C61" s="13" t="str">
        <f>PROPER(Table1[[#This Row],[Name]])</f>
        <v>Alyssa Vargas</v>
      </c>
      <c r="D61">
        <v>53</v>
      </c>
      <c r="E61" t="s">
        <v>8</v>
      </c>
      <c r="F61" t="str">
        <f>IF(OR(LEFT(Table1[[#This Row],[Name corrected]],2)="Ms",LEFT(Table1[[#This Row],[Name corrected]],3)="Mrs"),"Female",Table1[[#This Row],[Gender]])</f>
        <v>Male</v>
      </c>
      <c r="G61" t="s">
        <v>218</v>
      </c>
      <c r="H61" t="s">
        <v>61</v>
      </c>
      <c r="I61" t="s">
        <v>11</v>
      </c>
    </row>
    <row r="62" spans="1:9" x14ac:dyDescent="0.35">
      <c r="A62" t="s">
        <v>219</v>
      </c>
      <c r="B62" t="s">
        <v>220</v>
      </c>
      <c r="C62" s="13" t="str">
        <f>PROPER(Table1[[#This Row],[Name]])</f>
        <v>Dr. David Smith</v>
      </c>
      <c r="D62">
        <v>22</v>
      </c>
      <c r="E62" t="s">
        <v>14</v>
      </c>
      <c r="F62" t="str">
        <f>IF(OR(LEFT(Table1[[#This Row],[Name corrected]],2)="Ms",LEFT(Table1[[#This Row],[Name corrected]],3)="Mrs"),"Female",Table1[[#This Row],[Gender]])</f>
        <v>Female</v>
      </c>
      <c r="G62" t="s">
        <v>221</v>
      </c>
      <c r="H62" t="s">
        <v>158</v>
      </c>
      <c r="I62" t="s">
        <v>11</v>
      </c>
    </row>
    <row r="63" spans="1:9" x14ac:dyDescent="0.35">
      <c r="A63" t="s">
        <v>222</v>
      </c>
      <c r="B63" t="s">
        <v>223</v>
      </c>
      <c r="C63" s="13" t="str">
        <f>PROPER(Table1[[#This Row],[Name]])</f>
        <v>Kristin Stein</v>
      </c>
      <c r="D63">
        <v>23</v>
      </c>
      <c r="E63" t="s">
        <v>8</v>
      </c>
      <c r="F63" t="str">
        <f>IF(OR(LEFT(Table1[[#This Row],[Name corrected]],2)="Ms",LEFT(Table1[[#This Row],[Name corrected]],3)="Mrs"),"Female",Table1[[#This Row],[Gender]])</f>
        <v>Male</v>
      </c>
      <c r="G63" t="s">
        <v>224</v>
      </c>
      <c r="H63" t="s">
        <v>108</v>
      </c>
      <c r="I63" t="s">
        <v>11</v>
      </c>
    </row>
    <row r="64" spans="1:9" x14ac:dyDescent="0.35">
      <c r="A64" t="s">
        <v>225</v>
      </c>
      <c r="B64" t="s">
        <v>226</v>
      </c>
      <c r="C64" s="13" t="str">
        <f>PROPER(Table1[[#This Row],[Name]])</f>
        <v>James Bean</v>
      </c>
      <c r="D64">
        <v>50</v>
      </c>
      <c r="E64" t="s">
        <v>8</v>
      </c>
      <c r="F64" t="str">
        <f>IF(OR(LEFT(Table1[[#This Row],[Name corrected]],2)="Ms",LEFT(Table1[[#This Row],[Name corrected]],3)="Mrs"),"Female",Table1[[#This Row],[Gender]])</f>
        <v>Male</v>
      </c>
      <c r="G64" t="s">
        <v>227</v>
      </c>
      <c r="H64" t="s">
        <v>228</v>
      </c>
      <c r="I64" t="s">
        <v>11</v>
      </c>
    </row>
    <row r="65" spans="1:9" x14ac:dyDescent="0.35">
      <c r="A65" t="s">
        <v>229</v>
      </c>
      <c r="B65" t="s">
        <v>230</v>
      </c>
      <c r="C65" s="13" t="str">
        <f>PROPER(Table1[[#This Row],[Name]])</f>
        <v>Michael Daniel</v>
      </c>
      <c r="D65">
        <v>51</v>
      </c>
      <c r="E65" t="s">
        <v>8</v>
      </c>
      <c r="F65" t="str">
        <f>IF(OR(LEFT(Table1[[#This Row],[Name corrected]],2)="Ms",LEFT(Table1[[#This Row],[Name corrected]],3)="Mrs"),"Female",Table1[[#This Row],[Gender]])</f>
        <v>Male</v>
      </c>
      <c r="G65" t="s">
        <v>231</v>
      </c>
      <c r="H65" t="s">
        <v>232</v>
      </c>
      <c r="I65" t="s">
        <v>11</v>
      </c>
    </row>
    <row r="66" spans="1:9" x14ac:dyDescent="0.35">
      <c r="A66" t="s">
        <v>233</v>
      </c>
      <c r="B66" t="s">
        <v>234</v>
      </c>
      <c r="C66" s="13" t="str">
        <f>PROPER(Table1[[#This Row],[Name]])</f>
        <v>Mr. Mason Butler</v>
      </c>
      <c r="D66">
        <v>33</v>
      </c>
      <c r="E66" t="s">
        <v>8</v>
      </c>
      <c r="F66" t="str">
        <f>IF(OR(LEFT(Table1[[#This Row],[Name corrected]],2)="Ms",LEFT(Table1[[#This Row],[Name corrected]],3)="Mrs"),"Female",Table1[[#This Row],[Gender]])</f>
        <v>Male</v>
      </c>
      <c r="G66" t="s">
        <v>235</v>
      </c>
      <c r="H66" t="s">
        <v>128</v>
      </c>
      <c r="I66" t="s">
        <v>11</v>
      </c>
    </row>
    <row r="67" spans="1:9" x14ac:dyDescent="0.35">
      <c r="A67" t="s">
        <v>236</v>
      </c>
      <c r="B67" t="s">
        <v>237</v>
      </c>
      <c r="C67" s="13" t="str">
        <f>PROPER(Table1[[#This Row],[Name]])</f>
        <v>Michael Thomas</v>
      </c>
      <c r="D67">
        <v>21</v>
      </c>
      <c r="E67" t="s">
        <v>14</v>
      </c>
      <c r="F67" t="str">
        <f>IF(OR(LEFT(Table1[[#This Row],[Name corrected]],2)="Ms",LEFT(Table1[[#This Row],[Name corrected]],3)="Mrs"),"Female",Table1[[#This Row],[Gender]])</f>
        <v>Female</v>
      </c>
      <c r="G67" t="s">
        <v>238</v>
      </c>
      <c r="H67" t="s">
        <v>179</v>
      </c>
      <c r="I67" t="s">
        <v>11</v>
      </c>
    </row>
    <row r="68" spans="1:9" x14ac:dyDescent="0.35">
      <c r="A68" t="s">
        <v>239</v>
      </c>
      <c r="B68" t="s">
        <v>240</v>
      </c>
      <c r="C68" s="13" t="str">
        <f>PROPER(Table1[[#This Row],[Name]])</f>
        <v>Cody Diaz</v>
      </c>
      <c r="D68">
        <v>27</v>
      </c>
      <c r="E68" t="s">
        <v>14</v>
      </c>
      <c r="F68" t="str">
        <f>IF(OR(LEFT(Table1[[#This Row],[Name corrected]],2)="Ms",LEFT(Table1[[#This Row],[Name corrected]],3)="Mrs"),"Female",Table1[[#This Row],[Gender]])</f>
        <v>Female</v>
      </c>
      <c r="G68" t="s">
        <v>241</v>
      </c>
      <c r="H68" t="s">
        <v>42</v>
      </c>
      <c r="I68" t="s">
        <v>11</v>
      </c>
    </row>
    <row r="69" spans="1:9" x14ac:dyDescent="0.35">
      <c r="A69" t="s">
        <v>242</v>
      </c>
      <c r="B69" t="s">
        <v>243</v>
      </c>
      <c r="C69" s="13" t="str">
        <f>PROPER(Table1[[#This Row],[Name]])</f>
        <v>Amber Mcclain</v>
      </c>
      <c r="D69">
        <v>58</v>
      </c>
      <c r="E69" t="s">
        <v>8</v>
      </c>
      <c r="F69" t="str">
        <f>IF(OR(LEFT(Table1[[#This Row],[Name corrected]],2)="Ms",LEFT(Table1[[#This Row],[Name corrected]],3)="Mrs"),"Female",Table1[[#This Row],[Gender]])</f>
        <v>Male</v>
      </c>
      <c r="G69" t="s">
        <v>244</v>
      </c>
      <c r="H69" t="s">
        <v>245</v>
      </c>
      <c r="I69" t="s">
        <v>11</v>
      </c>
    </row>
    <row r="70" spans="1:9" x14ac:dyDescent="0.35">
      <c r="A70" t="s">
        <v>246</v>
      </c>
      <c r="B70" t="s">
        <v>247</v>
      </c>
      <c r="C70" s="13" t="str">
        <f>PROPER(Table1[[#This Row],[Name]])</f>
        <v>Mr. Mark Beasley</v>
      </c>
      <c r="D70">
        <v>24</v>
      </c>
      <c r="E70" t="s">
        <v>14</v>
      </c>
      <c r="F70" t="str">
        <f>IF(OR(LEFT(Table1[[#This Row],[Name corrected]],2)="Ms",LEFT(Table1[[#This Row],[Name corrected]],3)="Mrs"),"Female",Table1[[#This Row],[Gender]])</f>
        <v>Female</v>
      </c>
      <c r="G70" t="s">
        <v>248</v>
      </c>
      <c r="H70" t="s">
        <v>249</v>
      </c>
      <c r="I70" t="s">
        <v>11</v>
      </c>
    </row>
    <row r="71" spans="1:9" x14ac:dyDescent="0.35">
      <c r="A71" t="s">
        <v>250</v>
      </c>
      <c r="B71" t="s">
        <v>251</v>
      </c>
      <c r="C71" s="13" t="str">
        <f>PROPER(Table1[[#This Row],[Name]])</f>
        <v>Roy Cole</v>
      </c>
      <c r="D71">
        <v>24</v>
      </c>
      <c r="E71" t="s">
        <v>14</v>
      </c>
      <c r="F71" t="str">
        <f>IF(OR(LEFT(Table1[[#This Row],[Name corrected]],2)="Ms",LEFT(Table1[[#This Row],[Name corrected]],3)="Mrs"),"Female",Table1[[#This Row],[Gender]])</f>
        <v>Female</v>
      </c>
      <c r="G71" t="s">
        <v>252</v>
      </c>
      <c r="H71" t="s">
        <v>83</v>
      </c>
      <c r="I71" t="s">
        <v>11</v>
      </c>
    </row>
    <row r="72" spans="1:9" x14ac:dyDescent="0.35">
      <c r="A72" t="s">
        <v>253</v>
      </c>
      <c r="B72" t="s">
        <v>254</v>
      </c>
      <c r="C72" s="13" t="str">
        <f>PROPER(Table1[[#This Row],[Name]])</f>
        <v>Eric Singh</v>
      </c>
      <c r="D72">
        <v>29</v>
      </c>
      <c r="E72" t="s">
        <v>14</v>
      </c>
      <c r="F72" t="str">
        <f>IF(OR(LEFT(Table1[[#This Row],[Name corrected]],2)="Ms",LEFT(Table1[[#This Row],[Name corrected]],3)="Mrs"),"Female",Table1[[#This Row],[Gender]])</f>
        <v>Female</v>
      </c>
      <c r="G72" t="s">
        <v>255</v>
      </c>
      <c r="H72" t="s">
        <v>228</v>
      </c>
      <c r="I72" t="s">
        <v>11</v>
      </c>
    </row>
    <row r="73" spans="1:9" x14ac:dyDescent="0.35">
      <c r="A73" t="s">
        <v>256</v>
      </c>
      <c r="B73" t="s">
        <v>257</v>
      </c>
      <c r="C73" s="13" t="str">
        <f>PROPER(Table1[[#This Row],[Name]])</f>
        <v>Andrea Perez</v>
      </c>
      <c r="D73">
        <v>61</v>
      </c>
      <c r="E73" t="s">
        <v>14</v>
      </c>
      <c r="F73" t="str">
        <f>IF(OR(LEFT(Table1[[#This Row],[Name corrected]],2)="Ms",LEFT(Table1[[#This Row],[Name corrected]],3)="Mrs"),"Female",Table1[[#This Row],[Gender]])</f>
        <v>Female</v>
      </c>
      <c r="G73" t="s">
        <v>258</v>
      </c>
      <c r="H73" t="s">
        <v>228</v>
      </c>
      <c r="I73" t="s">
        <v>11</v>
      </c>
    </row>
    <row r="74" spans="1:9" x14ac:dyDescent="0.35">
      <c r="A74" t="s">
        <v>259</v>
      </c>
      <c r="B74" t="s">
        <v>260</v>
      </c>
      <c r="C74" s="13" t="str">
        <f>PROPER(Table1[[#This Row],[Name]])</f>
        <v>Tonya Burch</v>
      </c>
      <c r="D74">
        <v>39</v>
      </c>
      <c r="E74" t="s">
        <v>14</v>
      </c>
      <c r="F74" t="str">
        <f>IF(OR(LEFT(Table1[[#This Row],[Name corrected]],2)="Ms",LEFT(Table1[[#This Row],[Name corrected]],3)="Mrs"),"Female",Table1[[#This Row],[Gender]])</f>
        <v>Female</v>
      </c>
      <c r="G74" t="s">
        <v>261</v>
      </c>
      <c r="H74" t="s">
        <v>262</v>
      </c>
      <c r="I74" t="s">
        <v>11</v>
      </c>
    </row>
    <row r="75" spans="1:9" x14ac:dyDescent="0.35">
      <c r="A75" t="s">
        <v>263</v>
      </c>
      <c r="B75" t="s">
        <v>264</v>
      </c>
      <c r="C75" s="13" t="str">
        <f>PROPER(Table1[[#This Row],[Name]])</f>
        <v>Christopher Brown</v>
      </c>
      <c r="D75">
        <v>56</v>
      </c>
      <c r="E75" t="s">
        <v>14</v>
      </c>
      <c r="F75" t="str">
        <f>IF(OR(LEFT(Table1[[#This Row],[Name corrected]],2)="Ms",LEFT(Table1[[#This Row],[Name corrected]],3)="Mrs"),"Female",Table1[[#This Row],[Gender]])</f>
        <v>Female</v>
      </c>
      <c r="G75" t="s">
        <v>265</v>
      </c>
      <c r="H75" t="s">
        <v>38</v>
      </c>
      <c r="I75" t="s">
        <v>11</v>
      </c>
    </row>
    <row r="76" spans="1:9" x14ac:dyDescent="0.35">
      <c r="A76" t="s">
        <v>266</v>
      </c>
      <c r="B76" t="s">
        <v>267</v>
      </c>
      <c r="C76" s="13" t="str">
        <f>PROPER(Table1[[#This Row],[Name]])</f>
        <v>John Mayer</v>
      </c>
      <c r="D76">
        <v>58</v>
      </c>
      <c r="E76" t="s">
        <v>8</v>
      </c>
      <c r="F76" t="str">
        <f>IF(OR(LEFT(Table1[[#This Row],[Name corrected]],2)="Ms",LEFT(Table1[[#This Row],[Name corrected]],3)="Mrs"),"Female",Table1[[#This Row],[Gender]])</f>
        <v>Male</v>
      </c>
      <c r="G76" t="s">
        <v>268</v>
      </c>
      <c r="H76" t="s">
        <v>269</v>
      </c>
      <c r="I76" t="s">
        <v>11</v>
      </c>
    </row>
    <row r="77" spans="1:9" x14ac:dyDescent="0.35">
      <c r="A77" t="s">
        <v>270</v>
      </c>
      <c r="B77" t="s">
        <v>271</v>
      </c>
      <c r="C77" s="13" t="str">
        <f>PROPER(Table1[[#This Row],[Name]])</f>
        <v>Rhonda Morales</v>
      </c>
      <c r="D77">
        <v>61</v>
      </c>
      <c r="E77" t="s">
        <v>14</v>
      </c>
      <c r="F77" t="str">
        <f>IF(OR(LEFT(Table1[[#This Row],[Name corrected]],2)="Ms",LEFT(Table1[[#This Row],[Name corrected]],3)="Mrs"),"Female",Table1[[#This Row],[Gender]])</f>
        <v>Female</v>
      </c>
      <c r="G77" t="s">
        <v>272</v>
      </c>
      <c r="H77" t="s">
        <v>26</v>
      </c>
      <c r="I77" t="s">
        <v>11</v>
      </c>
    </row>
    <row r="78" spans="1:9" x14ac:dyDescent="0.35">
      <c r="A78" t="s">
        <v>273</v>
      </c>
      <c r="B78" t="s">
        <v>274</v>
      </c>
      <c r="C78" s="13" t="str">
        <f>PROPER(Table1[[#This Row],[Name]])</f>
        <v>Nathan Campbell</v>
      </c>
      <c r="D78">
        <v>37</v>
      </c>
      <c r="E78" t="s">
        <v>8</v>
      </c>
      <c r="F78" t="str">
        <f>IF(OR(LEFT(Table1[[#This Row],[Name corrected]],2)="Ms",LEFT(Table1[[#This Row],[Name corrected]],3)="Mrs"),"Female",Table1[[#This Row],[Gender]])</f>
        <v>Male</v>
      </c>
      <c r="G78" t="s">
        <v>275</v>
      </c>
      <c r="H78" t="s">
        <v>91</v>
      </c>
      <c r="I78" t="s">
        <v>11</v>
      </c>
    </row>
    <row r="79" spans="1:9" x14ac:dyDescent="0.35">
      <c r="A79" t="s">
        <v>276</v>
      </c>
      <c r="B79" t="s">
        <v>277</v>
      </c>
      <c r="C79" s="13" t="str">
        <f>PROPER(Table1[[#This Row],[Name]])</f>
        <v>Katherine Young</v>
      </c>
      <c r="D79">
        <v>29</v>
      </c>
      <c r="E79" t="s">
        <v>8</v>
      </c>
      <c r="F79" t="str">
        <f>IF(OR(LEFT(Table1[[#This Row],[Name corrected]],2)="Ms",LEFT(Table1[[#This Row],[Name corrected]],3)="Mrs"),"Female",Table1[[#This Row],[Gender]])</f>
        <v>Male</v>
      </c>
      <c r="G79" t="s">
        <v>278</v>
      </c>
      <c r="H79" t="s">
        <v>166</v>
      </c>
      <c r="I79" t="s">
        <v>11</v>
      </c>
    </row>
    <row r="80" spans="1:9" x14ac:dyDescent="0.35">
      <c r="A80" t="s">
        <v>279</v>
      </c>
      <c r="B80" t="s">
        <v>280</v>
      </c>
      <c r="C80" s="13" t="str">
        <f>PROPER(Table1[[#This Row],[Name]])</f>
        <v>Cody Blake</v>
      </c>
      <c r="D80">
        <v>21</v>
      </c>
      <c r="E80" t="s">
        <v>8</v>
      </c>
      <c r="F80" t="str">
        <f>IF(OR(LEFT(Table1[[#This Row],[Name corrected]],2)="Ms",LEFT(Table1[[#This Row],[Name corrected]],3)="Mrs"),"Female",Table1[[#This Row],[Gender]])</f>
        <v>Male</v>
      </c>
      <c r="G80" t="s">
        <v>281</v>
      </c>
      <c r="H80" t="s">
        <v>282</v>
      </c>
      <c r="I80" t="s">
        <v>11</v>
      </c>
    </row>
    <row r="81" spans="1:9" x14ac:dyDescent="0.35">
      <c r="A81" t="s">
        <v>283</v>
      </c>
      <c r="B81" t="s">
        <v>284</v>
      </c>
      <c r="C81" s="13" t="str">
        <f>PROPER(Table1[[#This Row],[Name]])</f>
        <v>Molly Gardner</v>
      </c>
      <c r="D81">
        <v>22</v>
      </c>
      <c r="E81" t="s">
        <v>14</v>
      </c>
      <c r="F81" t="str">
        <f>IF(OR(LEFT(Table1[[#This Row],[Name corrected]],2)="Ms",LEFT(Table1[[#This Row],[Name corrected]],3)="Mrs"),"Female",Table1[[#This Row],[Gender]])</f>
        <v>Female</v>
      </c>
      <c r="G81" t="s">
        <v>285</v>
      </c>
      <c r="H81" t="s">
        <v>286</v>
      </c>
      <c r="I81" t="s">
        <v>11</v>
      </c>
    </row>
    <row r="82" spans="1:9" x14ac:dyDescent="0.35">
      <c r="A82" t="s">
        <v>287</v>
      </c>
      <c r="B82" t="s">
        <v>288</v>
      </c>
      <c r="C82" s="13" t="str">
        <f>PROPER(Table1[[#This Row],[Name]])</f>
        <v>Jennifer Garcia</v>
      </c>
      <c r="D82">
        <v>61</v>
      </c>
      <c r="E82" t="s">
        <v>14</v>
      </c>
      <c r="F82" t="str">
        <f>IF(OR(LEFT(Table1[[#This Row],[Name corrected]],2)="Ms",LEFT(Table1[[#This Row],[Name corrected]],3)="Mrs"),"Female",Table1[[#This Row],[Gender]])</f>
        <v>Female</v>
      </c>
      <c r="G82" t="s">
        <v>289</v>
      </c>
      <c r="H82" t="s">
        <v>228</v>
      </c>
      <c r="I82" t="s">
        <v>11</v>
      </c>
    </row>
    <row r="83" spans="1:9" x14ac:dyDescent="0.35">
      <c r="A83" t="s">
        <v>290</v>
      </c>
      <c r="B83" t="s">
        <v>291</v>
      </c>
      <c r="C83" s="13" t="str">
        <f>PROPER(Table1[[#This Row],[Name]])</f>
        <v>Krystal Ford</v>
      </c>
      <c r="D83">
        <v>34</v>
      </c>
      <c r="E83" t="s">
        <v>14</v>
      </c>
      <c r="F83" t="str">
        <f>IF(OR(LEFT(Table1[[#This Row],[Name corrected]],2)="Ms",LEFT(Table1[[#This Row],[Name corrected]],3)="Mrs"),"Female",Table1[[#This Row],[Gender]])</f>
        <v>Female</v>
      </c>
      <c r="G83" t="s">
        <v>292</v>
      </c>
      <c r="H83" t="s">
        <v>128</v>
      </c>
      <c r="I83" t="s">
        <v>11</v>
      </c>
    </row>
    <row r="84" spans="1:9" x14ac:dyDescent="0.35">
      <c r="A84" t="s">
        <v>293</v>
      </c>
      <c r="B84" t="s">
        <v>294</v>
      </c>
      <c r="C84" s="13" t="str">
        <f>PROPER(Table1[[#This Row],[Name]])</f>
        <v>George Rosario</v>
      </c>
      <c r="D84">
        <v>53</v>
      </c>
      <c r="E84" t="s">
        <v>8</v>
      </c>
      <c r="F84" t="str">
        <f>IF(OR(LEFT(Table1[[#This Row],[Name corrected]],2)="Ms",LEFT(Table1[[#This Row],[Name corrected]],3)="Mrs"),"Female",Table1[[#This Row],[Gender]])</f>
        <v>Male</v>
      </c>
      <c r="G84" t="s">
        <v>295</v>
      </c>
      <c r="H84" t="s">
        <v>245</v>
      </c>
      <c r="I84" t="s">
        <v>11</v>
      </c>
    </row>
    <row r="85" spans="1:9" x14ac:dyDescent="0.35">
      <c r="A85" t="s">
        <v>296</v>
      </c>
      <c r="B85" t="s">
        <v>297</v>
      </c>
      <c r="C85" s="13" t="str">
        <f>PROPER(Table1[[#This Row],[Name]])</f>
        <v>Thomas Robinson</v>
      </c>
      <c r="D85">
        <v>48</v>
      </c>
      <c r="E85" t="s">
        <v>14</v>
      </c>
      <c r="F85" t="str">
        <f>IF(OR(LEFT(Table1[[#This Row],[Name corrected]],2)="Ms",LEFT(Table1[[#This Row],[Name corrected]],3)="Mrs"),"Female",Table1[[#This Row],[Gender]])</f>
        <v>Female</v>
      </c>
      <c r="G85" t="s">
        <v>298</v>
      </c>
      <c r="H85" t="s">
        <v>76</v>
      </c>
      <c r="I85" t="s">
        <v>11</v>
      </c>
    </row>
    <row r="86" spans="1:9" x14ac:dyDescent="0.35">
      <c r="A86" t="s">
        <v>299</v>
      </c>
      <c r="B86" t="s">
        <v>300</v>
      </c>
      <c r="C86" s="13" t="str">
        <f>PROPER(Table1[[#This Row],[Name]])</f>
        <v>Christy Hoffman</v>
      </c>
      <c r="D86">
        <v>26</v>
      </c>
      <c r="E86" t="s">
        <v>14</v>
      </c>
      <c r="F86" t="str">
        <f>IF(OR(LEFT(Table1[[#This Row],[Name corrected]],2)="Ms",LEFT(Table1[[#This Row],[Name corrected]],3)="Mrs"),"Female",Table1[[#This Row],[Gender]])</f>
        <v>Female</v>
      </c>
      <c r="G86" t="s">
        <v>301</v>
      </c>
      <c r="H86" t="s">
        <v>249</v>
      </c>
      <c r="I86" t="s">
        <v>11</v>
      </c>
    </row>
    <row r="87" spans="1:9" x14ac:dyDescent="0.35">
      <c r="A87" t="s">
        <v>302</v>
      </c>
      <c r="B87" t="s">
        <v>303</v>
      </c>
      <c r="C87" s="13" t="str">
        <f>PROPER(Table1[[#This Row],[Name]])</f>
        <v>Richard Delgado</v>
      </c>
      <c r="D87">
        <v>36</v>
      </c>
      <c r="E87" t="s">
        <v>8</v>
      </c>
      <c r="F87" t="str">
        <f>IF(OR(LEFT(Table1[[#This Row],[Name corrected]],2)="Ms",LEFT(Table1[[#This Row],[Name corrected]],3)="Mrs"),"Female",Table1[[#This Row],[Gender]])</f>
        <v>Male</v>
      </c>
      <c r="G87" t="s">
        <v>304</v>
      </c>
      <c r="H87" t="s">
        <v>46</v>
      </c>
      <c r="I87" t="s">
        <v>11</v>
      </c>
    </row>
    <row r="88" spans="1:9" x14ac:dyDescent="0.35">
      <c r="A88" t="s">
        <v>305</v>
      </c>
      <c r="B88" t="s">
        <v>306</v>
      </c>
      <c r="C88" s="13" t="str">
        <f>PROPER(Table1[[#This Row],[Name]])</f>
        <v>Tammy Miller Md</v>
      </c>
      <c r="D88">
        <v>19</v>
      </c>
      <c r="E88" t="s">
        <v>14</v>
      </c>
      <c r="F88" t="str">
        <f>IF(OR(LEFT(Table1[[#This Row],[Name corrected]],2)="Ms",LEFT(Table1[[#This Row],[Name corrected]],3)="Mrs"),"Female",Table1[[#This Row],[Gender]])</f>
        <v>Female</v>
      </c>
      <c r="G88" t="s">
        <v>307</v>
      </c>
      <c r="H88" t="s">
        <v>308</v>
      </c>
      <c r="I88" t="s">
        <v>11</v>
      </c>
    </row>
    <row r="89" spans="1:9" x14ac:dyDescent="0.35">
      <c r="A89" t="s">
        <v>309</v>
      </c>
      <c r="B89" t="s">
        <v>310</v>
      </c>
      <c r="C89" s="13" t="str">
        <f>PROPER(Table1[[#This Row],[Name]])</f>
        <v>Melissa Duffy Md</v>
      </c>
      <c r="D89">
        <v>58</v>
      </c>
      <c r="E89" t="s">
        <v>14</v>
      </c>
      <c r="F89" t="str">
        <f>IF(OR(LEFT(Table1[[#This Row],[Name corrected]],2)="Ms",LEFT(Table1[[#This Row],[Name corrected]],3)="Mrs"),"Female",Table1[[#This Row],[Gender]])</f>
        <v>Female</v>
      </c>
      <c r="G89" t="s">
        <v>311</v>
      </c>
      <c r="H89" t="s">
        <v>312</v>
      </c>
      <c r="I89" t="s">
        <v>11</v>
      </c>
    </row>
    <row r="90" spans="1:9" x14ac:dyDescent="0.35">
      <c r="A90" t="s">
        <v>313</v>
      </c>
      <c r="B90" t="s">
        <v>314</v>
      </c>
      <c r="C90" s="13" t="str">
        <f>PROPER(Table1[[#This Row],[Name]])</f>
        <v>Timothy Wright</v>
      </c>
      <c r="D90">
        <v>58</v>
      </c>
      <c r="E90" t="s">
        <v>8</v>
      </c>
      <c r="F90" t="str">
        <f>IF(OR(LEFT(Table1[[#This Row],[Name corrected]],2)="Ms",LEFT(Table1[[#This Row],[Name corrected]],3)="Mrs"),"Female",Table1[[#This Row],[Gender]])</f>
        <v>Male</v>
      </c>
      <c r="G90" t="s">
        <v>315</v>
      </c>
      <c r="H90" t="s">
        <v>286</v>
      </c>
      <c r="I90" t="s">
        <v>11</v>
      </c>
    </row>
    <row r="91" spans="1:9" x14ac:dyDescent="0.35">
      <c r="A91" t="s">
        <v>316</v>
      </c>
      <c r="B91" t="s">
        <v>317</v>
      </c>
      <c r="C91" s="13" t="str">
        <f>PROPER(Table1[[#This Row],[Name]])</f>
        <v>Jamie Yoder</v>
      </c>
      <c r="D91">
        <v>43</v>
      </c>
      <c r="E91" t="s">
        <v>8</v>
      </c>
      <c r="F91" t="str">
        <f>IF(OR(LEFT(Table1[[#This Row],[Name corrected]],2)="Ms",LEFT(Table1[[#This Row],[Name corrected]],3)="Mrs"),"Female",Table1[[#This Row],[Gender]])</f>
        <v>Male</v>
      </c>
      <c r="G91" t="s">
        <v>318</v>
      </c>
      <c r="H91" t="s">
        <v>319</v>
      </c>
      <c r="I91" t="s">
        <v>11</v>
      </c>
    </row>
    <row r="92" spans="1:9" x14ac:dyDescent="0.35">
      <c r="A92" t="s">
        <v>320</v>
      </c>
      <c r="B92" t="s">
        <v>321</v>
      </c>
      <c r="C92" s="13" t="str">
        <f>PROPER(Table1[[#This Row],[Name]])</f>
        <v>Oscar Moon</v>
      </c>
      <c r="D92">
        <v>58</v>
      </c>
      <c r="E92" t="s">
        <v>14</v>
      </c>
      <c r="F92" t="str">
        <f>IF(OR(LEFT(Table1[[#This Row],[Name corrected]],2)="Ms",LEFT(Table1[[#This Row],[Name corrected]],3)="Mrs"),"Female",Table1[[#This Row],[Gender]])</f>
        <v>Female</v>
      </c>
      <c r="G92" t="s">
        <v>322</v>
      </c>
      <c r="H92" t="s">
        <v>323</v>
      </c>
      <c r="I92" t="s">
        <v>11</v>
      </c>
    </row>
    <row r="93" spans="1:9" x14ac:dyDescent="0.35">
      <c r="A93" t="s">
        <v>324</v>
      </c>
      <c r="B93" t="s">
        <v>325</v>
      </c>
      <c r="C93" s="13" t="str">
        <f>PROPER(Table1[[#This Row],[Name]])</f>
        <v>Donna Gregory</v>
      </c>
      <c r="D93">
        <v>29</v>
      </c>
      <c r="E93" t="s">
        <v>14</v>
      </c>
      <c r="F93" t="str">
        <f>IF(OR(LEFT(Table1[[#This Row],[Name corrected]],2)="Ms",LEFT(Table1[[#This Row],[Name corrected]],3)="Mrs"),"Female",Table1[[#This Row],[Gender]])</f>
        <v>Female</v>
      </c>
      <c r="G93" t="s">
        <v>326</v>
      </c>
      <c r="H93" t="s">
        <v>128</v>
      </c>
      <c r="I93" t="s">
        <v>11</v>
      </c>
    </row>
    <row r="94" spans="1:9" x14ac:dyDescent="0.35">
      <c r="A94" t="s">
        <v>327</v>
      </c>
      <c r="B94" t="s">
        <v>328</v>
      </c>
      <c r="C94" s="13" t="str">
        <f>PROPER(Table1[[#This Row],[Name]])</f>
        <v>Robert Jackson</v>
      </c>
      <c r="D94">
        <v>44</v>
      </c>
      <c r="E94" t="s">
        <v>14</v>
      </c>
      <c r="F94" t="str">
        <f>IF(OR(LEFT(Table1[[#This Row],[Name corrected]],2)="Ms",LEFT(Table1[[#This Row],[Name corrected]],3)="Mrs"),"Female",Table1[[#This Row],[Gender]])</f>
        <v>Female</v>
      </c>
      <c r="G94" t="s">
        <v>329</v>
      </c>
      <c r="H94" t="s">
        <v>232</v>
      </c>
      <c r="I94" t="s">
        <v>11</v>
      </c>
    </row>
    <row r="95" spans="1:9" x14ac:dyDescent="0.35">
      <c r="A95" t="s">
        <v>330</v>
      </c>
      <c r="B95" t="s">
        <v>331</v>
      </c>
      <c r="C95" s="13" t="str">
        <f>PROPER(Table1[[#This Row],[Name]])</f>
        <v>Christy Vasquez</v>
      </c>
      <c r="D95">
        <v>28</v>
      </c>
      <c r="E95" t="s">
        <v>14</v>
      </c>
      <c r="F95" t="str">
        <f>IF(OR(LEFT(Table1[[#This Row],[Name corrected]],2)="Ms",LEFT(Table1[[#This Row],[Name corrected]],3)="Mrs"),"Female",Table1[[#This Row],[Gender]])</f>
        <v>Female</v>
      </c>
      <c r="G95" t="s">
        <v>332</v>
      </c>
      <c r="H95" t="s">
        <v>312</v>
      </c>
      <c r="I95" t="s">
        <v>11</v>
      </c>
    </row>
    <row r="96" spans="1:9" x14ac:dyDescent="0.35">
      <c r="A96" t="s">
        <v>333</v>
      </c>
      <c r="B96" t="s">
        <v>334</v>
      </c>
      <c r="C96" s="13" t="str">
        <f>PROPER(Table1[[#This Row],[Name]])</f>
        <v>David Patterson</v>
      </c>
      <c r="D96">
        <v>43</v>
      </c>
      <c r="E96" t="s">
        <v>14</v>
      </c>
      <c r="F96" t="str">
        <f>IF(OR(LEFT(Table1[[#This Row],[Name corrected]],2)="Ms",LEFT(Table1[[#This Row],[Name corrected]],3)="Mrs"),"Female",Table1[[#This Row],[Gender]])</f>
        <v>Female</v>
      </c>
      <c r="G96" t="s">
        <v>335</v>
      </c>
      <c r="H96" t="s">
        <v>179</v>
      </c>
      <c r="I96" t="s">
        <v>11</v>
      </c>
    </row>
    <row r="97" spans="1:9" x14ac:dyDescent="0.35">
      <c r="A97" t="s">
        <v>336</v>
      </c>
      <c r="B97" t="s">
        <v>337</v>
      </c>
      <c r="C97" s="13" t="str">
        <f>PROPER(Table1[[#This Row],[Name]])</f>
        <v>Amy Fowler</v>
      </c>
      <c r="D97">
        <v>62</v>
      </c>
      <c r="E97" t="s">
        <v>14</v>
      </c>
      <c r="F97" t="str">
        <f>IF(OR(LEFT(Table1[[#This Row],[Name corrected]],2)="Ms",LEFT(Table1[[#This Row],[Name corrected]],3)="Mrs"),"Female",Table1[[#This Row],[Gender]])</f>
        <v>Female</v>
      </c>
      <c r="G97" t="s">
        <v>338</v>
      </c>
      <c r="H97" t="s">
        <v>53</v>
      </c>
      <c r="I97" t="s">
        <v>11</v>
      </c>
    </row>
    <row r="98" spans="1:9" x14ac:dyDescent="0.35">
      <c r="A98" t="s">
        <v>339</v>
      </c>
      <c r="B98" t="s">
        <v>340</v>
      </c>
      <c r="C98" s="13" t="str">
        <f>PROPER(Table1[[#This Row],[Name]])</f>
        <v>Samantha Walker</v>
      </c>
      <c r="D98">
        <v>30</v>
      </c>
      <c r="E98" t="s">
        <v>14</v>
      </c>
      <c r="F98" t="str">
        <f>IF(OR(LEFT(Table1[[#This Row],[Name corrected]],2)="Ms",LEFT(Table1[[#This Row],[Name corrected]],3)="Mrs"),"Female",Table1[[#This Row],[Gender]])</f>
        <v>Female</v>
      </c>
      <c r="G98" t="s">
        <v>341</v>
      </c>
      <c r="H98" t="s">
        <v>323</v>
      </c>
      <c r="I98" t="s">
        <v>11</v>
      </c>
    </row>
    <row r="99" spans="1:9" x14ac:dyDescent="0.35">
      <c r="A99" t="s">
        <v>342</v>
      </c>
      <c r="B99" t="s">
        <v>343</v>
      </c>
      <c r="C99" s="13" t="str">
        <f>PROPER(Table1[[#This Row],[Name]])</f>
        <v>David Cobb</v>
      </c>
      <c r="D99">
        <v>36</v>
      </c>
      <c r="E99" t="s">
        <v>8</v>
      </c>
      <c r="F99" t="str">
        <f>IF(OR(LEFT(Table1[[#This Row],[Name corrected]],2)="Ms",LEFT(Table1[[#This Row],[Name corrected]],3)="Mrs"),"Female",Table1[[#This Row],[Gender]])</f>
        <v>Male</v>
      </c>
      <c r="G99" t="s">
        <v>344</v>
      </c>
      <c r="H99" t="s">
        <v>34</v>
      </c>
      <c r="I99" t="s">
        <v>11</v>
      </c>
    </row>
    <row r="100" spans="1:9" x14ac:dyDescent="0.35">
      <c r="A100" t="s">
        <v>345</v>
      </c>
      <c r="B100" t="s">
        <v>346</v>
      </c>
      <c r="C100" s="13" t="str">
        <f>PROPER(Table1[[#This Row],[Name]])</f>
        <v>Brittney Morgan</v>
      </c>
      <c r="D100">
        <v>24</v>
      </c>
      <c r="E100" t="s">
        <v>8</v>
      </c>
      <c r="F100" t="str">
        <f>IF(OR(LEFT(Table1[[#This Row],[Name corrected]],2)="Ms",LEFT(Table1[[#This Row],[Name corrected]],3)="Mrs"),"Female",Table1[[#This Row],[Gender]])</f>
        <v>Male</v>
      </c>
      <c r="G100" t="s">
        <v>347</v>
      </c>
      <c r="H100" t="s">
        <v>158</v>
      </c>
      <c r="I100" t="s">
        <v>11</v>
      </c>
    </row>
    <row r="101" spans="1:9" x14ac:dyDescent="0.35">
      <c r="A101" t="s">
        <v>348</v>
      </c>
      <c r="B101" t="s">
        <v>349</v>
      </c>
      <c r="C101" s="13" t="str">
        <f>PROPER(Table1[[#This Row],[Name]])</f>
        <v>Sheila Wilson</v>
      </c>
      <c r="D101">
        <v>35</v>
      </c>
      <c r="E101" t="s">
        <v>8</v>
      </c>
      <c r="F101" t="str">
        <f>IF(OR(LEFT(Table1[[#This Row],[Name corrected]],2)="Ms",LEFT(Table1[[#This Row],[Name corrected]],3)="Mrs"),"Female",Table1[[#This Row],[Gender]])</f>
        <v>Male</v>
      </c>
      <c r="G101" t="s">
        <v>350</v>
      </c>
      <c r="H101" t="s">
        <v>232</v>
      </c>
      <c r="I101" t="s">
        <v>11</v>
      </c>
    </row>
    <row r="102" spans="1:9" x14ac:dyDescent="0.35">
      <c r="A102" t="s">
        <v>351</v>
      </c>
      <c r="B102" t="s">
        <v>352</v>
      </c>
      <c r="C102" s="13" t="str">
        <f>PROPER(Table1[[#This Row],[Name]])</f>
        <v>Diane Watson</v>
      </c>
      <c r="D102">
        <v>53</v>
      </c>
      <c r="E102" t="s">
        <v>14</v>
      </c>
      <c r="F102" t="str">
        <f>IF(OR(LEFT(Table1[[#This Row],[Name corrected]],2)="Ms",LEFT(Table1[[#This Row],[Name corrected]],3)="Mrs"),"Female",Table1[[#This Row],[Gender]])</f>
        <v>Female</v>
      </c>
      <c r="G102" t="s">
        <v>353</v>
      </c>
      <c r="H102" t="s">
        <v>354</v>
      </c>
      <c r="I102" t="s">
        <v>11</v>
      </c>
    </row>
    <row r="103" spans="1:9" x14ac:dyDescent="0.35">
      <c r="A103" t="s">
        <v>355</v>
      </c>
      <c r="B103" t="s">
        <v>356</v>
      </c>
      <c r="C103" s="13" t="str">
        <f>PROPER(Table1[[#This Row],[Name]])</f>
        <v>Colleen Maynard</v>
      </c>
      <c r="D103">
        <v>29</v>
      </c>
      <c r="E103" t="s">
        <v>8</v>
      </c>
      <c r="F103" t="str">
        <f>IF(OR(LEFT(Table1[[#This Row],[Name corrected]],2)="Ms",LEFT(Table1[[#This Row],[Name corrected]],3)="Mrs"),"Female",Table1[[#This Row],[Gender]])</f>
        <v>Male</v>
      </c>
      <c r="G103" t="s">
        <v>357</v>
      </c>
      <c r="H103" t="s">
        <v>112</v>
      </c>
      <c r="I103" t="s">
        <v>11</v>
      </c>
    </row>
    <row r="104" spans="1:9" x14ac:dyDescent="0.35">
      <c r="A104" t="s">
        <v>358</v>
      </c>
      <c r="B104" t="s">
        <v>359</v>
      </c>
      <c r="C104" s="13" t="str">
        <f>PROPER(Table1[[#This Row],[Name]])</f>
        <v>Sarah Schneider</v>
      </c>
      <c r="D104">
        <v>34</v>
      </c>
      <c r="E104" t="s">
        <v>14</v>
      </c>
      <c r="F104" t="str">
        <f>IF(OR(LEFT(Table1[[#This Row],[Name corrected]],2)="Ms",LEFT(Table1[[#This Row],[Name corrected]],3)="Mrs"),"Female",Table1[[#This Row],[Gender]])</f>
        <v>Female</v>
      </c>
      <c r="G104" t="s">
        <v>360</v>
      </c>
      <c r="H104" t="s">
        <v>46</v>
      </c>
      <c r="I104" t="s">
        <v>11</v>
      </c>
    </row>
    <row r="105" spans="1:9" x14ac:dyDescent="0.35">
      <c r="A105" t="s">
        <v>361</v>
      </c>
      <c r="B105" t="s">
        <v>362</v>
      </c>
      <c r="C105" s="13" t="str">
        <f>PROPER(Table1[[#This Row],[Name]])</f>
        <v>Steven Stein</v>
      </c>
      <c r="D105">
        <v>21</v>
      </c>
      <c r="E105" t="s">
        <v>8</v>
      </c>
      <c r="F105" t="str">
        <f>IF(OR(LEFT(Table1[[#This Row],[Name corrected]],2)="Ms",LEFT(Table1[[#This Row],[Name corrected]],3)="Mrs"),"Female",Table1[[#This Row],[Gender]])</f>
        <v>Male</v>
      </c>
      <c r="G105" t="s">
        <v>363</v>
      </c>
      <c r="H105" t="s">
        <v>162</v>
      </c>
      <c r="I105" t="s">
        <v>11</v>
      </c>
    </row>
    <row r="106" spans="1:9" x14ac:dyDescent="0.35">
      <c r="A106" t="s">
        <v>364</v>
      </c>
      <c r="B106" t="s">
        <v>365</v>
      </c>
      <c r="C106" s="13" t="str">
        <f>PROPER(Table1[[#This Row],[Name]])</f>
        <v>Christopher Lester</v>
      </c>
      <c r="D106">
        <v>64</v>
      </c>
      <c r="E106" t="s">
        <v>8</v>
      </c>
      <c r="F106" t="str">
        <f>IF(OR(LEFT(Table1[[#This Row],[Name corrected]],2)="Ms",LEFT(Table1[[#This Row],[Name corrected]],3)="Mrs"),"Female",Table1[[#This Row],[Gender]])</f>
        <v>Male</v>
      </c>
      <c r="G106" t="s">
        <v>366</v>
      </c>
      <c r="H106" t="s">
        <v>76</v>
      </c>
      <c r="I106" t="s">
        <v>11</v>
      </c>
    </row>
    <row r="107" spans="1:9" x14ac:dyDescent="0.35">
      <c r="A107" t="s">
        <v>367</v>
      </c>
      <c r="B107" t="s">
        <v>368</v>
      </c>
      <c r="C107" s="13" t="str">
        <f>PROPER(Table1[[#This Row],[Name]])</f>
        <v>Lance Baker</v>
      </c>
      <c r="D107">
        <v>50</v>
      </c>
      <c r="E107" t="s">
        <v>14</v>
      </c>
      <c r="F107" t="str">
        <f>IF(OR(LEFT(Table1[[#This Row],[Name corrected]],2)="Ms",LEFT(Table1[[#This Row],[Name corrected]],3)="Mrs"),"Female",Table1[[#This Row],[Gender]])</f>
        <v>Female</v>
      </c>
      <c r="G107" t="s">
        <v>369</v>
      </c>
      <c r="H107" t="s">
        <v>245</v>
      </c>
      <c r="I107" t="s">
        <v>11</v>
      </c>
    </row>
    <row r="108" spans="1:9" x14ac:dyDescent="0.35">
      <c r="A108" t="s">
        <v>370</v>
      </c>
      <c r="B108" t="s">
        <v>371</v>
      </c>
      <c r="C108" s="13" t="str">
        <f>PROPER(Table1[[#This Row],[Name]])</f>
        <v>Howard Summers</v>
      </c>
      <c r="D108">
        <v>53</v>
      </c>
      <c r="E108" t="s">
        <v>14</v>
      </c>
      <c r="F108" t="str">
        <f>IF(OR(LEFT(Table1[[#This Row],[Name corrected]],2)="Ms",LEFT(Table1[[#This Row],[Name corrected]],3)="Mrs"),"Female",Table1[[#This Row],[Gender]])</f>
        <v>Female</v>
      </c>
      <c r="G108" t="s">
        <v>372</v>
      </c>
      <c r="H108" t="s">
        <v>212</v>
      </c>
      <c r="I108" t="s">
        <v>11</v>
      </c>
    </row>
    <row r="109" spans="1:9" x14ac:dyDescent="0.35">
      <c r="A109" t="s">
        <v>373</v>
      </c>
      <c r="B109" t="s">
        <v>374</v>
      </c>
      <c r="C109" s="13" t="str">
        <f>PROPER(Table1[[#This Row],[Name]])</f>
        <v>Erica Carney</v>
      </c>
      <c r="D109">
        <v>62</v>
      </c>
      <c r="E109" t="s">
        <v>14</v>
      </c>
      <c r="F109" t="str">
        <f>IF(OR(LEFT(Table1[[#This Row],[Name corrected]],2)="Ms",LEFT(Table1[[#This Row],[Name corrected]],3)="Mrs"),"Female",Table1[[#This Row],[Gender]])</f>
        <v>Female</v>
      </c>
      <c r="G109" t="s">
        <v>375</v>
      </c>
      <c r="H109" t="s">
        <v>16</v>
      </c>
      <c r="I109" t="s">
        <v>11</v>
      </c>
    </row>
    <row r="110" spans="1:9" x14ac:dyDescent="0.35">
      <c r="A110" t="s">
        <v>376</v>
      </c>
      <c r="B110" t="s">
        <v>377</v>
      </c>
      <c r="C110" s="13" t="str">
        <f>PROPER(Table1[[#This Row],[Name]])</f>
        <v>Travis Holland</v>
      </c>
      <c r="D110">
        <v>38</v>
      </c>
      <c r="E110" t="s">
        <v>8</v>
      </c>
      <c r="F110" t="str">
        <f>IF(OR(LEFT(Table1[[#This Row],[Name corrected]],2)="Ms",LEFT(Table1[[#This Row],[Name corrected]],3)="Mrs"),"Female",Table1[[#This Row],[Gender]])</f>
        <v>Male</v>
      </c>
      <c r="G110" t="s">
        <v>378</v>
      </c>
      <c r="H110" t="s">
        <v>42</v>
      </c>
      <c r="I110" t="s">
        <v>11</v>
      </c>
    </row>
    <row r="111" spans="1:9" x14ac:dyDescent="0.35">
      <c r="A111" t="s">
        <v>379</v>
      </c>
      <c r="B111" t="s">
        <v>380</v>
      </c>
      <c r="C111" s="13" t="str">
        <f>PROPER(Table1[[#This Row],[Name]])</f>
        <v>Amy Walker</v>
      </c>
      <c r="D111">
        <v>27</v>
      </c>
      <c r="E111" t="s">
        <v>8</v>
      </c>
      <c r="F111" t="str">
        <f>IF(OR(LEFT(Table1[[#This Row],[Name corrected]],2)="Ms",LEFT(Table1[[#This Row],[Name corrected]],3)="Mrs"),"Female",Table1[[#This Row],[Gender]])</f>
        <v>Male</v>
      </c>
      <c r="G111" t="s">
        <v>381</v>
      </c>
      <c r="H111" t="s">
        <v>38</v>
      </c>
      <c r="I111" t="s">
        <v>11</v>
      </c>
    </row>
    <row r="112" spans="1:9" x14ac:dyDescent="0.35">
      <c r="A112" t="s">
        <v>382</v>
      </c>
      <c r="B112" t="s">
        <v>383</v>
      </c>
      <c r="C112" s="13" t="str">
        <f>PROPER(Table1[[#This Row],[Name]])</f>
        <v>Ashley Griffin</v>
      </c>
      <c r="D112">
        <v>40</v>
      </c>
      <c r="E112" t="s">
        <v>14</v>
      </c>
      <c r="F112" t="str">
        <f>IF(OR(LEFT(Table1[[#This Row],[Name corrected]],2)="Ms",LEFT(Table1[[#This Row],[Name corrected]],3)="Mrs"),"Female",Table1[[#This Row],[Gender]])</f>
        <v>Female</v>
      </c>
      <c r="G112" t="s">
        <v>384</v>
      </c>
      <c r="H112" t="s">
        <v>135</v>
      </c>
      <c r="I112" t="s">
        <v>11</v>
      </c>
    </row>
    <row r="113" spans="1:9" x14ac:dyDescent="0.35">
      <c r="A113" t="s">
        <v>385</v>
      </c>
      <c r="B113" t="s">
        <v>386</v>
      </c>
      <c r="C113" s="13" t="str">
        <f>PROPER(Table1[[#This Row],[Name]])</f>
        <v>Julie Farmer</v>
      </c>
      <c r="D113">
        <v>18</v>
      </c>
      <c r="E113" t="s">
        <v>14</v>
      </c>
      <c r="F113" t="str">
        <f>IF(OR(LEFT(Table1[[#This Row],[Name corrected]],2)="Ms",LEFT(Table1[[#This Row],[Name corrected]],3)="Mrs"),"Female",Table1[[#This Row],[Gender]])</f>
        <v>Female</v>
      </c>
      <c r="G113" t="s">
        <v>387</v>
      </c>
      <c r="H113" t="s">
        <v>128</v>
      </c>
      <c r="I113" t="s">
        <v>11</v>
      </c>
    </row>
    <row r="114" spans="1:9" x14ac:dyDescent="0.35">
      <c r="A114" t="s">
        <v>388</v>
      </c>
      <c r="B114" t="s">
        <v>389</v>
      </c>
      <c r="C114" s="13" t="str">
        <f>PROPER(Table1[[#This Row],[Name]])</f>
        <v>David Cole</v>
      </c>
      <c r="D114">
        <v>27</v>
      </c>
      <c r="E114" t="s">
        <v>14</v>
      </c>
      <c r="F114" t="str">
        <f>IF(OR(LEFT(Table1[[#This Row],[Name corrected]],2)="Ms",LEFT(Table1[[#This Row],[Name corrected]],3)="Mrs"),"Female",Table1[[#This Row],[Gender]])</f>
        <v>Female</v>
      </c>
      <c r="G114" t="s">
        <v>390</v>
      </c>
      <c r="H114" t="s">
        <v>151</v>
      </c>
      <c r="I114" t="s">
        <v>11</v>
      </c>
    </row>
    <row r="115" spans="1:9" x14ac:dyDescent="0.35">
      <c r="A115" t="s">
        <v>391</v>
      </c>
      <c r="B115" t="s">
        <v>392</v>
      </c>
      <c r="C115" s="13" t="str">
        <f>PROPER(Table1[[#This Row],[Name]])</f>
        <v>Edward Hall</v>
      </c>
      <c r="D115">
        <v>51</v>
      </c>
      <c r="E115" t="s">
        <v>8</v>
      </c>
      <c r="F115" t="str">
        <f>IF(OR(LEFT(Table1[[#This Row],[Name corrected]],2)="Ms",LEFT(Table1[[#This Row],[Name corrected]],3)="Mrs"),"Female",Table1[[#This Row],[Gender]])</f>
        <v>Male</v>
      </c>
      <c r="G115" t="s">
        <v>393</v>
      </c>
      <c r="H115" t="s">
        <v>228</v>
      </c>
      <c r="I115" t="s">
        <v>11</v>
      </c>
    </row>
    <row r="116" spans="1:9" x14ac:dyDescent="0.35">
      <c r="A116" t="s">
        <v>394</v>
      </c>
      <c r="B116" t="s">
        <v>395</v>
      </c>
      <c r="C116" s="13" t="str">
        <f>PROPER(Table1[[#This Row],[Name]])</f>
        <v>Ryan Hernandez</v>
      </c>
      <c r="D116">
        <v>30</v>
      </c>
      <c r="E116" t="s">
        <v>8</v>
      </c>
      <c r="F116" t="str">
        <f>IF(OR(LEFT(Table1[[#This Row],[Name corrected]],2)="Ms",LEFT(Table1[[#This Row],[Name corrected]],3)="Mrs"),"Female",Table1[[#This Row],[Gender]])</f>
        <v>Male</v>
      </c>
      <c r="G116" t="s">
        <v>396</v>
      </c>
      <c r="H116" t="s">
        <v>179</v>
      </c>
      <c r="I116" t="s">
        <v>11</v>
      </c>
    </row>
    <row r="117" spans="1:9" x14ac:dyDescent="0.35">
      <c r="A117" t="s">
        <v>397</v>
      </c>
      <c r="B117" t="s">
        <v>398</v>
      </c>
      <c r="C117" s="13" t="str">
        <f>PROPER(Table1[[#This Row],[Name]])</f>
        <v>Tyler Conrad</v>
      </c>
      <c r="D117">
        <v>53</v>
      </c>
      <c r="E117" t="s">
        <v>14</v>
      </c>
      <c r="F117" t="str">
        <f>IF(OR(LEFT(Table1[[#This Row],[Name corrected]],2)="Ms",LEFT(Table1[[#This Row],[Name corrected]],3)="Mrs"),"Female",Table1[[#This Row],[Gender]])</f>
        <v>Female</v>
      </c>
      <c r="G117" t="s">
        <v>399</v>
      </c>
      <c r="H117" t="s">
        <v>16</v>
      </c>
      <c r="I117" t="s">
        <v>11</v>
      </c>
    </row>
    <row r="118" spans="1:9" x14ac:dyDescent="0.35">
      <c r="A118" t="s">
        <v>400</v>
      </c>
      <c r="B118" t="s">
        <v>401</v>
      </c>
      <c r="C118" s="13" t="str">
        <f>PROPER(Table1[[#This Row],[Name]])</f>
        <v>Anthony Phillips</v>
      </c>
      <c r="D118">
        <v>18</v>
      </c>
      <c r="E118" t="s">
        <v>14</v>
      </c>
      <c r="F118" t="str">
        <f>IF(OR(LEFT(Table1[[#This Row],[Name corrected]],2)="Ms",LEFT(Table1[[#This Row],[Name corrected]],3)="Mrs"),"Female",Table1[[#This Row],[Gender]])</f>
        <v>Female</v>
      </c>
      <c r="G118" t="s">
        <v>402</v>
      </c>
      <c r="H118" t="s">
        <v>212</v>
      </c>
      <c r="I118" t="s">
        <v>11</v>
      </c>
    </row>
    <row r="119" spans="1:9" x14ac:dyDescent="0.35">
      <c r="A119" t="s">
        <v>403</v>
      </c>
      <c r="B119" t="s">
        <v>404</v>
      </c>
      <c r="C119" s="13" t="str">
        <f>PROPER(Table1[[#This Row],[Name]])</f>
        <v>Colleen Mccarthy</v>
      </c>
      <c r="D119">
        <v>21</v>
      </c>
      <c r="E119" t="s">
        <v>14</v>
      </c>
      <c r="F119" t="str">
        <f>IF(OR(LEFT(Table1[[#This Row],[Name corrected]],2)="Ms",LEFT(Table1[[#This Row],[Name corrected]],3)="Mrs"),"Female",Table1[[#This Row],[Gender]])</f>
        <v>Female</v>
      </c>
      <c r="G119" t="s">
        <v>405</v>
      </c>
      <c r="H119" t="s">
        <v>69</v>
      </c>
      <c r="I119" t="s">
        <v>11</v>
      </c>
    </row>
    <row r="120" spans="1:9" x14ac:dyDescent="0.35">
      <c r="A120" t="s">
        <v>406</v>
      </c>
      <c r="B120" t="s">
        <v>407</v>
      </c>
      <c r="C120" s="13" t="str">
        <f>PROPER(Table1[[#This Row],[Name]])</f>
        <v>Earl Allen</v>
      </c>
      <c r="D120">
        <v>36</v>
      </c>
      <c r="E120" t="s">
        <v>8</v>
      </c>
      <c r="F120" t="str">
        <f>IF(OR(LEFT(Table1[[#This Row],[Name corrected]],2)="Ms",LEFT(Table1[[#This Row],[Name corrected]],3)="Mrs"),"Female",Table1[[#This Row],[Gender]])</f>
        <v>Male</v>
      </c>
      <c r="G120" t="s">
        <v>408</v>
      </c>
      <c r="H120" t="s">
        <v>65</v>
      </c>
      <c r="I120" t="s">
        <v>11</v>
      </c>
    </row>
    <row r="121" spans="1:9" x14ac:dyDescent="0.35">
      <c r="A121" t="s">
        <v>409</v>
      </c>
      <c r="B121" t="s">
        <v>410</v>
      </c>
      <c r="C121" s="13" t="str">
        <f>PROPER(Table1[[#This Row],[Name]])</f>
        <v>Michael Jones</v>
      </c>
      <c r="D121">
        <v>40</v>
      </c>
      <c r="E121" t="s">
        <v>8</v>
      </c>
      <c r="F121" t="str">
        <f>IF(OR(LEFT(Table1[[#This Row],[Name corrected]],2)="Ms",LEFT(Table1[[#This Row],[Name corrected]],3)="Mrs"),"Female",Table1[[#This Row],[Gender]])</f>
        <v>Male</v>
      </c>
      <c r="G121" t="s">
        <v>411</v>
      </c>
      <c r="H121" t="s">
        <v>232</v>
      </c>
      <c r="I121" t="s">
        <v>11</v>
      </c>
    </row>
    <row r="122" spans="1:9" x14ac:dyDescent="0.35">
      <c r="A122" t="s">
        <v>412</v>
      </c>
      <c r="B122" t="s">
        <v>413</v>
      </c>
      <c r="C122" s="13" t="str">
        <f>PROPER(Table1[[#This Row],[Name]])</f>
        <v>Jacob Hopkins</v>
      </c>
      <c r="D122">
        <v>44</v>
      </c>
      <c r="E122" t="s">
        <v>14</v>
      </c>
      <c r="F122" t="str">
        <f>IF(OR(LEFT(Table1[[#This Row],[Name corrected]],2)="Ms",LEFT(Table1[[#This Row],[Name corrected]],3)="Mrs"),"Female",Table1[[#This Row],[Gender]])</f>
        <v>Female</v>
      </c>
      <c r="G122" t="s">
        <v>3815</v>
      </c>
      <c r="H122" t="s">
        <v>46</v>
      </c>
      <c r="I122" t="s">
        <v>11</v>
      </c>
    </row>
    <row r="123" spans="1:9" x14ac:dyDescent="0.35">
      <c r="A123" t="s">
        <v>414</v>
      </c>
      <c r="B123" t="s">
        <v>415</v>
      </c>
      <c r="C123" s="13" t="str">
        <f>PROPER(Table1[[#This Row],[Name]])</f>
        <v>Joel Robinson</v>
      </c>
      <c r="D123">
        <v>62</v>
      </c>
      <c r="E123" t="s">
        <v>8</v>
      </c>
      <c r="F123" t="str">
        <f>IF(OR(LEFT(Table1[[#This Row],[Name corrected]],2)="Ms",LEFT(Table1[[#This Row],[Name corrected]],3)="Mrs"),"Female",Table1[[#This Row],[Gender]])</f>
        <v>Male</v>
      </c>
      <c r="G123" t="s">
        <v>416</v>
      </c>
      <c r="H123" t="s">
        <v>94</v>
      </c>
      <c r="I123" t="s">
        <v>11</v>
      </c>
    </row>
    <row r="124" spans="1:9" x14ac:dyDescent="0.35">
      <c r="A124" t="s">
        <v>417</v>
      </c>
      <c r="B124" t="s">
        <v>418</v>
      </c>
      <c r="C124" s="13" t="str">
        <f>PROPER(Table1[[#This Row],[Name]])</f>
        <v>Michael Chang</v>
      </c>
      <c r="D124">
        <v>50</v>
      </c>
      <c r="E124" t="s">
        <v>8</v>
      </c>
      <c r="F124" t="str">
        <f>IF(OR(LEFT(Table1[[#This Row],[Name corrected]],2)="Ms",LEFT(Table1[[#This Row],[Name corrected]],3)="Mrs"),"Female",Table1[[#This Row],[Gender]])</f>
        <v>Male</v>
      </c>
      <c r="G124" t="s">
        <v>419</v>
      </c>
      <c r="H124" t="s">
        <v>10</v>
      </c>
      <c r="I124" t="s">
        <v>11</v>
      </c>
    </row>
    <row r="125" spans="1:9" x14ac:dyDescent="0.35">
      <c r="A125" t="s">
        <v>420</v>
      </c>
      <c r="B125" t="s">
        <v>421</v>
      </c>
      <c r="C125" s="13" t="str">
        <f>PROPER(Table1[[#This Row],[Name]])</f>
        <v>Erin Hopkins</v>
      </c>
      <c r="D125">
        <v>40</v>
      </c>
      <c r="E125" t="s">
        <v>8</v>
      </c>
      <c r="F125" t="str">
        <f>IF(OR(LEFT(Table1[[#This Row],[Name corrected]],2)="Ms",LEFT(Table1[[#This Row],[Name corrected]],3)="Mrs"),"Female",Table1[[#This Row],[Gender]])</f>
        <v>Male</v>
      </c>
      <c r="G125" t="s">
        <v>422</v>
      </c>
      <c r="H125" t="s">
        <v>262</v>
      </c>
      <c r="I125" t="s">
        <v>11</v>
      </c>
    </row>
    <row r="126" spans="1:9" x14ac:dyDescent="0.35">
      <c r="A126" t="s">
        <v>423</v>
      </c>
      <c r="B126" t="s">
        <v>424</v>
      </c>
      <c r="C126" s="13" t="str">
        <f>PROPER(Table1[[#This Row],[Name]])</f>
        <v>Donald Lee</v>
      </c>
      <c r="D126">
        <v>26</v>
      </c>
      <c r="E126" t="s">
        <v>8</v>
      </c>
      <c r="F126" t="str">
        <f>IF(OR(LEFT(Table1[[#This Row],[Name corrected]],2)="Ms",LEFT(Table1[[#This Row],[Name corrected]],3)="Mrs"),"Female",Table1[[#This Row],[Gender]])</f>
        <v>Male</v>
      </c>
      <c r="G126" t="s">
        <v>425</v>
      </c>
      <c r="H126" t="s">
        <v>189</v>
      </c>
      <c r="I126" t="s">
        <v>11</v>
      </c>
    </row>
    <row r="127" spans="1:9" x14ac:dyDescent="0.35">
      <c r="A127" t="s">
        <v>426</v>
      </c>
      <c r="B127" t="s">
        <v>427</v>
      </c>
      <c r="C127" s="13" t="str">
        <f>PROPER(Table1[[#This Row],[Name]])</f>
        <v>Keith Miller</v>
      </c>
      <c r="D127">
        <v>64</v>
      </c>
      <c r="E127" t="s">
        <v>14</v>
      </c>
      <c r="F127" t="str">
        <f>IF(OR(LEFT(Table1[[#This Row],[Name corrected]],2)="Ms",LEFT(Table1[[#This Row],[Name corrected]],3)="Mrs"),"Female",Table1[[#This Row],[Gender]])</f>
        <v>Female</v>
      </c>
      <c r="G127" t="s">
        <v>428</v>
      </c>
      <c r="H127" t="s">
        <v>429</v>
      </c>
      <c r="I127" t="s">
        <v>11</v>
      </c>
    </row>
    <row r="128" spans="1:9" x14ac:dyDescent="0.35">
      <c r="A128" t="s">
        <v>430</v>
      </c>
      <c r="B128" t="s">
        <v>431</v>
      </c>
      <c r="C128" s="13" t="str">
        <f>PROPER(Table1[[#This Row],[Name]])</f>
        <v>James Wolfe</v>
      </c>
      <c r="D128">
        <v>62</v>
      </c>
      <c r="E128" t="s">
        <v>14</v>
      </c>
      <c r="F128" t="str">
        <f>IF(OR(LEFT(Table1[[#This Row],[Name corrected]],2)="Ms",LEFT(Table1[[#This Row],[Name corrected]],3)="Mrs"),"Female",Table1[[#This Row],[Gender]])</f>
        <v>Female</v>
      </c>
      <c r="G128" t="s">
        <v>432</v>
      </c>
      <c r="H128" t="s">
        <v>128</v>
      </c>
      <c r="I128" t="s">
        <v>11</v>
      </c>
    </row>
    <row r="129" spans="1:9" x14ac:dyDescent="0.35">
      <c r="A129" t="s">
        <v>433</v>
      </c>
      <c r="B129" t="s">
        <v>434</v>
      </c>
      <c r="C129" s="13" t="str">
        <f>PROPER(Table1[[#This Row],[Name]])</f>
        <v>John Mcknight</v>
      </c>
      <c r="D129">
        <v>39</v>
      </c>
      <c r="E129" t="s">
        <v>8</v>
      </c>
      <c r="F129" t="str">
        <f>IF(OR(LEFT(Table1[[#This Row],[Name corrected]],2)="Ms",LEFT(Table1[[#This Row],[Name corrected]],3)="Mrs"),"Female",Table1[[#This Row],[Gender]])</f>
        <v>Male</v>
      </c>
      <c r="G129" t="s">
        <v>435</v>
      </c>
      <c r="H129" t="s">
        <v>166</v>
      </c>
      <c r="I129" t="s">
        <v>11</v>
      </c>
    </row>
    <row r="130" spans="1:9" x14ac:dyDescent="0.35">
      <c r="A130" t="s">
        <v>436</v>
      </c>
      <c r="B130" t="s">
        <v>437</v>
      </c>
      <c r="C130" s="13" t="str">
        <f>PROPER(Table1[[#This Row],[Name]])</f>
        <v>Susan Mcdonald</v>
      </c>
      <c r="D130">
        <v>45</v>
      </c>
      <c r="E130" t="s">
        <v>8</v>
      </c>
      <c r="F130" t="str">
        <f>IF(OR(LEFT(Table1[[#This Row],[Name corrected]],2)="Ms",LEFT(Table1[[#This Row],[Name corrected]],3)="Mrs"),"Female",Table1[[#This Row],[Gender]])</f>
        <v>Male</v>
      </c>
      <c r="G130" t="s">
        <v>438</v>
      </c>
      <c r="H130" t="s">
        <v>286</v>
      </c>
      <c r="I130" t="s">
        <v>11</v>
      </c>
    </row>
    <row r="131" spans="1:9" x14ac:dyDescent="0.35">
      <c r="A131" t="s">
        <v>439</v>
      </c>
      <c r="B131" t="s">
        <v>440</v>
      </c>
      <c r="C131" s="13" t="str">
        <f>PROPER(Table1[[#This Row],[Name]])</f>
        <v>Jessica Mitchell</v>
      </c>
      <c r="D131">
        <v>43</v>
      </c>
      <c r="E131" t="s">
        <v>14</v>
      </c>
      <c r="F131" t="str">
        <f>IF(OR(LEFT(Table1[[#This Row],[Name corrected]],2)="Ms",LEFT(Table1[[#This Row],[Name corrected]],3)="Mrs"),"Female",Table1[[#This Row],[Gender]])</f>
        <v>Female</v>
      </c>
      <c r="G131" t="s">
        <v>441</v>
      </c>
      <c r="H131" t="s">
        <v>34</v>
      </c>
      <c r="I131" t="s">
        <v>11</v>
      </c>
    </row>
    <row r="132" spans="1:9" x14ac:dyDescent="0.35">
      <c r="A132" t="s">
        <v>442</v>
      </c>
      <c r="B132" t="s">
        <v>443</v>
      </c>
      <c r="C132" s="13" t="str">
        <f>PROPER(Table1[[#This Row],[Name]])</f>
        <v>Jamie Reyes</v>
      </c>
      <c r="D132">
        <v>29</v>
      </c>
      <c r="E132" t="s">
        <v>8</v>
      </c>
      <c r="F132" t="str">
        <f>IF(OR(LEFT(Table1[[#This Row],[Name corrected]],2)="Ms",LEFT(Table1[[#This Row],[Name corrected]],3)="Mrs"),"Female",Table1[[#This Row],[Gender]])</f>
        <v>Male</v>
      </c>
      <c r="G132" t="s">
        <v>3816</v>
      </c>
      <c r="H132" t="s">
        <v>162</v>
      </c>
      <c r="I132" t="s">
        <v>3817</v>
      </c>
    </row>
    <row r="133" spans="1:9" x14ac:dyDescent="0.35">
      <c r="A133" t="s">
        <v>444</v>
      </c>
      <c r="B133" t="s">
        <v>445</v>
      </c>
      <c r="C133" s="13" t="str">
        <f>PROPER(Table1[[#This Row],[Name]])</f>
        <v>Joseph Richards</v>
      </c>
      <c r="D133">
        <v>34</v>
      </c>
      <c r="E133" t="s">
        <v>14</v>
      </c>
      <c r="F133" t="str">
        <f>IF(OR(LEFT(Table1[[#This Row],[Name corrected]],2)="Ms",LEFT(Table1[[#This Row],[Name corrected]],3)="Mrs"),"Female",Table1[[#This Row],[Gender]])</f>
        <v>Female</v>
      </c>
      <c r="G133" t="s">
        <v>446</v>
      </c>
      <c r="H133" t="s">
        <v>19</v>
      </c>
      <c r="I133" t="s">
        <v>11</v>
      </c>
    </row>
    <row r="134" spans="1:9" x14ac:dyDescent="0.35">
      <c r="A134" t="s">
        <v>447</v>
      </c>
      <c r="B134" t="s">
        <v>448</v>
      </c>
      <c r="C134" s="13" t="str">
        <f>PROPER(Table1[[#This Row],[Name]])</f>
        <v>Miguel Reynolds</v>
      </c>
      <c r="D134">
        <v>57</v>
      </c>
      <c r="E134" t="s">
        <v>14</v>
      </c>
      <c r="F134" t="str">
        <f>IF(OR(LEFT(Table1[[#This Row],[Name corrected]],2)="Ms",LEFT(Table1[[#This Row],[Name corrected]],3)="Mrs"),"Female",Table1[[#This Row],[Gender]])</f>
        <v>Female</v>
      </c>
      <c r="G134" t="s">
        <v>449</v>
      </c>
      <c r="H134" t="s">
        <v>22</v>
      </c>
      <c r="I134" t="s">
        <v>11</v>
      </c>
    </row>
    <row r="135" spans="1:9" x14ac:dyDescent="0.35">
      <c r="A135" t="s">
        <v>450</v>
      </c>
      <c r="B135" t="s">
        <v>451</v>
      </c>
      <c r="C135" s="13" t="str">
        <f>PROPER(Table1[[#This Row],[Name]])</f>
        <v>Hayley Pope</v>
      </c>
      <c r="D135">
        <v>62</v>
      </c>
      <c r="E135" t="s">
        <v>14</v>
      </c>
      <c r="F135" t="str">
        <f>IF(OR(LEFT(Table1[[#This Row],[Name corrected]],2)="Ms",LEFT(Table1[[#This Row],[Name corrected]],3)="Mrs"),"Female",Table1[[#This Row],[Gender]])</f>
        <v>Female</v>
      </c>
      <c r="G135" t="s">
        <v>452</v>
      </c>
      <c r="H135" t="s">
        <v>245</v>
      </c>
      <c r="I135" t="s">
        <v>11</v>
      </c>
    </row>
    <row r="136" spans="1:9" x14ac:dyDescent="0.35">
      <c r="A136" t="s">
        <v>453</v>
      </c>
      <c r="B136" t="s">
        <v>454</v>
      </c>
      <c r="C136" s="13" t="str">
        <f>PROPER(Table1[[#This Row],[Name]])</f>
        <v>Morgan Bowen</v>
      </c>
      <c r="D136">
        <v>54</v>
      </c>
      <c r="E136" t="s">
        <v>8</v>
      </c>
      <c r="F136" t="str">
        <f>IF(OR(LEFT(Table1[[#This Row],[Name corrected]],2)="Ms",LEFT(Table1[[#This Row],[Name corrected]],3)="Mrs"),"Female",Table1[[#This Row],[Gender]])</f>
        <v>Male</v>
      </c>
      <c r="G136" t="s">
        <v>455</v>
      </c>
      <c r="H136" t="s">
        <v>69</v>
      </c>
      <c r="I136" t="s">
        <v>11</v>
      </c>
    </row>
    <row r="137" spans="1:9" x14ac:dyDescent="0.35">
      <c r="A137" t="s">
        <v>456</v>
      </c>
      <c r="B137" t="s">
        <v>457</v>
      </c>
      <c r="C137" s="13" t="str">
        <f>PROPER(Table1[[#This Row],[Name]])</f>
        <v>Matthew Hanna</v>
      </c>
      <c r="D137">
        <v>33</v>
      </c>
      <c r="E137" t="s">
        <v>14</v>
      </c>
      <c r="F137" t="str">
        <f>IF(OR(LEFT(Table1[[#This Row],[Name corrected]],2)="Ms",LEFT(Table1[[#This Row],[Name corrected]],3)="Mrs"),"Female",Table1[[#This Row],[Gender]])</f>
        <v>Female</v>
      </c>
      <c r="G137" t="s">
        <v>458</v>
      </c>
      <c r="H137" t="s">
        <v>151</v>
      </c>
      <c r="I137" t="s">
        <v>11</v>
      </c>
    </row>
    <row r="138" spans="1:9" x14ac:dyDescent="0.35">
      <c r="A138" t="s">
        <v>459</v>
      </c>
      <c r="B138" t="s">
        <v>460</v>
      </c>
      <c r="C138" s="13" t="str">
        <f>PROPER(Table1[[#This Row],[Name]])</f>
        <v>Patrick Coleman</v>
      </c>
      <c r="D138">
        <v>29</v>
      </c>
      <c r="E138" t="s">
        <v>8</v>
      </c>
      <c r="F138" t="str">
        <f>IF(OR(LEFT(Table1[[#This Row],[Name corrected]],2)="Ms",LEFT(Table1[[#This Row],[Name corrected]],3)="Mrs"),"Female",Table1[[#This Row],[Gender]])</f>
        <v>Male</v>
      </c>
      <c r="G138" t="s">
        <v>461</v>
      </c>
      <c r="H138" t="s">
        <v>65</v>
      </c>
      <c r="I138" t="s">
        <v>11</v>
      </c>
    </row>
    <row r="139" spans="1:9" x14ac:dyDescent="0.35">
      <c r="A139" t="s">
        <v>462</v>
      </c>
      <c r="B139" t="s">
        <v>463</v>
      </c>
      <c r="C139" s="13" t="str">
        <f>PROPER(Table1[[#This Row],[Name]])</f>
        <v>Rick Dominguez</v>
      </c>
      <c r="D139">
        <v>55</v>
      </c>
      <c r="E139" t="s">
        <v>14</v>
      </c>
      <c r="F139" t="str">
        <f>IF(OR(LEFT(Table1[[#This Row],[Name corrected]],2)="Ms",LEFT(Table1[[#This Row],[Name corrected]],3)="Mrs"),"Female",Table1[[#This Row],[Gender]])</f>
        <v>Female</v>
      </c>
      <c r="G139" t="s">
        <v>464</v>
      </c>
      <c r="H139" t="s">
        <v>22</v>
      </c>
      <c r="I139" t="s">
        <v>11</v>
      </c>
    </row>
    <row r="140" spans="1:9" x14ac:dyDescent="0.35">
      <c r="A140" t="s">
        <v>465</v>
      </c>
      <c r="B140" t="s">
        <v>466</v>
      </c>
      <c r="C140" s="13" t="str">
        <f>PROPER(Table1[[#This Row],[Name]])</f>
        <v>Sean Roth</v>
      </c>
      <c r="D140">
        <v>43</v>
      </c>
      <c r="E140" t="s">
        <v>8</v>
      </c>
      <c r="F140" t="str">
        <f>IF(OR(LEFT(Table1[[#This Row],[Name corrected]],2)="Ms",LEFT(Table1[[#This Row],[Name corrected]],3)="Mrs"),"Female",Table1[[#This Row],[Gender]])</f>
        <v>Male</v>
      </c>
      <c r="G140" t="s">
        <v>390</v>
      </c>
      <c r="H140" t="s">
        <v>282</v>
      </c>
      <c r="I140" t="s">
        <v>11</v>
      </c>
    </row>
    <row r="141" spans="1:9" x14ac:dyDescent="0.35">
      <c r="A141" t="s">
        <v>467</v>
      </c>
      <c r="B141" t="s">
        <v>468</v>
      </c>
      <c r="C141" s="13" t="str">
        <f>PROPER(Table1[[#This Row],[Name]])</f>
        <v>Brian Holder</v>
      </c>
      <c r="D141">
        <v>32</v>
      </c>
      <c r="E141" t="s">
        <v>8</v>
      </c>
      <c r="F141" t="str">
        <f>IF(OR(LEFT(Table1[[#This Row],[Name corrected]],2)="Ms",LEFT(Table1[[#This Row],[Name corrected]],3)="Mrs"),"Female",Table1[[#This Row],[Gender]])</f>
        <v>Male</v>
      </c>
      <c r="G141" t="s">
        <v>469</v>
      </c>
      <c r="H141" t="s">
        <v>112</v>
      </c>
      <c r="I141" t="s">
        <v>11</v>
      </c>
    </row>
    <row r="142" spans="1:9" x14ac:dyDescent="0.35">
      <c r="A142" t="s">
        <v>470</v>
      </c>
      <c r="B142" t="s">
        <v>471</v>
      </c>
      <c r="C142" s="13" t="str">
        <f>PROPER(Table1[[#This Row],[Name]])</f>
        <v>Patty Francis</v>
      </c>
      <c r="D142">
        <v>63</v>
      </c>
      <c r="E142" t="s">
        <v>14</v>
      </c>
      <c r="F142" t="str">
        <f>IF(OR(LEFT(Table1[[#This Row],[Name corrected]],2)="Ms",LEFT(Table1[[#This Row],[Name corrected]],3)="Mrs"),"Female",Table1[[#This Row],[Gender]])</f>
        <v>Female</v>
      </c>
      <c r="G142" t="s">
        <v>472</v>
      </c>
      <c r="H142" t="s">
        <v>46</v>
      </c>
      <c r="I142" t="s">
        <v>11</v>
      </c>
    </row>
    <row r="143" spans="1:9" x14ac:dyDescent="0.35">
      <c r="A143" t="s">
        <v>473</v>
      </c>
      <c r="B143" t="s">
        <v>474</v>
      </c>
      <c r="C143" s="13" t="str">
        <f>PROPER(Table1[[#This Row],[Name]])</f>
        <v>Cristian Wright</v>
      </c>
      <c r="D143">
        <v>30</v>
      </c>
      <c r="E143" t="s">
        <v>8</v>
      </c>
      <c r="F143" t="str">
        <f>IF(OR(LEFT(Table1[[#This Row],[Name corrected]],2)="Ms",LEFT(Table1[[#This Row],[Name corrected]],3)="Mrs"),"Female",Table1[[#This Row],[Gender]])</f>
        <v>Male</v>
      </c>
      <c r="G143" t="s">
        <v>475</v>
      </c>
      <c r="H143" t="s">
        <v>26</v>
      </c>
      <c r="I143" t="s">
        <v>3817</v>
      </c>
    </row>
    <row r="144" spans="1:9" x14ac:dyDescent="0.35">
      <c r="A144" t="s">
        <v>476</v>
      </c>
      <c r="B144" t="s">
        <v>477</v>
      </c>
      <c r="C144" s="13" t="str">
        <f>PROPER(Table1[[#This Row],[Name]])</f>
        <v>Maria Ramirez</v>
      </c>
      <c r="D144">
        <v>37</v>
      </c>
      <c r="E144" t="s">
        <v>8</v>
      </c>
      <c r="F144" t="str">
        <f>IF(OR(LEFT(Table1[[#This Row],[Name corrected]],2)="Ms",LEFT(Table1[[#This Row],[Name corrected]],3)="Mrs"),"Female",Table1[[#This Row],[Gender]])</f>
        <v>Male</v>
      </c>
      <c r="G144" t="s">
        <v>478</v>
      </c>
      <c r="H144" t="s">
        <v>61</v>
      </c>
      <c r="I144" t="s">
        <v>11</v>
      </c>
    </row>
    <row r="145" spans="1:9" x14ac:dyDescent="0.35">
      <c r="A145" t="s">
        <v>479</v>
      </c>
      <c r="B145" t="s">
        <v>480</v>
      </c>
      <c r="C145" s="13" t="str">
        <f>PROPER(Table1[[#This Row],[Name]])</f>
        <v>Carlos Skinner</v>
      </c>
      <c r="D145">
        <v>46</v>
      </c>
      <c r="E145" t="s">
        <v>8</v>
      </c>
      <c r="F145" t="str">
        <f>IF(OR(LEFT(Table1[[#This Row],[Name corrected]],2)="Ms",LEFT(Table1[[#This Row],[Name corrected]],3)="Mrs"),"Female",Table1[[#This Row],[Gender]])</f>
        <v>Male</v>
      </c>
      <c r="G145" t="s">
        <v>481</v>
      </c>
      <c r="H145" t="s">
        <v>19</v>
      </c>
      <c r="I145" t="s">
        <v>11</v>
      </c>
    </row>
    <row r="146" spans="1:9" x14ac:dyDescent="0.35">
      <c r="A146" t="s">
        <v>482</v>
      </c>
      <c r="B146" t="s">
        <v>483</v>
      </c>
      <c r="C146" s="13" t="str">
        <f>PROPER(Table1[[#This Row],[Name]])</f>
        <v>Justin Cross</v>
      </c>
      <c r="D146">
        <v>62</v>
      </c>
      <c r="E146" t="s">
        <v>14</v>
      </c>
      <c r="F146" t="str">
        <f>IF(OR(LEFT(Table1[[#This Row],[Name corrected]],2)="Ms",LEFT(Table1[[#This Row],[Name corrected]],3)="Mrs"),"Female",Table1[[#This Row],[Gender]])</f>
        <v>Female</v>
      </c>
      <c r="G146" t="s">
        <v>484</v>
      </c>
      <c r="H146" t="s">
        <v>179</v>
      </c>
      <c r="I146" t="s">
        <v>11</v>
      </c>
    </row>
    <row r="147" spans="1:9" x14ac:dyDescent="0.35">
      <c r="A147" t="s">
        <v>485</v>
      </c>
      <c r="B147" t="s">
        <v>486</v>
      </c>
      <c r="C147" s="13" t="str">
        <f>PROPER(Table1[[#This Row],[Name]])</f>
        <v>Cameron Simpson</v>
      </c>
      <c r="D147">
        <v>46</v>
      </c>
      <c r="E147" t="s">
        <v>8</v>
      </c>
      <c r="F147" t="str">
        <f>IF(OR(LEFT(Table1[[#This Row],[Name corrected]],2)="Ms",LEFT(Table1[[#This Row],[Name corrected]],3)="Mrs"),"Female",Table1[[#This Row],[Gender]])</f>
        <v>Male</v>
      </c>
      <c r="G147" t="s">
        <v>487</v>
      </c>
      <c r="H147" t="s">
        <v>249</v>
      </c>
      <c r="I147" t="s">
        <v>11</v>
      </c>
    </row>
    <row r="148" spans="1:9" x14ac:dyDescent="0.35">
      <c r="A148" t="s">
        <v>488</v>
      </c>
      <c r="B148" t="s">
        <v>489</v>
      </c>
      <c r="C148" s="13" t="str">
        <f>PROPER(Table1[[#This Row],[Name]])</f>
        <v>Edward Rivera</v>
      </c>
      <c r="D148">
        <v>32</v>
      </c>
      <c r="E148" t="s">
        <v>14</v>
      </c>
      <c r="F148" t="str">
        <f>IF(OR(LEFT(Table1[[#This Row],[Name corrected]],2)="Ms",LEFT(Table1[[#This Row],[Name corrected]],3)="Mrs"),"Female",Table1[[#This Row],[Gender]])</f>
        <v>Female</v>
      </c>
      <c r="G148" t="s">
        <v>490</v>
      </c>
      <c r="H148" t="s">
        <v>312</v>
      </c>
      <c r="I148" t="s">
        <v>11</v>
      </c>
    </row>
    <row r="149" spans="1:9" x14ac:dyDescent="0.35">
      <c r="A149" t="s">
        <v>491</v>
      </c>
      <c r="B149" t="s">
        <v>492</v>
      </c>
      <c r="C149" s="13" t="str">
        <f>PROPER(Table1[[#This Row],[Name]])</f>
        <v>Rhonda Young</v>
      </c>
      <c r="D149">
        <v>49</v>
      </c>
      <c r="E149" t="s">
        <v>14</v>
      </c>
      <c r="F149" t="str">
        <f>IF(OR(LEFT(Table1[[#This Row],[Name corrected]],2)="Ms",LEFT(Table1[[#This Row],[Name corrected]],3)="Mrs"),"Female",Table1[[#This Row],[Gender]])</f>
        <v>Female</v>
      </c>
      <c r="G149" t="s">
        <v>493</v>
      </c>
      <c r="H149" t="s">
        <v>158</v>
      </c>
      <c r="I149" t="s">
        <v>11</v>
      </c>
    </row>
    <row r="150" spans="1:9" x14ac:dyDescent="0.35">
      <c r="A150" t="s">
        <v>494</v>
      </c>
      <c r="B150" t="s">
        <v>495</v>
      </c>
      <c r="C150" s="13" t="str">
        <f>PROPER(Table1[[#This Row],[Name]])</f>
        <v>Theresa Campbell</v>
      </c>
      <c r="D150">
        <v>42</v>
      </c>
      <c r="E150" t="s">
        <v>14</v>
      </c>
      <c r="F150" t="str">
        <f>IF(OR(LEFT(Table1[[#This Row],[Name corrected]],2)="Ms",LEFT(Table1[[#This Row],[Name corrected]],3)="Mrs"),"Female",Table1[[#This Row],[Gender]])</f>
        <v>Female</v>
      </c>
      <c r="G150" t="s">
        <v>496</v>
      </c>
      <c r="H150" t="s">
        <v>319</v>
      </c>
      <c r="I150" t="s">
        <v>11</v>
      </c>
    </row>
    <row r="151" spans="1:9" x14ac:dyDescent="0.35">
      <c r="A151" t="s">
        <v>497</v>
      </c>
      <c r="B151" t="s">
        <v>498</v>
      </c>
      <c r="C151" s="13" t="str">
        <f>PROPER(Table1[[#This Row],[Name]])</f>
        <v>Denise Griffin</v>
      </c>
      <c r="D151">
        <v>33</v>
      </c>
      <c r="E151" t="s">
        <v>8</v>
      </c>
      <c r="F151" t="str">
        <f>IF(OR(LEFT(Table1[[#This Row],[Name corrected]],2)="Ms",LEFT(Table1[[#This Row],[Name corrected]],3)="Mrs"),"Female",Table1[[#This Row],[Gender]])</f>
        <v>Male</v>
      </c>
      <c r="G151" t="s">
        <v>499</v>
      </c>
      <c r="H151" t="s">
        <v>245</v>
      </c>
      <c r="I151" t="s">
        <v>11</v>
      </c>
    </row>
    <row r="152" spans="1:9" x14ac:dyDescent="0.35">
      <c r="A152" t="s">
        <v>500</v>
      </c>
      <c r="B152" t="s">
        <v>501</v>
      </c>
      <c r="C152" s="13" t="str">
        <f>PROPER(Table1[[#This Row],[Name]])</f>
        <v>Stephanie Conway</v>
      </c>
      <c r="D152">
        <v>24</v>
      </c>
      <c r="E152" t="s">
        <v>8</v>
      </c>
      <c r="F152" t="str">
        <f>IF(OR(LEFT(Table1[[#This Row],[Name corrected]],2)="Ms",LEFT(Table1[[#This Row],[Name corrected]],3)="Mrs"),"Female",Table1[[#This Row],[Gender]])</f>
        <v>Male</v>
      </c>
      <c r="G152" t="s">
        <v>502</v>
      </c>
      <c r="H152" t="s">
        <v>308</v>
      </c>
      <c r="I152" t="s">
        <v>11</v>
      </c>
    </row>
    <row r="153" spans="1:9" x14ac:dyDescent="0.35">
      <c r="A153" t="s">
        <v>503</v>
      </c>
      <c r="B153" t="s">
        <v>504</v>
      </c>
      <c r="C153" s="13" t="str">
        <f>PROPER(Table1[[#This Row],[Name]])</f>
        <v>Michael Davies</v>
      </c>
      <c r="D153">
        <v>25</v>
      </c>
      <c r="E153" t="s">
        <v>14</v>
      </c>
      <c r="F153" t="str">
        <f>IF(OR(LEFT(Table1[[#This Row],[Name corrected]],2)="Ms",LEFT(Table1[[#This Row],[Name corrected]],3)="Mrs"),"Female",Table1[[#This Row],[Gender]])</f>
        <v>Female</v>
      </c>
      <c r="G153" t="s">
        <v>505</v>
      </c>
      <c r="H153" t="s">
        <v>30</v>
      </c>
      <c r="I153" t="s">
        <v>11</v>
      </c>
    </row>
    <row r="154" spans="1:9" x14ac:dyDescent="0.35">
      <c r="A154" t="s">
        <v>506</v>
      </c>
      <c r="B154" t="s">
        <v>507</v>
      </c>
      <c r="C154" s="13" t="str">
        <f>PROPER(Table1[[#This Row],[Name]])</f>
        <v>Patrick Roberts</v>
      </c>
      <c r="D154">
        <v>41</v>
      </c>
      <c r="E154" t="s">
        <v>14</v>
      </c>
      <c r="F154" t="str">
        <f>IF(OR(LEFT(Table1[[#This Row],[Name corrected]],2)="Ms",LEFT(Table1[[#This Row],[Name corrected]],3)="Mrs"),"Female",Table1[[#This Row],[Gender]])</f>
        <v>Female</v>
      </c>
      <c r="G154" t="s">
        <v>508</v>
      </c>
      <c r="H154" t="s">
        <v>108</v>
      </c>
      <c r="I154" t="s">
        <v>11</v>
      </c>
    </row>
    <row r="155" spans="1:9" x14ac:dyDescent="0.35">
      <c r="A155" t="s">
        <v>509</v>
      </c>
      <c r="B155" t="s">
        <v>510</v>
      </c>
      <c r="C155" s="13" t="str">
        <f>PROPER(Table1[[#This Row],[Name]])</f>
        <v>Joseph Faulkner</v>
      </c>
      <c r="D155">
        <v>31</v>
      </c>
      <c r="E155" t="s">
        <v>8</v>
      </c>
      <c r="F155" t="str">
        <f>IF(OR(LEFT(Table1[[#This Row],[Name corrected]],2)="Ms",LEFT(Table1[[#This Row],[Name corrected]],3)="Mrs"),"Female",Table1[[#This Row],[Gender]])</f>
        <v>Male</v>
      </c>
      <c r="G155" t="s">
        <v>511</v>
      </c>
      <c r="H155" t="s">
        <v>16</v>
      </c>
      <c r="I155" t="s">
        <v>11</v>
      </c>
    </row>
    <row r="156" spans="1:9" x14ac:dyDescent="0.35">
      <c r="A156" t="s">
        <v>512</v>
      </c>
      <c r="B156" t="s">
        <v>513</v>
      </c>
      <c r="C156" s="13" t="str">
        <f>PROPER(Table1[[#This Row],[Name]])</f>
        <v>Julie Hale</v>
      </c>
      <c r="D156">
        <v>35</v>
      </c>
      <c r="E156" t="s">
        <v>14</v>
      </c>
      <c r="F156" t="str">
        <f>IF(OR(LEFT(Table1[[#This Row],[Name corrected]],2)="Ms",LEFT(Table1[[#This Row],[Name corrected]],3)="Mrs"),"Female",Table1[[#This Row],[Gender]])</f>
        <v>Female</v>
      </c>
      <c r="G156" t="s">
        <v>514</v>
      </c>
      <c r="H156" t="s">
        <v>166</v>
      </c>
      <c r="I156" t="s">
        <v>11</v>
      </c>
    </row>
    <row r="157" spans="1:9" x14ac:dyDescent="0.35">
      <c r="A157" t="s">
        <v>515</v>
      </c>
      <c r="B157" t="s">
        <v>516</v>
      </c>
      <c r="C157" s="13" t="str">
        <f>PROPER(Table1[[#This Row],[Name]])</f>
        <v>Curtis Haynes</v>
      </c>
      <c r="D157">
        <v>60</v>
      </c>
      <c r="E157" t="s">
        <v>14</v>
      </c>
      <c r="F157" t="str">
        <f>IF(OR(LEFT(Table1[[#This Row],[Name corrected]],2)="Ms",LEFT(Table1[[#This Row],[Name corrected]],3)="Mrs"),"Female",Table1[[#This Row],[Gender]])</f>
        <v>Female</v>
      </c>
      <c r="G157" t="s">
        <v>517</v>
      </c>
      <c r="H157" t="s">
        <v>262</v>
      </c>
      <c r="I157" t="s">
        <v>11</v>
      </c>
    </row>
    <row r="158" spans="1:9" x14ac:dyDescent="0.35">
      <c r="A158" t="s">
        <v>518</v>
      </c>
      <c r="B158" t="s">
        <v>519</v>
      </c>
      <c r="C158" s="13" t="str">
        <f>PROPER(Table1[[#This Row],[Name]])</f>
        <v>Maria Sanchez</v>
      </c>
      <c r="D158">
        <v>46</v>
      </c>
      <c r="E158" t="s">
        <v>8</v>
      </c>
      <c r="F158" t="str">
        <f>IF(OR(LEFT(Table1[[#This Row],[Name corrected]],2)="Ms",LEFT(Table1[[#This Row],[Name corrected]],3)="Mrs"),"Female",Table1[[#This Row],[Gender]])</f>
        <v>Male</v>
      </c>
      <c r="G158" t="s">
        <v>520</v>
      </c>
      <c r="H158" t="s">
        <v>16</v>
      </c>
      <c r="I158" t="s">
        <v>11</v>
      </c>
    </row>
    <row r="159" spans="1:9" x14ac:dyDescent="0.35">
      <c r="A159" t="s">
        <v>521</v>
      </c>
      <c r="B159" t="s">
        <v>522</v>
      </c>
      <c r="C159" s="13" t="str">
        <f>PROPER(Table1[[#This Row],[Name]])</f>
        <v>Paul Zamora</v>
      </c>
      <c r="D159">
        <v>59</v>
      </c>
      <c r="E159" t="s">
        <v>8</v>
      </c>
      <c r="F159" t="str">
        <f>IF(OR(LEFT(Table1[[#This Row],[Name corrected]],2)="Ms",LEFT(Table1[[#This Row],[Name corrected]],3)="Mrs"),"Female",Table1[[#This Row],[Gender]])</f>
        <v>Male</v>
      </c>
      <c r="G159" t="s">
        <v>523</v>
      </c>
      <c r="H159" t="s">
        <v>16</v>
      </c>
      <c r="I159" t="s">
        <v>11</v>
      </c>
    </row>
    <row r="160" spans="1:9" x14ac:dyDescent="0.35">
      <c r="A160" t="s">
        <v>524</v>
      </c>
      <c r="B160" t="s">
        <v>525</v>
      </c>
      <c r="C160" s="13" t="str">
        <f>PROPER(Table1[[#This Row],[Name]])</f>
        <v>Sean Powell</v>
      </c>
      <c r="D160">
        <v>43</v>
      </c>
      <c r="E160" t="s">
        <v>8</v>
      </c>
      <c r="F160" t="str">
        <f>IF(OR(LEFT(Table1[[#This Row],[Name corrected]],2)="Ms",LEFT(Table1[[#This Row],[Name corrected]],3)="Mrs"),"Female",Table1[[#This Row],[Gender]])</f>
        <v>Male</v>
      </c>
      <c r="G160" t="s">
        <v>526</v>
      </c>
      <c r="H160" t="s">
        <v>166</v>
      </c>
      <c r="I160" t="s">
        <v>11</v>
      </c>
    </row>
    <row r="161" spans="1:9" x14ac:dyDescent="0.35">
      <c r="A161" t="s">
        <v>527</v>
      </c>
      <c r="B161" t="s">
        <v>528</v>
      </c>
      <c r="C161" s="13" t="str">
        <f>PROPER(Table1[[#This Row],[Name]])</f>
        <v>Brian Choi</v>
      </c>
      <c r="D161">
        <v>46</v>
      </c>
      <c r="E161" t="s">
        <v>14</v>
      </c>
      <c r="F161" t="str">
        <f>IF(OR(LEFT(Table1[[#This Row],[Name corrected]],2)="Ms",LEFT(Table1[[#This Row],[Name corrected]],3)="Mrs"),"Female",Table1[[#This Row],[Gender]])</f>
        <v>Female</v>
      </c>
      <c r="G161" t="s">
        <v>529</v>
      </c>
      <c r="H161" t="s">
        <v>83</v>
      </c>
      <c r="I161" t="s">
        <v>11</v>
      </c>
    </row>
    <row r="162" spans="1:9" x14ac:dyDescent="0.35">
      <c r="A162" t="s">
        <v>530</v>
      </c>
      <c r="B162" t="s">
        <v>531</v>
      </c>
      <c r="C162" s="13" t="str">
        <f>PROPER(Table1[[#This Row],[Name]])</f>
        <v>John Lawson</v>
      </c>
      <c r="D162">
        <v>41</v>
      </c>
      <c r="E162" t="s">
        <v>14</v>
      </c>
      <c r="F162" t="str">
        <f>IF(OR(LEFT(Table1[[#This Row],[Name corrected]],2)="Ms",LEFT(Table1[[#This Row],[Name corrected]],3)="Mrs"),"Female",Table1[[#This Row],[Gender]])</f>
        <v>Female</v>
      </c>
      <c r="G162" t="s">
        <v>532</v>
      </c>
      <c r="H162" t="s">
        <v>10</v>
      </c>
      <c r="I162" t="s">
        <v>11</v>
      </c>
    </row>
    <row r="163" spans="1:9" x14ac:dyDescent="0.35">
      <c r="A163" t="s">
        <v>533</v>
      </c>
      <c r="B163" t="s">
        <v>534</v>
      </c>
      <c r="C163" s="13" t="str">
        <f>PROPER(Table1[[#This Row],[Name]])</f>
        <v>Cynthia Morris</v>
      </c>
      <c r="D163">
        <v>18</v>
      </c>
      <c r="E163" t="s">
        <v>14</v>
      </c>
      <c r="F163" t="str">
        <f>IF(OR(LEFT(Table1[[#This Row],[Name corrected]],2)="Ms",LEFT(Table1[[#This Row],[Name corrected]],3)="Mrs"),"Female",Table1[[#This Row],[Gender]])</f>
        <v>Female</v>
      </c>
      <c r="G163" t="s">
        <v>535</v>
      </c>
      <c r="H163" t="s">
        <v>128</v>
      </c>
      <c r="I163" t="s">
        <v>11</v>
      </c>
    </row>
    <row r="164" spans="1:9" x14ac:dyDescent="0.35">
      <c r="A164" t="s">
        <v>536</v>
      </c>
      <c r="B164" t="s">
        <v>537</v>
      </c>
      <c r="C164" s="13" t="str">
        <f>PROPER(Table1[[#This Row],[Name]])</f>
        <v>Mariah Brown</v>
      </c>
      <c r="D164">
        <v>37</v>
      </c>
      <c r="E164" t="s">
        <v>8</v>
      </c>
      <c r="F164" t="str">
        <f>IF(OR(LEFT(Table1[[#This Row],[Name corrected]],2)="Ms",LEFT(Table1[[#This Row],[Name corrected]],3)="Mrs"),"Female",Table1[[#This Row],[Gender]])</f>
        <v>Male</v>
      </c>
      <c r="G164" t="s">
        <v>538</v>
      </c>
      <c r="H164" t="s">
        <v>232</v>
      </c>
      <c r="I164" t="s">
        <v>3817</v>
      </c>
    </row>
    <row r="165" spans="1:9" x14ac:dyDescent="0.35">
      <c r="A165" t="s">
        <v>539</v>
      </c>
      <c r="B165" t="s">
        <v>540</v>
      </c>
      <c r="C165" s="13" t="str">
        <f>PROPER(Table1[[#This Row],[Name]])</f>
        <v>Joseph Jones</v>
      </c>
      <c r="D165">
        <v>21</v>
      </c>
      <c r="E165" t="s">
        <v>8</v>
      </c>
      <c r="F165" t="str">
        <f>IF(OR(LEFT(Table1[[#This Row],[Name corrected]],2)="Ms",LEFT(Table1[[#This Row],[Name corrected]],3)="Mrs"),"Female",Table1[[#This Row],[Gender]])</f>
        <v>Male</v>
      </c>
      <c r="G165" t="s">
        <v>541</v>
      </c>
      <c r="H165" t="s">
        <v>189</v>
      </c>
      <c r="I165" t="s">
        <v>11</v>
      </c>
    </row>
    <row r="166" spans="1:9" x14ac:dyDescent="0.35">
      <c r="A166" t="s">
        <v>542</v>
      </c>
      <c r="B166" t="s">
        <v>543</v>
      </c>
      <c r="C166" s="13" t="str">
        <f>PROPER(Table1[[#This Row],[Name]])</f>
        <v>Daniel Rivas</v>
      </c>
      <c r="D166">
        <v>39</v>
      </c>
      <c r="E166" t="s">
        <v>14</v>
      </c>
      <c r="F166" t="str">
        <f>IF(OR(LEFT(Table1[[#This Row],[Name corrected]],2)="Ms",LEFT(Table1[[#This Row],[Name corrected]],3)="Mrs"),"Female",Table1[[#This Row],[Gender]])</f>
        <v>Female</v>
      </c>
      <c r="G166" t="s">
        <v>544</v>
      </c>
      <c r="H166" t="s">
        <v>76</v>
      </c>
      <c r="I166" t="s">
        <v>11</v>
      </c>
    </row>
    <row r="167" spans="1:9" x14ac:dyDescent="0.35">
      <c r="A167" t="s">
        <v>545</v>
      </c>
      <c r="B167" t="s">
        <v>546</v>
      </c>
      <c r="C167" s="13" t="str">
        <f>PROPER(Table1[[#This Row],[Name]])</f>
        <v>Jason Wheeler</v>
      </c>
      <c r="D167">
        <v>47</v>
      </c>
      <c r="E167" t="s">
        <v>14</v>
      </c>
      <c r="F167" t="str">
        <f>IF(OR(LEFT(Table1[[#This Row],[Name corrected]],2)="Ms",LEFT(Table1[[#This Row],[Name corrected]],3)="Mrs"),"Female",Table1[[#This Row],[Gender]])</f>
        <v>Female</v>
      </c>
      <c r="G167" t="s">
        <v>547</v>
      </c>
      <c r="H167" t="s">
        <v>189</v>
      </c>
      <c r="I167" t="s">
        <v>11</v>
      </c>
    </row>
    <row r="168" spans="1:9" x14ac:dyDescent="0.35">
      <c r="A168" t="s">
        <v>548</v>
      </c>
      <c r="B168" t="s">
        <v>549</v>
      </c>
      <c r="C168" s="13" t="str">
        <f>PROPER(Table1[[#This Row],[Name]])</f>
        <v>Patricia Gardner</v>
      </c>
      <c r="D168">
        <v>25</v>
      </c>
      <c r="E168" t="s">
        <v>14</v>
      </c>
      <c r="F168" t="str">
        <f>IF(OR(LEFT(Table1[[#This Row],[Name corrected]],2)="Ms",LEFT(Table1[[#This Row],[Name corrected]],3)="Mrs"),"Female",Table1[[#This Row],[Gender]])</f>
        <v>Female</v>
      </c>
      <c r="G168" t="s">
        <v>550</v>
      </c>
      <c r="H168" t="s">
        <v>151</v>
      </c>
      <c r="I168" t="s">
        <v>11</v>
      </c>
    </row>
    <row r="169" spans="1:9" x14ac:dyDescent="0.35">
      <c r="A169" t="s">
        <v>551</v>
      </c>
      <c r="B169" t="s">
        <v>552</v>
      </c>
      <c r="C169" s="13" t="str">
        <f>PROPER(Table1[[#This Row],[Name]])</f>
        <v>Antonio Wade</v>
      </c>
      <c r="D169">
        <v>36</v>
      </c>
      <c r="E169" t="s">
        <v>14</v>
      </c>
      <c r="F169" t="str">
        <f>IF(OR(LEFT(Table1[[#This Row],[Name corrected]],2)="Ms",LEFT(Table1[[#This Row],[Name corrected]],3)="Mrs"),"Female",Table1[[#This Row],[Gender]])</f>
        <v>Female</v>
      </c>
      <c r="G169" t="s">
        <v>553</v>
      </c>
      <c r="H169" t="s">
        <v>232</v>
      </c>
      <c r="I169" t="s">
        <v>11</v>
      </c>
    </row>
    <row r="170" spans="1:9" x14ac:dyDescent="0.35">
      <c r="A170" t="s">
        <v>554</v>
      </c>
      <c r="B170" t="s">
        <v>555</v>
      </c>
      <c r="C170" s="13" t="str">
        <f>PROPER(Table1[[#This Row],[Name]])</f>
        <v>Daniel Contreras</v>
      </c>
      <c r="D170">
        <v>36</v>
      </c>
      <c r="E170" t="s">
        <v>14</v>
      </c>
      <c r="F170" t="str">
        <f>IF(OR(LEFT(Table1[[#This Row],[Name corrected]],2)="Ms",LEFT(Table1[[#This Row],[Name corrected]],3)="Mrs"),"Female",Table1[[#This Row],[Gender]])</f>
        <v>Female</v>
      </c>
      <c r="G170" t="s">
        <v>556</v>
      </c>
      <c r="H170" t="s">
        <v>245</v>
      </c>
      <c r="I170" t="s">
        <v>11</v>
      </c>
    </row>
    <row r="171" spans="1:9" x14ac:dyDescent="0.35">
      <c r="A171" t="s">
        <v>557</v>
      </c>
      <c r="B171" t="s">
        <v>558</v>
      </c>
      <c r="C171" s="13" t="str">
        <f>PROPER(Table1[[#This Row],[Name]])</f>
        <v>Steve Mclaughlin</v>
      </c>
      <c r="D171">
        <v>64</v>
      </c>
      <c r="E171" t="s">
        <v>8</v>
      </c>
      <c r="F171" t="str">
        <f>IF(OR(LEFT(Table1[[#This Row],[Name corrected]],2)="Ms",LEFT(Table1[[#This Row],[Name corrected]],3)="Mrs"),"Female",Table1[[#This Row],[Gender]])</f>
        <v>Male</v>
      </c>
      <c r="G171" t="s">
        <v>559</v>
      </c>
      <c r="H171" t="s">
        <v>42</v>
      </c>
      <c r="I171" t="s">
        <v>11</v>
      </c>
    </row>
    <row r="172" spans="1:9" x14ac:dyDescent="0.35">
      <c r="A172" t="s">
        <v>560</v>
      </c>
      <c r="B172" t="s">
        <v>561</v>
      </c>
      <c r="C172" s="13" t="str">
        <f>PROPER(Table1[[#This Row],[Name]])</f>
        <v>Christopher Garcia Dds</v>
      </c>
      <c r="D172">
        <v>18</v>
      </c>
      <c r="E172" t="s">
        <v>8</v>
      </c>
      <c r="F172" t="str">
        <f>IF(OR(LEFT(Table1[[#This Row],[Name corrected]],2)="Ms",LEFT(Table1[[#This Row],[Name corrected]],3)="Mrs"),"Female",Table1[[#This Row],[Gender]])</f>
        <v>Male</v>
      </c>
      <c r="G172" t="s">
        <v>562</v>
      </c>
      <c r="H172" t="s">
        <v>108</v>
      </c>
      <c r="I172" t="s">
        <v>11</v>
      </c>
    </row>
    <row r="173" spans="1:9" x14ac:dyDescent="0.35">
      <c r="A173" t="s">
        <v>563</v>
      </c>
      <c r="B173" t="s">
        <v>564</v>
      </c>
      <c r="C173" s="13" t="str">
        <f>PROPER(Table1[[#This Row],[Name]])</f>
        <v>Amy Wilson</v>
      </c>
      <c r="D173">
        <v>44</v>
      </c>
      <c r="E173" t="s">
        <v>14</v>
      </c>
      <c r="F173" t="str">
        <f>IF(OR(LEFT(Table1[[#This Row],[Name corrected]],2)="Ms",LEFT(Table1[[#This Row],[Name corrected]],3)="Mrs"),"Female",Table1[[#This Row],[Gender]])</f>
        <v>Female</v>
      </c>
      <c r="G173" t="s">
        <v>565</v>
      </c>
      <c r="H173" t="s">
        <v>249</v>
      </c>
      <c r="I173" t="s">
        <v>11</v>
      </c>
    </row>
    <row r="174" spans="1:9" x14ac:dyDescent="0.35">
      <c r="A174" t="s">
        <v>566</v>
      </c>
      <c r="B174" t="s">
        <v>567</v>
      </c>
      <c r="C174" s="13" t="str">
        <f>PROPER(Table1[[#This Row],[Name]])</f>
        <v>Thomas Rhodes</v>
      </c>
      <c r="D174">
        <v>41</v>
      </c>
      <c r="E174" t="s">
        <v>14</v>
      </c>
      <c r="F174" t="str">
        <f>IF(OR(LEFT(Table1[[#This Row],[Name corrected]],2)="Ms",LEFT(Table1[[#This Row],[Name corrected]],3)="Mrs"),"Female",Table1[[#This Row],[Gender]])</f>
        <v>Female</v>
      </c>
      <c r="G174" t="s">
        <v>568</v>
      </c>
      <c r="H174" t="s">
        <v>38</v>
      </c>
      <c r="I174" t="s">
        <v>11</v>
      </c>
    </row>
    <row r="175" spans="1:9" x14ac:dyDescent="0.35">
      <c r="A175" t="s">
        <v>569</v>
      </c>
      <c r="B175" t="s">
        <v>570</v>
      </c>
      <c r="C175" s="13" t="str">
        <f>PROPER(Table1[[#This Row],[Name]])</f>
        <v>Teresa Stokes</v>
      </c>
      <c r="D175">
        <v>41</v>
      </c>
      <c r="E175" t="s">
        <v>14</v>
      </c>
      <c r="F175" t="str">
        <f>IF(OR(LEFT(Table1[[#This Row],[Name corrected]],2)="Ms",LEFT(Table1[[#This Row],[Name corrected]],3)="Mrs"),"Female",Table1[[#This Row],[Gender]])</f>
        <v>Female</v>
      </c>
      <c r="G175" t="s">
        <v>393</v>
      </c>
      <c r="H175" t="s">
        <v>262</v>
      </c>
      <c r="I175" t="s">
        <v>3818</v>
      </c>
    </row>
    <row r="176" spans="1:9" x14ac:dyDescent="0.35">
      <c r="A176" t="s">
        <v>571</v>
      </c>
      <c r="B176" t="s">
        <v>572</v>
      </c>
      <c r="C176" s="13" t="str">
        <f>PROPER(Table1[[#This Row],[Name]])</f>
        <v>Maria Davis</v>
      </c>
      <c r="D176">
        <v>26</v>
      </c>
      <c r="E176" t="s">
        <v>14</v>
      </c>
      <c r="F176" t="str">
        <f>IF(OR(LEFT(Table1[[#This Row],[Name corrected]],2)="Ms",LEFT(Table1[[#This Row],[Name corrected]],3)="Mrs"),"Female",Table1[[#This Row],[Gender]])</f>
        <v>Female</v>
      </c>
      <c r="G176" t="s">
        <v>573</v>
      </c>
      <c r="H176" t="s">
        <v>166</v>
      </c>
      <c r="I176" t="s">
        <v>11</v>
      </c>
    </row>
    <row r="177" spans="1:9" x14ac:dyDescent="0.35">
      <c r="A177" t="s">
        <v>574</v>
      </c>
      <c r="B177" t="s">
        <v>575</v>
      </c>
      <c r="C177" s="13" t="str">
        <f>PROPER(Table1[[#This Row],[Name]])</f>
        <v>Michelle Rogers</v>
      </c>
      <c r="D177">
        <v>56</v>
      </c>
      <c r="E177" t="s">
        <v>8</v>
      </c>
      <c r="F177" t="str">
        <f>IF(OR(LEFT(Table1[[#This Row],[Name corrected]],2)="Ms",LEFT(Table1[[#This Row],[Name corrected]],3)="Mrs"),"Female",Table1[[#This Row],[Gender]])</f>
        <v>Male</v>
      </c>
      <c r="G177" t="s">
        <v>576</v>
      </c>
      <c r="H177" t="s">
        <v>94</v>
      </c>
      <c r="I177" t="s">
        <v>11</v>
      </c>
    </row>
    <row r="178" spans="1:9" x14ac:dyDescent="0.35">
      <c r="A178" t="s">
        <v>577</v>
      </c>
      <c r="B178" t="s">
        <v>578</v>
      </c>
      <c r="C178" s="13" t="str">
        <f>PROPER(Table1[[#This Row],[Name]])</f>
        <v>John Bradford</v>
      </c>
      <c r="D178">
        <v>48</v>
      </c>
      <c r="E178" t="s">
        <v>8</v>
      </c>
      <c r="F178" t="str">
        <f>IF(OR(LEFT(Table1[[#This Row],[Name corrected]],2)="Ms",LEFT(Table1[[#This Row],[Name corrected]],3)="Mrs"),"Female",Table1[[#This Row],[Gender]])</f>
        <v>Male</v>
      </c>
      <c r="G178" t="s">
        <v>579</v>
      </c>
      <c r="H178" t="s">
        <v>166</v>
      </c>
      <c r="I178" t="s">
        <v>11</v>
      </c>
    </row>
    <row r="179" spans="1:9" x14ac:dyDescent="0.35">
      <c r="A179" t="s">
        <v>580</v>
      </c>
      <c r="B179" t="s">
        <v>581</v>
      </c>
      <c r="C179" s="13" t="str">
        <f>PROPER(Table1[[#This Row],[Name]])</f>
        <v>Curtis Lam</v>
      </c>
      <c r="D179">
        <v>55</v>
      </c>
      <c r="E179" t="s">
        <v>8</v>
      </c>
      <c r="F179" t="str">
        <f>IF(OR(LEFT(Table1[[#This Row],[Name corrected]],2)="Ms",LEFT(Table1[[#This Row],[Name corrected]],3)="Mrs"),"Female",Table1[[#This Row],[Gender]])</f>
        <v>Male</v>
      </c>
      <c r="G179" t="s">
        <v>582</v>
      </c>
      <c r="H179" t="s">
        <v>583</v>
      </c>
      <c r="I179" t="s">
        <v>11</v>
      </c>
    </row>
    <row r="180" spans="1:9" x14ac:dyDescent="0.35">
      <c r="A180" t="s">
        <v>584</v>
      </c>
      <c r="B180" t="s">
        <v>585</v>
      </c>
      <c r="C180" s="13" t="str">
        <f>PROPER(Table1[[#This Row],[Name]])</f>
        <v>Michelle Myers</v>
      </c>
      <c r="D180">
        <v>33</v>
      </c>
      <c r="E180" t="s">
        <v>14</v>
      </c>
      <c r="F180" t="str">
        <f>IF(OR(LEFT(Table1[[#This Row],[Name corrected]],2)="Ms",LEFT(Table1[[#This Row],[Name corrected]],3)="Mrs"),"Female",Table1[[#This Row],[Gender]])</f>
        <v>Female</v>
      </c>
      <c r="G180" t="s">
        <v>586</v>
      </c>
      <c r="H180" t="s">
        <v>312</v>
      </c>
      <c r="I180" t="s">
        <v>11</v>
      </c>
    </row>
    <row r="181" spans="1:9" x14ac:dyDescent="0.35">
      <c r="A181" t="s">
        <v>587</v>
      </c>
      <c r="B181" t="s">
        <v>588</v>
      </c>
      <c r="C181" s="13" t="str">
        <f>PROPER(Table1[[#This Row],[Name]])</f>
        <v>Nicholas Bradshaw</v>
      </c>
      <c r="D181">
        <v>43</v>
      </c>
      <c r="E181" t="s">
        <v>14</v>
      </c>
      <c r="F181" t="str">
        <f>IF(OR(LEFT(Table1[[#This Row],[Name corrected]],2)="Ms",LEFT(Table1[[#This Row],[Name corrected]],3)="Mrs"),"Female",Table1[[#This Row],[Gender]])</f>
        <v>Female</v>
      </c>
      <c r="G181" t="s">
        <v>589</v>
      </c>
      <c r="H181" t="s">
        <v>112</v>
      </c>
      <c r="I181" t="s">
        <v>11</v>
      </c>
    </row>
    <row r="182" spans="1:9" x14ac:dyDescent="0.35">
      <c r="A182" t="s">
        <v>590</v>
      </c>
      <c r="B182" t="s">
        <v>591</v>
      </c>
      <c r="C182" s="13" t="str">
        <f>PROPER(Table1[[#This Row],[Name]])</f>
        <v>Wesley Thompson</v>
      </c>
      <c r="D182">
        <v>38</v>
      </c>
      <c r="E182" t="s">
        <v>8</v>
      </c>
      <c r="F182" t="str">
        <f>IF(OR(LEFT(Table1[[#This Row],[Name corrected]],2)="Ms",LEFT(Table1[[#This Row],[Name corrected]],3)="Mrs"),"Female",Table1[[#This Row],[Gender]])</f>
        <v>Male</v>
      </c>
      <c r="G182" t="s">
        <v>592</v>
      </c>
      <c r="H182" t="s">
        <v>429</v>
      </c>
      <c r="I182" t="s">
        <v>11</v>
      </c>
    </row>
    <row r="183" spans="1:9" x14ac:dyDescent="0.35">
      <c r="A183" t="s">
        <v>593</v>
      </c>
      <c r="B183" t="s">
        <v>594</v>
      </c>
      <c r="C183" s="13" t="str">
        <f>PROPER(Table1[[#This Row],[Name]])</f>
        <v>Erin Ward</v>
      </c>
      <c r="D183">
        <v>60</v>
      </c>
      <c r="E183" t="s">
        <v>8</v>
      </c>
      <c r="F183" t="str">
        <f>IF(OR(LEFT(Table1[[#This Row],[Name corrected]],2)="Ms",LEFT(Table1[[#This Row],[Name corrected]],3)="Mrs"),"Female",Table1[[#This Row],[Gender]])</f>
        <v>Male</v>
      </c>
      <c r="G183" t="s">
        <v>595</v>
      </c>
      <c r="H183" t="s">
        <v>53</v>
      </c>
      <c r="I183" t="s">
        <v>11</v>
      </c>
    </row>
    <row r="184" spans="1:9" x14ac:dyDescent="0.35">
      <c r="A184" t="s">
        <v>596</v>
      </c>
      <c r="B184" t="s">
        <v>597</v>
      </c>
      <c r="C184" s="13" t="str">
        <f>PROPER(Table1[[#This Row],[Name]])</f>
        <v>Melissa Hamilton</v>
      </c>
      <c r="D184">
        <v>23</v>
      </c>
      <c r="E184" t="s">
        <v>14</v>
      </c>
      <c r="F184" t="str">
        <f>IF(OR(LEFT(Table1[[#This Row],[Name corrected]],2)="Ms",LEFT(Table1[[#This Row],[Name corrected]],3)="Mrs"),"Female",Table1[[#This Row],[Gender]])</f>
        <v>Female</v>
      </c>
      <c r="G184" t="s">
        <v>598</v>
      </c>
      <c r="H184" t="s">
        <v>91</v>
      </c>
      <c r="I184" t="s">
        <v>11</v>
      </c>
    </row>
    <row r="185" spans="1:9" x14ac:dyDescent="0.35">
      <c r="A185" t="s">
        <v>599</v>
      </c>
      <c r="B185" t="s">
        <v>600</v>
      </c>
      <c r="C185" s="13" t="str">
        <f>PROPER(Table1[[#This Row],[Name]])</f>
        <v>Mario Jacobs</v>
      </c>
      <c r="D185">
        <v>18</v>
      </c>
      <c r="E185" t="s">
        <v>8</v>
      </c>
      <c r="F185" t="str">
        <f>IF(OR(LEFT(Table1[[#This Row],[Name corrected]],2)="Ms",LEFT(Table1[[#This Row],[Name corrected]],3)="Mrs"),"Female",Table1[[#This Row],[Gender]])</f>
        <v>Male</v>
      </c>
      <c r="G185" t="s">
        <v>601</v>
      </c>
      <c r="H185" t="s">
        <v>53</v>
      </c>
      <c r="I185" t="s">
        <v>11</v>
      </c>
    </row>
    <row r="186" spans="1:9" x14ac:dyDescent="0.35">
      <c r="A186" t="s">
        <v>602</v>
      </c>
      <c r="B186" t="s">
        <v>603</v>
      </c>
      <c r="C186" s="13" t="str">
        <f>PROPER(Table1[[#This Row],[Name]])</f>
        <v>Leonard Cochran</v>
      </c>
      <c r="D186">
        <v>46</v>
      </c>
      <c r="E186" t="s">
        <v>14</v>
      </c>
      <c r="F186" t="str">
        <f>IF(OR(LEFT(Table1[[#This Row],[Name corrected]],2)="Ms",LEFT(Table1[[#This Row],[Name corrected]],3)="Mrs"),"Female",Table1[[#This Row],[Gender]])</f>
        <v>Female</v>
      </c>
      <c r="G186" t="s">
        <v>604</v>
      </c>
      <c r="H186" t="s">
        <v>16</v>
      </c>
      <c r="I186" t="s">
        <v>11</v>
      </c>
    </row>
    <row r="187" spans="1:9" x14ac:dyDescent="0.35">
      <c r="A187" t="s">
        <v>605</v>
      </c>
      <c r="B187" t="s">
        <v>606</v>
      </c>
      <c r="C187" s="13" t="str">
        <f>PROPER(Table1[[#This Row],[Name]])</f>
        <v>Brent Rivas</v>
      </c>
      <c r="D187">
        <v>54</v>
      </c>
      <c r="E187" t="s">
        <v>14</v>
      </c>
      <c r="F187" t="str">
        <f>IF(OR(LEFT(Table1[[#This Row],[Name corrected]],2)="Ms",LEFT(Table1[[#This Row],[Name corrected]],3)="Mrs"),"Female",Table1[[#This Row],[Gender]])</f>
        <v>Female</v>
      </c>
      <c r="G187" t="s">
        <v>607</v>
      </c>
      <c r="H187" t="s">
        <v>83</v>
      </c>
      <c r="I187" t="s">
        <v>11</v>
      </c>
    </row>
    <row r="188" spans="1:9" x14ac:dyDescent="0.35">
      <c r="A188" t="s">
        <v>608</v>
      </c>
      <c r="B188" t="s">
        <v>609</v>
      </c>
      <c r="C188" s="13" t="str">
        <f>PROPER(Table1[[#This Row],[Name]])</f>
        <v>Jennifer Pruitt</v>
      </c>
      <c r="D188">
        <v>53</v>
      </c>
      <c r="E188" t="s">
        <v>8</v>
      </c>
      <c r="F188" t="str">
        <f>IF(OR(LEFT(Table1[[#This Row],[Name corrected]],2)="Ms",LEFT(Table1[[#This Row],[Name corrected]],3)="Mrs"),"Female",Table1[[#This Row],[Gender]])</f>
        <v>Male</v>
      </c>
      <c r="G188" t="s">
        <v>610</v>
      </c>
      <c r="H188" t="s">
        <v>108</v>
      </c>
      <c r="I188" t="s">
        <v>11</v>
      </c>
    </row>
    <row r="189" spans="1:9" x14ac:dyDescent="0.35">
      <c r="A189" t="s">
        <v>611</v>
      </c>
      <c r="B189" t="s">
        <v>612</v>
      </c>
      <c r="C189" s="13" t="str">
        <f>PROPER(Table1[[#This Row],[Name]])</f>
        <v>Dr. Suzanne Bullock</v>
      </c>
      <c r="D189">
        <v>60</v>
      </c>
      <c r="E189" t="s">
        <v>14</v>
      </c>
      <c r="F189" t="str">
        <f>IF(OR(LEFT(Table1[[#This Row],[Name corrected]],2)="Ms",LEFT(Table1[[#This Row],[Name corrected]],3)="Mrs"),"Female",Table1[[#This Row],[Gender]])</f>
        <v>Female</v>
      </c>
      <c r="G189" t="s">
        <v>613</v>
      </c>
      <c r="H189" t="s">
        <v>19</v>
      </c>
      <c r="I189" t="s">
        <v>11</v>
      </c>
    </row>
    <row r="190" spans="1:9" x14ac:dyDescent="0.35">
      <c r="A190" t="s">
        <v>614</v>
      </c>
      <c r="B190" t="s">
        <v>615</v>
      </c>
      <c r="C190" s="13" t="str">
        <f>PROPER(Table1[[#This Row],[Name]])</f>
        <v>Kimberly Brooks</v>
      </c>
      <c r="D190">
        <v>42</v>
      </c>
      <c r="E190" t="s">
        <v>8</v>
      </c>
      <c r="F190" t="str">
        <f>IF(OR(LEFT(Table1[[#This Row],[Name corrected]],2)="Ms",LEFT(Table1[[#This Row],[Name corrected]],3)="Mrs"),"Female",Table1[[#This Row],[Gender]])</f>
        <v>Male</v>
      </c>
      <c r="G190" t="s">
        <v>616</v>
      </c>
      <c r="H190" t="s">
        <v>228</v>
      </c>
      <c r="I190" t="s">
        <v>11</v>
      </c>
    </row>
    <row r="191" spans="1:9" x14ac:dyDescent="0.35">
      <c r="A191" t="s">
        <v>617</v>
      </c>
      <c r="B191" t="s">
        <v>618</v>
      </c>
      <c r="C191" s="13" t="str">
        <f>PROPER(Table1[[#This Row],[Name]])</f>
        <v>Daniel Austin</v>
      </c>
      <c r="D191">
        <v>29</v>
      </c>
      <c r="E191" t="s">
        <v>8</v>
      </c>
      <c r="F191" t="str">
        <f>IF(OR(LEFT(Table1[[#This Row],[Name corrected]],2)="Ms",LEFT(Table1[[#This Row],[Name corrected]],3)="Mrs"),"Female",Table1[[#This Row],[Gender]])</f>
        <v>Male</v>
      </c>
      <c r="G191" t="s">
        <v>619</v>
      </c>
      <c r="H191" t="s">
        <v>583</v>
      </c>
      <c r="I191" t="s">
        <v>11</v>
      </c>
    </row>
    <row r="192" spans="1:9" x14ac:dyDescent="0.35">
      <c r="A192" t="s">
        <v>620</v>
      </c>
      <c r="B192" t="s">
        <v>621</v>
      </c>
      <c r="C192" s="13" t="str">
        <f>PROPER(Table1[[#This Row],[Name]])</f>
        <v>Christopher Stewart</v>
      </c>
      <c r="D192">
        <v>21</v>
      </c>
      <c r="E192" t="s">
        <v>8</v>
      </c>
      <c r="F192" t="str">
        <f>IF(OR(LEFT(Table1[[#This Row],[Name corrected]],2)="Ms",LEFT(Table1[[#This Row],[Name corrected]],3)="Mrs"),"Female",Table1[[#This Row],[Gender]])</f>
        <v>Male</v>
      </c>
      <c r="G192" t="s">
        <v>622</v>
      </c>
      <c r="H192" t="s">
        <v>53</v>
      </c>
      <c r="I192" t="s">
        <v>11</v>
      </c>
    </row>
    <row r="193" spans="1:9" x14ac:dyDescent="0.35">
      <c r="A193" t="s">
        <v>623</v>
      </c>
      <c r="B193" t="s">
        <v>624</v>
      </c>
      <c r="C193" s="13" t="str">
        <f>PROPER(Table1[[#This Row],[Name]])</f>
        <v>Todd Poole</v>
      </c>
      <c r="D193">
        <v>29</v>
      </c>
      <c r="E193" t="s">
        <v>14</v>
      </c>
      <c r="F193" t="str">
        <f>IF(OR(LEFT(Table1[[#This Row],[Name corrected]],2)="Ms",LEFT(Table1[[#This Row],[Name corrected]],3)="Mrs"),"Female",Table1[[#This Row],[Gender]])</f>
        <v>Female</v>
      </c>
      <c r="G193" t="s">
        <v>625</v>
      </c>
      <c r="H193" t="s">
        <v>22</v>
      </c>
      <c r="I193" t="s">
        <v>11</v>
      </c>
    </row>
    <row r="194" spans="1:9" x14ac:dyDescent="0.35">
      <c r="A194" t="s">
        <v>626</v>
      </c>
      <c r="B194" t="s">
        <v>627</v>
      </c>
      <c r="C194" s="13" t="str">
        <f>PROPER(Table1[[#This Row],[Name]])</f>
        <v>Jacob Wood</v>
      </c>
      <c r="D194">
        <v>26</v>
      </c>
      <c r="E194" t="s">
        <v>8</v>
      </c>
      <c r="F194" t="str">
        <f>IF(OR(LEFT(Table1[[#This Row],[Name corrected]],2)="Ms",LEFT(Table1[[#This Row],[Name corrected]],3)="Mrs"),"Female",Table1[[#This Row],[Gender]])</f>
        <v>Male</v>
      </c>
      <c r="G194" t="s">
        <v>628</v>
      </c>
      <c r="H194" t="s">
        <v>101</v>
      </c>
      <c r="I194" t="s">
        <v>11</v>
      </c>
    </row>
    <row r="195" spans="1:9" x14ac:dyDescent="0.35">
      <c r="A195" t="s">
        <v>629</v>
      </c>
      <c r="B195" t="s">
        <v>630</v>
      </c>
      <c r="C195" s="13" t="str">
        <f>PROPER(Table1[[#This Row],[Name]])</f>
        <v>David Roberts</v>
      </c>
      <c r="D195">
        <v>38</v>
      </c>
      <c r="E195" t="s">
        <v>8</v>
      </c>
      <c r="F195" t="str">
        <f>IF(OR(LEFT(Table1[[#This Row],[Name corrected]],2)="Ms",LEFT(Table1[[#This Row],[Name corrected]],3)="Mrs"),"Female",Table1[[#This Row],[Gender]])</f>
        <v>Male</v>
      </c>
      <c r="G195" t="s">
        <v>631</v>
      </c>
      <c r="H195" t="s">
        <v>76</v>
      </c>
      <c r="I195" t="s">
        <v>11</v>
      </c>
    </row>
    <row r="196" spans="1:9" x14ac:dyDescent="0.35">
      <c r="A196" t="s">
        <v>632</v>
      </c>
      <c r="B196" t="s">
        <v>633</v>
      </c>
      <c r="C196" s="13" t="str">
        <f>PROPER(Table1[[#This Row],[Name]])</f>
        <v>Ashley Ferguson</v>
      </c>
      <c r="D196">
        <v>46</v>
      </c>
      <c r="E196" t="s">
        <v>8</v>
      </c>
      <c r="F196" t="str">
        <f>IF(OR(LEFT(Table1[[#This Row],[Name corrected]],2)="Ms",LEFT(Table1[[#This Row],[Name corrected]],3)="Mrs"),"Female",Table1[[#This Row],[Gender]])</f>
        <v>Male</v>
      </c>
      <c r="G196" t="s">
        <v>634</v>
      </c>
      <c r="H196" t="s">
        <v>46</v>
      </c>
      <c r="I196" t="s">
        <v>11</v>
      </c>
    </row>
    <row r="197" spans="1:9" x14ac:dyDescent="0.35">
      <c r="A197" t="s">
        <v>635</v>
      </c>
      <c r="B197" t="s">
        <v>636</v>
      </c>
      <c r="C197" s="13" t="str">
        <f>PROPER(Table1[[#This Row],[Name]])</f>
        <v>Anthony Garcia</v>
      </c>
      <c r="D197">
        <v>60</v>
      </c>
      <c r="E197" t="s">
        <v>8</v>
      </c>
      <c r="F197" t="str">
        <f>IF(OR(LEFT(Table1[[#This Row],[Name corrected]],2)="Ms",LEFT(Table1[[#This Row],[Name corrected]],3)="Mrs"),"Female",Table1[[#This Row],[Gender]])</f>
        <v>Male</v>
      </c>
      <c r="G197" t="s">
        <v>637</v>
      </c>
      <c r="H197" t="s">
        <v>128</v>
      </c>
      <c r="I197" t="s">
        <v>11</v>
      </c>
    </row>
    <row r="198" spans="1:9" x14ac:dyDescent="0.35">
      <c r="A198" t="s">
        <v>638</v>
      </c>
      <c r="B198" t="s">
        <v>639</v>
      </c>
      <c r="C198" s="13" t="str">
        <f>PROPER(Table1[[#This Row],[Name]])</f>
        <v>Megan Greer</v>
      </c>
      <c r="D198">
        <v>18</v>
      </c>
      <c r="E198" t="s">
        <v>14</v>
      </c>
      <c r="F198" t="str">
        <f>IF(OR(LEFT(Table1[[#This Row],[Name corrected]],2)="Ms",LEFT(Table1[[#This Row],[Name corrected]],3)="Mrs"),"Female",Table1[[#This Row],[Gender]])</f>
        <v>Female</v>
      </c>
      <c r="G198" t="s">
        <v>640</v>
      </c>
      <c r="H198" t="s">
        <v>158</v>
      </c>
      <c r="I198" t="s">
        <v>11</v>
      </c>
    </row>
    <row r="199" spans="1:9" x14ac:dyDescent="0.35">
      <c r="A199" t="s">
        <v>641</v>
      </c>
      <c r="B199" t="s">
        <v>642</v>
      </c>
      <c r="C199" s="13" t="str">
        <f>PROPER(Table1[[#This Row],[Name]])</f>
        <v>Andrea Jacobs</v>
      </c>
      <c r="D199">
        <v>45</v>
      </c>
      <c r="E199" t="s">
        <v>14</v>
      </c>
      <c r="F199" t="str">
        <f>IF(OR(LEFT(Table1[[#This Row],[Name corrected]],2)="Ms",LEFT(Table1[[#This Row],[Name corrected]],3)="Mrs"),"Female",Table1[[#This Row],[Gender]])</f>
        <v>Female</v>
      </c>
      <c r="G199" t="s">
        <v>202</v>
      </c>
      <c r="H199" t="s">
        <v>196</v>
      </c>
      <c r="I199" t="s">
        <v>11</v>
      </c>
    </row>
    <row r="200" spans="1:9" x14ac:dyDescent="0.35">
      <c r="A200" t="s">
        <v>643</v>
      </c>
      <c r="B200" t="s">
        <v>644</v>
      </c>
      <c r="C200" s="13" t="str">
        <f>PROPER(Table1[[#This Row],[Name]])</f>
        <v>Wanda Snyder</v>
      </c>
      <c r="D200">
        <v>54</v>
      </c>
      <c r="E200" t="s">
        <v>8</v>
      </c>
      <c r="F200" t="str">
        <f>IF(OR(LEFT(Table1[[#This Row],[Name corrected]],2)="Ms",LEFT(Table1[[#This Row],[Name corrected]],3)="Mrs"),"Female",Table1[[#This Row],[Gender]])</f>
        <v>Male</v>
      </c>
      <c r="G200" t="s">
        <v>645</v>
      </c>
      <c r="H200" t="s">
        <v>166</v>
      </c>
      <c r="I200" t="s">
        <v>11</v>
      </c>
    </row>
    <row r="201" spans="1:9" x14ac:dyDescent="0.35">
      <c r="A201" t="s">
        <v>646</v>
      </c>
      <c r="B201" t="s">
        <v>647</v>
      </c>
      <c r="C201" s="13" t="str">
        <f>PROPER(Table1[[#This Row],[Name]])</f>
        <v>Carmen Price</v>
      </c>
      <c r="D201">
        <v>46</v>
      </c>
      <c r="E201" t="s">
        <v>8</v>
      </c>
      <c r="F201" t="str">
        <f>IF(OR(LEFT(Table1[[#This Row],[Name corrected]],2)="Ms",LEFT(Table1[[#This Row],[Name corrected]],3)="Mrs"),"Female",Table1[[#This Row],[Gender]])</f>
        <v>Male</v>
      </c>
      <c r="G201" t="s">
        <v>648</v>
      </c>
      <c r="H201" t="s">
        <v>232</v>
      </c>
      <c r="I201" t="s">
        <v>11</v>
      </c>
    </row>
    <row r="202" spans="1:9" x14ac:dyDescent="0.35">
      <c r="A202" t="s">
        <v>649</v>
      </c>
      <c r="B202" t="s">
        <v>650</v>
      </c>
      <c r="C202" s="13" t="str">
        <f>PROPER(Table1[[#This Row],[Name]])</f>
        <v>Anna Perez</v>
      </c>
      <c r="D202">
        <v>30</v>
      </c>
      <c r="E202" t="s">
        <v>8</v>
      </c>
      <c r="F202" t="str">
        <f>IF(OR(LEFT(Table1[[#This Row],[Name corrected]],2)="Ms",LEFT(Table1[[#This Row],[Name corrected]],3)="Mrs"),"Female",Table1[[#This Row],[Gender]])</f>
        <v>Male</v>
      </c>
      <c r="G202" t="s">
        <v>651</v>
      </c>
      <c r="H202" t="s">
        <v>429</v>
      </c>
      <c r="I202" t="s">
        <v>11</v>
      </c>
    </row>
    <row r="203" spans="1:9" x14ac:dyDescent="0.35">
      <c r="A203" t="s">
        <v>652</v>
      </c>
      <c r="B203" t="s">
        <v>653</v>
      </c>
      <c r="C203" s="13" t="str">
        <f>PROPER(Table1[[#This Row],[Name]])</f>
        <v>Mary Boyd</v>
      </c>
      <c r="D203">
        <v>25</v>
      </c>
      <c r="E203" t="s">
        <v>14</v>
      </c>
      <c r="F203" t="str">
        <f>IF(OR(LEFT(Table1[[#This Row],[Name corrected]],2)="Ms",LEFT(Table1[[#This Row],[Name corrected]],3)="Mrs"),"Female",Table1[[#This Row],[Gender]])</f>
        <v>Female</v>
      </c>
      <c r="G203" t="s">
        <v>654</v>
      </c>
      <c r="H203" t="s">
        <v>151</v>
      </c>
      <c r="I203" t="s">
        <v>11</v>
      </c>
    </row>
    <row r="204" spans="1:9" x14ac:dyDescent="0.35">
      <c r="A204" t="s">
        <v>655</v>
      </c>
      <c r="B204" t="s">
        <v>656</v>
      </c>
      <c r="C204" s="13" t="str">
        <f>PROPER(Table1[[#This Row],[Name]])</f>
        <v>Christina Garcia</v>
      </c>
      <c r="D204">
        <v>37</v>
      </c>
      <c r="E204" t="s">
        <v>14</v>
      </c>
      <c r="F204" t="str">
        <f>IF(OR(LEFT(Table1[[#This Row],[Name corrected]],2)="Ms",LEFT(Table1[[#This Row],[Name corrected]],3)="Mrs"),"Female",Table1[[#This Row],[Gender]])</f>
        <v>Female</v>
      </c>
      <c r="G204" t="s">
        <v>657</v>
      </c>
      <c r="H204" t="s">
        <v>57</v>
      </c>
      <c r="I204" t="s">
        <v>11</v>
      </c>
    </row>
    <row r="205" spans="1:9" x14ac:dyDescent="0.35">
      <c r="A205" t="s">
        <v>658</v>
      </c>
      <c r="B205" t="s">
        <v>659</v>
      </c>
      <c r="C205" s="13" t="str">
        <f>PROPER(Table1[[#This Row],[Name]])</f>
        <v>Sarah Brady</v>
      </c>
      <c r="D205">
        <v>47</v>
      </c>
      <c r="E205" t="s">
        <v>8</v>
      </c>
      <c r="F205" t="str">
        <f>IF(OR(LEFT(Table1[[#This Row],[Name corrected]],2)="Ms",LEFT(Table1[[#This Row],[Name corrected]],3)="Mrs"),"Female",Table1[[#This Row],[Gender]])</f>
        <v>Male</v>
      </c>
      <c r="G205" t="s">
        <v>660</v>
      </c>
      <c r="H205" t="s">
        <v>262</v>
      </c>
      <c r="I205" t="s">
        <v>11</v>
      </c>
    </row>
    <row r="206" spans="1:9" x14ac:dyDescent="0.35">
      <c r="A206" t="s">
        <v>661</v>
      </c>
      <c r="B206" t="s">
        <v>662</v>
      </c>
      <c r="C206" s="13" t="str">
        <f>PROPER(Table1[[#This Row],[Name]])</f>
        <v>Tiffany Herrera</v>
      </c>
      <c r="D206">
        <v>52</v>
      </c>
      <c r="E206" t="s">
        <v>8</v>
      </c>
      <c r="F206" t="str">
        <f>IF(OR(LEFT(Table1[[#This Row],[Name corrected]],2)="Ms",LEFT(Table1[[#This Row],[Name corrected]],3)="Mrs"),"Female",Table1[[#This Row],[Gender]])</f>
        <v>Male</v>
      </c>
      <c r="G206" t="s">
        <v>663</v>
      </c>
      <c r="H206" t="s">
        <v>282</v>
      </c>
      <c r="I206" t="s">
        <v>11</v>
      </c>
    </row>
    <row r="207" spans="1:9" x14ac:dyDescent="0.35">
      <c r="A207" t="s">
        <v>664</v>
      </c>
      <c r="B207" t="s">
        <v>665</v>
      </c>
      <c r="C207" s="13" t="str">
        <f>PROPER(Table1[[#This Row],[Name]])</f>
        <v>Michelle Carpenter</v>
      </c>
      <c r="D207">
        <v>44</v>
      </c>
      <c r="E207" t="s">
        <v>14</v>
      </c>
      <c r="F207" t="str">
        <f>IF(OR(LEFT(Table1[[#This Row],[Name corrected]],2)="Ms",LEFT(Table1[[#This Row],[Name corrected]],3)="Mrs"),"Female",Table1[[#This Row],[Gender]])</f>
        <v>Female</v>
      </c>
      <c r="G207" t="s">
        <v>666</v>
      </c>
      <c r="H207" t="s">
        <v>83</v>
      </c>
      <c r="I207" t="s">
        <v>11</v>
      </c>
    </row>
    <row r="208" spans="1:9" x14ac:dyDescent="0.35">
      <c r="A208" t="s">
        <v>667</v>
      </c>
      <c r="B208" t="s">
        <v>668</v>
      </c>
      <c r="C208" s="13" t="str">
        <f>PROPER(Table1[[#This Row],[Name]])</f>
        <v>Ronald Jones</v>
      </c>
      <c r="D208">
        <v>26</v>
      </c>
      <c r="E208" t="s">
        <v>14</v>
      </c>
      <c r="F208" t="str">
        <f>IF(OR(LEFT(Table1[[#This Row],[Name corrected]],2)="Ms",LEFT(Table1[[#This Row],[Name corrected]],3)="Mrs"),"Female",Table1[[#This Row],[Gender]])</f>
        <v>Female</v>
      </c>
      <c r="G208" t="s">
        <v>669</v>
      </c>
      <c r="H208" t="s">
        <v>232</v>
      </c>
      <c r="I208" t="s">
        <v>11</v>
      </c>
    </row>
    <row r="209" spans="1:9" x14ac:dyDescent="0.35">
      <c r="A209" t="s">
        <v>670</v>
      </c>
      <c r="B209" t="s">
        <v>671</v>
      </c>
      <c r="C209" s="13" t="str">
        <f>PROPER(Table1[[#This Row],[Name]])</f>
        <v>Jacqueline Pacheco</v>
      </c>
      <c r="D209">
        <v>28</v>
      </c>
      <c r="E209" t="s">
        <v>14</v>
      </c>
      <c r="F209" t="str">
        <f>IF(OR(LEFT(Table1[[#This Row],[Name corrected]],2)="Ms",LEFT(Table1[[#This Row],[Name corrected]],3)="Mrs"),"Female",Table1[[#This Row],[Gender]])</f>
        <v>Female</v>
      </c>
      <c r="G209" t="s">
        <v>672</v>
      </c>
      <c r="H209" t="s">
        <v>83</v>
      </c>
      <c r="I209" t="s">
        <v>11</v>
      </c>
    </row>
    <row r="210" spans="1:9" x14ac:dyDescent="0.35">
      <c r="A210" t="s">
        <v>673</v>
      </c>
      <c r="B210" t="s">
        <v>674</v>
      </c>
      <c r="C210" s="13" t="str">
        <f>PROPER(Table1[[#This Row],[Name]])</f>
        <v>John Perez</v>
      </c>
      <c r="D210">
        <v>54</v>
      </c>
      <c r="E210" t="s">
        <v>8</v>
      </c>
      <c r="F210" t="str">
        <f>IF(OR(LEFT(Table1[[#This Row],[Name corrected]],2)="Ms",LEFT(Table1[[#This Row],[Name corrected]],3)="Mrs"),"Female",Table1[[#This Row],[Gender]])</f>
        <v>Male</v>
      </c>
      <c r="G210" t="s">
        <v>675</v>
      </c>
      <c r="H210" t="s">
        <v>323</v>
      </c>
      <c r="I210" t="s">
        <v>11</v>
      </c>
    </row>
    <row r="211" spans="1:9" x14ac:dyDescent="0.35">
      <c r="A211" t="s">
        <v>676</v>
      </c>
      <c r="B211" t="s">
        <v>677</v>
      </c>
      <c r="C211" s="13" t="str">
        <f>PROPER(Table1[[#This Row],[Name]])</f>
        <v>Joan Johnson</v>
      </c>
      <c r="D211">
        <v>50</v>
      </c>
      <c r="E211" t="s">
        <v>14</v>
      </c>
      <c r="F211" t="str">
        <f>IF(OR(LEFT(Table1[[#This Row],[Name corrected]],2)="Ms",LEFT(Table1[[#This Row],[Name corrected]],3)="Mrs"),"Female",Table1[[#This Row],[Gender]])</f>
        <v>Female</v>
      </c>
      <c r="G211" t="s">
        <v>678</v>
      </c>
      <c r="H211" t="s">
        <v>429</v>
      </c>
      <c r="I211" t="s">
        <v>11</v>
      </c>
    </row>
    <row r="212" spans="1:9" x14ac:dyDescent="0.35">
      <c r="A212" t="s">
        <v>679</v>
      </c>
      <c r="B212" t="s">
        <v>680</v>
      </c>
      <c r="C212" s="13" t="str">
        <f>PROPER(Table1[[#This Row],[Name]])</f>
        <v>Antonio Jones</v>
      </c>
      <c r="D212">
        <v>48</v>
      </c>
      <c r="E212" t="s">
        <v>8</v>
      </c>
      <c r="F212" t="str">
        <f>IF(OR(LEFT(Table1[[#This Row],[Name corrected]],2)="Ms",LEFT(Table1[[#This Row],[Name corrected]],3)="Mrs"),"Female",Table1[[#This Row],[Gender]])</f>
        <v>Male</v>
      </c>
      <c r="G212" t="s">
        <v>681</v>
      </c>
      <c r="H212" t="s">
        <v>76</v>
      </c>
      <c r="I212" t="s">
        <v>11</v>
      </c>
    </row>
    <row r="213" spans="1:9" x14ac:dyDescent="0.35">
      <c r="A213" t="s">
        <v>682</v>
      </c>
      <c r="B213" t="s">
        <v>683</v>
      </c>
      <c r="C213" s="13" t="str">
        <f>PROPER(Table1[[#This Row],[Name]])</f>
        <v>Rodney Huffman</v>
      </c>
      <c r="D213">
        <v>20</v>
      </c>
      <c r="E213" t="s">
        <v>14</v>
      </c>
      <c r="F213" t="str">
        <f>IF(OR(LEFT(Table1[[#This Row],[Name corrected]],2)="Ms",LEFT(Table1[[#This Row],[Name corrected]],3)="Mrs"),"Female",Table1[[#This Row],[Gender]])</f>
        <v>Female</v>
      </c>
      <c r="G213" t="s">
        <v>684</v>
      </c>
      <c r="H213" t="s">
        <v>87</v>
      </c>
      <c r="I213" t="s">
        <v>11</v>
      </c>
    </row>
    <row r="214" spans="1:9" x14ac:dyDescent="0.35">
      <c r="A214" t="s">
        <v>685</v>
      </c>
      <c r="B214" t="s">
        <v>686</v>
      </c>
      <c r="C214" s="13" t="str">
        <f>PROPER(Table1[[#This Row],[Name]])</f>
        <v>Blake Harrison</v>
      </c>
      <c r="D214">
        <v>63</v>
      </c>
      <c r="E214" t="s">
        <v>14</v>
      </c>
      <c r="F214" t="str">
        <f>IF(OR(LEFT(Table1[[#This Row],[Name corrected]],2)="Ms",LEFT(Table1[[#This Row],[Name corrected]],3)="Mrs"),"Female",Table1[[#This Row],[Gender]])</f>
        <v>Female</v>
      </c>
      <c r="G214" t="s">
        <v>687</v>
      </c>
      <c r="H214" t="s">
        <v>69</v>
      </c>
      <c r="I214" t="s">
        <v>11</v>
      </c>
    </row>
    <row r="215" spans="1:9" x14ac:dyDescent="0.35">
      <c r="A215" t="s">
        <v>688</v>
      </c>
      <c r="B215" t="s">
        <v>689</v>
      </c>
      <c r="C215" s="13" t="str">
        <f>PROPER(Table1[[#This Row],[Name]])</f>
        <v>Stuart Johnson</v>
      </c>
      <c r="D215">
        <v>42</v>
      </c>
      <c r="E215" t="s">
        <v>14</v>
      </c>
      <c r="F215" t="str">
        <f>IF(OR(LEFT(Table1[[#This Row],[Name corrected]],2)="Ms",LEFT(Table1[[#This Row],[Name corrected]],3)="Mrs"),"Female",Table1[[#This Row],[Gender]])</f>
        <v>Female</v>
      </c>
      <c r="G215" t="s">
        <v>690</v>
      </c>
      <c r="H215" t="s">
        <v>16</v>
      </c>
      <c r="I215" t="s">
        <v>11</v>
      </c>
    </row>
    <row r="216" spans="1:9" x14ac:dyDescent="0.35">
      <c r="A216" t="s">
        <v>691</v>
      </c>
      <c r="B216" t="s">
        <v>692</v>
      </c>
      <c r="C216" s="13" t="str">
        <f>PROPER(Table1[[#This Row],[Name]])</f>
        <v>Eric Todd</v>
      </c>
      <c r="D216">
        <v>61</v>
      </c>
      <c r="E216" t="s">
        <v>8</v>
      </c>
      <c r="F216" t="str">
        <f>IF(OR(LEFT(Table1[[#This Row],[Name corrected]],2)="Ms",LEFT(Table1[[#This Row],[Name corrected]],3)="Mrs"),"Female",Table1[[#This Row],[Gender]])</f>
        <v>Male</v>
      </c>
      <c r="G216" t="s">
        <v>693</v>
      </c>
      <c r="H216" t="s">
        <v>61</v>
      </c>
      <c r="I216" t="s">
        <v>11</v>
      </c>
    </row>
    <row r="217" spans="1:9" x14ac:dyDescent="0.35">
      <c r="A217" t="s">
        <v>694</v>
      </c>
      <c r="B217" t="s">
        <v>695</v>
      </c>
      <c r="C217" s="13" t="str">
        <f>PROPER(Table1[[#This Row],[Name]])</f>
        <v>Steve Medina</v>
      </c>
      <c r="D217">
        <v>50</v>
      </c>
      <c r="E217" t="s">
        <v>14</v>
      </c>
      <c r="F217" t="str">
        <f>IF(OR(LEFT(Table1[[#This Row],[Name corrected]],2)="Ms",LEFT(Table1[[#This Row],[Name corrected]],3)="Mrs"),"Female",Table1[[#This Row],[Gender]])</f>
        <v>Female</v>
      </c>
      <c r="G217" t="s">
        <v>696</v>
      </c>
      <c r="H217" t="s">
        <v>30</v>
      </c>
      <c r="I217" t="s">
        <v>11</v>
      </c>
    </row>
    <row r="218" spans="1:9" x14ac:dyDescent="0.35">
      <c r="A218" t="s">
        <v>697</v>
      </c>
      <c r="B218" t="s">
        <v>698</v>
      </c>
      <c r="C218" s="13" t="str">
        <f>PROPER(Table1[[#This Row],[Name]])</f>
        <v>Kathryn Garcia</v>
      </c>
      <c r="D218">
        <v>44</v>
      </c>
      <c r="E218" t="s">
        <v>8</v>
      </c>
      <c r="F218" t="str">
        <f>IF(OR(LEFT(Table1[[#This Row],[Name corrected]],2)="Ms",LEFT(Table1[[#This Row],[Name corrected]],3)="Mrs"),"Female",Table1[[#This Row],[Gender]])</f>
        <v>Male</v>
      </c>
      <c r="G218" t="s">
        <v>699</v>
      </c>
      <c r="H218" t="s">
        <v>26</v>
      </c>
      <c r="I218" t="s">
        <v>11</v>
      </c>
    </row>
    <row r="219" spans="1:9" x14ac:dyDescent="0.35">
      <c r="A219" t="s">
        <v>700</v>
      </c>
      <c r="B219" t="s">
        <v>701</v>
      </c>
      <c r="C219" s="13" t="str">
        <f>PROPER(Table1[[#This Row],[Name]])</f>
        <v>Kathy Copeland</v>
      </c>
      <c r="D219">
        <v>42</v>
      </c>
      <c r="E219" t="s">
        <v>8</v>
      </c>
      <c r="F219" t="str">
        <f>IF(OR(LEFT(Table1[[#This Row],[Name corrected]],2)="Ms",LEFT(Table1[[#This Row],[Name corrected]],3)="Mrs"),"Female",Table1[[#This Row],[Gender]])</f>
        <v>Male</v>
      </c>
      <c r="G219" t="s">
        <v>702</v>
      </c>
      <c r="H219" t="s">
        <v>108</v>
      </c>
      <c r="I219" t="s">
        <v>11</v>
      </c>
    </row>
    <row r="220" spans="1:9" x14ac:dyDescent="0.35">
      <c r="A220" t="s">
        <v>703</v>
      </c>
      <c r="B220" t="s">
        <v>704</v>
      </c>
      <c r="C220" s="13" t="str">
        <f>PROPER(Table1[[#This Row],[Name]])</f>
        <v>Julia Jackson</v>
      </c>
      <c r="D220">
        <v>46</v>
      </c>
      <c r="E220" t="s">
        <v>8</v>
      </c>
      <c r="F220" t="str">
        <f>IF(OR(LEFT(Table1[[#This Row],[Name corrected]],2)="Ms",LEFT(Table1[[#This Row],[Name corrected]],3)="Mrs"),"Female",Table1[[#This Row],[Gender]])</f>
        <v>Male</v>
      </c>
      <c r="G220" t="s">
        <v>705</v>
      </c>
      <c r="H220" t="s">
        <v>26</v>
      </c>
      <c r="I220" t="s">
        <v>11</v>
      </c>
    </row>
    <row r="221" spans="1:9" x14ac:dyDescent="0.35">
      <c r="A221" t="s">
        <v>706</v>
      </c>
      <c r="B221" t="s">
        <v>707</v>
      </c>
      <c r="C221" s="13" t="str">
        <f>PROPER(Table1[[#This Row],[Name]])</f>
        <v>Jordan Wells</v>
      </c>
      <c r="D221">
        <v>47</v>
      </c>
      <c r="E221" t="s">
        <v>14</v>
      </c>
      <c r="F221" t="str">
        <f>IF(OR(LEFT(Table1[[#This Row],[Name corrected]],2)="Ms",LEFT(Table1[[#This Row],[Name corrected]],3)="Mrs"),"Female",Table1[[#This Row],[Gender]])</f>
        <v>Female</v>
      </c>
      <c r="G221" t="s">
        <v>3820</v>
      </c>
      <c r="H221" t="s">
        <v>83</v>
      </c>
      <c r="I221" t="s">
        <v>11</v>
      </c>
    </row>
    <row r="222" spans="1:9" x14ac:dyDescent="0.35">
      <c r="A222" t="s">
        <v>708</v>
      </c>
      <c r="B222" t="s">
        <v>709</v>
      </c>
      <c r="C222" s="13" t="str">
        <f>PROPER(Table1[[#This Row],[Name]])</f>
        <v>George Davis</v>
      </c>
      <c r="D222">
        <v>50</v>
      </c>
      <c r="E222" t="s">
        <v>14</v>
      </c>
      <c r="F222" t="str">
        <f>IF(OR(LEFT(Table1[[#This Row],[Name corrected]],2)="Ms",LEFT(Table1[[#This Row],[Name corrected]],3)="Mrs"),"Female",Table1[[#This Row],[Gender]])</f>
        <v>Female</v>
      </c>
      <c r="G222" t="s">
        <v>3819</v>
      </c>
      <c r="H222" t="s">
        <v>710</v>
      </c>
      <c r="I222" t="s">
        <v>3818</v>
      </c>
    </row>
    <row r="223" spans="1:9" x14ac:dyDescent="0.35">
      <c r="A223" t="s">
        <v>711</v>
      </c>
      <c r="B223" t="s">
        <v>712</v>
      </c>
      <c r="C223" s="13" t="str">
        <f>PROPER(Table1[[#This Row],[Name]])</f>
        <v>Lisa Young</v>
      </c>
      <c r="D223">
        <v>38</v>
      </c>
      <c r="E223" t="s">
        <v>8</v>
      </c>
      <c r="F223" t="str">
        <f>IF(OR(LEFT(Table1[[#This Row],[Name corrected]],2)="Ms",LEFT(Table1[[#This Row],[Name corrected]],3)="Mrs"),"Female",Table1[[#This Row],[Gender]])</f>
        <v>Male</v>
      </c>
      <c r="G223" t="s">
        <v>713</v>
      </c>
      <c r="H223" t="s">
        <v>76</v>
      </c>
      <c r="I223" t="s">
        <v>11</v>
      </c>
    </row>
    <row r="224" spans="1:9" x14ac:dyDescent="0.35">
      <c r="A224" t="s">
        <v>714</v>
      </c>
      <c r="B224" t="s">
        <v>715</v>
      </c>
      <c r="C224" s="13" t="str">
        <f>PROPER(Table1[[#This Row],[Name]])</f>
        <v>Alejandro Doyle</v>
      </c>
      <c r="D224">
        <v>35</v>
      </c>
      <c r="E224" t="s">
        <v>8</v>
      </c>
      <c r="F224" t="str">
        <f>IF(OR(LEFT(Table1[[#This Row],[Name corrected]],2)="Ms",LEFT(Table1[[#This Row],[Name corrected]],3)="Mrs"),"Female",Table1[[#This Row],[Gender]])</f>
        <v>Male</v>
      </c>
      <c r="G224" t="s">
        <v>716</v>
      </c>
      <c r="H224" t="s">
        <v>228</v>
      </c>
      <c r="I224" t="s">
        <v>11</v>
      </c>
    </row>
    <row r="225" spans="1:9" x14ac:dyDescent="0.35">
      <c r="A225" t="s">
        <v>717</v>
      </c>
      <c r="B225" t="s">
        <v>718</v>
      </c>
      <c r="C225" s="13" t="str">
        <f>PROPER(Table1[[#This Row],[Name]])</f>
        <v>Robert Harris</v>
      </c>
      <c r="D225">
        <v>50</v>
      </c>
      <c r="E225" t="s">
        <v>8</v>
      </c>
      <c r="F225" t="str">
        <f>IF(OR(LEFT(Table1[[#This Row],[Name corrected]],2)="Ms",LEFT(Table1[[#This Row],[Name corrected]],3)="Mrs"),"Female",Table1[[#This Row],[Gender]])</f>
        <v>Male</v>
      </c>
      <c r="G225" t="s">
        <v>3821</v>
      </c>
      <c r="H225" t="s">
        <v>262</v>
      </c>
      <c r="I225" t="s">
        <v>11</v>
      </c>
    </row>
    <row r="226" spans="1:9" x14ac:dyDescent="0.35">
      <c r="A226" t="s">
        <v>719</v>
      </c>
      <c r="B226" t="s">
        <v>720</v>
      </c>
      <c r="C226" s="13" t="str">
        <f>PROPER(Table1[[#This Row],[Name]])</f>
        <v>Anthony Morgan</v>
      </c>
      <c r="D226">
        <v>29</v>
      </c>
      <c r="E226" t="s">
        <v>8</v>
      </c>
      <c r="F226" t="str">
        <f>IF(OR(LEFT(Table1[[#This Row],[Name corrected]],2)="Ms",LEFT(Table1[[#This Row],[Name corrected]],3)="Mrs"),"Female",Table1[[#This Row],[Gender]])</f>
        <v>Male</v>
      </c>
      <c r="G226" t="s">
        <v>721</v>
      </c>
      <c r="H226" t="s">
        <v>108</v>
      </c>
      <c r="I226" t="s">
        <v>11</v>
      </c>
    </row>
    <row r="227" spans="1:9" x14ac:dyDescent="0.35">
      <c r="A227" t="s">
        <v>722</v>
      </c>
      <c r="B227" t="s">
        <v>723</v>
      </c>
      <c r="C227" s="13" t="str">
        <f>PROPER(Table1[[#This Row],[Name]])</f>
        <v>Elizabeth Stanley</v>
      </c>
      <c r="D227">
        <v>46</v>
      </c>
      <c r="E227" t="s">
        <v>14</v>
      </c>
      <c r="F227" t="str">
        <f>IF(OR(LEFT(Table1[[#This Row],[Name corrected]],2)="Ms",LEFT(Table1[[#This Row],[Name corrected]],3)="Mrs"),"Female",Table1[[#This Row],[Gender]])</f>
        <v>Female</v>
      </c>
      <c r="G227" t="s">
        <v>724</v>
      </c>
      <c r="H227" t="s">
        <v>112</v>
      </c>
      <c r="I227" t="s">
        <v>11</v>
      </c>
    </row>
    <row r="228" spans="1:9" x14ac:dyDescent="0.35">
      <c r="A228" t="s">
        <v>725</v>
      </c>
      <c r="B228" t="s">
        <v>726</v>
      </c>
      <c r="C228" s="13" t="str">
        <f>PROPER(Table1[[#This Row],[Name]])</f>
        <v>Alexis Castaneda</v>
      </c>
      <c r="D228">
        <v>54</v>
      </c>
      <c r="E228" t="s">
        <v>8</v>
      </c>
      <c r="F228" t="str">
        <f>IF(OR(LEFT(Table1[[#This Row],[Name corrected]],2)="Ms",LEFT(Table1[[#This Row],[Name corrected]],3)="Mrs"),"Female",Table1[[#This Row],[Gender]])</f>
        <v>Male</v>
      </c>
      <c r="G228" t="s">
        <v>211</v>
      </c>
      <c r="H228" t="s">
        <v>158</v>
      </c>
      <c r="I228" t="s">
        <v>11</v>
      </c>
    </row>
    <row r="229" spans="1:9" x14ac:dyDescent="0.35">
      <c r="A229" t="s">
        <v>727</v>
      </c>
      <c r="B229" t="s">
        <v>728</v>
      </c>
      <c r="C229" s="13" t="str">
        <f>PROPER(Table1[[#This Row],[Name]])</f>
        <v>Gregory Pham</v>
      </c>
      <c r="D229">
        <v>63</v>
      </c>
      <c r="E229" t="s">
        <v>14</v>
      </c>
      <c r="F229" t="str">
        <f>IF(OR(LEFT(Table1[[#This Row],[Name corrected]],2)="Ms",LEFT(Table1[[#This Row],[Name corrected]],3)="Mrs"),"Female",Table1[[#This Row],[Gender]])</f>
        <v>Female</v>
      </c>
      <c r="G229" t="s">
        <v>729</v>
      </c>
      <c r="H229" t="s">
        <v>57</v>
      </c>
      <c r="I229" t="s">
        <v>11</v>
      </c>
    </row>
    <row r="230" spans="1:9" x14ac:dyDescent="0.35">
      <c r="A230" t="s">
        <v>730</v>
      </c>
      <c r="B230" t="s">
        <v>731</v>
      </c>
      <c r="C230" s="13" t="str">
        <f>PROPER(Table1[[#This Row],[Name]])</f>
        <v>Casey Flores</v>
      </c>
      <c r="D230">
        <v>52</v>
      </c>
      <c r="E230" t="s">
        <v>14</v>
      </c>
      <c r="F230" t="str">
        <f>IF(OR(LEFT(Table1[[#This Row],[Name corrected]],2)="Ms",LEFT(Table1[[#This Row],[Name corrected]],3)="Mrs"),"Female",Table1[[#This Row],[Gender]])</f>
        <v>Female</v>
      </c>
      <c r="G230" t="s">
        <v>390</v>
      </c>
      <c r="H230" t="s">
        <v>112</v>
      </c>
      <c r="I230" t="s">
        <v>11</v>
      </c>
    </row>
    <row r="231" spans="1:9" x14ac:dyDescent="0.35">
      <c r="A231" t="s">
        <v>732</v>
      </c>
      <c r="B231" t="s">
        <v>733</v>
      </c>
      <c r="C231" s="13" t="str">
        <f>PROPER(Table1[[#This Row],[Name]])</f>
        <v>Tanner Thompson</v>
      </c>
      <c r="D231">
        <v>32</v>
      </c>
      <c r="E231" t="s">
        <v>14</v>
      </c>
      <c r="F231" t="str">
        <f>IF(OR(LEFT(Table1[[#This Row],[Name corrected]],2)="Ms",LEFT(Table1[[#This Row],[Name corrected]],3)="Mrs"),"Female",Table1[[#This Row],[Gender]])</f>
        <v>Female</v>
      </c>
      <c r="G231" t="s">
        <v>734</v>
      </c>
      <c r="H231" t="s">
        <v>135</v>
      </c>
      <c r="I231" t="s">
        <v>11</v>
      </c>
    </row>
    <row r="232" spans="1:9" x14ac:dyDescent="0.35">
      <c r="A232" t="s">
        <v>735</v>
      </c>
      <c r="B232" t="s">
        <v>736</v>
      </c>
      <c r="C232" s="13" t="str">
        <f>PROPER(Table1[[#This Row],[Name]])</f>
        <v>Timothy Sanders</v>
      </c>
      <c r="D232">
        <v>29</v>
      </c>
      <c r="E232" t="s">
        <v>8</v>
      </c>
      <c r="F232" t="str">
        <f>IF(OR(LEFT(Table1[[#This Row],[Name corrected]],2)="Ms",LEFT(Table1[[#This Row],[Name corrected]],3)="Mrs"),"Female",Table1[[#This Row],[Gender]])</f>
        <v>Male</v>
      </c>
      <c r="G232" t="s">
        <v>737</v>
      </c>
      <c r="H232" t="s">
        <v>245</v>
      </c>
      <c r="I232" t="s">
        <v>11</v>
      </c>
    </row>
    <row r="233" spans="1:9" x14ac:dyDescent="0.35">
      <c r="A233" t="s">
        <v>738</v>
      </c>
      <c r="B233" t="s">
        <v>739</v>
      </c>
      <c r="C233" s="13" t="str">
        <f>PROPER(Table1[[#This Row],[Name]])</f>
        <v>Timothy Juarez</v>
      </c>
      <c r="D233">
        <v>22</v>
      </c>
      <c r="E233" t="s">
        <v>14</v>
      </c>
      <c r="F233" t="str">
        <f>IF(OR(LEFT(Table1[[#This Row],[Name corrected]],2)="Ms",LEFT(Table1[[#This Row],[Name corrected]],3)="Mrs"),"Female",Table1[[#This Row],[Gender]])</f>
        <v>Female</v>
      </c>
      <c r="G233" t="s">
        <v>740</v>
      </c>
      <c r="H233" t="s">
        <v>312</v>
      </c>
      <c r="I233" t="s">
        <v>11</v>
      </c>
    </row>
    <row r="234" spans="1:9" x14ac:dyDescent="0.35">
      <c r="A234" t="s">
        <v>741</v>
      </c>
      <c r="B234" t="s">
        <v>742</v>
      </c>
      <c r="C234" s="13" t="str">
        <f>PROPER(Table1[[#This Row],[Name]])</f>
        <v>Christy Hill</v>
      </c>
      <c r="D234">
        <v>27</v>
      </c>
      <c r="E234" t="s">
        <v>14</v>
      </c>
      <c r="F234" t="str">
        <f>IF(OR(LEFT(Table1[[#This Row],[Name corrected]],2)="Ms",LEFT(Table1[[#This Row],[Name corrected]],3)="Mrs"),"Female",Table1[[#This Row],[Gender]])</f>
        <v>Female</v>
      </c>
      <c r="G234" t="s">
        <v>743</v>
      </c>
      <c r="H234" t="s">
        <v>83</v>
      </c>
      <c r="I234" t="s">
        <v>11</v>
      </c>
    </row>
    <row r="235" spans="1:9" x14ac:dyDescent="0.35">
      <c r="A235" t="s">
        <v>744</v>
      </c>
      <c r="B235" t="s">
        <v>745</v>
      </c>
      <c r="C235" s="13" t="str">
        <f>PROPER(Table1[[#This Row],[Name]])</f>
        <v>Michelle Gonzalez</v>
      </c>
      <c r="D235">
        <v>59</v>
      </c>
      <c r="E235" t="s">
        <v>8</v>
      </c>
      <c r="F235" t="str">
        <f>IF(OR(LEFT(Table1[[#This Row],[Name corrected]],2)="Ms",LEFT(Table1[[#This Row],[Name corrected]],3)="Mrs"),"Female",Table1[[#This Row],[Gender]])</f>
        <v>Male</v>
      </c>
      <c r="G235" t="s">
        <v>746</v>
      </c>
      <c r="H235" t="s">
        <v>38</v>
      </c>
      <c r="I235" t="s">
        <v>11</v>
      </c>
    </row>
    <row r="236" spans="1:9" x14ac:dyDescent="0.35">
      <c r="A236" t="s">
        <v>747</v>
      </c>
      <c r="B236" t="s">
        <v>748</v>
      </c>
      <c r="C236" s="13" t="str">
        <f>PROPER(Table1[[#This Row],[Name]])</f>
        <v>Nathaniel Hill</v>
      </c>
      <c r="D236">
        <v>43</v>
      </c>
      <c r="E236" t="s">
        <v>14</v>
      </c>
      <c r="F236" t="str">
        <f>IF(OR(LEFT(Table1[[#This Row],[Name corrected]],2)="Ms",LEFT(Table1[[#This Row],[Name corrected]],3)="Mrs"),"Female",Table1[[#This Row],[Gender]])</f>
        <v>Female</v>
      </c>
      <c r="G236" t="s">
        <v>749</v>
      </c>
      <c r="H236" t="s">
        <v>57</v>
      </c>
      <c r="I236" t="s">
        <v>11</v>
      </c>
    </row>
    <row r="237" spans="1:9" x14ac:dyDescent="0.35">
      <c r="A237" t="s">
        <v>750</v>
      </c>
      <c r="B237" t="s">
        <v>751</v>
      </c>
      <c r="C237" s="13" t="str">
        <f>PROPER(Table1[[#This Row],[Name]])</f>
        <v>Jon Ortiz</v>
      </c>
      <c r="D237">
        <v>28</v>
      </c>
      <c r="E237" t="s">
        <v>14</v>
      </c>
      <c r="F237" t="str">
        <f>IF(OR(LEFT(Table1[[#This Row],[Name corrected]],2)="Ms",LEFT(Table1[[#This Row],[Name corrected]],3)="Mrs"),"Female",Table1[[#This Row],[Gender]])</f>
        <v>Female</v>
      </c>
      <c r="G237" t="s">
        <v>752</v>
      </c>
      <c r="H237" t="s">
        <v>87</v>
      </c>
      <c r="I237" t="s">
        <v>11</v>
      </c>
    </row>
    <row r="238" spans="1:9" x14ac:dyDescent="0.35">
      <c r="A238" t="s">
        <v>753</v>
      </c>
      <c r="B238" t="s">
        <v>754</v>
      </c>
      <c r="C238" s="13" t="str">
        <f>PROPER(Table1[[#This Row],[Name]])</f>
        <v>Joshua Wilson</v>
      </c>
      <c r="D238">
        <v>42</v>
      </c>
      <c r="E238" t="s">
        <v>14</v>
      </c>
      <c r="F238" t="str">
        <f>IF(OR(LEFT(Table1[[#This Row],[Name corrected]],2)="Ms",LEFT(Table1[[#This Row],[Name corrected]],3)="Mrs"),"Female",Table1[[#This Row],[Gender]])</f>
        <v>Female</v>
      </c>
      <c r="G238" t="s">
        <v>755</v>
      </c>
      <c r="H238" t="s">
        <v>282</v>
      </c>
      <c r="I238" t="s">
        <v>11</v>
      </c>
    </row>
    <row r="239" spans="1:9" x14ac:dyDescent="0.35">
      <c r="A239" t="s">
        <v>756</v>
      </c>
      <c r="B239" t="s">
        <v>757</v>
      </c>
      <c r="C239" s="13" t="str">
        <f>PROPER(Table1[[#This Row],[Name]])</f>
        <v>Wesley Short</v>
      </c>
      <c r="D239">
        <v>41</v>
      </c>
      <c r="E239" t="s">
        <v>14</v>
      </c>
      <c r="F239" t="str">
        <f>IF(OR(LEFT(Table1[[#This Row],[Name corrected]],2)="Ms",LEFT(Table1[[#This Row],[Name corrected]],3)="Mrs"),"Female",Table1[[#This Row],[Gender]])</f>
        <v>Female</v>
      </c>
      <c r="G239" t="s">
        <v>758</v>
      </c>
      <c r="H239" t="s">
        <v>61</v>
      </c>
      <c r="I239" t="s">
        <v>11</v>
      </c>
    </row>
    <row r="240" spans="1:9" x14ac:dyDescent="0.35">
      <c r="A240" t="s">
        <v>759</v>
      </c>
      <c r="B240" t="s">
        <v>760</v>
      </c>
      <c r="C240" s="13" t="str">
        <f>PROPER(Table1[[#This Row],[Name]])</f>
        <v>Steven Smith</v>
      </c>
      <c r="D240">
        <v>40</v>
      </c>
      <c r="E240" t="s">
        <v>8</v>
      </c>
      <c r="F240" t="str">
        <f>IF(OR(LEFT(Table1[[#This Row],[Name corrected]],2)="Ms",LEFT(Table1[[#This Row],[Name corrected]],3)="Mrs"),"Female",Table1[[#This Row],[Gender]])</f>
        <v>Male</v>
      </c>
      <c r="G240" t="s">
        <v>761</v>
      </c>
      <c r="H240" t="s">
        <v>38</v>
      </c>
      <c r="I240" t="s">
        <v>11</v>
      </c>
    </row>
    <row r="241" spans="1:9" x14ac:dyDescent="0.35">
      <c r="A241" t="s">
        <v>762</v>
      </c>
      <c r="B241" t="s">
        <v>763</v>
      </c>
      <c r="C241" s="13" t="str">
        <f>PROPER(Table1[[#This Row],[Name]])</f>
        <v>Maria Hill</v>
      </c>
      <c r="D241">
        <v>58</v>
      </c>
      <c r="E241" t="s">
        <v>14</v>
      </c>
      <c r="F241" t="str">
        <f>IF(OR(LEFT(Table1[[#This Row],[Name corrected]],2)="Ms",LEFT(Table1[[#This Row],[Name corrected]],3)="Mrs"),"Female",Table1[[#This Row],[Gender]])</f>
        <v>Female</v>
      </c>
      <c r="G241" t="s">
        <v>764</v>
      </c>
      <c r="H241" t="s">
        <v>179</v>
      </c>
      <c r="I241" t="s">
        <v>11</v>
      </c>
    </row>
    <row r="242" spans="1:9" x14ac:dyDescent="0.35">
      <c r="A242" t="s">
        <v>765</v>
      </c>
      <c r="B242" t="s">
        <v>766</v>
      </c>
      <c r="C242" s="13" t="str">
        <f>PROPER(Table1[[#This Row],[Name]])</f>
        <v>William Hull</v>
      </c>
      <c r="D242">
        <v>59</v>
      </c>
      <c r="E242" t="s">
        <v>14</v>
      </c>
      <c r="F242" t="str">
        <f>IF(OR(LEFT(Table1[[#This Row],[Name corrected]],2)="Ms",LEFT(Table1[[#This Row],[Name corrected]],3)="Mrs"),"Female",Table1[[#This Row],[Gender]])</f>
        <v>Female</v>
      </c>
      <c r="G242" t="s">
        <v>767</v>
      </c>
      <c r="H242" t="s">
        <v>151</v>
      </c>
      <c r="I242" t="s">
        <v>11</v>
      </c>
    </row>
    <row r="243" spans="1:9" x14ac:dyDescent="0.35">
      <c r="A243" t="s">
        <v>768</v>
      </c>
      <c r="B243" t="s">
        <v>769</v>
      </c>
      <c r="C243" s="13" t="str">
        <f>PROPER(Table1[[#This Row],[Name]])</f>
        <v>Mr. William Horton</v>
      </c>
      <c r="D243">
        <v>31</v>
      </c>
      <c r="E243" t="s">
        <v>8</v>
      </c>
      <c r="F243" t="str">
        <f>IF(OR(LEFT(Table1[[#This Row],[Name corrected]],2)="Ms",LEFT(Table1[[#This Row],[Name corrected]],3)="Mrs"),"Female",Table1[[#This Row],[Gender]])</f>
        <v>Male</v>
      </c>
      <c r="G243" t="s">
        <v>770</v>
      </c>
      <c r="H243" t="s">
        <v>282</v>
      </c>
      <c r="I243" t="s">
        <v>11</v>
      </c>
    </row>
    <row r="244" spans="1:9" x14ac:dyDescent="0.35">
      <c r="A244" t="s">
        <v>771</v>
      </c>
      <c r="B244" t="s">
        <v>772</v>
      </c>
      <c r="C244" s="13" t="str">
        <f>PROPER(Table1[[#This Row],[Name]])</f>
        <v>William Jackson</v>
      </c>
      <c r="D244">
        <v>58</v>
      </c>
      <c r="E244" t="s">
        <v>14</v>
      </c>
      <c r="F244" t="str">
        <f>IF(OR(LEFT(Table1[[#This Row],[Name corrected]],2)="Ms",LEFT(Table1[[#This Row],[Name corrected]],3)="Mrs"),"Female",Table1[[#This Row],[Gender]])</f>
        <v>Female</v>
      </c>
      <c r="G244" t="s">
        <v>773</v>
      </c>
      <c r="H244" t="s">
        <v>162</v>
      </c>
      <c r="I244" t="s">
        <v>11</v>
      </c>
    </row>
    <row r="245" spans="1:9" x14ac:dyDescent="0.35">
      <c r="A245" t="s">
        <v>774</v>
      </c>
      <c r="B245" t="s">
        <v>775</v>
      </c>
      <c r="C245" s="13" t="str">
        <f>PROPER(Table1[[#This Row],[Name]])</f>
        <v>Brian Hammond</v>
      </c>
      <c r="D245">
        <v>56</v>
      </c>
      <c r="E245" t="s">
        <v>14</v>
      </c>
      <c r="F245" t="str">
        <f>IF(OR(LEFT(Table1[[#This Row],[Name corrected]],2)="Ms",LEFT(Table1[[#This Row],[Name corrected]],3)="Mrs"),"Female",Table1[[#This Row],[Gender]])</f>
        <v>Female</v>
      </c>
      <c r="G245" t="s">
        <v>776</v>
      </c>
      <c r="H245" t="s">
        <v>354</v>
      </c>
      <c r="I245" t="s">
        <v>11</v>
      </c>
    </row>
    <row r="246" spans="1:9" x14ac:dyDescent="0.35">
      <c r="A246" t="s">
        <v>777</v>
      </c>
      <c r="B246" t="s">
        <v>778</v>
      </c>
      <c r="C246" s="13" t="str">
        <f>PROPER(Table1[[#This Row],[Name]])</f>
        <v>Nancy Page</v>
      </c>
      <c r="D246">
        <v>19</v>
      </c>
      <c r="E246" t="s">
        <v>8</v>
      </c>
      <c r="F246" t="str">
        <f>IF(OR(LEFT(Table1[[#This Row],[Name corrected]],2)="Ms",LEFT(Table1[[#This Row],[Name corrected]],3)="Mrs"),"Female",Table1[[#This Row],[Gender]])</f>
        <v>Male</v>
      </c>
      <c r="G246" t="s">
        <v>779</v>
      </c>
      <c r="H246" t="s">
        <v>112</v>
      </c>
      <c r="I246" t="s">
        <v>11</v>
      </c>
    </row>
    <row r="247" spans="1:9" x14ac:dyDescent="0.35">
      <c r="A247" t="s">
        <v>780</v>
      </c>
      <c r="B247" t="s">
        <v>781</v>
      </c>
      <c r="C247" s="13" t="str">
        <f>PROPER(Table1[[#This Row],[Name]])</f>
        <v>Laura Soto</v>
      </c>
      <c r="D247">
        <v>57</v>
      </c>
      <c r="E247" t="s">
        <v>14</v>
      </c>
      <c r="F247" t="str">
        <f>IF(OR(LEFT(Table1[[#This Row],[Name corrected]],2)="Ms",LEFT(Table1[[#This Row],[Name corrected]],3)="Mrs"),"Female",Table1[[#This Row],[Gender]])</f>
        <v>Female</v>
      </c>
      <c r="G247" t="s">
        <v>782</v>
      </c>
      <c r="H247" t="s">
        <v>151</v>
      </c>
      <c r="I247" t="s">
        <v>11</v>
      </c>
    </row>
    <row r="248" spans="1:9" x14ac:dyDescent="0.35">
      <c r="A248" t="s">
        <v>783</v>
      </c>
      <c r="B248" t="s">
        <v>784</v>
      </c>
      <c r="C248" s="13" t="str">
        <f>PROPER(Table1[[#This Row],[Name]])</f>
        <v>Mary Russell</v>
      </c>
      <c r="D248">
        <v>58</v>
      </c>
      <c r="E248" t="s">
        <v>8</v>
      </c>
      <c r="F248" t="str">
        <f>IF(OR(LEFT(Table1[[#This Row],[Name corrected]],2)="Ms",LEFT(Table1[[#This Row],[Name corrected]],3)="Mrs"),"Female",Table1[[#This Row],[Gender]])</f>
        <v>Male</v>
      </c>
      <c r="G248" t="s">
        <v>785</v>
      </c>
      <c r="H248" t="s">
        <v>286</v>
      </c>
      <c r="I248" t="s">
        <v>11</v>
      </c>
    </row>
    <row r="249" spans="1:9" x14ac:dyDescent="0.35">
      <c r="A249" t="s">
        <v>786</v>
      </c>
      <c r="B249" t="s">
        <v>787</v>
      </c>
      <c r="C249" s="13" t="str">
        <f>PROPER(Table1[[#This Row],[Name]])</f>
        <v>Douglas Rhodes</v>
      </c>
      <c r="D249">
        <v>32</v>
      </c>
      <c r="E249" t="s">
        <v>8</v>
      </c>
      <c r="F249" t="str">
        <f>IF(OR(LEFT(Table1[[#This Row],[Name corrected]],2)="Ms",LEFT(Table1[[#This Row],[Name corrected]],3)="Mrs"),"Female",Table1[[#This Row],[Gender]])</f>
        <v>Male</v>
      </c>
      <c r="G249" t="s">
        <v>788</v>
      </c>
      <c r="H249" t="s">
        <v>42</v>
      </c>
      <c r="I249" t="s">
        <v>11</v>
      </c>
    </row>
    <row r="250" spans="1:9" x14ac:dyDescent="0.35">
      <c r="A250" t="s">
        <v>789</v>
      </c>
      <c r="B250" t="s">
        <v>790</v>
      </c>
      <c r="C250" s="13" t="str">
        <f>PROPER(Table1[[#This Row],[Name]])</f>
        <v>Nicholas Webb</v>
      </c>
      <c r="D250">
        <v>19</v>
      </c>
      <c r="E250" t="s">
        <v>8</v>
      </c>
      <c r="F250" t="str">
        <f>IF(OR(LEFT(Table1[[#This Row],[Name corrected]],2)="Ms",LEFT(Table1[[#This Row],[Name corrected]],3)="Mrs"),"Female",Table1[[#This Row],[Gender]])</f>
        <v>Male</v>
      </c>
      <c r="G250" t="s">
        <v>791</v>
      </c>
      <c r="H250" t="s">
        <v>179</v>
      </c>
      <c r="I250" t="s">
        <v>11</v>
      </c>
    </row>
    <row r="251" spans="1:9" x14ac:dyDescent="0.35">
      <c r="A251" t="s">
        <v>792</v>
      </c>
      <c r="B251" t="s">
        <v>793</v>
      </c>
      <c r="C251" s="13" t="str">
        <f>PROPER(Table1[[#This Row],[Name]])</f>
        <v>Lauren George</v>
      </c>
      <c r="D251">
        <v>41</v>
      </c>
      <c r="E251" t="s">
        <v>14</v>
      </c>
      <c r="F251" t="str">
        <f>IF(OR(LEFT(Table1[[#This Row],[Name corrected]],2)="Ms",LEFT(Table1[[#This Row],[Name corrected]],3)="Mrs"),"Female",Table1[[#This Row],[Gender]])</f>
        <v>Female</v>
      </c>
      <c r="G251" t="s">
        <v>794</v>
      </c>
      <c r="H251" t="s">
        <v>53</v>
      </c>
      <c r="I251" t="s">
        <v>11</v>
      </c>
    </row>
    <row r="252" spans="1:9" x14ac:dyDescent="0.35">
      <c r="A252" t="s">
        <v>795</v>
      </c>
      <c r="B252" t="s">
        <v>796</v>
      </c>
      <c r="C252" s="13" t="str">
        <f>PROPER(Table1[[#This Row],[Name]])</f>
        <v>Veronica Newman</v>
      </c>
      <c r="D252">
        <v>48</v>
      </c>
      <c r="E252" t="s">
        <v>8</v>
      </c>
      <c r="F252" t="str">
        <f>IF(OR(LEFT(Table1[[#This Row],[Name corrected]],2)="Ms",LEFT(Table1[[#This Row],[Name corrected]],3)="Mrs"),"Female",Table1[[#This Row],[Gender]])</f>
        <v>Male</v>
      </c>
      <c r="G252" t="s">
        <v>797</v>
      </c>
      <c r="H252" t="s">
        <v>87</v>
      </c>
      <c r="I252" t="s">
        <v>11</v>
      </c>
    </row>
    <row r="253" spans="1:9" x14ac:dyDescent="0.35">
      <c r="A253" t="s">
        <v>798</v>
      </c>
      <c r="B253" t="s">
        <v>799</v>
      </c>
      <c r="C253" s="13" t="str">
        <f>PROPER(Table1[[#This Row],[Name]])</f>
        <v>Tyler Garner</v>
      </c>
      <c r="D253">
        <v>64</v>
      </c>
      <c r="E253" t="s">
        <v>8</v>
      </c>
      <c r="F253" t="str">
        <f>IF(OR(LEFT(Table1[[#This Row],[Name corrected]],2)="Ms",LEFT(Table1[[#This Row],[Name corrected]],3)="Mrs"),"Female",Table1[[#This Row],[Gender]])</f>
        <v>Male</v>
      </c>
      <c r="G253" t="s">
        <v>800</v>
      </c>
      <c r="H253" t="s">
        <v>19</v>
      </c>
      <c r="I253" t="s">
        <v>11</v>
      </c>
    </row>
    <row r="254" spans="1:9" x14ac:dyDescent="0.35">
      <c r="A254" t="s">
        <v>801</v>
      </c>
      <c r="B254" t="s">
        <v>802</v>
      </c>
      <c r="C254" s="13" t="str">
        <f>PROPER(Table1[[#This Row],[Name]])</f>
        <v>John Mccoy</v>
      </c>
      <c r="D254">
        <v>26</v>
      </c>
      <c r="E254" t="s">
        <v>8</v>
      </c>
      <c r="F254" t="str">
        <f>IF(OR(LEFT(Table1[[#This Row],[Name corrected]],2)="Ms",LEFT(Table1[[#This Row],[Name corrected]],3)="Mrs"),"Female",Table1[[#This Row],[Gender]])</f>
        <v>Male</v>
      </c>
      <c r="G254" t="s">
        <v>803</v>
      </c>
      <c r="H254" t="s">
        <v>34</v>
      </c>
      <c r="I254" t="s">
        <v>11</v>
      </c>
    </row>
    <row r="255" spans="1:9" x14ac:dyDescent="0.35">
      <c r="A255" t="s">
        <v>804</v>
      </c>
      <c r="B255" t="s">
        <v>805</v>
      </c>
      <c r="C255" s="13" t="str">
        <f>PROPER(Table1[[#This Row],[Name]])</f>
        <v>Dr. Ashley Yates Md</v>
      </c>
      <c r="D255">
        <v>32</v>
      </c>
      <c r="E255" t="s">
        <v>8</v>
      </c>
      <c r="F255" t="str">
        <f>IF(OR(LEFT(Table1[[#This Row],[Name corrected]],2)="Ms",LEFT(Table1[[#This Row],[Name corrected]],3)="Mrs"),"Female",Table1[[#This Row],[Gender]])</f>
        <v>Male</v>
      </c>
      <c r="G255" t="s">
        <v>806</v>
      </c>
      <c r="H255" t="s">
        <v>319</v>
      </c>
      <c r="I255" t="s">
        <v>11</v>
      </c>
    </row>
    <row r="256" spans="1:9" x14ac:dyDescent="0.35">
      <c r="A256" t="s">
        <v>807</v>
      </c>
      <c r="B256" t="s">
        <v>808</v>
      </c>
      <c r="C256" s="13" t="str">
        <f>PROPER(Table1[[#This Row],[Name]])</f>
        <v>Linda Kline</v>
      </c>
      <c r="D256">
        <v>34</v>
      </c>
      <c r="E256" t="s">
        <v>8</v>
      </c>
      <c r="F256" t="str">
        <f>IF(OR(LEFT(Table1[[#This Row],[Name corrected]],2)="Ms",LEFT(Table1[[#This Row],[Name corrected]],3)="Mrs"),"Female",Table1[[#This Row],[Gender]])</f>
        <v>Male</v>
      </c>
      <c r="G256" t="s">
        <v>809</v>
      </c>
      <c r="H256" t="s">
        <v>158</v>
      </c>
      <c r="I256" t="s">
        <v>11</v>
      </c>
    </row>
    <row r="257" spans="1:9" x14ac:dyDescent="0.35">
      <c r="A257" t="s">
        <v>810</v>
      </c>
      <c r="B257" t="s">
        <v>811</v>
      </c>
      <c r="C257" s="13" t="str">
        <f>PROPER(Table1[[#This Row],[Name]])</f>
        <v>Damon Perez</v>
      </c>
      <c r="D257">
        <v>21</v>
      </c>
      <c r="E257" t="s">
        <v>8</v>
      </c>
      <c r="F257" t="str">
        <f>IF(OR(LEFT(Table1[[#This Row],[Name corrected]],2)="Ms",LEFT(Table1[[#This Row],[Name corrected]],3)="Mrs"),"Female",Table1[[#This Row],[Gender]])</f>
        <v>Male</v>
      </c>
      <c r="G257" t="s">
        <v>812</v>
      </c>
      <c r="H257" t="s">
        <v>22</v>
      </c>
      <c r="I257" t="s">
        <v>11</v>
      </c>
    </row>
    <row r="258" spans="1:9" x14ac:dyDescent="0.35">
      <c r="A258" t="s">
        <v>813</v>
      </c>
      <c r="B258" t="s">
        <v>814</v>
      </c>
      <c r="C258" s="13" t="str">
        <f>PROPER(Table1[[#This Row],[Name]])</f>
        <v>Kristen Fischer</v>
      </c>
      <c r="D258">
        <v>57</v>
      </c>
      <c r="E258" t="s">
        <v>8</v>
      </c>
      <c r="F258" t="str">
        <f>IF(OR(LEFT(Table1[[#This Row],[Name corrected]],2)="Ms",LEFT(Table1[[#This Row],[Name corrected]],3)="Mrs"),"Female",Table1[[#This Row],[Gender]])</f>
        <v>Male</v>
      </c>
      <c r="G258" t="s">
        <v>815</v>
      </c>
      <c r="H258" t="s">
        <v>286</v>
      </c>
      <c r="I258" t="s">
        <v>11</v>
      </c>
    </row>
    <row r="259" spans="1:9" x14ac:dyDescent="0.35">
      <c r="A259" t="s">
        <v>816</v>
      </c>
      <c r="B259" t="s">
        <v>817</v>
      </c>
      <c r="C259" s="13" t="str">
        <f>PROPER(Table1[[#This Row],[Name]])</f>
        <v>Christopher David</v>
      </c>
      <c r="D259">
        <v>42</v>
      </c>
      <c r="E259" t="s">
        <v>8</v>
      </c>
      <c r="F259" t="str">
        <f>IF(OR(LEFT(Table1[[#This Row],[Name corrected]],2)="Ms",LEFT(Table1[[#This Row],[Name corrected]],3)="Mrs"),"Female",Table1[[#This Row],[Gender]])</f>
        <v>Male</v>
      </c>
      <c r="G259" t="s">
        <v>818</v>
      </c>
      <c r="H259" t="s">
        <v>710</v>
      </c>
      <c r="I259" t="s">
        <v>11</v>
      </c>
    </row>
    <row r="260" spans="1:9" x14ac:dyDescent="0.35">
      <c r="A260" t="s">
        <v>819</v>
      </c>
      <c r="B260" t="s">
        <v>820</v>
      </c>
      <c r="C260" s="13" t="str">
        <f>PROPER(Table1[[#This Row],[Name]])</f>
        <v>Sarah Stewart</v>
      </c>
      <c r="D260">
        <v>24</v>
      </c>
      <c r="E260" t="s">
        <v>14</v>
      </c>
      <c r="F260" t="str">
        <f>IF(OR(LEFT(Table1[[#This Row],[Name corrected]],2)="Ms",LEFT(Table1[[#This Row],[Name corrected]],3)="Mrs"),"Female",Table1[[#This Row],[Gender]])</f>
        <v>Female</v>
      </c>
      <c r="G260" t="s">
        <v>821</v>
      </c>
      <c r="H260" t="s">
        <v>354</v>
      </c>
      <c r="I260" t="s">
        <v>11</v>
      </c>
    </row>
    <row r="261" spans="1:9" x14ac:dyDescent="0.35">
      <c r="A261" t="s">
        <v>822</v>
      </c>
      <c r="B261" t="s">
        <v>823</v>
      </c>
      <c r="C261" s="13" t="str">
        <f>PROPER(Table1[[#This Row],[Name]])</f>
        <v>Beth Allen</v>
      </c>
      <c r="D261">
        <v>32</v>
      </c>
      <c r="E261" t="s">
        <v>14</v>
      </c>
      <c r="F261" t="str">
        <f>IF(OR(LEFT(Table1[[#This Row],[Name corrected]],2)="Ms",LEFT(Table1[[#This Row],[Name corrected]],3)="Mrs"),"Female",Table1[[#This Row],[Gender]])</f>
        <v>Female</v>
      </c>
      <c r="G261" t="s">
        <v>824</v>
      </c>
      <c r="H261" t="s">
        <v>91</v>
      </c>
      <c r="I261" t="s">
        <v>11</v>
      </c>
    </row>
    <row r="262" spans="1:9" x14ac:dyDescent="0.35">
      <c r="A262" t="s">
        <v>825</v>
      </c>
      <c r="B262" t="s">
        <v>826</v>
      </c>
      <c r="C262" s="13" t="str">
        <f>PROPER(Table1[[#This Row],[Name]])</f>
        <v>Russell Lamb</v>
      </c>
      <c r="D262">
        <v>63</v>
      </c>
      <c r="E262" t="s">
        <v>14</v>
      </c>
      <c r="F262" t="str">
        <f>IF(OR(LEFT(Table1[[#This Row],[Name corrected]],2)="Ms",LEFT(Table1[[#This Row],[Name corrected]],3)="Mrs"),"Female",Table1[[#This Row],[Gender]])</f>
        <v>Female</v>
      </c>
      <c r="G262" t="s">
        <v>827</v>
      </c>
      <c r="H262" t="s">
        <v>128</v>
      </c>
      <c r="I262" t="s">
        <v>11</v>
      </c>
    </row>
    <row r="263" spans="1:9" x14ac:dyDescent="0.35">
      <c r="A263" t="s">
        <v>828</v>
      </c>
      <c r="B263" t="s">
        <v>829</v>
      </c>
      <c r="C263" s="13" t="str">
        <f>PROPER(Table1[[#This Row],[Name]])</f>
        <v>Carol Bishop</v>
      </c>
      <c r="D263">
        <v>27</v>
      </c>
      <c r="E263" t="s">
        <v>14</v>
      </c>
      <c r="F263" t="str">
        <f>IF(OR(LEFT(Table1[[#This Row],[Name corrected]],2)="Ms",LEFT(Table1[[#This Row],[Name corrected]],3)="Mrs"),"Female",Table1[[#This Row],[Gender]])</f>
        <v>Female</v>
      </c>
      <c r="G263" t="s">
        <v>830</v>
      </c>
      <c r="H263" t="s">
        <v>30</v>
      </c>
      <c r="I263" t="s">
        <v>11</v>
      </c>
    </row>
    <row r="264" spans="1:9" x14ac:dyDescent="0.35">
      <c r="A264" t="s">
        <v>831</v>
      </c>
      <c r="B264" t="s">
        <v>832</v>
      </c>
      <c r="C264" s="13" t="str">
        <f>PROPER(Table1[[#This Row],[Name]])</f>
        <v>Katherine Cowan</v>
      </c>
      <c r="D264">
        <v>60</v>
      </c>
      <c r="E264" t="s">
        <v>14</v>
      </c>
      <c r="F264" t="str">
        <f>IF(OR(LEFT(Table1[[#This Row],[Name corrected]],2)="Ms",LEFT(Table1[[#This Row],[Name corrected]],3)="Mrs"),"Female",Table1[[#This Row],[Gender]])</f>
        <v>Female</v>
      </c>
      <c r="G264" t="s">
        <v>833</v>
      </c>
      <c r="H264" t="s">
        <v>61</v>
      </c>
      <c r="I264" t="s">
        <v>11</v>
      </c>
    </row>
    <row r="265" spans="1:9" x14ac:dyDescent="0.35">
      <c r="A265" t="s">
        <v>834</v>
      </c>
      <c r="B265" t="s">
        <v>835</v>
      </c>
      <c r="C265" s="13" t="str">
        <f>PROPER(Table1[[#This Row],[Name]])</f>
        <v>Crystal Davis</v>
      </c>
      <c r="D265">
        <v>50</v>
      </c>
      <c r="E265" t="s">
        <v>8</v>
      </c>
      <c r="F265" t="str">
        <f>IF(OR(LEFT(Table1[[#This Row],[Name corrected]],2)="Ms",LEFT(Table1[[#This Row],[Name corrected]],3)="Mrs"),"Female",Table1[[#This Row],[Gender]])</f>
        <v>Male</v>
      </c>
      <c r="G265" t="s">
        <v>836</v>
      </c>
      <c r="H265" t="s">
        <v>323</v>
      </c>
      <c r="I265" t="s">
        <v>11</v>
      </c>
    </row>
    <row r="266" spans="1:9" x14ac:dyDescent="0.35">
      <c r="A266" t="s">
        <v>837</v>
      </c>
      <c r="B266" t="s">
        <v>838</v>
      </c>
      <c r="C266" s="13" t="str">
        <f>PROPER(Table1[[#This Row],[Name]])</f>
        <v>Matthew Payne</v>
      </c>
      <c r="D266">
        <v>25</v>
      </c>
      <c r="E266" t="s">
        <v>8</v>
      </c>
      <c r="F266" t="str">
        <f>IF(OR(LEFT(Table1[[#This Row],[Name corrected]],2)="Ms",LEFT(Table1[[#This Row],[Name corrected]],3)="Mrs"),"Female",Table1[[#This Row],[Gender]])</f>
        <v>Male</v>
      </c>
      <c r="G266" t="s">
        <v>839</v>
      </c>
      <c r="H266" t="s">
        <v>840</v>
      </c>
      <c r="I266" t="s">
        <v>11</v>
      </c>
    </row>
    <row r="267" spans="1:9" x14ac:dyDescent="0.35">
      <c r="A267" t="s">
        <v>841</v>
      </c>
      <c r="B267" t="s">
        <v>842</v>
      </c>
      <c r="C267" s="13" t="str">
        <f>PROPER(Table1[[#This Row],[Name]])</f>
        <v>Tracy Kelly</v>
      </c>
      <c r="D267">
        <v>38</v>
      </c>
      <c r="E267" t="s">
        <v>8</v>
      </c>
      <c r="F267" t="str">
        <f>IF(OR(LEFT(Table1[[#This Row],[Name corrected]],2)="Ms",LEFT(Table1[[#This Row],[Name corrected]],3)="Mrs"),"Female",Table1[[#This Row],[Gender]])</f>
        <v>Male</v>
      </c>
      <c r="G267" t="s">
        <v>843</v>
      </c>
      <c r="H267" t="s">
        <v>232</v>
      </c>
      <c r="I267" t="s">
        <v>11</v>
      </c>
    </row>
    <row r="268" spans="1:9" x14ac:dyDescent="0.35">
      <c r="A268" t="s">
        <v>844</v>
      </c>
      <c r="B268" t="s">
        <v>845</v>
      </c>
      <c r="C268" s="13" t="str">
        <f>PROPER(Table1[[#This Row],[Name]])</f>
        <v>Cynthia Payne</v>
      </c>
      <c r="D268">
        <v>32</v>
      </c>
      <c r="E268" t="s">
        <v>14</v>
      </c>
      <c r="F268" t="str">
        <f>IF(OR(LEFT(Table1[[#This Row],[Name corrected]],2)="Ms",LEFT(Table1[[#This Row],[Name corrected]],3)="Mrs"),"Female",Table1[[#This Row],[Gender]])</f>
        <v>Female</v>
      </c>
      <c r="G268" t="s">
        <v>846</v>
      </c>
      <c r="H268" t="s">
        <v>583</v>
      </c>
      <c r="I268" t="s">
        <v>11</v>
      </c>
    </row>
    <row r="269" spans="1:9" x14ac:dyDescent="0.35">
      <c r="A269" t="s">
        <v>847</v>
      </c>
      <c r="B269" t="s">
        <v>848</v>
      </c>
      <c r="C269" s="13" t="str">
        <f>PROPER(Table1[[#This Row],[Name]])</f>
        <v>Zachary Shelton</v>
      </c>
      <c r="D269">
        <v>18</v>
      </c>
      <c r="E269" t="s">
        <v>8</v>
      </c>
      <c r="F269" t="str">
        <f>IF(OR(LEFT(Table1[[#This Row],[Name corrected]],2)="Ms",LEFT(Table1[[#This Row],[Name corrected]],3)="Mrs"),"Female",Table1[[#This Row],[Gender]])</f>
        <v>Male</v>
      </c>
      <c r="G269" t="s">
        <v>776</v>
      </c>
      <c r="H269" t="s">
        <v>61</v>
      </c>
      <c r="I269" t="s">
        <v>11</v>
      </c>
    </row>
    <row r="270" spans="1:9" x14ac:dyDescent="0.35">
      <c r="A270" t="s">
        <v>849</v>
      </c>
      <c r="B270" t="s">
        <v>850</v>
      </c>
      <c r="C270" s="13" t="str">
        <f>PROPER(Table1[[#This Row],[Name]])</f>
        <v>Kevin Orr</v>
      </c>
      <c r="D270">
        <v>53</v>
      </c>
      <c r="E270" t="s">
        <v>14</v>
      </c>
      <c r="F270" t="str">
        <f>IF(OR(LEFT(Table1[[#This Row],[Name corrected]],2)="Ms",LEFT(Table1[[#This Row],[Name corrected]],3)="Mrs"),"Female",Table1[[#This Row],[Gender]])</f>
        <v>Female</v>
      </c>
      <c r="G270" t="s">
        <v>851</v>
      </c>
      <c r="H270" t="s">
        <v>196</v>
      </c>
      <c r="I270" t="s">
        <v>11</v>
      </c>
    </row>
    <row r="271" spans="1:9" x14ac:dyDescent="0.35">
      <c r="A271" t="s">
        <v>852</v>
      </c>
      <c r="B271" t="s">
        <v>853</v>
      </c>
      <c r="C271" s="13" t="str">
        <f>PROPER(Table1[[#This Row],[Name]])</f>
        <v>Tyrone Olson</v>
      </c>
      <c r="D271">
        <v>45</v>
      </c>
      <c r="E271" t="s">
        <v>14</v>
      </c>
      <c r="F271" t="str">
        <f>IF(OR(LEFT(Table1[[#This Row],[Name corrected]],2)="Ms",LEFT(Table1[[#This Row],[Name corrected]],3)="Mrs"),"Female",Table1[[#This Row],[Gender]])</f>
        <v>Female</v>
      </c>
      <c r="G271" t="s">
        <v>854</v>
      </c>
      <c r="H271" t="s">
        <v>26</v>
      </c>
      <c r="I271" t="s">
        <v>11</v>
      </c>
    </row>
    <row r="272" spans="1:9" x14ac:dyDescent="0.35">
      <c r="A272" t="s">
        <v>855</v>
      </c>
      <c r="B272" t="s">
        <v>856</v>
      </c>
      <c r="C272" s="13" t="str">
        <f>PROPER(Table1[[#This Row],[Name]])</f>
        <v>Brian Garcia</v>
      </c>
      <c r="D272">
        <v>31</v>
      </c>
      <c r="E272" t="s">
        <v>14</v>
      </c>
      <c r="F272" t="str">
        <f>IF(OR(LEFT(Table1[[#This Row],[Name corrected]],2)="Ms",LEFT(Table1[[#This Row],[Name corrected]],3)="Mrs"),"Female",Table1[[#This Row],[Gender]])</f>
        <v>Female</v>
      </c>
      <c r="G272" t="s">
        <v>857</v>
      </c>
      <c r="H272" t="s">
        <v>323</v>
      </c>
      <c r="I272" t="s">
        <v>11</v>
      </c>
    </row>
    <row r="273" spans="1:9" x14ac:dyDescent="0.35">
      <c r="A273" t="s">
        <v>858</v>
      </c>
      <c r="B273" t="s">
        <v>859</v>
      </c>
      <c r="C273" s="13" t="str">
        <f>PROPER(Table1[[#This Row],[Name]])</f>
        <v>Daisy Johnson Dds</v>
      </c>
      <c r="D273">
        <v>64</v>
      </c>
      <c r="E273" t="s">
        <v>8</v>
      </c>
      <c r="F273" t="str">
        <f>IF(OR(LEFT(Table1[[#This Row],[Name corrected]],2)="Ms",LEFT(Table1[[#This Row],[Name corrected]],3)="Mrs"),"Female",Table1[[#This Row],[Gender]])</f>
        <v>Male</v>
      </c>
      <c r="G273" t="s">
        <v>860</v>
      </c>
      <c r="H273" t="s">
        <v>65</v>
      </c>
      <c r="I273" t="s">
        <v>11</v>
      </c>
    </row>
    <row r="274" spans="1:9" x14ac:dyDescent="0.35">
      <c r="A274" t="s">
        <v>861</v>
      </c>
      <c r="B274" t="s">
        <v>862</v>
      </c>
      <c r="C274" s="13" t="str">
        <f>PROPER(Table1[[#This Row],[Name]])</f>
        <v>Adam Rowland</v>
      </c>
      <c r="D274">
        <v>48</v>
      </c>
      <c r="E274" t="s">
        <v>14</v>
      </c>
      <c r="F274" t="str">
        <f>IF(OR(LEFT(Table1[[#This Row],[Name corrected]],2)="Ms",LEFT(Table1[[#This Row],[Name corrected]],3)="Mrs"),"Female",Table1[[#This Row],[Gender]])</f>
        <v>Female</v>
      </c>
      <c r="G274" t="s">
        <v>863</v>
      </c>
      <c r="H274" t="s">
        <v>26</v>
      </c>
      <c r="I274" t="s">
        <v>11</v>
      </c>
    </row>
    <row r="275" spans="1:9" x14ac:dyDescent="0.35">
      <c r="A275" t="s">
        <v>864</v>
      </c>
      <c r="B275" t="s">
        <v>865</v>
      </c>
      <c r="C275" s="13" t="str">
        <f>PROPER(Table1[[#This Row],[Name]])</f>
        <v>Samantha Robinson</v>
      </c>
      <c r="D275">
        <v>23</v>
      </c>
      <c r="E275" t="s">
        <v>8</v>
      </c>
      <c r="F275" t="str">
        <f>IF(OR(LEFT(Table1[[#This Row],[Name corrected]],2)="Ms",LEFT(Table1[[#This Row],[Name corrected]],3)="Mrs"),"Female",Table1[[#This Row],[Gender]])</f>
        <v>Male</v>
      </c>
      <c r="G275" t="s">
        <v>866</v>
      </c>
      <c r="H275" t="s">
        <v>308</v>
      </c>
      <c r="I275" t="s">
        <v>11</v>
      </c>
    </row>
    <row r="276" spans="1:9" x14ac:dyDescent="0.35">
      <c r="A276" t="s">
        <v>867</v>
      </c>
      <c r="B276" t="s">
        <v>868</v>
      </c>
      <c r="C276" s="13" t="str">
        <f>PROPER(Table1[[#This Row],[Name]])</f>
        <v>Sarah Lane</v>
      </c>
      <c r="D276">
        <v>38</v>
      </c>
      <c r="E276" t="s">
        <v>8</v>
      </c>
      <c r="F276" t="str">
        <f>IF(OR(LEFT(Table1[[#This Row],[Name corrected]],2)="Ms",LEFT(Table1[[#This Row],[Name corrected]],3)="Mrs"),"Female",Table1[[#This Row],[Gender]])</f>
        <v>Male</v>
      </c>
      <c r="G276" t="s">
        <v>869</v>
      </c>
      <c r="H276" t="s">
        <v>166</v>
      </c>
      <c r="I276" t="s">
        <v>11</v>
      </c>
    </row>
    <row r="277" spans="1:9" x14ac:dyDescent="0.35">
      <c r="A277" t="s">
        <v>870</v>
      </c>
      <c r="B277" t="s">
        <v>871</v>
      </c>
      <c r="C277" s="13" t="str">
        <f>PROPER(Table1[[#This Row],[Name]])</f>
        <v>Shannon Miller</v>
      </c>
      <c r="D277">
        <v>22</v>
      </c>
      <c r="E277" t="s">
        <v>8</v>
      </c>
      <c r="F277" t="str">
        <f>IF(OR(LEFT(Table1[[#This Row],[Name corrected]],2)="Ms",LEFT(Table1[[#This Row],[Name corrected]],3)="Mrs"),"Female",Table1[[#This Row],[Gender]])</f>
        <v>Male</v>
      </c>
      <c r="G277" t="s">
        <v>872</v>
      </c>
      <c r="H277" t="s">
        <v>583</v>
      </c>
      <c r="I277" t="s">
        <v>11</v>
      </c>
    </row>
    <row r="278" spans="1:9" x14ac:dyDescent="0.35">
      <c r="A278" t="s">
        <v>873</v>
      </c>
      <c r="B278" t="s">
        <v>874</v>
      </c>
      <c r="C278" s="13" t="str">
        <f>PROPER(Table1[[#This Row],[Name]])</f>
        <v>Arthur Warren</v>
      </c>
      <c r="D278">
        <v>38</v>
      </c>
      <c r="E278" t="s">
        <v>8</v>
      </c>
      <c r="F278" t="str">
        <f>IF(OR(LEFT(Table1[[#This Row],[Name corrected]],2)="Ms",LEFT(Table1[[#This Row],[Name corrected]],3)="Mrs"),"Female",Table1[[#This Row],[Gender]])</f>
        <v>Male</v>
      </c>
      <c r="G278" t="s">
        <v>875</v>
      </c>
      <c r="H278" t="s">
        <v>179</v>
      </c>
      <c r="I278" t="s">
        <v>11</v>
      </c>
    </row>
    <row r="279" spans="1:9" x14ac:dyDescent="0.35">
      <c r="A279" t="s">
        <v>876</v>
      </c>
      <c r="B279" t="s">
        <v>877</v>
      </c>
      <c r="C279" s="13" t="str">
        <f>PROPER(Table1[[#This Row],[Name]])</f>
        <v>Jeffrey Gomez</v>
      </c>
      <c r="D279">
        <v>22</v>
      </c>
      <c r="E279" t="s">
        <v>14</v>
      </c>
      <c r="F279" t="str">
        <f>IF(OR(LEFT(Table1[[#This Row],[Name corrected]],2)="Ms",LEFT(Table1[[#This Row],[Name corrected]],3)="Mrs"),"Female",Table1[[#This Row],[Gender]])</f>
        <v>Female</v>
      </c>
      <c r="G279" t="s">
        <v>878</v>
      </c>
      <c r="H279" t="s">
        <v>269</v>
      </c>
      <c r="I279" t="s">
        <v>11</v>
      </c>
    </row>
    <row r="280" spans="1:9" x14ac:dyDescent="0.35">
      <c r="A280" t="s">
        <v>879</v>
      </c>
      <c r="B280" t="s">
        <v>880</v>
      </c>
      <c r="C280" s="13" t="str">
        <f>PROPER(Table1[[#This Row],[Name]])</f>
        <v>Stephen Fowler</v>
      </c>
      <c r="D280">
        <v>42</v>
      </c>
      <c r="E280" t="s">
        <v>14</v>
      </c>
      <c r="F280" t="str">
        <f>IF(OR(LEFT(Table1[[#This Row],[Name corrected]],2)="Ms",LEFT(Table1[[#This Row],[Name corrected]],3)="Mrs"),"Female",Table1[[#This Row],[Gender]])</f>
        <v>Female</v>
      </c>
      <c r="G280" t="s">
        <v>881</v>
      </c>
      <c r="H280" t="s">
        <v>212</v>
      </c>
      <c r="I280" t="s">
        <v>11</v>
      </c>
    </row>
    <row r="281" spans="1:9" x14ac:dyDescent="0.35">
      <c r="A281" t="s">
        <v>882</v>
      </c>
      <c r="B281" t="s">
        <v>883</v>
      </c>
      <c r="C281" s="13" t="str">
        <f>PROPER(Table1[[#This Row],[Name]])</f>
        <v>Aaron Luna</v>
      </c>
      <c r="D281">
        <v>21</v>
      </c>
      <c r="E281" t="s">
        <v>14</v>
      </c>
      <c r="F281" t="str">
        <f>IF(OR(LEFT(Table1[[#This Row],[Name corrected]],2)="Ms",LEFT(Table1[[#This Row],[Name corrected]],3)="Mrs"),"Female",Table1[[#This Row],[Gender]])</f>
        <v>Female</v>
      </c>
      <c r="G281" t="s">
        <v>884</v>
      </c>
      <c r="H281" t="s">
        <v>22</v>
      </c>
      <c r="I281" t="s">
        <v>11</v>
      </c>
    </row>
    <row r="282" spans="1:9" x14ac:dyDescent="0.35">
      <c r="A282" t="s">
        <v>885</v>
      </c>
      <c r="B282" t="s">
        <v>886</v>
      </c>
      <c r="C282" s="13" t="str">
        <f>PROPER(Table1[[#This Row],[Name]])</f>
        <v>Antonio Leon</v>
      </c>
      <c r="D282">
        <v>48</v>
      </c>
      <c r="E282" t="s">
        <v>8</v>
      </c>
      <c r="F282" t="str">
        <f>IF(OR(LEFT(Table1[[#This Row],[Name corrected]],2)="Ms",LEFT(Table1[[#This Row],[Name corrected]],3)="Mrs"),"Female",Table1[[#This Row],[Gender]])</f>
        <v>Male</v>
      </c>
      <c r="G282" t="s">
        <v>887</v>
      </c>
      <c r="H282" t="s">
        <v>94</v>
      </c>
      <c r="I282" t="s">
        <v>11</v>
      </c>
    </row>
    <row r="283" spans="1:9" x14ac:dyDescent="0.35">
      <c r="A283" t="s">
        <v>888</v>
      </c>
      <c r="B283" t="s">
        <v>889</v>
      </c>
      <c r="C283" s="13" t="str">
        <f>PROPER(Table1[[#This Row],[Name]])</f>
        <v>Brittany Watson</v>
      </c>
      <c r="D283">
        <v>59</v>
      </c>
      <c r="E283" t="s">
        <v>8</v>
      </c>
      <c r="F283" t="str">
        <f>IF(OR(LEFT(Table1[[#This Row],[Name corrected]],2)="Ms",LEFT(Table1[[#This Row],[Name corrected]],3)="Mrs"),"Female",Table1[[#This Row],[Gender]])</f>
        <v>Male</v>
      </c>
      <c r="G283" t="s">
        <v>890</v>
      </c>
      <c r="H283" t="s">
        <v>162</v>
      </c>
      <c r="I283" t="s">
        <v>11</v>
      </c>
    </row>
    <row r="284" spans="1:9" x14ac:dyDescent="0.35">
      <c r="A284" t="s">
        <v>891</v>
      </c>
      <c r="B284" t="s">
        <v>892</v>
      </c>
      <c r="C284" s="13" t="str">
        <f>PROPER(Table1[[#This Row],[Name]])</f>
        <v>Kristi Lopez</v>
      </c>
      <c r="D284">
        <v>46</v>
      </c>
      <c r="E284" t="s">
        <v>14</v>
      </c>
      <c r="F284" t="str">
        <f>IF(OR(LEFT(Table1[[#This Row],[Name corrected]],2)="Ms",LEFT(Table1[[#This Row],[Name corrected]],3)="Mrs"),"Female",Table1[[#This Row],[Gender]])</f>
        <v>Female</v>
      </c>
      <c r="G284" t="s">
        <v>893</v>
      </c>
      <c r="H284" t="s">
        <v>83</v>
      </c>
      <c r="I284" t="s">
        <v>11</v>
      </c>
    </row>
    <row r="285" spans="1:9" x14ac:dyDescent="0.35">
      <c r="A285" t="s">
        <v>894</v>
      </c>
      <c r="B285" t="s">
        <v>895</v>
      </c>
      <c r="C285" s="13" t="str">
        <f>PROPER(Table1[[#This Row],[Name]])</f>
        <v>Bryan Garcia</v>
      </c>
      <c r="D285">
        <v>54</v>
      </c>
      <c r="E285" t="s">
        <v>14</v>
      </c>
      <c r="F285" t="str">
        <f>IF(OR(LEFT(Table1[[#This Row],[Name corrected]],2)="Ms",LEFT(Table1[[#This Row],[Name corrected]],3)="Mrs"),"Female",Table1[[#This Row],[Gender]])</f>
        <v>Female</v>
      </c>
      <c r="G285" t="s">
        <v>896</v>
      </c>
      <c r="H285" t="s">
        <v>840</v>
      </c>
      <c r="I285" t="s">
        <v>11</v>
      </c>
    </row>
    <row r="286" spans="1:9" x14ac:dyDescent="0.35">
      <c r="A286" t="s">
        <v>897</v>
      </c>
      <c r="B286" t="s">
        <v>898</v>
      </c>
      <c r="C286" s="13" t="str">
        <f>PROPER(Table1[[#This Row],[Name]])</f>
        <v>Hunter Sutton</v>
      </c>
      <c r="D286">
        <v>54</v>
      </c>
      <c r="E286" t="s">
        <v>8</v>
      </c>
      <c r="F286" t="str">
        <f>IF(OR(LEFT(Table1[[#This Row],[Name corrected]],2)="Ms",LEFT(Table1[[#This Row],[Name corrected]],3)="Mrs"),"Female",Table1[[#This Row],[Gender]])</f>
        <v>Male</v>
      </c>
      <c r="G286" t="s">
        <v>899</v>
      </c>
      <c r="H286" t="s">
        <v>162</v>
      </c>
      <c r="I286" t="s">
        <v>11</v>
      </c>
    </row>
    <row r="287" spans="1:9" x14ac:dyDescent="0.35">
      <c r="A287" t="s">
        <v>900</v>
      </c>
      <c r="B287" t="s">
        <v>901</v>
      </c>
      <c r="C287" s="13" t="str">
        <f>PROPER(Table1[[#This Row],[Name]])</f>
        <v>Donna Guerra</v>
      </c>
      <c r="D287">
        <v>46</v>
      </c>
      <c r="E287" t="s">
        <v>14</v>
      </c>
      <c r="F287" t="str">
        <f>IF(OR(LEFT(Table1[[#This Row],[Name corrected]],2)="Ms",LEFT(Table1[[#This Row],[Name corrected]],3)="Mrs"),"Female",Table1[[#This Row],[Gender]])</f>
        <v>Female</v>
      </c>
      <c r="G287" t="s">
        <v>902</v>
      </c>
      <c r="H287" t="s">
        <v>710</v>
      </c>
      <c r="I287" t="s">
        <v>11</v>
      </c>
    </row>
    <row r="288" spans="1:9" x14ac:dyDescent="0.35">
      <c r="A288" t="s">
        <v>903</v>
      </c>
      <c r="B288" t="s">
        <v>904</v>
      </c>
      <c r="C288" s="13" t="str">
        <f>PROPER(Table1[[#This Row],[Name]])</f>
        <v>Tommy Roberts</v>
      </c>
      <c r="D288">
        <v>22</v>
      </c>
      <c r="E288" t="s">
        <v>8</v>
      </c>
      <c r="F288" t="str">
        <f>IF(OR(LEFT(Table1[[#This Row],[Name corrected]],2)="Ms",LEFT(Table1[[#This Row],[Name corrected]],3)="Mrs"),"Female",Table1[[#This Row],[Gender]])</f>
        <v>Male</v>
      </c>
      <c r="G288" t="s">
        <v>905</v>
      </c>
      <c r="H288" t="s">
        <v>34</v>
      </c>
      <c r="I288" t="s">
        <v>11</v>
      </c>
    </row>
    <row r="289" spans="1:9" x14ac:dyDescent="0.35">
      <c r="A289" t="s">
        <v>906</v>
      </c>
      <c r="B289" t="s">
        <v>907</v>
      </c>
      <c r="C289" s="13" t="str">
        <f>PROPER(Table1[[#This Row],[Name]])</f>
        <v>Cynthia Roberts</v>
      </c>
      <c r="D289">
        <v>22</v>
      </c>
      <c r="E289" t="s">
        <v>14</v>
      </c>
      <c r="F289" t="str">
        <f>IF(OR(LEFT(Table1[[#This Row],[Name corrected]],2)="Ms",LEFT(Table1[[#This Row],[Name corrected]],3)="Mrs"),"Female",Table1[[#This Row],[Gender]])</f>
        <v>Female</v>
      </c>
      <c r="G289" t="s">
        <v>908</v>
      </c>
      <c r="H289" t="s">
        <v>166</v>
      </c>
      <c r="I289" t="s">
        <v>11</v>
      </c>
    </row>
    <row r="290" spans="1:9" x14ac:dyDescent="0.35">
      <c r="A290" t="s">
        <v>909</v>
      </c>
      <c r="B290" t="s">
        <v>910</v>
      </c>
      <c r="C290" s="13" t="str">
        <f>PROPER(Table1[[#This Row],[Name]])</f>
        <v>Misty Ferguson</v>
      </c>
      <c r="D290">
        <v>58</v>
      </c>
      <c r="E290" t="s">
        <v>8</v>
      </c>
      <c r="F290" t="str">
        <f>IF(OR(LEFT(Table1[[#This Row],[Name corrected]],2)="Ms",LEFT(Table1[[#This Row],[Name corrected]],3)="Mrs"),"Female",Table1[[#This Row],[Gender]])</f>
        <v>Male</v>
      </c>
      <c r="G290" t="s">
        <v>911</v>
      </c>
      <c r="H290" t="s">
        <v>162</v>
      </c>
      <c r="I290" t="s">
        <v>11</v>
      </c>
    </row>
    <row r="291" spans="1:9" x14ac:dyDescent="0.35">
      <c r="A291" t="s">
        <v>912</v>
      </c>
      <c r="B291" t="s">
        <v>913</v>
      </c>
      <c r="C291" s="13" t="str">
        <f>PROPER(Table1[[#This Row],[Name]])</f>
        <v>Jennifer Figueroa</v>
      </c>
      <c r="D291">
        <v>45</v>
      </c>
      <c r="E291" t="s">
        <v>8</v>
      </c>
      <c r="F291" t="str">
        <f>IF(OR(LEFT(Table1[[#This Row],[Name corrected]],2)="Ms",LEFT(Table1[[#This Row],[Name corrected]],3)="Mrs"),"Female",Table1[[#This Row],[Gender]])</f>
        <v>Male</v>
      </c>
      <c r="G291" t="s">
        <v>914</v>
      </c>
      <c r="H291" t="s">
        <v>22</v>
      </c>
      <c r="I291" t="s">
        <v>11</v>
      </c>
    </row>
    <row r="292" spans="1:9" x14ac:dyDescent="0.35">
      <c r="A292" t="s">
        <v>915</v>
      </c>
      <c r="B292" t="s">
        <v>916</v>
      </c>
      <c r="C292" s="13" t="str">
        <f>PROPER(Table1[[#This Row],[Name]])</f>
        <v>Chase Williams Md</v>
      </c>
      <c r="D292">
        <v>52</v>
      </c>
      <c r="E292" t="s">
        <v>14</v>
      </c>
      <c r="F292" t="str">
        <f>IF(OR(LEFT(Table1[[#This Row],[Name corrected]],2)="Ms",LEFT(Table1[[#This Row],[Name corrected]],3)="Mrs"),"Female",Table1[[#This Row],[Gender]])</f>
        <v>Female</v>
      </c>
      <c r="G292" t="s">
        <v>917</v>
      </c>
      <c r="H292" t="s">
        <v>282</v>
      </c>
      <c r="I292" t="s">
        <v>11</v>
      </c>
    </row>
    <row r="293" spans="1:9" x14ac:dyDescent="0.35">
      <c r="A293" t="s">
        <v>918</v>
      </c>
      <c r="B293" t="s">
        <v>919</v>
      </c>
      <c r="C293" s="13" t="str">
        <f>PROPER(Table1[[#This Row],[Name]])</f>
        <v>James Powell</v>
      </c>
      <c r="D293">
        <v>40</v>
      </c>
      <c r="E293" t="s">
        <v>14</v>
      </c>
      <c r="F293" t="str">
        <f>IF(OR(LEFT(Table1[[#This Row],[Name corrected]],2)="Ms",LEFT(Table1[[#This Row],[Name corrected]],3)="Mrs"),"Female",Table1[[#This Row],[Gender]])</f>
        <v>Female</v>
      </c>
      <c r="G293" t="s">
        <v>920</v>
      </c>
      <c r="H293" t="s">
        <v>108</v>
      </c>
      <c r="I293" t="s">
        <v>11</v>
      </c>
    </row>
    <row r="294" spans="1:9" x14ac:dyDescent="0.35">
      <c r="A294" t="s">
        <v>921</v>
      </c>
      <c r="B294" t="s">
        <v>922</v>
      </c>
      <c r="C294" s="13" t="str">
        <f>PROPER(Table1[[#This Row],[Name]])</f>
        <v>Ricardo Jones</v>
      </c>
      <c r="D294">
        <v>30</v>
      </c>
      <c r="E294" t="s">
        <v>8</v>
      </c>
      <c r="F294" t="str">
        <f>IF(OR(LEFT(Table1[[#This Row],[Name corrected]],2)="Ms",LEFT(Table1[[#This Row],[Name corrected]],3)="Mrs"),"Female",Table1[[#This Row],[Gender]])</f>
        <v>Male</v>
      </c>
      <c r="G294" t="s">
        <v>923</v>
      </c>
      <c r="H294" t="s">
        <v>196</v>
      </c>
      <c r="I294" t="s">
        <v>11</v>
      </c>
    </row>
    <row r="295" spans="1:9" x14ac:dyDescent="0.35">
      <c r="A295" t="s">
        <v>924</v>
      </c>
      <c r="B295" t="s">
        <v>925</v>
      </c>
      <c r="C295" s="13" t="str">
        <f>PROPER(Table1[[#This Row],[Name]])</f>
        <v>Gloria Taylor</v>
      </c>
      <c r="D295">
        <v>56</v>
      </c>
      <c r="E295" t="s">
        <v>14</v>
      </c>
      <c r="F295" t="str">
        <f>IF(OR(LEFT(Table1[[#This Row],[Name corrected]],2)="Ms",LEFT(Table1[[#This Row],[Name corrected]],3)="Mrs"),"Female",Table1[[#This Row],[Gender]])</f>
        <v>Female</v>
      </c>
      <c r="G295" t="s">
        <v>926</v>
      </c>
      <c r="H295" t="s">
        <v>323</v>
      </c>
      <c r="I295" t="s">
        <v>11</v>
      </c>
    </row>
    <row r="296" spans="1:9" x14ac:dyDescent="0.35">
      <c r="A296" t="s">
        <v>927</v>
      </c>
      <c r="B296" t="s">
        <v>928</v>
      </c>
      <c r="C296" s="13" t="str">
        <f>PROPER(Table1[[#This Row],[Name]])</f>
        <v>Lisa Chandler</v>
      </c>
      <c r="D296">
        <v>29</v>
      </c>
      <c r="E296" t="s">
        <v>8</v>
      </c>
      <c r="F296" t="str">
        <f>IF(OR(LEFT(Table1[[#This Row],[Name corrected]],2)="Ms",LEFT(Table1[[#This Row],[Name corrected]],3)="Mrs"),"Female",Table1[[#This Row],[Gender]])</f>
        <v>Male</v>
      </c>
      <c r="G296" t="s">
        <v>568</v>
      </c>
      <c r="H296" t="s">
        <v>61</v>
      </c>
      <c r="I296" t="s">
        <v>11</v>
      </c>
    </row>
    <row r="297" spans="1:9" x14ac:dyDescent="0.35">
      <c r="A297" t="s">
        <v>929</v>
      </c>
      <c r="B297" t="s">
        <v>930</v>
      </c>
      <c r="C297" s="13" t="str">
        <f>PROPER(Table1[[#This Row],[Name]])</f>
        <v>Crystal Waters</v>
      </c>
      <c r="D297">
        <v>19</v>
      </c>
      <c r="E297" t="s">
        <v>14</v>
      </c>
      <c r="F297" t="str">
        <f>IF(OR(LEFT(Table1[[#This Row],[Name corrected]],2)="Ms",LEFT(Table1[[#This Row],[Name corrected]],3)="Mrs"),"Female",Table1[[#This Row],[Gender]])</f>
        <v>Female</v>
      </c>
      <c r="G297" t="s">
        <v>931</v>
      </c>
      <c r="H297" t="s">
        <v>57</v>
      </c>
      <c r="I297" t="s">
        <v>11</v>
      </c>
    </row>
    <row r="298" spans="1:9" x14ac:dyDescent="0.35">
      <c r="A298" t="s">
        <v>932</v>
      </c>
      <c r="B298" t="s">
        <v>933</v>
      </c>
      <c r="C298" s="13" t="str">
        <f>PROPER(Table1[[#This Row],[Name]])</f>
        <v>Jared Moran</v>
      </c>
      <c r="D298">
        <v>28</v>
      </c>
      <c r="E298" t="s">
        <v>14</v>
      </c>
      <c r="F298" t="str">
        <f>IF(OR(LEFT(Table1[[#This Row],[Name corrected]],2)="Ms",LEFT(Table1[[#This Row],[Name corrected]],3)="Mrs"),"Female",Table1[[#This Row],[Gender]])</f>
        <v>Female</v>
      </c>
      <c r="G298" t="s">
        <v>292</v>
      </c>
      <c r="H298" t="s">
        <v>38</v>
      </c>
      <c r="I298" t="s">
        <v>11</v>
      </c>
    </row>
    <row r="299" spans="1:9" x14ac:dyDescent="0.35">
      <c r="A299" t="s">
        <v>934</v>
      </c>
      <c r="B299" t="s">
        <v>935</v>
      </c>
      <c r="C299" s="13" t="str">
        <f>PROPER(Table1[[#This Row],[Name]])</f>
        <v>Jennifer Carr</v>
      </c>
      <c r="D299">
        <v>47</v>
      </c>
      <c r="E299" t="s">
        <v>14</v>
      </c>
      <c r="F299" t="str">
        <f>IF(OR(LEFT(Table1[[#This Row],[Name corrected]],2)="Ms",LEFT(Table1[[#This Row],[Name corrected]],3)="Mrs"),"Female",Table1[[#This Row],[Gender]])</f>
        <v>Female</v>
      </c>
      <c r="G299" t="s">
        <v>936</v>
      </c>
      <c r="H299" t="s">
        <v>108</v>
      </c>
      <c r="I299" t="s">
        <v>11</v>
      </c>
    </row>
    <row r="300" spans="1:9" x14ac:dyDescent="0.35">
      <c r="A300" t="s">
        <v>937</v>
      </c>
      <c r="B300" t="s">
        <v>938</v>
      </c>
      <c r="C300" s="13" t="str">
        <f>PROPER(Table1[[#This Row],[Name]])</f>
        <v>Tracy Stephens</v>
      </c>
      <c r="D300">
        <v>64</v>
      </c>
      <c r="E300" t="s">
        <v>8</v>
      </c>
      <c r="F300" t="str">
        <f>IF(OR(LEFT(Table1[[#This Row],[Name corrected]],2)="Ms",LEFT(Table1[[#This Row],[Name corrected]],3)="Mrs"),"Female",Table1[[#This Row],[Gender]])</f>
        <v>Male</v>
      </c>
      <c r="G300" t="s">
        <v>939</v>
      </c>
      <c r="H300" t="s">
        <v>429</v>
      </c>
      <c r="I300" t="s">
        <v>11</v>
      </c>
    </row>
    <row r="301" spans="1:9" x14ac:dyDescent="0.35">
      <c r="A301" t="s">
        <v>940</v>
      </c>
      <c r="B301" t="s">
        <v>941</v>
      </c>
      <c r="C301" s="13" t="str">
        <f>PROPER(Table1[[#This Row],[Name]])</f>
        <v>Stephanie Jacobs</v>
      </c>
      <c r="D301">
        <v>48</v>
      </c>
      <c r="E301" t="s">
        <v>14</v>
      </c>
      <c r="F301" t="str">
        <f>IF(OR(LEFT(Table1[[#This Row],[Name corrected]],2)="Ms",LEFT(Table1[[#This Row],[Name corrected]],3)="Mrs"),"Female",Table1[[#This Row],[Gender]])</f>
        <v>Female</v>
      </c>
      <c r="G301" t="s">
        <v>942</v>
      </c>
      <c r="H301" t="s">
        <v>323</v>
      </c>
      <c r="I301" t="s">
        <v>11</v>
      </c>
    </row>
    <row r="302" spans="1:9" x14ac:dyDescent="0.35">
      <c r="A302" t="s">
        <v>943</v>
      </c>
      <c r="B302" t="s">
        <v>944</v>
      </c>
      <c r="C302" s="13" t="str">
        <f>PROPER(Table1[[#This Row],[Name]])</f>
        <v>Matthew Avery</v>
      </c>
      <c r="D302">
        <v>29</v>
      </c>
      <c r="E302" t="s">
        <v>8</v>
      </c>
      <c r="F302" t="str">
        <f>IF(OR(LEFT(Table1[[#This Row],[Name corrected]],2)="Ms",LEFT(Table1[[#This Row],[Name corrected]],3)="Mrs"),"Female",Table1[[#This Row],[Gender]])</f>
        <v>Male</v>
      </c>
      <c r="G302" t="s">
        <v>945</v>
      </c>
      <c r="H302" t="s">
        <v>30</v>
      </c>
      <c r="I302" t="s">
        <v>11</v>
      </c>
    </row>
    <row r="303" spans="1:9" x14ac:dyDescent="0.35">
      <c r="A303" t="s">
        <v>946</v>
      </c>
      <c r="B303" t="s">
        <v>947</v>
      </c>
      <c r="C303" s="13" t="str">
        <f>PROPER(Table1[[#This Row],[Name]])</f>
        <v>Ryan Kane</v>
      </c>
      <c r="D303">
        <v>50</v>
      </c>
      <c r="E303" t="s">
        <v>8</v>
      </c>
      <c r="F303" t="str">
        <f>IF(OR(LEFT(Table1[[#This Row],[Name corrected]],2)="Ms",LEFT(Table1[[#This Row],[Name corrected]],3)="Mrs"),"Female",Table1[[#This Row],[Gender]])</f>
        <v>Male</v>
      </c>
      <c r="G303" t="s">
        <v>948</v>
      </c>
      <c r="H303" t="s">
        <v>282</v>
      </c>
      <c r="I303" t="s">
        <v>11</v>
      </c>
    </row>
    <row r="304" spans="1:9" x14ac:dyDescent="0.35">
      <c r="A304" t="s">
        <v>949</v>
      </c>
      <c r="B304" t="s">
        <v>950</v>
      </c>
      <c r="C304" s="13" t="str">
        <f>PROPER(Table1[[#This Row],[Name]])</f>
        <v>Edward Cole</v>
      </c>
      <c r="D304">
        <v>36</v>
      </c>
      <c r="E304" t="s">
        <v>8</v>
      </c>
      <c r="F304" t="str">
        <f>IF(OR(LEFT(Table1[[#This Row],[Name corrected]],2)="Ms",LEFT(Table1[[#This Row],[Name corrected]],3)="Mrs"),"Female",Table1[[#This Row],[Gender]])</f>
        <v>Male</v>
      </c>
      <c r="G304" t="s">
        <v>951</v>
      </c>
      <c r="H304" t="s">
        <v>128</v>
      </c>
      <c r="I304" t="s">
        <v>11</v>
      </c>
    </row>
    <row r="305" spans="1:9" x14ac:dyDescent="0.35">
      <c r="A305" t="s">
        <v>952</v>
      </c>
      <c r="B305" t="s">
        <v>953</v>
      </c>
      <c r="C305" s="13" t="str">
        <f>PROPER(Table1[[#This Row],[Name]])</f>
        <v>John Sloan</v>
      </c>
      <c r="D305">
        <v>23</v>
      </c>
      <c r="E305" t="s">
        <v>14</v>
      </c>
      <c r="F305" t="str">
        <f>IF(OR(LEFT(Table1[[#This Row],[Name corrected]],2)="Ms",LEFT(Table1[[#This Row],[Name corrected]],3)="Mrs"),"Female",Table1[[#This Row],[Gender]])</f>
        <v>Female</v>
      </c>
      <c r="G305" t="s">
        <v>954</v>
      </c>
      <c r="H305" t="s">
        <v>87</v>
      </c>
      <c r="I305" t="s">
        <v>11</v>
      </c>
    </row>
    <row r="306" spans="1:9" x14ac:dyDescent="0.35">
      <c r="A306" t="s">
        <v>955</v>
      </c>
      <c r="B306" t="s">
        <v>956</v>
      </c>
      <c r="C306" s="13" t="str">
        <f>PROPER(Table1[[#This Row],[Name]])</f>
        <v>Miss Alexandria Li Dvm</v>
      </c>
      <c r="D306">
        <v>41</v>
      </c>
      <c r="E306" t="s">
        <v>8</v>
      </c>
      <c r="F306" t="str">
        <f>IF(OR(LEFT(Table1[[#This Row],[Name corrected]],2)="Ms",LEFT(Table1[[#This Row],[Name corrected]],3)="Mrs"),"Female",Table1[[#This Row],[Gender]])</f>
        <v>Male</v>
      </c>
      <c r="G306" t="s">
        <v>957</v>
      </c>
      <c r="H306" t="s">
        <v>57</v>
      </c>
      <c r="I306" t="s">
        <v>11</v>
      </c>
    </row>
    <row r="307" spans="1:9" x14ac:dyDescent="0.35">
      <c r="A307" t="s">
        <v>958</v>
      </c>
      <c r="B307" t="s">
        <v>959</v>
      </c>
      <c r="C307" s="13" t="str">
        <f>PROPER(Table1[[#This Row],[Name]])</f>
        <v>Roberta Green</v>
      </c>
      <c r="D307">
        <v>64</v>
      </c>
      <c r="E307" t="s">
        <v>8</v>
      </c>
      <c r="F307" t="str">
        <f>IF(OR(LEFT(Table1[[#This Row],[Name corrected]],2)="Ms",LEFT(Table1[[#This Row],[Name corrected]],3)="Mrs"),"Female",Table1[[#This Row],[Gender]])</f>
        <v>Male</v>
      </c>
      <c r="G307" t="s">
        <v>960</v>
      </c>
      <c r="H307" t="s">
        <v>69</v>
      </c>
      <c r="I307" t="s">
        <v>11</v>
      </c>
    </row>
    <row r="308" spans="1:9" x14ac:dyDescent="0.35">
      <c r="A308" t="s">
        <v>961</v>
      </c>
      <c r="B308" t="s">
        <v>962</v>
      </c>
      <c r="C308" s="13" t="str">
        <f>PROPER(Table1[[#This Row],[Name]])</f>
        <v>Angela Robinson</v>
      </c>
      <c r="D308">
        <v>44</v>
      </c>
      <c r="E308" t="s">
        <v>8</v>
      </c>
      <c r="F308" t="str">
        <f>IF(OR(LEFT(Table1[[#This Row],[Name corrected]],2)="Ms",LEFT(Table1[[#This Row],[Name corrected]],3)="Mrs"),"Female",Table1[[#This Row],[Gender]])</f>
        <v>Male</v>
      </c>
      <c r="G308" t="s">
        <v>963</v>
      </c>
      <c r="H308" t="s">
        <v>232</v>
      </c>
      <c r="I308" t="s">
        <v>11</v>
      </c>
    </row>
    <row r="309" spans="1:9" x14ac:dyDescent="0.35">
      <c r="A309" t="s">
        <v>964</v>
      </c>
      <c r="B309" t="s">
        <v>965</v>
      </c>
      <c r="C309" s="13" t="str">
        <f>PROPER(Table1[[#This Row],[Name]])</f>
        <v>Brandy Thompson</v>
      </c>
      <c r="D309">
        <v>56</v>
      </c>
      <c r="E309" t="s">
        <v>14</v>
      </c>
      <c r="F309" t="str">
        <f>IF(OR(LEFT(Table1[[#This Row],[Name corrected]],2)="Ms",LEFT(Table1[[#This Row],[Name corrected]],3)="Mrs"),"Female",Table1[[#This Row],[Gender]])</f>
        <v>Female</v>
      </c>
      <c r="G309" t="s">
        <v>966</v>
      </c>
      <c r="H309" t="s">
        <v>19</v>
      </c>
      <c r="I309" t="s">
        <v>11</v>
      </c>
    </row>
    <row r="310" spans="1:9" x14ac:dyDescent="0.35">
      <c r="A310" t="s">
        <v>967</v>
      </c>
      <c r="B310" t="s">
        <v>968</v>
      </c>
      <c r="C310" s="13" t="str">
        <f>PROPER(Table1[[#This Row],[Name]])</f>
        <v>Jennifer Zamora</v>
      </c>
      <c r="D310">
        <v>60</v>
      </c>
      <c r="E310" t="s">
        <v>14</v>
      </c>
      <c r="F310" t="str">
        <f>IF(OR(LEFT(Table1[[#This Row],[Name corrected]],2)="Ms",LEFT(Table1[[#This Row],[Name corrected]],3)="Mrs"),"Female",Table1[[#This Row],[Gender]])</f>
        <v>Female</v>
      </c>
      <c r="G310" t="s">
        <v>969</v>
      </c>
      <c r="H310" t="s">
        <v>262</v>
      </c>
      <c r="I310" t="s">
        <v>11</v>
      </c>
    </row>
    <row r="311" spans="1:9" x14ac:dyDescent="0.35">
      <c r="A311" t="s">
        <v>970</v>
      </c>
      <c r="B311" t="s">
        <v>971</v>
      </c>
      <c r="C311" s="13" t="str">
        <f>PROPER(Table1[[#This Row],[Name]])</f>
        <v>Stacy Collins</v>
      </c>
      <c r="D311">
        <v>41</v>
      </c>
      <c r="E311" t="s">
        <v>14</v>
      </c>
      <c r="F311" t="str">
        <f>IF(OR(LEFT(Table1[[#This Row],[Name corrected]],2)="Ms",LEFT(Table1[[#This Row],[Name corrected]],3)="Mrs"),"Female",Table1[[#This Row],[Gender]])</f>
        <v>Female</v>
      </c>
      <c r="G311" t="s">
        <v>972</v>
      </c>
      <c r="H311" t="s">
        <v>26</v>
      </c>
      <c r="I311" t="s">
        <v>11</v>
      </c>
    </row>
    <row r="312" spans="1:9" x14ac:dyDescent="0.35">
      <c r="A312" t="s">
        <v>973</v>
      </c>
      <c r="B312" t="s">
        <v>974</v>
      </c>
      <c r="C312" s="13" t="str">
        <f>PROPER(Table1[[#This Row],[Name]])</f>
        <v>Kara Dodson</v>
      </c>
      <c r="D312">
        <v>20</v>
      </c>
      <c r="E312" t="s">
        <v>8</v>
      </c>
      <c r="F312" t="str">
        <f>IF(OR(LEFT(Table1[[#This Row],[Name corrected]],2)="Ms",LEFT(Table1[[#This Row],[Name corrected]],3)="Mrs"),"Female",Table1[[#This Row],[Gender]])</f>
        <v>Male</v>
      </c>
      <c r="G312" t="s">
        <v>975</v>
      </c>
      <c r="H312" t="s">
        <v>166</v>
      </c>
      <c r="I312" t="s">
        <v>11</v>
      </c>
    </row>
    <row r="313" spans="1:9" x14ac:dyDescent="0.35">
      <c r="A313" t="s">
        <v>976</v>
      </c>
      <c r="B313" t="s">
        <v>977</v>
      </c>
      <c r="C313" s="13" t="str">
        <f>PROPER(Table1[[#This Row],[Name]])</f>
        <v>Kevin Larson</v>
      </c>
      <c r="D313">
        <v>35</v>
      </c>
      <c r="E313" t="s">
        <v>8</v>
      </c>
      <c r="F313" t="str">
        <f>IF(OR(LEFT(Table1[[#This Row],[Name corrected]],2)="Ms",LEFT(Table1[[#This Row],[Name corrected]],3)="Mrs"),"Female",Table1[[#This Row],[Gender]])</f>
        <v>Male</v>
      </c>
      <c r="G313" t="s">
        <v>978</v>
      </c>
      <c r="H313" t="s">
        <v>30</v>
      </c>
      <c r="I313" t="s">
        <v>11</v>
      </c>
    </row>
    <row r="314" spans="1:9" x14ac:dyDescent="0.35">
      <c r="A314" t="s">
        <v>979</v>
      </c>
      <c r="B314" t="s">
        <v>980</v>
      </c>
      <c r="C314" s="13" t="str">
        <f>PROPER(Table1[[#This Row],[Name]])</f>
        <v>Jason Mullins</v>
      </c>
      <c r="D314">
        <v>47</v>
      </c>
      <c r="E314" t="s">
        <v>14</v>
      </c>
      <c r="F314" t="str">
        <f>IF(OR(LEFT(Table1[[#This Row],[Name corrected]],2)="Ms",LEFT(Table1[[#This Row],[Name corrected]],3)="Mrs"),"Female",Table1[[#This Row],[Gender]])</f>
        <v>Female</v>
      </c>
      <c r="G314" t="s">
        <v>981</v>
      </c>
      <c r="H314" t="s">
        <v>87</v>
      </c>
      <c r="I314" t="s">
        <v>11</v>
      </c>
    </row>
    <row r="315" spans="1:9" x14ac:dyDescent="0.35">
      <c r="A315" t="s">
        <v>982</v>
      </c>
      <c r="B315" t="s">
        <v>983</v>
      </c>
      <c r="C315" s="13" t="str">
        <f>PROPER(Table1[[#This Row],[Name]])</f>
        <v>Elizabeth Jones</v>
      </c>
      <c r="D315">
        <v>62</v>
      </c>
      <c r="E315" t="s">
        <v>8</v>
      </c>
      <c r="F315" t="str">
        <f>IF(OR(LEFT(Table1[[#This Row],[Name corrected]],2)="Ms",LEFT(Table1[[#This Row],[Name corrected]],3)="Mrs"),"Female",Table1[[#This Row],[Gender]])</f>
        <v>Male</v>
      </c>
      <c r="G315" t="s">
        <v>984</v>
      </c>
      <c r="H315" t="s">
        <v>135</v>
      </c>
      <c r="I315" t="s">
        <v>11</v>
      </c>
    </row>
    <row r="316" spans="1:9" x14ac:dyDescent="0.35">
      <c r="A316" t="s">
        <v>985</v>
      </c>
      <c r="B316" t="s">
        <v>986</v>
      </c>
      <c r="C316" s="13" t="str">
        <f>PROPER(Table1[[#This Row],[Name]])</f>
        <v>Elizabeth Johnson</v>
      </c>
      <c r="D316">
        <v>53</v>
      </c>
      <c r="E316" t="s">
        <v>14</v>
      </c>
      <c r="F316" t="str">
        <f>IF(OR(LEFT(Table1[[#This Row],[Name corrected]],2)="Ms",LEFT(Table1[[#This Row],[Name corrected]],3)="Mrs"),"Female",Table1[[#This Row],[Gender]])</f>
        <v>Female</v>
      </c>
      <c r="G316" t="s">
        <v>987</v>
      </c>
      <c r="H316" t="s">
        <v>69</v>
      </c>
      <c r="I316" t="s">
        <v>11</v>
      </c>
    </row>
    <row r="317" spans="1:9" x14ac:dyDescent="0.35">
      <c r="A317" t="s">
        <v>988</v>
      </c>
      <c r="B317" t="s">
        <v>989</v>
      </c>
      <c r="C317" s="13" t="str">
        <f>PROPER(Table1[[#This Row],[Name]])</f>
        <v>William Rodriguez</v>
      </c>
      <c r="D317">
        <v>49</v>
      </c>
      <c r="E317" t="s">
        <v>8</v>
      </c>
      <c r="F317" t="str">
        <f>IF(OR(LEFT(Table1[[#This Row],[Name corrected]],2)="Ms",LEFT(Table1[[#This Row],[Name corrected]],3)="Mrs"),"Female",Table1[[#This Row],[Gender]])</f>
        <v>Male</v>
      </c>
      <c r="G317" t="s">
        <v>990</v>
      </c>
      <c r="H317" t="s">
        <v>710</v>
      </c>
      <c r="I317" t="s">
        <v>11</v>
      </c>
    </row>
    <row r="318" spans="1:9" x14ac:dyDescent="0.35">
      <c r="A318" t="s">
        <v>991</v>
      </c>
      <c r="B318" t="s">
        <v>992</v>
      </c>
      <c r="C318" s="13" t="str">
        <f>PROPER(Table1[[#This Row],[Name]])</f>
        <v>Robert House</v>
      </c>
      <c r="D318">
        <v>34</v>
      </c>
      <c r="E318" t="s">
        <v>8</v>
      </c>
      <c r="F318" t="str">
        <f>IF(OR(LEFT(Table1[[#This Row],[Name corrected]],2)="Ms",LEFT(Table1[[#This Row],[Name corrected]],3)="Mrs"),"Female",Table1[[#This Row],[Gender]])</f>
        <v>Male</v>
      </c>
      <c r="G318" t="s">
        <v>993</v>
      </c>
      <c r="H318" t="s">
        <v>135</v>
      </c>
      <c r="I318" t="s">
        <v>11</v>
      </c>
    </row>
    <row r="319" spans="1:9" x14ac:dyDescent="0.35">
      <c r="A319" t="s">
        <v>994</v>
      </c>
      <c r="B319" t="s">
        <v>995</v>
      </c>
      <c r="C319" s="13" t="str">
        <f>PROPER(Table1[[#This Row],[Name]])</f>
        <v>Tiffany Williams</v>
      </c>
      <c r="D319">
        <v>64</v>
      </c>
      <c r="E319" t="s">
        <v>14</v>
      </c>
      <c r="F319" t="str">
        <f>IF(OR(LEFT(Table1[[#This Row],[Name corrected]],2)="Ms",LEFT(Table1[[#This Row],[Name corrected]],3)="Mrs"),"Female",Table1[[#This Row],[Gender]])</f>
        <v>Female</v>
      </c>
      <c r="G319" t="s">
        <v>996</v>
      </c>
      <c r="H319" t="s">
        <v>42</v>
      </c>
      <c r="I319" t="s">
        <v>11</v>
      </c>
    </row>
    <row r="320" spans="1:9" x14ac:dyDescent="0.35">
      <c r="A320" t="s">
        <v>997</v>
      </c>
      <c r="B320" t="s">
        <v>998</v>
      </c>
      <c r="C320" s="13" t="str">
        <f>PROPER(Table1[[#This Row],[Name]])</f>
        <v>Madison Wright</v>
      </c>
      <c r="D320">
        <v>25</v>
      </c>
      <c r="E320" t="s">
        <v>8</v>
      </c>
      <c r="F320" t="str">
        <f>IF(OR(LEFT(Table1[[#This Row],[Name corrected]],2)="Ms",LEFT(Table1[[#This Row],[Name corrected]],3)="Mrs"),"Female",Table1[[#This Row],[Gender]])</f>
        <v>Male</v>
      </c>
      <c r="G320" t="s">
        <v>999</v>
      </c>
      <c r="H320" t="s">
        <v>57</v>
      </c>
      <c r="I320" t="s">
        <v>11</v>
      </c>
    </row>
    <row r="321" spans="1:9" x14ac:dyDescent="0.35">
      <c r="A321" t="s">
        <v>1000</v>
      </c>
      <c r="B321" t="s">
        <v>1001</v>
      </c>
      <c r="C321" s="13" t="str">
        <f>PROPER(Table1[[#This Row],[Name]])</f>
        <v>Casey Simpson</v>
      </c>
      <c r="D321">
        <v>54</v>
      </c>
      <c r="E321" t="s">
        <v>8</v>
      </c>
      <c r="F321" t="str">
        <f>IF(OR(LEFT(Table1[[#This Row],[Name corrected]],2)="Ms",LEFT(Table1[[#This Row],[Name corrected]],3)="Mrs"),"Female",Table1[[#This Row],[Gender]])</f>
        <v>Male</v>
      </c>
      <c r="G321" t="s">
        <v>1002</v>
      </c>
      <c r="H321" t="s">
        <v>308</v>
      </c>
      <c r="I321" t="s">
        <v>11</v>
      </c>
    </row>
    <row r="322" spans="1:9" x14ac:dyDescent="0.35">
      <c r="A322" t="s">
        <v>1003</v>
      </c>
      <c r="B322" t="s">
        <v>1004</v>
      </c>
      <c r="C322" s="13" t="str">
        <f>PROPER(Table1[[#This Row],[Name]])</f>
        <v>Jessica Gonzalez</v>
      </c>
      <c r="D322">
        <v>34</v>
      </c>
      <c r="E322" t="s">
        <v>14</v>
      </c>
      <c r="F322" t="str">
        <f>IF(OR(LEFT(Table1[[#This Row],[Name corrected]],2)="Ms",LEFT(Table1[[#This Row],[Name corrected]],3)="Mrs"),"Female",Table1[[#This Row],[Gender]])</f>
        <v>Female</v>
      </c>
      <c r="G322" t="s">
        <v>1005</v>
      </c>
      <c r="H322" t="s">
        <v>262</v>
      </c>
      <c r="I322" t="s">
        <v>11</v>
      </c>
    </row>
    <row r="323" spans="1:9" x14ac:dyDescent="0.35">
      <c r="A323" t="s">
        <v>1006</v>
      </c>
      <c r="B323" t="s">
        <v>1007</v>
      </c>
      <c r="C323" s="13" t="str">
        <f>PROPER(Table1[[#This Row],[Name]])</f>
        <v>Darren Burton</v>
      </c>
      <c r="D323">
        <v>21</v>
      </c>
      <c r="E323" t="s">
        <v>14</v>
      </c>
      <c r="F323" t="str">
        <f>IF(OR(LEFT(Table1[[#This Row],[Name corrected]],2)="Ms",LEFT(Table1[[#This Row],[Name corrected]],3)="Mrs"),"Female",Table1[[#This Row],[Gender]])</f>
        <v>Female</v>
      </c>
      <c r="G323" t="s">
        <v>1008</v>
      </c>
      <c r="H323" t="s">
        <v>232</v>
      </c>
      <c r="I323" t="s">
        <v>11</v>
      </c>
    </row>
    <row r="324" spans="1:9" x14ac:dyDescent="0.35">
      <c r="A324" t="s">
        <v>1009</v>
      </c>
      <c r="B324" t="s">
        <v>1010</v>
      </c>
      <c r="C324" s="13" t="str">
        <f>PROPER(Table1[[#This Row],[Name]])</f>
        <v>Samuel Arias</v>
      </c>
      <c r="D324">
        <v>54</v>
      </c>
      <c r="E324" t="s">
        <v>8</v>
      </c>
      <c r="F324" t="str">
        <f>IF(OR(LEFT(Table1[[#This Row],[Name corrected]],2)="Ms",LEFT(Table1[[#This Row],[Name corrected]],3)="Mrs"),"Female",Table1[[#This Row],[Gender]])</f>
        <v>Male</v>
      </c>
      <c r="G324" t="s">
        <v>1011</v>
      </c>
      <c r="H324" t="s">
        <v>840</v>
      </c>
      <c r="I324" t="s">
        <v>11</v>
      </c>
    </row>
    <row r="325" spans="1:9" x14ac:dyDescent="0.35">
      <c r="A325" t="s">
        <v>1012</v>
      </c>
      <c r="B325" t="s">
        <v>1013</v>
      </c>
      <c r="C325" s="13" t="str">
        <f>PROPER(Table1[[#This Row],[Name]])</f>
        <v>Kristy Dunlap</v>
      </c>
      <c r="D325">
        <v>64</v>
      </c>
      <c r="E325" t="s">
        <v>14</v>
      </c>
      <c r="F325" t="str">
        <f>IF(OR(LEFT(Table1[[#This Row],[Name corrected]],2)="Ms",LEFT(Table1[[#This Row],[Name corrected]],3)="Mrs"),"Female",Table1[[#This Row],[Gender]])</f>
        <v>Female</v>
      </c>
      <c r="G325" t="s">
        <v>1014</v>
      </c>
      <c r="H325" t="s">
        <v>10</v>
      </c>
      <c r="I325" t="s">
        <v>11</v>
      </c>
    </row>
    <row r="326" spans="1:9" x14ac:dyDescent="0.35">
      <c r="A326" t="s">
        <v>1015</v>
      </c>
      <c r="B326" t="s">
        <v>1016</v>
      </c>
      <c r="C326" s="13" t="str">
        <f>PROPER(Table1[[#This Row],[Name]])</f>
        <v>Alex Mann Ii</v>
      </c>
      <c r="D326">
        <v>58</v>
      </c>
      <c r="E326" t="s">
        <v>8</v>
      </c>
      <c r="F326" t="str">
        <f>IF(OR(LEFT(Table1[[#This Row],[Name corrected]],2)="Ms",LEFT(Table1[[#This Row],[Name corrected]],3)="Mrs"),"Female",Table1[[#This Row],[Gender]])</f>
        <v>Male</v>
      </c>
      <c r="G326" t="s">
        <v>1017</v>
      </c>
      <c r="H326" t="s">
        <v>91</v>
      </c>
      <c r="I326" t="s">
        <v>11</v>
      </c>
    </row>
    <row r="327" spans="1:9" x14ac:dyDescent="0.35">
      <c r="A327" t="s">
        <v>1018</v>
      </c>
      <c r="B327" t="s">
        <v>1019</v>
      </c>
      <c r="C327" s="13" t="str">
        <f>PROPER(Table1[[#This Row],[Name]])</f>
        <v>Andrew Smith</v>
      </c>
      <c r="D327">
        <v>60</v>
      </c>
      <c r="E327" t="s">
        <v>8</v>
      </c>
      <c r="F327" t="str">
        <f>IF(OR(LEFT(Table1[[#This Row],[Name corrected]],2)="Ms",LEFT(Table1[[#This Row],[Name corrected]],3)="Mrs"),"Female",Table1[[#This Row],[Gender]])</f>
        <v>Male</v>
      </c>
      <c r="G327" t="s">
        <v>1020</v>
      </c>
      <c r="H327" t="s">
        <v>319</v>
      </c>
      <c r="I327" t="s">
        <v>11</v>
      </c>
    </row>
    <row r="328" spans="1:9" x14ac:dyDescent="0.35">
      <c r="A328" t="s">
        <v>1021</v>
      </c>
      <c r="B328" t="s">
        <v>1022</v>
      </c>
      <c r="C328" s="13" t="str">
        <f>PROPER(Table1[[#This Row],[Name]])</f>
        <v>Robert King</v>
      </c>
      <c r="D328">
        <v>58</v>
      </c>
      <c r="E328" t="s">
        <v>14</v>
      </c>
      <c r="F328" t="str">
        <f>IF(OR(LEFT(Table1[[#This Row],[Name corrected]],2)="Ms",LEFT(Table1[[#This Row],[Name corrected]],3)="Mrs"),"Female",Table1[[#This Row],[Gender]])</f>
        <v>Female</v>
      </c>
      <c r="G328" t="s">
        <v>1023</v>
      </c>
      <c r="H328" t="s">
        <v>212</v>
      </c>
      <c r="I328" t="s">
        <v>11</v>
      </c>
    </row>
    <row r="329" spans="1:9" x14ac:dyDescent="0.35">
      <c r="A329" t="s">
        <v>1024</v>
      </c>
      <c r="B329" t="s">
        <v>1025</v>
      </c>
      <c r="C329" s="13" t="str">
        <f>PROPER(Table1[[#This Row],[Name]])</f>
        <v>Reginald Willis</v>
      </c>
      <c r="D329">
        <v>62</v>
      </c>
      <c r="E329" t="s">
        <v>14</v>
      </c>
      <c r="F329" t="str">
        <f>IF(OR(LEFT(Table1[[#This Row],[Name corrected]],2)="Ms",LEFT(Table1[[#This Row],[Name corrected]],3)="Mrs"),"Female",Table1[[#This Row],[Gender]])</f>
        <v>Female</v>
      </c>
      <c r="G329" t="s">
        <v>1026</v>
      </c>
      <c r="H329" t="s">
        <v>53</v>
      </c>
      <c r="I329" t="s">
        <v>11</v>
      </c>
    </row>
    <row r="330" spans="1:9" x14ac:dyDescent="0.35">
      <c r="A330" t="s">
        <v>1027</v>
      </c>
      <c r="B330" t="s">
        <v>1028</v>
      </c>
      <c r="C330" s="13" t="str">
        <f>PROPER(Table1[[#This Row],[Name]])</f>
        <v>Mario Harvey Jr.</v>
      </c>
      <c r="D330">
        <v>46</v>
      </c>
      <c r="E330" t="s">
        <v>8</v>
      </c>
      <c r="F330" t="str">
        <f>IF(OR(LEFT(Table1[[#This Row],[Name corrected]],2)="Ms",LEFT(Table1[[#This Row],[Name corrected]],3)="Mrs"),"Female",Table1[[#This Row],[Gender]])</f>
        <v>Male</v>
      </c>
      <c r="G330" t="s">
        <v>1029</v>
      </c>
      <c r="H330" t="s">
        <v>196</v>
      </c>
      <c r="I330" t="s">
        <v>11</v>
      </c>
    </row>
    <row r="331" spans="1:9" x14ac:dyDescent="0.35">
      <c r="A331" t="s">
        <v>1030</v>
      </c>
      <c r="B331" t="s">
        <v>1031</v>
      </c>
      <c r="C331" s="13" t="str">
        <f>PROPER(Table1[[#This Row],[Name]])</f>
        <v>Victor Mcintosh</v>
      </c>
      <c r="D331">
        <v>62</v>
      </c>
      <c r="E331" t="s">
        <v>14</v>
      </c>
      <c r="F331" t="str">
        <f>IF(OR(LEFT(Table1[[#This Row],[Name corrected]],2)="Ms",LEFT(Table1[[#This Row],[Name corrected]],3)="Mrs"),"Female",Table1[[#This Row],[Gender]])</f>
        <v>Female</v>
      </c>
      <c r="G331" t="s">
        <v>1032</v>
      </c>
      <c r="H331" t="s">
        <v>196</v>
      </c>
      <c r="I331" t="s">
        <v>11</v>
      </c>
    </row>
    <row r="332" spans="1:9" x14ac:dyDescent="0.35">
      <c r="A332" t="s">
        <v>1033</v>
      </c>
      <c r="B332" t="s">
        <v>1034</v>
      </c>
      <c r="C332" s="13" t="str">
        <f>PROPER(Table1[[#This Row],[Name]])</f>
        <v>Pamela Mcguire</v>
      </c>
      <c r="D332">
        <v>54</v>
      </c>
      <c r="E332" t="s">
        <v>8</v>
      </c>
      <c r="F332" t="str">
        <f>IF(OR(LEFT(Table1[[#This Row],[Name corrected]],2)="Ms",LEFT(Table1[[#This Row],[Name corrected]],3)="Mrs"),"Female",Table1[[#This Row],[Gender]])</f>
        <v>Male</v>
      </c>
      <c r="G332" t="s">
        <v>1035</v>
      </c>
      <c r="H332" t="s">
        <v>189</v>
      </c>
      <c r="I332" t="s">
        <v>11</v>
      </c>
    </row>
    <row r="333" spans="1:9" x14ac:dyDescent="0.35">
      <c r="A333" t="s">
        <v>1036</v>
      </c>
      <c r="B333" t="s">
        <v>1037</v>
      </c>
      <c r="C333" s="13" t="str">
        <f>PROPER(Table1[[#This Row],[Name]])</f>
        <v>Maria Phillips</v>
      </c>
      <c r="D333">
        <v>38</v>
      </c>
      <c r="E333" t="s">
        <v>14</v>
      </c>
      <c r="F333" t="str">
        <f>IF(OR(LEFT(Table1[[#This Row],[Name corrected]],2)="Ms",LEFT(Table1[[#This Row],[Name corrected]],3)="Mrs"),"Female",Table1[[#This Row],[Gender]])</f>
        <v>Female</v>
      </c>
      <c r="G333" t="s">
        <v>1038</v>
      </c>
      <c r="H333" t="s">
        <v>61</v>
      </c>
      <c r="I333" t="s">
        <v>11</v>
      </c>
    </row>
    <row r="334" spans="1:9" x14ac:dyDescent="0.35">
      <c r="A334" t="s">
        <v>1039</v>
      </c>
      <c r="B334" t="s">
        <v>1040</v>
      </c>
      <c r="C334" s="13" t="str">
        <f>PROPER(Table1[[#This Row],[Name]])</f>
        <v>Dr. Lindsay Hanna</v>
      </c>
      <c r="D334">
        <v>34</v>
      </c>
      <c r="E334" t="s">
        <v>14</v>
      </c>
      <c r="F334" t="str">
        <f>IF(OR(LEFT(Table1[[#This Row],[Name corrected]],2)="Ms",LEFT(Table1[[#This Row],[Name corrected]],3)="Mrs"),"Female",Table1[[#This Row],[Gender]])</f>
        <v>Female</v>
      </c>
      <c r="G334" t="s">
        <v>1041</v>
      </c>
      <c r="H334" t="s">
        <v>94</v>
      </c>
      <c r="I334" t="s">
        <v>11</v>
      </c>
    </row>
    <row r="335" spans="1:9" x14ac:dyDescent="0.35">
      <c r="A335" t="s">
        <v>1042</v>
      </c>
      <c r="B335" t="s">
        <v>1043</v>
      </c>
      <c r="C335" s="13" t="str">
        <f>PROPER(Table1[[#This Row],[Name]])</f>
        <v>Teresa Johnson</v>
      </c>
      <c r="D335">
        <v>64</v>
      </c>
      <c r="E335" t="s">
        <v>14</v>
      </c>
      <c r="F335" t="str">
        <f>IF(OR(LEFT(Table1[[#This Row],[Name corrected]],2)="Ms",LEFT(Table1[[#This Row],[Name corrected]],3)="Mrs"),"Female",Table1[[#This Row],[Gender]])</f>
        <v>Female</v>
      </c>
      <c r="G335" t="s">
        <v>1044</v>
      </c>
      <c r="H335" t="s">
        <v>76</v>
      </c>
      <c r="I335" t="s">
        <v>11</v>
      </c>
    </row>
    <row r="336" spans="1:9" x14ac:dyDescent="0.35">
      <c r="A336" t="s">
        <v>1045</v>
      </c>
      <c r="B336" t="s">
        <v>1046</v>
      </c>
      <c r="C336" s="13" t="str">
        <f>PROPER(Table1[[#This Row],[Name]])</f>
        <v>Mr. Christopher Sims</v>
      </c>
      <c r="D336">
        <v>50</v>
      </c>
      <c r="E336" t="s">
        <v>14</v>
      </c>
      <c r="F336" t="str">
        <f>IF(OR(LEFT(Table1[[#This Row],[Name corrected]],2)="Ms",LEFT(Table1[[#This Row],[Name corrected]],3)="Mrs"),"Female",Table1[[#This Row],[Gender]])</f>
        <v>Female</v>
      </c>
      <c r="G336" t="s">
        <v>1047</v>
      </c>
      <c r="H336" t="s">
        <v>162</v>
      </c>
      <c r="I336" t="s">
        <v>11</v>
      </c>
    </row>
    <row r="337" spans="1:9" x14ac:dyDescent="0.35">
      <c r="A337" t="s">
        <v>1048</v>
      </c>
      <c r="B337" t="s">
        <v>1049</v>
      </c>
      <c r="C337" s="13" t="str">
        <f>PROPER(Table1[[#This Row],[Name]])</f>
        <v>Jennifer Woods</v>
      </c>
      <c r="D337">
        <v>37</v>
      </c>
      <c r="E337" t="s">
        <v>8</v>
      </c>
      <c r="F337" t="str">
        <f>IF(OR(LEFT(Table1[[#This Row],[Name corrected]],2)="Ms",LEFT(Table1[[#This Row],[Name corrected]],3)="Mrs"),"Female",Table1[[#This Row],[Gender]])</f>
        <v>Male</v>
      </c>
      <c r="G337" t="s">
        <v>1050</v>
      </c>
      <c r="H337" t="s">
        <v>10</v>
      </c>
      <c r="I337" t="s">
        <v>11</v>
      </c>
    </row>
    <row r="338" spans="1:9" x14ac:dyDescent="0.35">
      <c r="A338" t="s">
        <v>1051</v>
      </c>
      <c r="B338" t="s">
        <v>1052</v>
      </c>
      <c r="C338" s="13" t="str">
        <f>PROPER(Table1[[#This Row],[Name]])</f>
        <v>John Jones</v>
      </c>
      <c r="D338">
        <v>58</v>
      </c>
      <c r="E338" t="s">
        <v>14</v>
      </c>
      <c r="F338" t="str">
        <f>IF(OR(LEFT(Table1[[#This Row],[Name corrected]],2)="Ms",LEFT(Table1[[#This Row],[Name corrected]],3)="Mrs"),"Female",Table1[[#This Row],[Gender]])</f>
        <v>Female</v>
      </c>
      <c r="G338" t="s">
        <v>1053</v>
      </c>
      <c r="H338" t="s">
        <v>30</v>
      </c>
      <c r="I338" t="s">
        <v>11</v>
      </c>
    </row>
    <row r="339" spans="1:9" x14ac:dyDescent="0.35">
      <c r="A339" t="s">
        <v>1054</v>
      </c>
      <c r="B339" t="s">
        <v>1055</v>
      </c>
      <c r="C339" s="13" t="str">
        <f>PROPER(Table1[[#This Row],[Name]])</f>
        <v>Carol Lewis</v>
      </c>
      <c r="D339">
        <v>40</v>
      </c>
      <c r="E339" t="s">
        <v>14</v>
      </c>
      <c r="F339" t="str">
        <f>IF(OR(LEFT(Table1[[#This Row],[Name corrected]],2)="Ms",LEFT(Table1[[#This Row],[Name corrected]],3)="Mrs"),"Female",Table1[[#This Row],[Gender]])</f>
        <v>Female</v>
      </c>
      <c r="G339" t="s">
        <v>1056</v>
      </c>
      <c r="H339" t="s">
        <v>10</v>
      </c>
      <c r="I339" t="s">
        <v>11</v>
      </c>
    </row>
    <row r="340" spans="1:9" x14ac:dyDescent="0.35">
      <c r="A340" t="s">
        <v>1057</v>
      </c>
      <c r="B340" t="s">
        <v>1058</v>
      </c>
      <c r="C340" s="13" t="str">
        <f>PROPER(Table1[[#This Row],[Name]])</f>
        <v>Jasmine Snyder</v>
      </c>
      <c r="D340">
        <v>46</v>
      </c>
      <c r="E340" t="s">
        <v>14</v>
      </c>
      <c r="F340" t="str">
        <f>IF(OR(LEFT(Table1[[#This Row],[Name corrected]],2)="Ms",LEFT(Table1[[#This Row],[Name corrected]],3)="Mrs"),"Female",Table1[[#This Row],[Gender]])</f>
        <v>Female</v>
      </c>
      <c r="G340" t="s">
        <v>1059</v>
      </c>
      <c r="H340" t="s">
        <v>162</v>
      </c>
      <c r="I340" t="s">
        <v>11</v>
      </c>
    </row>
    <row r="341" spans="1:9" x14ac:dyDescent="0.35">
      <c r="A341" t="s">
        <v>1060</v>
      </c>
      <c r="B341" t="s">
        <v>1061</v>
      </c>
      <c r="C341" s="13" t="str">
        <f>PROPER(Table1[[#This Row],[Name]])</f>
        <v>Mrs. Susan Buckley</v>
      </c>
      <c r="D341">
        <v>52</v>
      </c>
      <c r="E341" t="s">
        <v>14</v>
      </c>
      <c r="F341" t="str">
        <f>IF(OR(LEFT(Table1[[#This Row],[Name corrected]],2)="Ms",LEFT(Table1[[#This Row],[Name corrected]],3)="Mrs"),"Female",Table1[[#This Row],[Gender]])</f>
        <v>Female</v>
      </c>
      <c r="G341" t="s">
        <v>1062</v>
      </c>
      <c r="H341" t="s">
        <v>128</v>
      </c>
      <c r="I341" t="s">
        <v>11</v>
      </c>
    </row>
    <row r="342" spans="1:9" x14ac:dyDescent="0.35">
      <c r="A342" t="s">
        <v>1063</v>
      </c>
      <c r="B342" t="s">
        <v>1064</v>
      </c>
      <c r="C342" s="13" t="str">
        <f>PROPER(Table1[[#This Row],[Name]])</f>
        <v>Eric Davis</v>
      </c>
      <c r="D342">
        <v>27</v>
      </c>
      <c r="E342" t="s">
        <v>8</v>
      </c>
      <c r="F342" t="str">
        <f>IF(OR(LEFT(Table1[[#This Row],[Name corrected]],2)="Ms",LEFT(Table1[[#This Row],[Name corrected]],3)="Mrs"),"Female",Table1[[#This Row],[Gender]])</f>
        <v>Male</v>
      </c>
      <c r="G342" t="s">
        <v>1065</v>
      </c>
      <c r="H342" t="s">
        <v>269</v>
      </c>
      <c r="I342" t="s">
        <v>11</v>
      </c>
    </row>
    <row r="343" spans="1:9" x14ac:dyDescent="0.35">
      <c r="A343" t="s">
        <v>1066</v>
      </c>
      <c r="B343" t="s">
        <v>1067</v>
      </c>
      <c r="C343" s="13" t="str">
        <f>PROPER(Table1[[#This Row],[Name]])</f>
        <v>Angela Williams</v>
      </c>
      <c r="D343">
        <v>56</v>
      </c>
      <c r="E343" t="s">
        <v>14</v>
      </c>
      <c r="F343" t="str">
        <f>IF(OR(LEFT(Table1[[#This Row],[Name corrected]],2)="Ms",LEFT(Table1[[#This Row],[Name corrected]],3)="Mrs"),"Female",Table1[[#This Row],[Gender]])</f>
        <v>Female</v>
      </c>
      <c r="G343" t="s">
        <v>1068</v>
      </c>
      <c r="H343" t="s">
        <v>189</v>
      </c>
      <c r="I343" t="s">
        <v>11</v>
      </c>
    </row>
    <row r="344" spans="1:9" x14ac:dyDescent="0.35">
      <c r="A344" t="s">
        <v>1069</v>
      </c>
      <c r="B344" t="s">
        <v>1070</v>
      </c>
      <c r="C344" s="13" t="str">
        <f>PROPER(Table1[[#This Row],[Name]])</f>
        <v>Michelle Cunningham</v>
      </c>
      <c r="D344">
        <v>30</v>
      </c>
      <c r="E344" t="s">
        <v>14</v>
      </c>
      <c r="F344" t="str">
        <f>IF(OR(LEFT(Table1[[#This Row],[Name corrected]],2)="Ms",LEFT(Table1[[#This Row],[Name corrected]],3)="Mrs"),"Female",Table1[[#This Row],[Gender]])</f>
        <v>Female</v>
      </c>
      <c r="G344" t="s">
        <v>1071</v>
      </c>
      <c r="H344" t="s">
        <v>162</v>
      </c>
      <c r="I344" t="s">
        <v>11</v>
      </c>
    </row>
    <row r="345" spans="1:9" x14ac:dyDescent="0.35">
      <c r="A345" t="s">
        <v>1072</v>
      </c>
      <c r="B345" t="s">
        <v>1073</v>
      </c>
      <c r="C345" s="13" t="str">
        <f>PROPER(Table1[[#This Row],[Name]])</f>
        <v>Ryan Moore</v>
      </c>
      <c r="D345">
        <v>38</v>
      </c>
      <c r="E345" t="s">
        <v>8</v>
      </c>
      <c r="F345" t="str">
        <f>IF(OR(LEFT(Table1[[#This Row],[Name corrected]],2)="Ms",LEFT(Table1[[#This Row],[Name corrected]],3)="Mrs"),"Female",Table1[[#This Row],[Gender]])</f>
        <v>Male</v>
      </c>
      <c r="G345" t="s">
        <v>1074</v>
      </c>
      <c r="H345" t="s">
        <v>282</v>
      </c>
      <c r="I345" t="s">
        <v>11</v>
      </c>
    </row>
    <row r="346" spans="1:9" x14ac:dyDescent="0.35">
      <c r="A346" t="s">
        <v>1075</v>
      </c>
      <c r="B346" t="s">
        <v>1076</v>
      </c>
      <c r="C346" s="13" t="str">
        <f>PROPER(Table1[[#This Row],[Name]])</f>
        <v>Evelyn Brown</v>
      </c>
      <c r="D346">
        <v>39</v>
      </c>
      <c r="E346" t="s">
        <v>8</v>
      </c>
      <c r="F346" t="str">
        <f>IF(OR(LEFT(Table1[[#This Row],[Name corrected]],2)="Ms",LEFT(Table1[[#This Row],[Name corrected]],3)="Mrs"),"Female",Table1[[#This Row],[Gender]])</f>
        <v>Male</v>
      </c>
      <c r="G346" t="s">
        <v>1077</v>
      </c>
      <c r="H346" t="s">
        <v>228</v>
      </c>
      <c r="I346" t="s">
        <v>11</v>
      </c>
    </row>
    <row r="347" spans="1:9" x14ac:dyDescent="0.35">
      <c r="A347" t="s">
        <v>1078</v>
      </c>
      <c r="B347" t="s">
        <v>1079</v>
      </c>
      <c r="C347" s="13" t="str">
        <f>PROPER(Table1[[#This Row],[Name]])</f>
        <v>Daniel Nelson</v>
      </c>
      <c r="D347">
        <v>33</v>
      </c>
      <c r="E347" t="s">
        <v>8</v>
      </c>
      <c r="F347" t="str">
        <f>IF(OR(LEFT(Table1[[#This Row],[Name corrected]],2)="Ms",LEFT(Table1[[#This Row],[Name corrected]],3)="Mrs"),"Female",Table1[[#This Row],[Gender]])</f>
        <v>Male</v>
      </c>
      <c r="G347" t="s">
        <v>1080</v>
      </c>
      <c r="H347" t="s">
        <v>91</v>
      </c>
      <c r="I347" t="s">
        <v>11</v>
      </c>
    </row>
    <row r="348" spans="1:9" x14ac:dyDescent="0.35">
      <c r="A348" t="s">
        <v>1081</v>
      </c>
      <c r="B348" t="s">
        <v>1082</v>
      </c>
      <c r="C348" s="13" t="str">
        <f>PROPER(Table1[[#This Row],[Name]])</f>
        <v>John Jordan</v>
      </c>
      <c r="D348">
        <v>58</v>
      </c>
      <c r="E348" t="s">
        <v>14</v>
      </c>
      <c r="F348" t="str">
        <f>IF(OR(LEFT(Table1[[#This Row],[Name corrected]],2)="Ms",LEFT(Table1[[#This Row],[Name corrected]],3)="Mrs"),"Female",Table1[[#This Row],[Gender]])</f>
        <v>Female</v>
      </c>
      <c r="G348" t="s">
        <v>1083</v>
      </c>
      <c r="H348" t="s">
        <v>232</v>
      </c>
      <c r="I348" t="s">
        <v>11</v>
      </c>
    </row>
    <row r="349" spans="1:9" x14ac:dyDescent="0.35">
      <c r="A349" t="s">
        <v>1084</v>
      </c>
      <c r="B349" t="s">
        <v>1085</v>
      </c>
      <c r="C349" s="13" t="str">
        <f>PROPER(Table1[[#This Row],[Name]])</f>
        <v>Justin Mason Dds</v>
      </c>
      <c r="D349">
        <v>39</v>
      </c>
      <c r="E349" t="s">
        <v>14</v>
      </c>
      <c r="F349" t="str">
        <f>IF(OR(LEFT(Table1[[#This Row],[Name corrected]],2)="Ms",LEFT(Table1[[#This Row],[Name corrected]],3)="Mrs"),"Female",Table1[[#This Row],[Gender]])</f>
        <v>Female</v>
      </c>
      <c r="G349" t="s">
        <v>1086</v>
      </c>
      <c r="H349" t="s">
        <v>162</v>
      </c>
      <c r="I349" t="s">
        <v>11</v>
      </c>
    </row>
    <row r="350" spans="1:9" x14ac:dyDescent="0.35">
      <c r="A350" t="s">
        <v>1087</v>
      </c>
      <c r="B350" t="s">
        <v>1088</v>
      </c>
      <c r="C350" s="13" t="str">
        <f>PROPER(Table1[[#This Row],[Name]])</f>
        <v>Sherry Cabrera</v>
      </c>
      <c r="D350">
        <v>55</v>
      </c>
      <c r="E350" t="s">
        <v>8</v>
      </c>
      <c r="F350" t="str">
        <f>IF(OR(LEFT(Table1[[#This Row],[Name corrected]],2)="Ms",LEFT(Table1[[#This Row],[Name corrected]],3)="Mrs"),"Female",Table1[[#This Row],[Gender]])</f>
        <v>Male</v>
      </c>
      <c r="G350" t="s">
        <v>1089</v>
      </c>
      <c r="H350" t="s">
        <v>46</v>
      </c>
      <c r="I350" t="s">
        <v>11</v>
      </c>
    </row>
    <row r="351" spans="1:9" x14ac:dyDescent="0.35">
      <c r="A351" t="s">
        <v>1090</v>
      </c>
      <c r="B351" t="s">
        <v>1091</v>
      </c>
      <c r="C351" s="13" t="str">
        <f>PROPER(Table1[[#This Row],[Name]])</f>
        <v>Heather Valenzuela</v>
      </c>
      <c r="D351">
        <v>31</v>
      </c>
      <c r="E351" t="s">
        <v>8</v>
      </c>
      <c r="F351" t="str">
        <f>IF(OR(LEFT(Table1[[#This Row],[Name corrected]],2)="Ms",LEFT(Table1[[#This Row],[Name corrected]],3)="Mrs"),"Female",Table1[[#This Row],[Gender]])</f>
        <v>Male</v>
      </c>
      <c r="G351" t="s">
        <v>1092</v>
      </c>
      <c r="H351" t="s">
        <v>158</v>
      </c>
      <c r="I351" t="s">
        <v>11</v>
      </c>
    </row>
    <row r="352" spans="1:9" x14ac:dyDescent="0.35">
      <c r="A352" t="s">
        <v>1093</v>
      </c>
      <c r="B352" t="s">
        <v>1094</v>
      </c>
      <c r="C352" s="13" t="str">
        <f>PROPER(Table1[[#This Row],[Name]])</f>
        <v>Charles Miller</v>
      </c>
      <c r="D352">
        <v>26</v>
      </c>
      <c r="E352" t="s">
        <v>8</v>
      </c>
      <c r="F352" t="str">
        <f>IF(OR(LEFT(Table1[[#This Row],[Name corrected]],2)="Ms",LEFT(Table1[[#This Row],[Name corrected]],3)="Mrs"),"Female",Table1[[#This Row],[Gender]])</f>
        <v>Male</v>
      </c>
      <c r="G352" t="s">
        <v>1095</v>
      </c>
      <c r="H352" t="s">
        <v>262</v>
      </c>
      <c r="I352" t="s">
        <v>11</v>
      </c>
    </row>
    <row r="353" spans="1:9" x14ac:dyDescent="0.35">
      <c r="A353" t="s">
        <v>1096</v>
      </c>
      <c r="B353" t="s">
        <v>1097</v>
      </c>
      <c r="C353" s="13" t="str">
        <f>PROPER(Table1[[#This Row],[Name]])</f>
        <v>Jeffrey Mccarthy</v>
      </c>
      <c r="D353">
        <v>25</v>
      </c>
      <c r="E353" t="s">
        <v>14</v>
      </c>
      <c r="F353" t="str">
        <f>IF(OR(LEFT(Table1[[#This Row],[Name corrected]],2)="Ms",LEFT(Table1[[#This Row],[Name corrected]],3)="Mrs"),"Female",Table1[[#This Row],[Gender]])</f>
        <v>Female</v>
      </c>
      <c r="G353" t="s">
        <v>1098</v>
      </c>
      <c r="H353" t="s">
        <v>65</v>
      </c>
      <c r="I353" t="s">
        <v>11</v>
      </c>
    </row>
    <row r="354" spans="1:9" x14ac:dyDescent="0.35">
      <c r="A354" t="s">
        <v>1099</v>
      </c>
      <c r="B354" t="s">
        <v>1100</v>
      </c>
      <c r="C354" s="13" t="str">
        <f>PROPER(Table1[[#This Row],[Name]])</f>
        <v>Michael Greene</v>
      </c>
      <c r="D354">
        <v>52</v>
      </c>
      <c r="E354" t="s">
        <v>14</v>
      </c>
      <c r="F354" t="str">
        <f>IF(OR(LEFT(Table1[[#This Row],[Name corrected]],2)="Ms",LEFT(Table1[[#This Row],[Name corrected]],3)="Mrs"),"Female",Table1[[#This Row],[Gender]])</f>
        <v>Female</v>
      </c>
      <c r="G354" t="s">
        <v>1101</v>
      </c>
      <c r="H354" t="s">
        <v>319</v>
      </c>
      <c r="I354" t="s">
        <v>11</v>
      </c>
    </row>
    <row r="355" spans="1:9" x14ac:dyDescent="0.35">
      <c r="A355" t="s">
        <v>1102</v>
      </c>
      <c r="B355" t="s">
        <v>3823</v>
      </c>
      <c r="C355" s="13" t="str">
        <f>PROPER(Table1[[#This Row],[Name]])</f>
        <v xml:space="preserve">   Laura Green</v>
      </c>
      <c r="D355">
        <v>56</v>
      </c>
      <c r="E355" t="s">
        <v>14</v>
      </c>
      <c r="F355" t="str">
        <f>IF(OR(LEFT(Table1[[#This Row],[Name corrected]],2)="Ms",LEFT(Table1[[#This Row],[Name corrected]],3)="Mrs"),"Female",Table1[[#This Row],[Gender]])</f>
        <v>Female</v>
      </c>
      <c r="G355" t="s">
        <v>1103</v>
      </c>
      <c r="H355" t="s">
        <v>30</v>
      </c>
      <c r="I355" t="s">
        <v>11</v>
      </c>
    </row>
    <row r="356" spans="1:9" x14ac:dyDescent="0.35">
      <c r="A356" t="s">
        <v>1104</v>
      </c>
      <c r="B356" t="s">
        <v>1105</v>
      </c>
      <c r="C356" s="13" t="str">
        <f>PROPER(Table1[[#This Row],[Name]])</f>
        <v>Ryan Torres</v>
      </c>
      <c r="D356">
        <v>38</v>
      </c>
      <c r="E356" t="s">
        <v>8</v>
      </c>
      <c r="F356" t="str">
        <f>IF(OR(LEFT(Table1[[#This Row],[Name corrected]],2)="Ms",LEFT(Table1[[#This Row],[Name corrected]],3)="Mrs"),"Female",Table1[[#This Row],[Gender]])</f>
        <v>Male</v>
      </c>
      <c r="G356" t="s">
        <v>1106</v>
      </c>
      <c r="H356" t="s">
        <v>162</v>
      </c>
      <c r="I356" t="s">
        <v>11</v>
      </c>
    </row>
    <row r="357" spans="1:9" x14ac:dyDescent="0.35">
      <c r="A357" t="s">
        <v>1107</v>
      </c>
      <c r="B357" t="s">
        <v>1108</v>
      </c>
      <c r="C357" s="13" t="str">
        <f>PROPER(Table1[[#This Row],[Name]])</f>
        <v>Carlos Flores</v>
      </c>
      <c r="D357">
        <v>20</v>
      </c>
      <c r="E357" t="s">
        <v>8</v>
      </c>
      <c r="F357" t="str">
        <f>IF(OR(LEFT(Table1[[#This Row],[Name corrected]],2)="Ms",LEFT(Table1[[#This Row],[Name corrected]],3)="Mrs"),"Female",Table1[[#This Row],[Gender]])</f>
        <v>Male</v>
      </c>
      <c r="G357" t="s">
        <v>1109</v>
      </c>
      <c r="H357" t="s">
        <v>69</v>
      </c>
      <c r="I357" t="s">
        <v>11</v>
      </c>
    </row>
    <row r="358" spans="1:9" x14ac:dyDescent="0.35">
      <c r="A358" t="s">
        <v>1110</v>
      </c>
      <c r="B358" t="s">
        <v>1111</v>
      </c>
      <c r="C358" s="13" t="str">
        <f>PROPER(Table1[[#This Row],[Name]])</f>
        <v>Steve Hunt</v>
      </c>
      <c r="D358">
        <v>54</v>
      </c>
      <c r="E358" t="s">
        <v>8</v>
      </c>
      <c r="F358" t="str">
        <f>IF(OR(LEFT(Table1[[#This Row],[Name corrected]],2)="Ms",LEFT(Table1[[#This Row],[Name corrected]],3)="Mrs"),"Female",Table1[[#This Row],[Gender]])</f>
        <v>Male</v>
      </c>
      <c r="G358" t="s">
        <v>1112</v>
      </c>
      <c r="H358" t="s">
        <v>282</v>
      </c>
      <c r="I358" t="s">
        <v>11</v>
      </c>
    </row>
    <row r="359" spans="1:9" x14ac:dyDescent="0.35">
      <c r="A359" t="s">
        <v>1113</v>
      </c>
      <c r="B359" t="s">
        <v>1114</v>
      </c>
      <c r="C359" s="13" t="str">
        <f>PROPER(Table1[[#This Row],[Name]])</f>
        <v>Manuel Castillo</v>
      </c>
      <c r="D359">
        <v>41</v>
      </c>
      <c r="E359" t="s">
        <v>8</v>
      </c>
      <c r="F359" t="str">
        <f>IF(OR(LEFT(Table1[[#This Row],[Name corrected]],2)="Ms",LEFT(Table1[[#This Row],[Name corrected]],3)="Mrs"),"Female",Table1[[#This Row],[Gender]])</f>
        <v>Male</v>
      </c>
      <c r="G359" t="s">
        <v>1115</v>
      </c>
      <c r="H359" t="s">
        <v>232</v>
      </c>
      <c r="I359" t="s">
        <v>11</v>
      </c>
    </row>
    <row r="360" spans="1:9" x14ac:dyDescent="0.35">
      <c r="A360" t="s">
        <v>1116</v>
      </c>
      <c r="B360" t="s">
        <v>1117</v>
      </c>
      <c r="C360" s="13" t="str">
        <f>PROPER(Table1[[#This Row],[Name]])</f>
        <v>Ashley Anderson</v>
      </c>
      <c r="D360">
        <v>60</v>
      </c>
      <c r="E360" t="s">
        <v>14</v>
      </c>
      <c r="F360" t="str">
        <f>IF(OR(LEFT(Table1[[#This Row],[Name corrected]],2)="Ms",LEFT(Table1[[#This Row],[Name corrected]],3)="Mrs"),"Female",Table1[[#This Row],[Gender]])</f>
        <v>Female</v>
      </c>
      <c r="G360" t="s">
        <v>1118</v>
      </c>
      <c r="H360" t="s">
        <v>308</v>
      </c>
      <c r="I360" t="s">
        <v>11</v>
      </c>
    </row>
    <row r="361" spans="1:9" x14ac:dyDescent="0.35">
      <c r="A361" t="s">
        <v>1119</v>
      </c>
      <c r="B361" t="s">
        <v>1120</v>
      </c>
      <c r="C361" s="13" t="str">
        <f>PROPER(Table1[[#This Row],[Name]])</f>
        <v>Melanie Lam</v>
      </c>
      <c r="D361">
        <v>32</v>
      </c>
      <c r="E361" t="s">
        <v>8</v>
      </c>
      <c r="F361" t="str">
        <f>IF(OR(LEFT(Table1[[#This Row],[Name corrected]],2)="Ms",LEFT(Table1[[#This Row],[Name corrected]],3)="Mrs"),"Female",Table1[[#This Row],[Gender]])</f>
        <v>Male</v>
      </c>
      <c r="G361" t="s">
        <v>1121</v>
      </c>
      <c r="H361" t="s">
        <v>57</v>
      </c>
      <c r="I361" t="s">
        <v>11</v>
      </c>
    </row>
    <row r="362" spans="1:9" x14ac:dyDescent="0.35">
      <c r="A362" t="s">
        <v>1122</v>
      </c>
      <c r="B362" t="s">
        <v>1123</v>
      </c>
      <c r="C362" s="13" t="str">
        <f>PROPER(Table1[[#This Row],[Name]])</f>
        <v>Denise Tate</v>
      </c>
      <c r="D362">
        <v>34</v>
      </c>
      <c r="E362" t="s">
        <v>8</v>
      </c>
      <c r="F362" t="str">
        <f>IF(OR(LEFT(Table1[[#This Row],[Name corrected]],2)="Ms",LEFT(Table1[[#This Row],[Name corrected]],3)="Mrs"),"Female",Table1[[#This Row],[Gender]])</f>
        <v>Male</v>
      </c>
      <c r="G362" t="s">
        <v>1124</v>
      </c>
      <c r="H362" t="s">
        <v>286</v>
      </c>
      <c r="I362" t="s">
        <v>11</v>
      </c>
    </row>
    <row r="363" spans="1:9" x14ac:dyDescent="0.35">
      <c r="A363" t="s">
        <v>1125</v>
      </c>
      <c r="B363" t="s">
        <v>1126</v>
      </c>
      <c r="C363" s="13" t="str">
        <f>PROPER(Table1[[#This Row],[Name]])</f>
        <v>Natalie Johnson</v>
      </c>
      <c r="D363">
        <v>64</v>
      </c>
      <c r="E363" t="s">
        <v>8</v>
      </c>
      <c r="F363" t="str">
        <f>IF(OR(LEFT(Table1[[#This Row],[Name corrected]],2)="Ms",LEFT(Table1[[#This Row],[Name corrected]],3)="Mrs"),"Female",Table1[[#This Row],[Gender]])</f>
        <v>Male</v>
      </c>
      <c r="G363" t="s">
        <v>1127</v>
      </c>
      <c r="H363" t="s">
        <v>249</v>
      </c>
      <c r="I363" t="s">
        <v>11</v>
      </c>
    </row>
    <row r="364" spans="1:9" x14ac:dyDescent="0.35">
      <c r="A364" t="s">
        <v>1128</v>
      </c>
      <c r="B364" t="s">
        <v>1129</v>
      </c>
      <c r="C364" s="13" t="str">
        <f>PROPER(Table1[[#This Row],[Name]])</f>
        <v>Joshua Smith Dvm</v>
      </c>
      <c r="D364">
        <v>60</v>
      </c>
      <c r="E364" t="s">
        <v>8</v>
      </c>
      <c r="F364" t="str">
        <f>IF(OR(LEFT(Table1[[#This Row],[Name corrected]],2)="Ms",LEFT(Table1[[#This Row],[Name corrected]],3)="Mrs"),"Female",Table1[[#This Row],[Gender]])</f>
        <v>Male</v>
      </c>
      <c r="G364" t="s">
        <v>1130</v>
      </c>
      <c r="H364" t="s">
        <v>158</v>
      </c>
      <c r="I364" t="s">
        <v>11</v>
      </c>
    </row>
    <row r="365" spans="1:9" x14ac:dyDescent="0.35">
      <c r="A365" t="s">
        <v>1131</v>
      </c>
      <c r="B365" t="s">
        <v>1132</v>
      </c>
      <c r="C365" s="13" t="str">
        <f>PROPER(Table1[[#This Row],[Name]])</f>
        <v>Elizabeth Smith</v>
      </c>
      <c r="D365">
        <v>23</v>
      </c>
      <c r="E365" t="s">
        <v>8</v>
      </c>
      <c r="F365" t="str">
        <f>IF(OR(LEFT(Table1[[#This Row],[Name corrected]],2)="Ms",LEFT(Table1[[#This Row],[Name corrected]],3)="Mrs"),"Female",Table1[[#This Row],[Gender]])</f>
        <v>Male</v>
      </c>
      <c r="G365" t="s">
        <v>1133</v>
      </c>
      <c r="H365" t="s">
        <v>22</v>
      </c>
      <c r="I365" t="s">
        <v>11</v>
      </c>
    </row>
    <row r="366" spans="1:9" x14ac:dyDescent="0.35">
      <c r="A366" t="s">
        <v>1134</v>
      </c>
      <c r="B366" t="s">
        <v>1135</v>
      </c>
      <c r="C366" s="13" t="str">
        <f>PROPER(Table1[[#This Row],[Name]])</f>
        <v>Chloe Aguilar</v>
      </c>
      <c r="D366">
        <v>58</v>
      </c>
      <c r="E366" t="s">
        <v>8</v>
      </c>
      <c r="F366" t="str">
        <f>IF(OR(LEFT(Table1[[#This Row],[Name corrected]],2)="Ms",LEFT(Table1[[#This Row],[Name corrected]],3)="Mrs"),"Female",Table1[[#This Row],[Gender]])</f>
        <v>Male</v>
      </c>
      <c r="G366" t="s">
        <v>1136</v>
      </c>
      <c r="H366" t="s">
        <v>128</v>
      </c>
      <c r="I366" t="s">
        <v>11</v>
      </c>
    </row>
    <row r="367" spans="1:9" x14ac:dyDescent="0.35">
      <c r="A367" t="s">
        <v>1137</v>
      </c>
      <c r="B367" t="s">
        <v>1138</v>
      </c>
      <c r="C367" s="13" t="str">
        <f>PROPER(Table1[[#This Row],[Name]])</f>
        <v>Brandon Mcbride</v>
      </c>
      <c r="D367">
        <v>63</v>
      </c>
      <c r="E367" t="s">
        <v>14</v>
      </c>
      <c r="F367" t="str">
        <f>IF(OR(LEFT(Table1[[#This Row],[Name corrected]],2)="Ms",LEFT(Table1[[#This Row],[Name corrected]],3)="Mrs"),"Female",Table1[[#This Row],[Gender]])</f>
        <v>Female</v>
      </c>
      <c r="G367" t="s">
        <v>1139</v>
      </c>
      <c r="H367" t="s">
        <v>158</v>
      </c>
      <c r="I367" t="s">
        <v>11</v>
      </c>
    </row>
    <row r="368" spans="1:9" x14ac:dyDescent="0.35">
      <c r="A368" t="s">
        <v>1140</v>
      </c>
      <c r="B368" t="s">
        <v>1141</v>
      </c>
      <c r="C368" s="13" t="str">
        <f>PROPER(Table1[[#This Row],[Name]])</f>
        <v>Mallory Allen</v>
      </c>
      <c r="D368">
        <v>40</v>
      </c>
      <c r="E368" t="s">
        <v>14</v>
      </c>
      <c r="F368" t="str">
        <f>IF(OR(LEFT(Table1[[#This Row],[Name corrected]],2)="Ms",LEFT(Table1[[#This Row],[Name corrected]],3)="Mrs"),"Female",Table1[[#This Row],[Gender]])</f>
        <v>Female</v>
      </c>
      <c r="G368" t="s">
        <v>1142</v>
      </c>
      <c r="H368" t="s">
        <v>19</v>
      </c>
      <c r="I368" t="s">
        <v>11</v>
      </c>
    </row>
    <row r="369" spans="1:9" x14ac:dyDescent="0.35">
      <c r="A369" t="s">
        <v>1143</v>
      </c>
      <c r="B369" t="s">
        <v>1144</v>
      </c>
      <c r="C369" s="13" t="str">
        <f>PROPER(Table1[[#This Row],[Name]])</f>
        <v>Melinda Johnson</v>
      </c>
      <c r="D369">
        <v>51</v>
      </c>
      <c r="E369" t="s">
        <v>8</v>
      </c>
      <c r="F369" t="str">
        <f>IF(OR(LEFT(Table1[[#This Row],[Name corrected]],2)="Ms",LEFT(Table1[[#This Row],[Name corrected]],3)="Mrs"),"Female",Table1[[#This Row],[Gender]])</f>
        <v>Male</v>
      </c>
      <c r="G369" t="s">
        <v>1145</v>
      </c>
      <c r="H369" t="s">
        <v>22</v>
      </c>
      <c r="I369" t="s">
        <v>11</v>
      </c>
    </row>
    <row r="370" spans="1:9" x14ac:dyDescent="0.35">
      <c r="A370" t="s">
        <v>1146</v>
      </c>
      <c r="B370" t="s">
        <v>1147</v>
      </c>
      <c r="C370" s="13" t="str">
        <f>PROPER(Table1[[#This Row],[Name]])</f>
        <v>Miranda King</v>
      </c>
      <c r="D370">
        <v>34</v>
      </c>
      <c r="E370" t="s">
        <v>14</v>
      </c>
      <c r="F370" t="str">
        <f>IF(OR(LEFT(Table1[[#This Row],[Name corrected]],2)="Ms",LEFT(Table1[[#This Row],[Name corrected]],3)="Mrs"),"Female",Table1[[#This Row],[Gender]])</f>
        <v>Female</v>
      </c>
      <c r="G370" t="s">
        <v>1148</v>
      </c>
      <c r="H370" t="s">
        <v>53</v>
      </c>
      <c r="I370" t="s">
        <v>11</v>
      </c>
    </row>
    <row r="371" spans="1:9" x14ac:dyDescent="0.35">
      <c r="A371" t="s">
        <v>1149</v>
      </c>
      <c r="B371" t="s">
        <v>1150</v>
      </c>
      <c r="C371" s="13" t="str">
        <f>PROPER(Table1[[#This Row],[Name]])</f>
        <v>Gregory Allen</v>
      </c>
      <c r="D371">
        <v>20</v>
      </c>
      <c r="E371" t="s">
        <v>14</v>
      </c>
      <c r="F371" t="str">
        <f>IF(OR(LEFT(Table1[[#This Row],[Name corrected]],2)="Ms",LEFT(Table1[[#This Row],[Name corrected]],3)="Mrs"),"Female",Table1[[#This Row],[Gender]])</f>
        <v>Female</v>
      </c>
      <c r="G371" t="s">
        <v>1151</v>
      </c>
      <c r="H371" t="s">
        <v>166</v>
      </c>
      <c r="I371" t="s">
        <v>11</v>
      </c>
    </row>
    <row r="372" spans="1:9" x14ac:dyDescent="0.35">
      <c r="A372" t="s">
        <v>1152</v>
      </c>
      <c r="B372" t="s">
        <v>1153</v>
      </c>
      <c r="C372" s="13" t="str">
        <f>PROPER(Table1[[#This Row],[Name]])</f>
        <v>James Holloway Jr.</v>
      </c>
      <c r="D372">
        <v>45</v>
      </c>
      <c r="E372" t="s">
        <v>8</v>
      </c>
      <c r="F372" t="str">
        <f>IF(OR(LEFT(Table1[[#This Row],[Name corrected]],2)="Ms",LEFT(Table1[[#This Row],[Name corrected]],3)="Mrs"),"Female",Table1[[#This Row],[Gender]])</f>
        <v>Male</v>
      </c>
      <c r="G372" t="s">
        <v>1154</v>
      </c>
      <c r="H372" t="s">
        <v>249</v>
      </c>
      <c r="I372" t="s">
        <v>11</v>
      </c>
    </row>
    <row r="373" spans="1:9" x14ac:dyDescent="0.35">
      <c r="A373" t="s">
        <v>1155</v>
      </c>
      <c r="B373" t="s">
        <v>1156</v>
      </c>
      <c r="C373" s="13" t="str">
        <f>PROPER(Table1[[#This Row],[Name]])</f>
        <v>Michael Garner</v>
      </c>
      <c r="D373">
        <v>21</v>
      </c>
      <c r="E373" t="s">
        <v>14</v>
      </c>
      <c r="F373" t="str">
        <f>IF(OR(LEFT(Table1[[#This Row],[Name corrected]],2)="Ms",LEFT(Table1[[#This Row],[Name corrected]],3)="Mrs"),"Female",Table1[[#This Row],[Gender]])</f>
        <v>Female</v>
      </c>
      <c r="G373" t="s">
        <v>1157</v>
      </c>
      <c r="H373" t="s">
        <v>42</v>
      </c>
      <c r="I373" t="s">
        <v>11</v>
      </c>
    </row>
    <row r="374" spans="1:9" x14ac:dyDescent="0.35">
      <c r="A374" t="s">
        <v>1158</v>
      </c>
      <c r="B374" t="s">
        <v>1159</v>
      </c>
      <c r="C374" s="13" t="str">
        <f>PROPER(Table1[[#This Row],[Name]])</f>
        <v>Jacqueline Anthony</v>
      </c>
      <c r="D374">
        <v>28</v>
      </c>
      <c r="E374" t="s">
        <v>8</v>
      </c>
      <c r="F374" t="str">
        <f>IF(OR(LEFT(Table1[[#This Row],[Name corrected]],2)="Ms",LEFT(Table1[[#This Row],[Name corrected]],3)="Mrs"),"Female",Table1[[#This Row],[Gender]])</f>
        <v>Male</v>
      </c>
      <c r="G374" t="s">
        <v>1160</v>
      </c>
      <c r="H374" t="s">
        <v>22</v>
      </c>
      <c r="I374" t="s">
        <v>11</v>
      </c>
    </row>
    <row r="375" spans="1:9" x14ac:dyDescent="0.35">
      <c r="A375" t="s">
        <v>1161</v>
      </c>
      <c r="B375" t="s">
        <v>1162</v>
      </c>
      <c r="C375" s="13" t="str">
        <f>PROPER(Table1[[#This Row],[Name]])</f>
        <v>James Orozco</v>
      </c>
      <c r="D375">
        <v>37</v>
      </c>
      <c r="E375" t="s">
        <v>14</v>
      </c>
      <c r="F375" t="str">
        <f>IF(OR(LEFT(Table1[[#This Row],[Name corrected]],2)="Ms",LEFT(Table1[[#This Row],[Name corrected]],3)="Mrs"),"Female",Table1[[#This Row],[Gender]])</f>
        <v>Female</v>
      </c>
      <c r="G375" t="s">
        <v>1163</v>
      </c>
      <c r="H375" t="s">
        <v>429</v>
      </c>
      <c r="I375" t="s">
        <v>11</v>
      </c>
    </row>
    <row r="376" spans="1:9" x14ac:dyDescent="0.35">
      <c r="A376" t="s">
        <v>1164</v>
      </c>
      <c r="B376" t="s">
        <v>1165</v>
      </c>
      <c r="C376" s="13" t="str">
        <f>PROPER(Table1[[#This Row],[Name]])</f>
        <v>Emma Wilson</v>
      </c>
      <c r="D376">
        <v>60</v>
      </c>
      <c r="E376" t="s">
        <v>8</v>
      </c>
      <c r="F376" t="str">
        <f>IF(OR(LEFT(Table1[[#This Row],[Name corrected]],2)="Ms",LEFT(Table1[[#This Row],[Name corrected]],3)="Mrs"),"Female",Table1[[#This Row],[Gender]])</f>
        <v>Male</v>
      </c>
      <c r="G376" t="s">
        <v>1166</v>
      </c>
      <c r="H376" t="s">
        <v>94</v>
      </c>
      <c r="I376" t="s">
        <v>11</v>
      </c>
    </row>
    <row r="377" spans="1:9" x14ac:dyDescent="0.35">
      <c r="A377" t="s">
        <v>1167</v>
      </c>
      <c r="B377" t="s">
        <v>1168</v>
      </c>
      <c r="C377" s="13" t="str">
        <f>PROPER(Table1[[#This Row],[Name]])</f>
        <v>Joshua Bell</v>
      </c>
      <c r="D377">
        <v>26</v>
      </c>
      <c r="E377" t="s">
        <v>8</v>
      </c>
      <c r="F377" t="str">
        <f>IF(OR(LEFT(Table1[[#This Row],[Name corrected]],2)="Ms",LEFT(Table1[[#This Row],[Name corrected]],3)="Mrs"),"Female",Table1[[#This Row],[Gender]])</f>
        <v>Male</v>
      </c>
      <c r="G377" t="s">
        <v>1169</v>
      </c>
      <c r="H377" t="s">
        <v>196</v>
      </c>
      <c r="I377" t="s">
        <v>11</v>
      </c>
    </row>
    <row r="378" spans="1:9" x14ac:dyDescent="0.35">
      <c r="A378" t="s">
        <v>1170</v>
      </c>
      <c r="B378" t="s">
        <v>1171</v>
      </c>
      <c r="C378" s="13" t="str">
        <f>PROPER(Table1[[#This Row],[Name]])</f>
        <v>Michele Burke</v>
      </c>
      <c r="D378">
        <v>30</v>
      </c>
      <c r="E378" t="s">
        <v>8</v>
      </c>
      <c r="F378" t="str">
        <f>IF(OR(LEFT(Table1[[#This Row],[Name corrected]],2)="Ms",LEFT(Table1[[#This Row],[Name corrected]],3)="Mrs"),"Female",Table1[[#This Row],[Gender]])</f>
        <v>Male</v>
      </c>
      <c r="G378" t="s">
        <v>1172</v>
      </c>
      <c r="H378" t="s">
        <v>162</v>
      </c>
      <c r="I378" t="s">
        <v>11</v>
      </c>
    </row>
    <row r="379" spans="1:9" x14ac:dyDescent="0.35">
      <c r="A379" t="s">
        <v>1173</v>
      </c>
      <c r="B379" t="s">
        <v>1174</v>
      </c>
      <c r="C379" s="13" t="str">
        <f>PROPER(Table1[[#This Row],[Name]])</f>
        <v>Charles Conley</v>
      </c>
      <c r="D379">
        <v>39</v>
      </c>
      <c r="E379" t="s">
        <v>14</v>
      </c>
      <c r="F379" t="str">
        <f>IF(OR(LEFT(Table1[[#This Row],[Name corrected]],2)="Ms",LEFT(Table1[[#This Row],[Name corrected]],3)="Mrs"),"Female",Table1[[#This Row],[Gender]])</f>
        <v>Female</v>
      </c>
      <c r="G379" t="s">
        <v>1175</v>
      </c>
      <c r="H379" t="s">
        <v>429</v>
      </c>
      <c r="I379" t="s">
        <v>11</v>
      </c>
    </row>
    <row r="380" spans="1:9" x14ac:dyDescent="0.35">
      <c r="A380" t="s">
        <v>1176</v>
      </c>
      <c r="B380" t="s">
        <v>1177</v>
      </c>
      <c r="C380" s="13" t="str">
        <f>PROPER(Table1[[#This Row],[Name]])</f>
        <v>Frank Stewart</v>
      </c>
      <c r="D380">
        <v>44</v>
      </c>
      <c r="E380" t="s">
        <v>14</v>
      </c>
      <c r="F380" t="str">
        <f>IF(OR(LEFT(Table1[[#This Row],[Name corrected]],2)="Ms",LEFT(Table1[[#This Row],[Name corrected]],3)="Mrs"),"Female",Table1[[#This Row],[Gender]])</f>
        <v>Female</v>
      </c>
      <c r="G380" t="s">
        <v>1178</v>
      </c>
      <c r="H380" t="s">
        <v>87</v>
      </c>
      <c r="I380" t="s">
        <v>11</v>
      </c>
    </row>
    <row r="381" spans="1:9" x14ac:dyDescent="0.35">
      <c r="A381" t="s">
        <v>1179</v>
      </c>
      <c r="B381" t="s">
        <v>1180</v>
      </c>
      <c r="C381" s="13" t="str">
        <f>PROPER(Table1[[#This Row],[Name]])</f>
        <v>Tanya Lopez</v>
      </c>
      <c r="D381">
        <v>34</v>
      </c>
      <c r="E381" t="s">
        <v>14</v>
      </c>
      <c r="F381" t="str">
        <f>IF(OR(LEFT(Table1[[#This Row],[Name corrected]],2)="Ms",LEFT(Table1[[#This Row],[Name corrected]],3)="Mrs"),"Female",Table1[[#This Row],[Gender]])</f>
        <v>Female</v>
      </c>
      <c r="G381" t="s">
        <v>1181</v>
      </c>
      <c r="H381" t="s">
        <v>262</v>
      </c>
      <c r="I381" t="s">
        <v>11</v>
      </c>
    </row>
    <row r="382" spans="1:9" x14ac:dyDescent="0.35">
      <c r="A382" t="s">
        <v>1182</v>
      </c>
      <c r="B382" t="s">
        <v>1183</v>
      </c>
      <c r="C382" s="13" t="str">
        <f>PROPER(Table1[[#This Row],[Name]])</f>
        <v>Shelley Ponce</v>
      </c>
      <c r="D382">
        <v>23</v>
      </c>
      <c r="E382" t="s">
        <v>8</v>
      </c>
      <c r="F382" t="str">
        <f>IF(OR(LEFT(Table1[[#This Row],[Name corrected]],2)="Ms",LEFT(Table1[[#This Row],[Name corrected]],3)="Mrs"),"Female",Table1[[#This Row],[Gender]])</f>
        <v>Male</v>
      </c>
      <c r="G382" t="s">
        <v>1184</v>
      </c>
      <c r="H382" t="s">
        <v>212</v>
      </c>
      <c r="I382" t="s">
        <v>11</v>
      </c>
    </row>
    <row r="383" spans="1:9" x14ac:dyDescent="0.35">
      <c r="A383" t="s">
        <v>1185</v>
      </c>
      <c r="B383" t="s">
        <v>1186</v>
      </c>
      <c r="C383" s="13" t="str">
        <f>PROPER(Table1[[#This Row],[Name]])</f>
        <v>Erika Padilla</v>
      </c>
      <c r="D383">
        <v>50</v>
      </c>
      <c r="E383" t="s">
        <v>8</v>
      </c>
      <c r="F383" t="str">
        <f>IF(OR(LEFT(Table1[[#This Row],[Name corrected]],2)="Ms",LEFT(Table1[[#This Row],[Name corrected]],3)="Mrs"),"Female",Table1[[#This Row],[Gender]])</f>
        <v>Male</v>
      </c>
      <c r="G383" t="s">
        <v>1187</v>
      </c>
      <c r="H383" t="s">
        <v>19</v>
      </c>
      <c r="I383" t="s">
        <v>11</v>
      </c>
    </row>
    <row r="384" spans="1:9" x14ac:dyDescent="0.35">
      <c r="A384" t="s">
        <v>1188</v>
      </c>
      <c r="B384" t="s">
        <v>1189</v>
      </c>
      <c r="C384" s="13" t="str">
        <f>PROPER(Table1[[#This Row],[Name]])</f>
        <v>Martha Brown</v>
      </c>
      <c r="D384">
        <v>20</v>
      </c>
      <c r="E384" t="s">
        <v>14</v>
      </c>
      <c r="F384" t="str">
        <f>IF(OR(LEFT(Table1[[#This Row],[Name corrected]],2)="Ms",LEFT(Table1[[#This Row],[Name corrected]],3)="Mrs"),"Female",Table1[[#This Row],[Gender]])</f>
        <v>Female</v>
      </c>
      <c r="G384" t="s">
        <v>1190</v>
      </c>
      <c r="H384" t="s">
        <v>26</v>
      </c>
      <c r="I384" t="s">
        <v>11</v>
      </c>
    </row>
    <row r="385" spans="1:9" x14ac:dyDescent="0.35">
      <c r="A385" t="s">
        <v>1191</v>
      </c>
      <c r="B385" t="s">
        <v>1192</v>
      </c>
      <c r="C385" s="13" t="str">
        <f>PROPER(Table1[[#This Row],[Name]])</f>
        <v>Kristine Higgins</v>
      </c>
      <c r="D385">
        <v>27</v>
      </c>
      <c r="E385" t="s">
        <v>14</v>
      </c>
      <c r="F385" t="str">
        <f>IF(OR(LEFT(Table1[[#This Row],[Name corrected]],2)="Ms",LEFT(Table1[[#This Row],[Name corrected]],3)="Mrs"),"Female",Table1[[#This Row],[Gender]])</f>
        <v>Female</v>
      </c>
      <c r="G385" t="s">
        <v>1193</v>
      </c>
      <c r="H385" t="s">
        <v>312</v>
      </c>
      <c r="I385" t="s">
        <v>11</v>
      </c>
    </row>
    <row r="386" spans="1:9" x14ac:dyDescent="0.35">
      <c r="A386" t="s">
        <v>1194</v>
      </c>
      <c r="B386" t="s">
        <v>1195</v>
      </c>
      <c r="C386" s="13" t="str">
        <f>PROPER(Table1[[#This Row],[Name]])</f>
        <v>Andrew Mason</v>
      </c>
      <c r="D386">
        <v>52</v>
      </c>
      <c r="E386" t="s">
        <v>14</v>
      </c>
      <c r="F386" t="str">
        <f>IF(OR(LEFT(Table1[[#This Row],[Name corrected]],2)="Ms",LEFT(Table1[[#This Row],[Name corrected]],3)="Mrs"),"Female",Table1[[#This Row],[Gender]])</f>
        <v>Female</v>
      </c>
      <c r="G386" t="s">
        <v>1196</v>
      </c>
      <c r="H386" t="s">
        <v>262</v>
      </c>
      <c r="I386" t="s">
        <v>11</v>
      </c>
    </row>
    <row r="387" spans="1:9" x14ac:dyDescent="0.35">
      <c r="A387" t="s">
        <v>1197</v>
      </c>
      <c r="B387" t="s">
        <v>1198</v>
      </c>
      <c r="C387" s="13" t="str">
        <f>PROPER(Table1[[#This Row],[Name]])</f>
        <v>Tammy Brennan</v>
      </c>
      <c r="D387">
        <v>60</v>
      </c>
      <c r="E387" t="s">
        <v>8</v>
      </c>
      <c r="F387" t="str">
        <f>IF(OR(LEFT(Table1[[#This Row],[Name corrected]],2)="Ms",LEFT(Table1[[#This Row],[Name corrected]],3)="Mrs"),"Female",Table1[[#This Row],[Gender]])</f>
        <v>Male</v>
      </c>
      <c r="G387" t="s">
        <v>1199</v>
      </c>
      <c r="H387" t="s">
        <v>312</v>
      </c>
      <c r="I387" t="s">
        <v>11</v>
      </c>
    </row>
    <row r="388" spans="1:9" x14ac:dyDescent="0.35">
      <c r="A388" t="s">
        <v>1200</v>
      </c>
      <c r="B388" t="s">
        <v>1201</v>
      </c>
      <c r="C388" s="13" t="str">
        <f>PROPER(Table1[[#This Row],[Name]])</f>
        <v>Melanie Mitchell</v>
      </c>
      <c r="D388">
        <v>18</v>
      </c>
      <c r="E388" t="s">
        <v>14</v>
      </c>
      <c r="F388" t="str">
        <f>IF(OR(LEFT(Table1[[#This Row],[Name corrected]],2)="Ms",LEFT(Table1[[#This Row],[Name corrected]],3)="Mrs"),"Female",Table1[[#This Row],[Gender]])</f>
        <v>Female</v>
      </c>
      <c r="G388" t="s">
        <v>1202</v>
      </c>
      <c r="H388" t="s">
        <v>135</v>
      </c>
      <c r="I388" t="s">
        <v>11</v>
      </c>
    </row>
    <row r="389" spans="1:9" x14ac:dyDescent="0.35">
      <c r="A389" t="s">
        <v>1203</v>
      </c>
      <c r="B389" t="s">
        <v>1204</v>
      </c>
      <c r="C389" s="13" t="str">
        <f>PROPER(Table1[[#This Row],[Name]])</f>
        <v>Timothy Gardner</v>
      </c>
      <c r="D389">
        <v>28</v>
      </c>
      <c r="E389" t="s">
        <v>14</v>
      </c>
      <c r="F389" t="str">
        <f>IF(OR(LEFT(Table1[[#This Row],[Name corrected]],2)="Ms",LEFT(Table1[[#This Row],[Name corrected]],3)="Mrs"),"Female",Table1[[#This Row],[Gender]])</f>
        <v>Female</v>
      </c>
      <c r="G389" t="s">
        <v>1205</v>
      </c>
      <c r="H389" t="s">
        <v>83</v>
      </c>
      <c r="I389" t="s">
        <v>11</v>
      </c>
    </row>
    <row r="390" spans="1:9" x14ac:dyDescent="0.35">
      <c r="A390" t="s">
        <v>1206</v>
      </c>
      <c r="B390" t="s">
        <v>1207</v>
      </c>
      <c r="C390" s="13" t="str">
        <f>PROPER(Table1[[#This Row],[Name]])</f>
        <v>Timothy Valenzuela</v>
      </c>
      <c r="D390">
        <v>53</v>
      </c>
      <c r="E390" t="s">
        <v>8</v>
      </c>
      <c r="F390" t="str">
        <f>IF(OR(LEFT(Table1[[#This Row],[Name corrected]],2)="Ms",LEFT(Table1[[#This Row],[Name corrected]],3)="Mrs"),"Female",Table1[[#This Row],[Gender]])</f>
        <v>Male</v>
      </c>
      <c r="G390" t="s">
        <v>1208</v>
      </c>
      <c r="H390" t="s">
        <v>108</v>
      </c>
      <c r="I390" t="s">
        <v>11</v>
      </c>
    </row>
    <row r="391" spans="1:9" x14ac:dyDescent="0.35">
      <c r="A391" t="s">
        <v>1209</v>
      </c>
      <c r="B391" t="s">
        <v>1210</v>
      </c>
      <c r="C391" s="13" t="str">
        <f>PROPER(Table1[[#This Row],[Name]])</f>
        <v>Cynthia Lopez</v>
      </c>
      <c r="D391">
        <v>50</v>
      </c>
      <c r="E391" t="s">
        <v>8</v>
      </c>
      <c r="F391" t="str">
        <f>IF(OR(LEFT(Table1[[#This Row],[Name corrected]],2)="Ms",LEFT(Table1[[#This Row],[Name corrected]],3)="Mrs"),"Female",Table1[[#This Row],[Gender]])</f>
        <v>Male</v>
      </c>
      <c r="G391" t="s">
        <v>1211</v>
      </c>
      <c r="H391" t="s">
        <v>65</v>
      </c>
      <c r="I391" t="s">
        <v>11</v>
      </c>
    </row>
    <row r="392" spans="1:9" x14ac:dyDescent="0.35">
      <c r="A392" t="s">
        <v>1212</v>
      </c>
      <c r="B392" t="s">
        <v>1213</v>
      </c>
      <c r="C392" s="13" t="str">
        <f>PROPER(Table1[[#This Row],[Name]])</f>
        <v>Daniel Bell</v>
      </c>
      <c r="D392">
        <v>56</v>
      </c>
      <c r="E392" t="s">
        <v>8</v>
      </c>
      <c r="F392" t="str">
        <f>IF(OR(LEFT(Table1[[#This Row],[Name corrected]],2)="Ms",LEFT(Table1[[#This Row],[Name corrected]],3)="Mrs"),"Female",Table1[[#This Row],[Gender]])</f>
        <v>Male</v>
      </c>
      <c r="G392" t="s">
        <v>1214</v>
      </c>
      <c r="H392" t="s">
        <v>286</v>
      </c>
      <c r="I392" t="s">
        <v>11</v>
      </c>
    </row>
    <row r="393" spans="1:9" x14ac:dyDescent="0.35">
      <c r="A393" t="s">
        <v>1215</v>
      </c>
      <c r="B393" t="s">
        <v>1216</v>
      </c>
      <c r="C393" s="13" t="str">
        <f>PROPER(Table1[[#This Row],[Name]])</f>
        <v>Heidi Tyler</v>
      </c>
      <c r="D393">
        <v>40</v>
      </c>
      <c r="E393" t="s">
        <v>14</v>
      </c>
      <c r="F393" t="str">
        <f>IF(OR(LEFT(Table1[[#This Row],[Name corrected]],2)="Ms",LEFT(Table1[[#This Row],[Name corrected]],3)="Mrs"),"Female",Table1[[#This Row],[Gender]])</f>
        <v>Female</v>
      </c>
      <c r="G393" t="s">
        <v>1217</v>
      </c>
      <c r="H393" t="s">
        <v>30</v>
      </c>
      <c r="I393" t="s">
        <v>11</v>
      </c>
    </row>
    <row r="394" spans="1:9" x14ac:dyDescent="0.35">
      <c r="A394" t="s">
        <v>1218</v>
      </c>
      <c r="B394" t="s">
        <v>1219</v>
      </c>
      <c r="C394" s="13" t="str">
        <f>PROPER(Table1[[#This Row],[Name]])</f>
        <v>Jacqueline Payne</v>
      </c>
      <c r="D394">
        <v>46</v>
      </c>
      <c r="E394" t="s">
        <v>8</v>
      </c>
      <c r="F394" t="str">
        <f>IF(OR(LEFT(Table1[[#This Row],[Name corrected]],2)="Ms",LEFT(Table1[[#This Row],[Name corrected]],3)="Mrs"),"Female",Table1[[#This Row],[Gender]])</f>
        <v>Male</v>
      </c>
      <c r="G394" t="s">
        <v>1220</v>
      </c>
      <c r="H394" t="s">
        <v>108</v>
      </c>
      <c r="I394" t="s">
        <v>11</v>
      </c>
    </row>
    <row r="395" spans="1:9" x14ac:dyDescent="0.35">
      <c r="A395" t="s">
        <v>1221</v>
      </c>
      <c r="B395" t="s">
        <v>1222</v>
      </c>
      <c r="C395" s="13" t="str">
        <f>PROPER(Table1[[#This Row],[Name]])</f>
        <v>Michael Mcneil</v>
      </c>
      <c r="D395">
        <v>46</v>
      </c>
      <c r="E395" t="s">
        <v>8</v>
      </c>
      <c r="F395" t="str">
        <f>IF(OR(LEFT(Table1[[#This Row],[Name corrected]],2)="Ms",LEFT(Table1[[#This Row],[Name corrected]],3)="Mrs"),"Female",Table1[[#This Row],[Gender]])</f>
        <v>Male</v>
      </c>
      <c r="G395" t="s">
        <v>1223</v>
      </c>
      <c r="H395" t="s">
        <v>112</v>
      </c>
      <c r="I395" t="s">
        <v>11</v>
      </c>
    </row>
    <row r="396" spans="1:9" x14ac:dyDescent="0.35">
      <c r="A396" t="s">
        <v>1224</v>
      </c>
      <c r="B396" t="s">
        <v>1225</v>
      </c>
      <c r="C396" s="13" t="str">
        <f>PROPER(Table1[[#This Row],[Name]])</f>
        <v>Alejandro Evans</v>
      </c>
      <c r="D396">
        <v>43</v>
      </c>
      <c r="E396" t="s">
        <v>14</v>
      </c>
      <c r="F396" t="str">
        <f>IF(OR(LEFT(Table1[[#This Row],[Name corrected]],2)="Ms",LEFT(Table1[[#This Row],[Name corrected]],3)="Mrs"),"Female",Table1[[#This Row],[Gender]])</f>
        <v>Female</v>
      </c>
      <c r="G396" t="s">
        <v>1226</v>
      </c>
      <c r="H396" t="s">
        <v>162</v>
      </c>
      <c r="I396" t="s">
        <v>11</v>
      </c>
    </row>
    <row r="397" spans="1:9" x14ac:dyDescent="0.35">
      <c r="A397" t="s">
        <v>1227</v>
      </c>
      <c r="B397" t="s">
        <v>1228</v>
      </c>
      <c r="C397" s="13" t="str">
        <f>PROPER(Table1[[#This Row],[Name]])</f>
        <v>Brandon Mcguire</v>
      </c>
      <c r="D397">
        <v>50</v>
      </c>
      <c r="E397" t="s">
        <v>8</v>
      </c>
      <c r="F397" t="str">
        <f>IF(OR(LEFT(Table1[[#This Row],[Name corrected]],2)="Ms",LEFT(Table1[[#This Row],[Name corrected]],3)="Mrs"),"Female",Table1[[#This Row],[Gender]])</f>
        <v>Male</v>
      </c>
      <c r="G397" t="s">
        <v>1229</v>
      </c>
      <c r="H397" t="s">
        <v>57</v>
      </c>
      <c r="I397" t="s">
        <v>11</v>
      </c>
    </row>
    <row r="398" spans="1:9" x14ac:dyDescent="0.35">
      <c r="A398" t="s">
        <v>1230</v>
      </c>
      <c r="B398" t="s">
        <v>1231</v>
      </c>
      <c r="C398" s="13" t="str">
        <f>PROPER(Table1[[#This Row],[Name]])</f>
        <v>Alexander Byrd</v>
      </c>
      <c r="D398">
        <v>25</v>
      </c>
      <c r="E398" t="s">
        <v>14</v>
      </c>
      <c r="F398" t="str">
        <f>IF(OR(LEFT(Table1[[#This Row],[Name corrected]],2)="Ms",LEFT(Table1[[#This Row],[Name corrected]],3)="Mrs"),"Female",Table1[[#This Row],[Gender]])</f>
        <v>Female</v>
      </c>
      <c r="G398" t="s">
        <v>1232</v>
      </c>
      <c r="H398" t="s">
        <v>53</v>
      </c>
      <c r="I398" t="s">
        <v>11</v>
      </c>
    </row>
    <row r="399" spans="1:9" x14ac:dyDescent="0.35">
      <c r="A399" t="s">
        <v>1233</v>
      </c>
      <c r="B399" t="s">
        <v>1234</v>
      </c>
      <c r="C399" s="13" t="str">
        <f>PROPER(Table1[[#This Row],[Name]])</f>
        <v>Charles Norman Phd</v>
      </c>
      <c r="D399">
        <v>62</v>
      </c>
      <c r="E399" t="s">
        <v>14</v>
      </c>
      <c r="F399" t="str">
        <f>IF(OR(LEFT(Table1[[#This Row],[Name corrected]],2)="Ms",LEFT(Table1[[#This Row],[Name corrected]],3)="Mrs"),"Female",Table1[[#This Row],[Gender]])</f>
        <v>Female</v>
      </c>
      <c r="G399" t="s">
        <v>118</v>
      </c>
      <c r="H399" t="s">
        <v>57</v>
      </c>
      <c r="I399" t="s">
        <v>11</v>
      </c>
    </row>
    <row r="400" spans="1:9" x14ac:dyDescent="0.35">
      <c r="A400" t="s">
        <v>1235</v>
      </c>
      <c r="B400" t="s">
        <v>1236</v>
      </c>
      <c r="C400" s="13" t="str">
        <f>PROPER(Table1[[#This Row],[Name]])</f>
        <v>Jennifer Johnson</v>
      </c>
      <c r="D400">
        <v>54</v>
      </c>
      <c r="E400" t="s">
        <v>8</v>
      </c>
      <c r="F400" t="str">
        <f>IF(OR(LEFT(Table1[[#This Row],[Name corrected]],2)="Ms",LEFT(Table1[[#This Row],[Name corrected]],3)="Mrs"),"Female",Table1[[#This Row],[Gender]])</f>
        <v>Male</v>
      </c>
      <c r="G400" t="s">
        <v>1237</v>
      </c>
      <c r="H400" t="s">
        <v>42</v>
      </c>
      <c r="I400" t="s">
        <v>11</v>
      </c>
    </row>
    <row r="401" spans="1:9" x14ac:dyDescent="0.35">
      <c r="A401" t="s">
        <v>1238</v>
      </c>
      <c r="B401" t="s">
        <v>1239</v>
      </c>
      <c r="C401" s="13" t="str">
        <f>PROPER(Table1[[#This Row],[Name]])</f>
        <v>John Donaldson</v>
      </c>
      <c r="D401">
        <v>27</v>
      </c>
      <c r="E401" t="s">
        <v>8</v>
      </c>
      <c r="F401" t="str">
        <f>IF(OR(LEFT(Table1[[#This Row],[Name corrected]],2)="Ms",LEFT(Table1[[#This Row],[Name corrected]],3)="Mrs"),"Female",Table1[[#This Row],[Gender]])</f>
        <v>Male</v>
      </c>
      <c r="G401" t="s">
        <v>1240</v>
      </c>
      <c r="H401" t="s">
        <v>429</v>
      </c>
      <c r="I401" t="s">
        <v>11</v>
      </c>
    </row>
    <row r="402" spans="1:9" x14ac:dyDescent="0.35">
      <c r="A402" t="s">
        <v>1241</v>
      </c>
      <c r="B402" t="s">
        <v>1242</v>
      </c>
      <c r="C402" s="13" t="str">
        <f>PROPER(Table1[[#This Row],[Name]])</f>
        <v>Mark Rogers</v>
      </c>
      <c r="D402">
        <v>57</v>
      </c>
      <c r="E402" t="s">
        <v>14</v>
      </c>
      <c r="F402" t="str">
        <f>IF(OR(LEFT(Table1[[#This Row],[Name corrected]],2)="Ms",LEFT(Table1[[#This Row],[Name corrected]],3)="Mrs"),"Female",Table1[[#This Row],[Gender]])</f>
        <v>Female</v>
      </c>
      <c r="G402" t="s">
        <v>1243</v>
      </c>
      <c r="H402" t="s">
        <v>91</v>
      </c>
      <c r="I402" t="s">
        <v>11</v>
      </c>
    </row>
    <row r="403" spans="1:9" x14ac:dyDescent="0.35">
      <c r="A403" t="s">
        <v>1244</v>
      </c>
      <c r="B403" t="s">
        <v>1245</v>
      </c>
      <c r="C403" s="13" t="str">
        <f>PROPER(Table1[[#This Row],[Name]])</f>
        <v>Terry Moses</v>
      </c>
      <c r="D403">
        <v>51</v>
      </c>
      <c r="E403" t="s">
        <v>14</v>
      </c>
      <c r="F403" t="str">
        <f>IF(OR(LEFT(Table1[[#This Row],[Name corrected]],2)="Ms",LEFT(Table1[[#This Row],[Name corrected]],3)="Mrs"),"Female",Table1[[#This Row],[Gender]])</f>
        <v>Female</v>
      </c>
      <c r="G403" t="s">
        <v>1246</v>
      </c>
      <c r="H403" t="s">
        <v>179</v>
      </c>
      <c r="I403" t="s">
        <v>11</v>
      </c>
    </row>
    <row r="404" spans="1:9" x14ac:dyDescent="0.35">
      <c r="A404" t="s">
        <v>1247</v>
      </c>
      <c r="B404" t="s">
        <v>1248</v>
      </c>
      <c r="C404" s="13" t="str">
        <f>PROPER(Table1[[#This Row],[Name]])</f>
        <v>Cassandra Perez</v>
      </c>
      <c r="D404">
        <v>31</v>
      </c>
      <c r="E404" t="s">
        <v>8</v>
      </c>
      <c r="F404" t="str">
        <f>IF(OR(LEFT(Table1[[#This Row],[Name corrected]],2)="Ms",LEFT(Table1[[#This Row],[Name corrected]],3)="Mrs"),"Female",Table1[[#This Row],[Gender]])</f>
        <v>Male</v>
      </c>
      <c r="G404" t="s">
        <v>75</v>
      </c>
      <c r="H404" t="s">
        <v>308</v>
      </c>
      <c r="I404" t="s">
        <v>11</v>
      </c>
    </row>
    <row r="405" spans="1:9" x14ac:dyDescent="0.35">
      <c r="A405" t="s">
        <v>1249</v>
      </c>
      <c r="B405" t="s">
        <v>1250</v>
      </c>
      <c r="C405" s="13" t="str">
        <f>PROPER(Table1[[#This Row],[Name]])</f>
        <v>Justin Ingram</v>
      </c>
      <c r="D405">
        <v>34</v>
      </c>
      <c r="E405" t="s">
        <v>8</v>
      </c>
      <c r="F405" t="str">
        <f>IF(OR(LEFT(Table1[[#This Row],[Name corrected]],2)="Ms",LEFT(Table1[[#This Row],[Name corrected]],3)="Mrs"),"Female",Table1[[#This Row],[Gender]])</f>
        <v>Male</v>
      </c>
      <c r="G405" t="s">
        <v>1251</v>
      </c>
      <c r="H405" t="s">
        <v>323</v>
      </c>
      <c r="I405" t="s">
        <v>11</v>
      </c>
    </row>
    <row r="406" spans="1:9" x14ac:dyDescent="0.35">
      <c r="A406" t="s">
        <v>1252</v>
      </c>
      <c r="B406" t="s">
        <v>1253</v>
      </c>
      <c r="C406" s="13" t="str">
        <f>PROPER(Table1[[#This Row],[Name]])</f>
        <v>David Ross</v>
      </c>
      <c r="D406">
        <v>22</v>
      </c>
      <c r="E406" t="s">
        <v>14</v>
      </c>
      <c r="F406" t="str">
        <f>IF(OR(LEFT(Table1[[#This Row],[Name corrected]],2)="Ms",LEFT(Table1[[#This Row],[Name corrected]],3)="Mrs"),"Female",Table1[[#This Row],[Gender]])</f>
        <v>Female</v>
      </c>
      <c r="G406" t="s">
        <v>1254</v>
      </c>
      <c r="H406" t="s">
        <v>286</v>
      </c>
      <c r="I406" t="s">
        <v>11</v>
      </c>
    </row>
    <row r="407" spans="1:9" x14ac:dyDescent="0.35">
      <c r="A407" t="s">
        <v>1255</v>
      </c>
      <c r="B407" t="s">
        <v>1256</v>
      </c>
      <c r="C407" s="13" t="str">
        <f>PROPER(Table1[[#This Row],[Name]])</f>
        <v>Eric Wolfe</v>
      </c>
      <c r="D407">
        <v>18</v>
      </c>
      <c r="E407" t="s">
        <v>14</v>
      </c>
      <c r="F407" t="str">
        <f>IF(OR(LEFT(Table1[[#This Row],[Name corrected]],2)="Ms",LEFT(Table1[[#This Row],[Name corrected]],3)="Mrs"),"Female",Table1[[#This Row],[Gender]])</f>
        <v>Female</v>
      </c>
      <c r="G407" t="s">
        <v>1257</v>
      </c>
      <c r="H407" t="s">
        <v>323</v>
      </c>
      <c r="I407" t="s">
        <v>11</v>
      </c>
    </row>
    <row r="408" spans="1:9" x14ac:dyDescent="0.35">
      <c r="A408" t="s">
        <v>1258</v>
      </c>
      <c r="B408" t="s">
        <v>1259</v>
      </c>
      <c r="C408" s="13" t="str">
        <f>PROPER(Table1[[#This Row],[Name]])</f>
        <v>David Lozano</v>
      </c>
      <c r="D408">
        <v>23</v>
      </c>
      <c r="E408" t="s">
        <v>14</v>
      </c>
      <c r="F408" t="str">
        <f>IF(OR(LEFT(Table1[[#This Row],[Name corrected]],2)="Ms",LEFT(Table1[[#This Row],[Name corrected]],3)="Mrs"),"Female",Table1[[#This Row],[Gender]])</f>
        <v>Female</v>
      </c>
      <c r="G408" t="s">
        <v>1260</v>
      </c>
      <c r="H408" t="s">
        <v>319</v>
      </c>
      <c r="I408" t="s">
        <v>11</v>
      </c>
    </row>
    <row r="409" spans="1:9" x14ac:dyDescent="0.35">
      <c r="A409" t="s">
        <v>1261</v>
      </c>
      <c r="B409" t="s">
        <v>1262</v>
      </c>
      <c r="C409" s="13" t="str">
        <f>PROPER(Table1[[#This Row],[Name]])</f>
        <v>Joseph Mendoza</v>
      </c>
      <c r="D409">
        <v>33</v>
      </c>
      <c r="E409" t="s">
        <v>8</v>
      </c>
      <c r="F409" t="str">
        <f>IF(OR(LEFT(Table1[[#This Row],[Name corrected]],2)="Ms",LEFT(Table1[[#This Row],[Name corrected]],3)="Mrs"),"Female",Table1[[#This Row],[Gender]])</f>
        <v>Male</v>
      </c>
      <c r="G409" t="s">
        <v>1263</v>
      </c>
      <c r="H409" t="s">
        <v>135</v>
      </c>
      <c r="I409" t="s">
        <v>11</v>
      </c>
    </row>
    <row r="410" spans="1:9" x14ac:dyDescent="0.35">
      <c r="A410" t="s">
        <v>1264</v>
      </c>
      <c r="B410" t="s">
        <v>1265</v>
      </c>
      <c r="C410" s="13" t="str">
        <f>PROPER(Table1[[#This Row],[Name]])</f>
        <v>Isabel Foster</v>
      </c>
      <c r="D410">
        <v>36</v>
      </c>
      <c r="E410" t="s">
        <v>8</v>
      </c>
      <c r="F410" t="str">
        <f>IF(OR(LEFT(Table1[[#This Row],[Name corrected]],2)="Ms",LEFT(Table1[[#This Row],[Name corrected]],3)="Mrs"),"Female",Table1[[#This Row],[Gender]])</f>
        <v>Male</v>
      </c>
      <c r="G410" t="s">
        <v>1266</v>
      </c>
      <c r="H410" t="s">
        <v>83</v>
      </c>
      <c r="I410" t="s">
        <v>11</v>
      </c>
    </row>
    <row r="411" spans="1:9" x14ac:dyDescent="0.35">
      <c r="A411" t="s">
        <v>1267</v>
      </c>
      <c r="B411" t="s">
        <v>1268</v>
      </c>
      <c r="C411" s="13" t="str">
        <f>PROPER(Table1[[#This Row],[Name]])</f>
        <v>Sarah Smith</v>
      </c>
      <c r="D411">
        <v>55</v>
      </c>
      <c r="E411" t="s">
        <v>8</v>
      </c>
      <c r="F411" t="str">
        <f>IF(OR(LEFT(Table1[[#This Row],[Name corrected]],2)="Ms",LEFT(Table1[[#This Row],[Name corrected]],3)="Mrs"),"Female",Table1[[#This Row],[Gender]])</f>
        <v>Male</v>
      </c>
      <c r="G411" t="s">
        <v>1269</v>
      </c>
      <c r="H411" t="s">
        <v>840</v>
      </c>
      <c r="I411" t="s">
        <v>11</v>
      </c>
    </row>
    <row r="412" spans="1:9" x14ac:dyDescent="0.35">
      <c r="A412" t="s">
        <v>1270</v>
      </c>
      <c r="B412" t="s">
        <v>1271</v>
      </c>
      <c r="C412" s="13" t="str">
        <f>PROPER(Table1[[#This Row],[Name]])</f>
        <v>Jackie Thompson</v>
      </c>
      <c r="D412">
        <v>48</v>
      </c>
      <c r="E412" t="s">
        <v>14</v>
      </c>
      <c r="F412" t="str">
        <f>IF(OR(LEFT(Table1[[#This Row],[Name corrected]],2)="Ms",LEFT(Table1[[#This Row],[Name corrected]],3)="Mrs"),"Female",Table1[[#This Row],[Gender]])</f>
        <v>Female</v>
      </c>
      <c r="G412" t="s">
        <v>1272</v>
      </c>
      <c r="H412" t="s">
        <v>83</v>
      </c>
      <c r="I412" t="s">
        <v>11</v>
      </c>
    </row>
    <row r="413" spans="1:9" x14ac:dyDescent="0.35">
      <c r="A413" t="s">
        <v>1273</v>
      </c>
      <c r="B413" t="s">
        <v>1274</v>
      </c>
      <c r="C413" s="13" t="str">
        <f>PROPER(Table1[[#This Row],[Name]])</f>
        <v>Katrina Perez</v>
      </c>
      <c r="D413">
        <v>63</v>
      </c>
      <c r="E413" t="s">
        <v>8</v>
      </c>
      <c r="F413" t="str">
        <f>IF(OR(LEFT(Table1[[#This Row],[Name corrected]],2)="Ms",LEFT(Table1[[#This Row],[Name corrected]],3)="Mrs"),"Female",Table1[[#This Row],[Gender]])</f>
        <v>Male</v>
      </c>
      <c r="G413" t="s">
        <v>1275</v>
      </c>
      <c r="H413" t="s">
        <v>22</v>
      </c>
      <c r="I413" t="s">
        <v>11</v>
      </c>
    </row>
    <row r="414" spans="1:9" x14ac:dyDescent="0.35">
      <c r="A414" t="s">
        <v>1276</v>
      </c>
      <c r="B414" t="s">
        <v>1277</v>
      </c>
      <c r="C414" s="13" t="str">
        <f>PROPER(Table1[[#This Row],[Name]])</f>
        <v>Shane Brown</v>
      </c>
      <c r="D414">
        <v>23</v>
      </c>
      <c r="E414" t="s">
        <v>14</v>
      </c>
      <c r="F414" t="str">
        <f>IF(OR(LEFT(Table1[[#This Row],[Name corrected]],2)="Ms",LEFT(Table1[[#This Row],[Name corrected]],3)="Mrs"),"Female",Table1[[#This Row],[Gender]])</f>
        <v>Female</v>
      </c>
      <c r="G414" t="s">
        <v>199</v>
      </c>
      <c r="H414" t="s">
        <v>151</v>
      </c>
      <c r="I414" t="s">
        <v>11</v>
      </c>
    </row>
    <row r="415" spans="1:9" x14ac:dyDescent="0.35">
      <c r="A415" t="s">
        <v>1278</v>
      </c>
      <c r="B415" t="s">
        <v>1279</v>
      </c>
      <c r="C415" s="13" t="str">
        <f>PROPER(Table1[[#This Row],[Name]])</f>
        <v>Megan Ryan</v>
      </c>
      <c r="D415">
        <v>59</v>
      </c>
      <c r="E415" t="s">
        <v>14</v>
      </c>
      <c r="F415" t="str">
        <f>IF(OR(LEFT(Table1[[#This Row],[Name corrected]],2)="Ms",LEFT(Table1[[#This Row],[Name corrected]],3)="Mrs"),"Female",Table1[[#This Row],[Gender]])</f>
        <v>Female</v>
      </c>
      <c r="G415" t="s">
        <v>1280</v>
      </c>
      <c r="H415" t="s">
        <v>101</v>
      </c>
      <c r="I415" t="s">
        <v>11</v>
      </c>
    </row>
    <row r="416" spans="1:9" x14ac:dyDescent="0.35">
      <c r="A416" t="s">
        <v>1281</v>
      </c>
      <c r="B416" t="s">
        <v>1282</v>
      </c>
      <c r="C416" s="13" t="str">
        <f>PROPER(Table1[[#This Row],[Name]])</f>
        <v>Melissa Valentine</v>
      </c>
      <c r="D416">
        <v>35</v>
      </c>
      <c r="E416" t="s">
        <v>14</v>
      </c>
      <c r="F416" t="str">
        <f>IF(OR(LEFT(Table1[[#This Row],[Name corrected]],2)="Ms",LEFT(Table1[[#This Row],[Name corrected]],3)="Mrs"),"Female",Table1[[#This Row],[Gender]])</f>
        <v>Female</v>
      </c>
      <c r="G416" t="s">
        <v>1283</v>
      </c>
      <c r="H416" t="s">
        <v>108</v>
      </c>
      <c r="I416" t="s">
        <v>11</v>
      </c>
    </row>
    <row r="417" spans="1:9" x14ac:dyDescent="0.35">
      <c r="A417" t="s">
        <v>1284</v>
      </c>
      <c r="B417" t="s">
        <v>1285</v>
      </c>
      <c r="C417" s="13" t="str">
        <f>PROPER(Table1[[#This Row],[Name]])</f>
        <v>Tyler Cook</v>
      </c>
      <c r="D417">
        <v>26</v>
      </c>
      <c r="E417" t="s">
        <v>14</v>
      </c>
      <c r="F417" t="str">
        <f>IF(OR(LEFT(Table1[[#This Row],[Name corrected]],2)="Ms",LEFT(Table1[[#This Row],[Name corrected]],3)="Mrs"),"Female",Table1[[#This Row],[Gender]])</f>
        <v>Female</v>
      </c>
      <c r="G417" t="s">
        <v>1286</v>
      </c>
      <c r="H417" t="s">
        <v>158</v>
      </c>
      <c r="I417" t="s">
        <v>11</v>
      </c>
    </row>
    <row r="418" spans="1:9" x14ac:dyDescent="0.35">
      <c r="A418" t="s">
        <v>1287</v>
      </c>
      <c r="B418" t="s">
        <v>1288</v>
      </c>
      <c r="C418" s="13" t="str">
        <f>PROPER(Table1[[#This Row],[Name]])</f>
        <v>Jennifer Myers</v>
      </c>
      <c r="D418">
        <v>46</v>
      </c>
      <c r="E418" t="s">
        <v>8</v>
      </c>
      <c r="F418" t="str">
        <f>IF(OR(LEFT(Table1[[#This Row],[Name corrected]],2)="Ms",LEFT(Table1[[#This Row],[Name corrected]],3)="Mrs"),"Female",Table1[[#This Row],[Gender]])</f>
        <v>Male</v>
      </c>
      <c r="G418" t="s">
        <v>1289</v>
      </c>
      <c r="H418" t="s">
        <v>319</v>
      </c>
      <c r="I418" t="s">
        <v>11</v>
      </c>
    </row>
    <row r="419" spans="1:9" x14ac:dyDescent="0.35">
      <c r="A419" t="s">
        <v>1290</v>
      </c>
      <c r="B419" t="s">
        <v>1291</v>
      </c>
      <c r="C419" s="13" t="str">
        <f>PROPER(Table1[[#This Row],[Name]])</f>
        <v>Karen King</v>
      </c>
      <c r="D419">
        <v>64</v>
      </c>
      <c r="E419" t="s">
        <v>14</v>
      </c>
      <c r="F419" t="str">
        <f>IF(OR(LEFT(Table1[[#This Row],[Name corrected]],2)="Ms",LEFT(Table1[[#This Row],[Name corrected]],3)="Mrs"),"Female",Table1[[#This Row],[Gender]])</f>
        <v>Female</v>
      </c>
      <c r="G419" t="s">
        <v>1292</v>
      </c>
      <c r="H419" t="s">
        <v>10</v>
      </c>
      <c r="I419" t="s">
        <v>11</v>
      </c>
    </row>
    <row r="420" spans="1:9" x14ac:dyDescent="0.35">
      <c r="A420" t="s">
        <v>1293</v>
      </c>
      <c r="B420" t="s">
        <v>1294</v>
      </c>
      <c r="C420" s="13" t="str">
        <f>PROPER(Table1[[#This Row],[Name]])</f>
        <v>Luke Parks</v>
      </c>
      <c r="D420">
        <v>60</v>
      </c>
      <c r="E420" t="s">
        <v>14</v>
      </c>
      <c r="F420" t="str">
        <f>IF(OR(LEFT(Table1[[#This Row],[Name corrected]],2)="Ms",LEFT(Table1[[#This Row],[Name corrected]],3)="Mrs"),"Female",Table1[[#This Row],[Gender]])</f>
        <v>Female</v>
      </c>
      <c r="G420" t="s">
        <v>1295</v>
      </c>
      <c r="H420" t="s">
        <v>42</v>
      </c>
      <c r="I420" t="s">
        <v>11</v>
      </c>
    </row>
    <row r="421" spans="1:9" x14ac:dyDescent="0.35">
      <c r="A421" t="s">
        <v>1296</v>
      </c>
      <c r="B421" t="s">
        <v>1297</v>
      </c>
      <c r="C421" s="13" t="str">
        <f>PROPER(Table1[[#This Row],[Name]])</f>
        <v>Monica Miller</v>
      </c>
      <c r="D421">
        <v>33</v>
      </c>
      <c r="E421" t="s">
        <v>8</v>
      </c>
      <c r="F421" t="str">
        <f>IF(OR(LEFT(Table1[[#This Row],[Name corrected]],2)="Ms",LEFT(Table1[[#This Row],[Name corrected]],3)="Mrs"),"Female",Table1[[#This Row],[Gender]])</f>
        <v>Male</v>
      </c>
      <c r="G421" t="s">
        <v>1298</v>
      </c>
      <c r="H421" t="s">
        <v>308</v>
      </c>
      <c r="I421" t="s">
        <v>11</v>
      </c>
    </row>
    <row r="422" spans="1:9" x14ac:dyDescent="0.35">
      <c r="A422" t="s">
        <v>1299</v>
      </c>
      <c r="B422" t="s">
        <v>1300</v>
      </c>
      <c r="C422" s="13" t="str">
        <f>PROPER(Table1[[#This Row],[Name]])</f>
        <v>Dr. Tamara White Md</v>
      </c>
      <c r="D422">
        <v>60</v>
      </c>
      <c r="E422" t="s">
        <v>8</v>
      </c>
      <c r="F422" t="str">
        <f>IF(OR(LEFT(Table1[[#This Row],[Name corrected]],2)="Ms",LEFT(Table1[[#This Row],[Name corrected]],3)="Mrs"),"Female",Table1[[#This Row],[Gender]])</f>
        <v>Male</v>
      </c>
      <c r="G422" t="s">
        <v>1301</v>
      </c>
      <c r="H422" t="s">
        <v>10</v>
      </c>
      <c r="I422" t="s">
        <v>11</v>
      </c>
    </row>
    <row r="423" spans="1:9" x14ac:dyDescent="0.35">
      <c r="A423" t="s">
        <v>1302</v>
      </c>
      <c r="B423" t="s">
        <v>1303</v>
      </c>
      <c r="C423" s="13" t="str">
        <f>PROPER(Table1[[#This Row],[Name]])</f>
        <v>Holly Robinson</v>
      </c>
      <c r="D423">
        <v>45</v>
      </c>
      <c r="E423" t="s">
        <v>14</v>
      </c>
      <c r="F423" t="str">
        <f>IF(OR(LEFT(Table1[[#This Row],[Name corrected]],2)="Ms",LEFT(Table1[[#This Row],[Name corrected]],3)="Mrs"),"Female",Table1[[#This Row],[Gender]])</f>
        <v>Female</v>
      </c>
      <c r="G423" t="s">
        <v>1304</v>
      </c>
      <c r="H423" t="s">
        <v>69</v>
      </c>
      <c r="I423" t="s">
        <v>11</v>
      </c>
    </row>
    <row r="424" spans="1:9" x14ac:dyDescent="0.35">
      <c r="A424" t="s">
        <v>1305</v>
      </c>
      <c r="B424" t="s">
        <v>1306</v>
      </c>
      <c r="C424" s="13" t="str">
        <f>PROPER(Table1[[#This Row],[Name]])</f>
        <v>Brittany Edwards Dds</v>
      </c>
      <c r="D424">
        <v>42</v>
      </c>
      <c r="E424" t="s">
        <v>14</v>
      </c>
      <c r="F424" t="str">
        <f>IF(OR(LEFT(Table1[[#This Row],[Name corrected]],2)="Ms",LEFT(Table1[[#This Row],[Name corrected]],3)="Mrs"),"Female",Table1[[#This Row],[Gender]])</f>
        <v>Female</v>
      </c>
      <c r="G424" t="s">
        <v>1307</v>
      </c>
      <c r="H424" t="s">
        <v>57</v>
      </c>
      <c r="I424" t="s">
        <v>11</v>
      </c>
    </row>
    <row r="425" spans="1:9" x14ac:dyDescent="0.35">
      <c r="A425" t="s">
        <v>1308</v>
      </c>
      <c r="B425" t="s">
        <v>1309</v>
      </c>
      <c r="C425" s="13" t="str">
        <f>PROPER(Table1[[#This Row],[Name]])</f>
        <v>Rebecca Baker</v>
      </c>
      <c r="D425">
        <v>35</v>
      </c>
      <c r="E425" t="s">
        <v>8</v>
      </c>
      <c r="F425" t="str">
        <f>IF(OR(LEFT(Table1[[#This Row],[Name corrected]],2)="Ms",LEFT(Table1[[#This Row],[Name corrected]],3)="Mrs"),"Female",Table1[[#This Row],[Gender]])</f>
        <v>Male</v>
      </c>
      <c r="G425" t="s">
        <v>1310</v>
      </c>
      <c r="H425" t="s">
        <v>57</v>
      </c>
      <c r="I425" t="s">
        <v>11</v>
      </c>
    </row>
    <row r="426" spans="1:9" x14ac:dyDescent="0.35">
      <c r="A426" t="s">
        <v>1311</v>
      </c>
      <c r="B426" t="s">
        <v>1312</v>
      </c>
      <c r="C426" s="13" t="str">
        <f>PROPER(Table1[[#This Row],[Name]])</f>
        <v>Edwin Barnes</v>
      </c>
      <c r="D426">
        <v>53</v>
      </c>
      <c r="E426" t="s">
        <v>8</v>
      </c>
      <c r="F426" t="str">
        <f>IF(OR(LEFT(Table1[[#This Row],[Name corrected]],2)="Ms",LEFT(Table1[[#This Row],[Name corrected]],3)="Mrs"),"Female",Table1[[#This Row],[Gender]])</f>
        <v>Male</v>
      </c>
      <c r="G426" t="s">
        <v>1313</v>
      </c>
      <c r="H426" t="s">
        <v>10</v>
      </c>
      <c r="I426" t="s">
        <v>11</v>
      </c>
    </row>
    <row r="427" spans="1:9" x14ac:dyDescent="0.35">
      <c r="A427" t="s">
        <v>1314</v>
      </c>
      <c r="B427" t="s">
        <v>1315</v>
      </c>
      <c r="C427" s="13" t="str">
        <f>PROPER(Table1[[#This Row],[Name]])</f>
        <v>Bryce Hawkins</v>
      </c>
      <c r="D427">
        <v>40</v>
      </c>
      <c r="E427" t="s">
        <v>8</v>
      </c>
      <c r="F427" t="str">
        <f>IF(OR(LEFT(Table1[[#This Row],[Name corrected]],2)="Ms",LEFT(Table1[[#This Row],[Name corrected]],3)="Mrs"),"Female",Table1[[#This Row],[Gender]])</f>
        <v>Male</v>
      </c>
      <c r="G427" t="s">
        <v>1316</v>
      </c>
      <c r="H427" t="s">
        <v>112</v>
      </c>
      <c r="I427" t="s">
        <v>11</v>
      </c>
    </row>
    <row r="428" spans="1:9" x14ac:dyDescent="0.35">
      <c r="A428" t="s">
        <v>1317</v>
      </c>
      <c r="B428" t="s">
        <v>1318</v>
      </c>
      <c r="C428" s="13" t="str">
        <f>PROPER(Table1[[#This Row],[Name]])</f>
        <v>Jeanette Nichols</v>
      </c>
      <c r="D428">
        <v>28</v>
      </c>
      <c r="E428" t="s">
        <v>8</v>
      </c>
      <c r="F428" t="str">
        <f>IF(OR(LEFT(Table1[[#This Row],[Name corrected]],2)="Ms",LEFT(Table1[[#This Row],[Name corrected]],3)="Mrs"),"Female",Table1[[#This Row],[Gender]])</f>
        <v>Male</v>
      </c>
      <c r="G428" t="s">
        <v>1319</v>
      </c>
      <c r="H428" t="s">
        <v>10</v>
      </c>
      <c r="I428" t="s">
        <v>11</v>
      </c>
    </row>
    <row r="429" spans="1:9" x14ac:dyDescent="0.35">
      <c r="A429" t="s">
        <v>1320</v>
      </c>
      <c r="B429" t="s">
        <v>1321</v>
      </c>
      <c r="C429" s="13" t="str">
        <f>PROPER(Table1[[#This Row],[Name]])</f>
        <v>Jose Stewart</v>
      </c>
      <c r="D429">
        <v>18</v>
      </c>
      <c r="E429" t="s">
        <v>14</v>
      </c>
      <c r="F429" t="str">
        <f>IF(OR(LEFT(Table1[[#This Row],[Name corrected]],2)="Ms",LEFT(Table1[[#This Row],[Name corrected]],3)="Mrs"),"Female",Table1[[#This Row],[Gender]])</f>
        <v>Female</v>
      </c>
      <c r="G429" t="s">
        <v>1322</v>
      </c>
      <c r="H429" t="s">
        <v>429</v>
      </c>
      <c r="I429" t="s">
        <v>11</v>
      </c>
    </row>
    <row r="430" spans="1:9" x14ac:dyDescent="0.35">
      <c r="A430" t="s">
        <v>1323</v>
      </c>
      <c r="B430" t="s">
        <v>1324</v>
      </c>
      <c r="C430" s="13" t="str">
        <f>PROPER(Table1[[#This Row],[Name]])</f>
        <v>Samuel Mullins</v>
      </c>
      <c r="D430">
        <v>27</v>
      </c>
      <c r="E430" t="s">
        <v>14</v>
      </c>
      <c r="F430" t="str">
        <f>IF(OR(LEFT(Table1[[#This Row],[Name corrected]],2)="Ms",LEFT(Table1[[#This Row],[Name corrected]],3)="Mrs"),"Female",Table1[[#This Row],[Gender]])</f>
        <v>Female</v>
      </c>
      <c r="G430" t="s">
        <v>1325</v>
      </c>
      <c r="H430" t="s">
        <v>323</v>
      </c>
      <c r="I430" t="s">
        <v>11</v>
      </c>
    </row>
    <row r="431" spans="1:9" x14ac:dyDescent="0.35">
      <c r="A431" t="s">
        <v>1326</v>
      </c>
      <c r="B431" t="s">
        <v>1327</v>
      </c>
      <c r="C431" s="13" t="str">
        <f>PROPER(Table1[[#This Row],[Name]])</f>
        <v>Sean Vang</v>
      </c>
      <c r="D431">
        <v>43</v>
      </c>
      <c r="E431" t="s">
        <v>8</v>
      </c>
      <c r="F431" t="str">
        <f>IF(OR(LEFT(Table1[[#This Row],[Name corrected]],2)="Ms",LEFT(Table1[[#This Row],[Name corrected]],3)="Mrs"),"Female",Table1[[#This Row],[Gender]])</f>
        <v>Male</v>
      </c>
      <c r="G431" t="s">
        <v>1328</v>
      </c>
      <c r="H431" t="s">
        <v>101</v>
      </c>
      <c r="I431" t="s">
        <v>11</v>
      </c>
    </row>
    <row r="432" spans="1:9" x14ac:dyDescent="0.35">
      <c r="A432" t="s">
        <v>1329</v>
      </c>
      <c r="B432" t="s">
        <v>1330</v>
      </c>
      <c r="C432" s="13" t="str">
        <f>PROPER(Table1[[#This Row],[Name]])</f>
        <v>Kimberly Roberts</v>
      </c>
      <c r="D432">
        <v>36</v>
      </c>
      <c r="E432" t="s">
        <v>14</v>
      </c>
      <c r="F432" t="str">
        <f>IF(OR(LEFT(Table1[[#This Row],[Name corrected]],2)="Ms",LEFT(Table1[[#This Row],[Name corrected]],3)="Mrs"),"Female",Table1[[#This Row],[Gender]])</f>
        <v>Female</v>
      </c>
      <c r="G432" t="s">
        <v>1331</v>
      </c>
      <c r="H432" t="s">
        <v>83</v>
      </c>
      <c r="I432" t="s">
        <v>11</v>
      </c>
    </row>
    <row r="433" spans="1:9" x14ac:dyDescent="0.35">
      <c r="A433" t="s">
        <v>1332</v>
      </c>
      <c r="B433" t="s">
        <v>1333</v>
      </c>
      <c r="C433" s="13" t="str">
        <f>PROPER(Table1[[#This Row],[Name]])</f>
        <v>John Smith</v>
      </c>
      <c r="D433">
        <v>27</v>
      </c>
      <c r="E433" t="s">
        <v>8</v>
      </c>
      <c r="F433" t="str">
        <f>IF(OR(LEFT(Table1[[#This Row],[Name corrected]],2)="Ms",LEFT(Table1[[#This Row],[Name corrected]],3)="Mrs"),"Female",Table1[[#This Row],[Gender]])</f>
        <v>Male</v>
      </c>
      <c r="G433" t="s">
        <v>1334</v>
      </c>
      <c r="H433" t="s">
        <v>26</v>
      </c>
      <c r="I433" t="s">
        <v>11</v>
      </c>
    </row>
    <row r="434" spans="1:9" x14ac:dyDescent="0.35">
      <c r="A434" t="s">
        <v>1335</v>
      </c>
      <c r="B434" t="s">
        <v>1336</v>
      </c>
      <c r="C434" s="13" t="str">
        <f>PROPER(Table1[[#This Row],[Name]])</f>
        <v>Summer Weiss</v>
      </c>
      <c r="D434">
        <v>37</v>
      </c>
      <c r="E434" t="s">
        <v>8</v>
      </c>
      <c r="F434" t="str">
        <f>IF(OR(LEFT(Table1[[#This Row],[Name corrected]],2)="Ms",LEFT(Table1[[#This Row],[Name corrected]],3)="Mrs"),"Female",Table1[[#This Row],[Gender]])</f>
        <v>Male</v>
      </c>
      <c r="G434" t="s">
        <v>1337</v>
      </c>
      <c r="H434" t="s">
        <v>83</v>
      </c>
      <c r="I434" t="s">
        <v>11</v>
      </c>
    </row>
    <row r="435" spans="1:9" x14ac:dyDescent="0.35">
      <c r="A435" t="s">
        <v>1338</v>
      </c>
      <c r="B435" t="s">
        <v>1339</v>
      </c>
      <c r="C435" s="13" t="str">
        <f>PROPER(Table1[[#This Row],[Name]])</f>
        <v>Thomas Moore</v>
      </c>
      <c r="D435">
        <v>51</v>
      </c>
      <c r="E435" t="s">
        <v>14</v>
      </c>
      <c r="F435" t="str">
        <f>IF(OR(LEFT(Table1[[#This Row],[Name corrected]],2)="Ms",LEFT(Table1[[#This Row],[Name corrected]],3)="Mrs"),"Female",Table1[[#This Row],[Gender]])</f>
        <v>Female</v>
      </c>
      <c r="G435" t="s">
        <v>1340</v>
      </c>
      <c r="H435" t="s">
        <v>53</v>
      </c>
      <c r="I435" t="s">
        <v>11</v>
      </c>
    </row>
    <row r="436" spans="1:9" x14ac:dyDescent="0.35">
      <c r="A436" t="s">
        <v>1341</v>
      </c>
      <c r="B436" t="s">
        <v>1342</v>
      </c>
      <c r="C436" s="13" t="str">
        <f>PROPER(Table1[[#This Row],[Name]])</f>
        <v>Monique Castro</v>
      </c>
      <c r="D436">
        <v>48</v>
      </c>
      <c r="E436" t="s">
        <v>14</v>
      </c>
      <c r="F436" t="str">
        <f>IF(OR(LEFT(Table1[[#This Row],[Name corrected]],2)="Ms",LEFT(Table1[[#This Row],[Name corrected]],3)="Mrs"),"Female",Table1[[#This Row],[Gender]])</f>
        <v>Female</v>
      </c>
      <c r="G436" t="s">
        <v>1343</v>
      </c>
      <c r="H436" t="s">
        <v>249</v>
      </c>
      <c r="I436" t="s">
        <v>11</v>
      </c>
    </row>
    <row r="437" spans="1:9" x14ac:dyDescent="0.35">
      <c r="A437" t="s">
        <v>1344</v>
      </c>
      <c r="B437" t="s">
        <v>1345</v>
      </c>
      <c r="C437" s="13" t="str">
        <f>PROPER(Table1[[#This Row],[Name]])</f>
        <v>Lindsay Beasley</v>
      </c>
      <c r="D437">
        <v>37</v>
      </c>
      <c r="E437" t="s">
        <v>14</v>
      </c>
      <c r="F437" t="str">
        <f>IF(OR(LEFT(Table1[[#This Row],[Name corrected]],2)="Ms",LEFT(Table1[[#This Row],[Name corrected]],3)="Mrs"),"Female",Table1[[#This Row],[Gender]])</f>
        <v>Female</v>
      </c>
      <c r="G437" t="s">
        <v>1346</v>
      </c>
      <c r="H437" t="s">
        <v>101</v>
      </c>
      <c r="I437" t="s">
        <v>11</v>
      </c>
    </row>
    <row r="438" spans="1:9" x14ac:dyDescent="0.35">
      <c r="A438" t="s">
        <v>1347</v>
      </c>
      <c r="B438" t="s">
        <v>1348</v>
      </c>
      <c r="C438" s="13" t="str">
        <f>PROPER(Table1[[#This Row],[Name]])</f>
        <v>Sharon Simpson</v>
      </c>
      <c r="D438">
        <v>61</v>
      </c>
      <c r="E438" t="s">
        <v>8</v>
      </c>
      <c r="F438" t="str">
        <f>IF(OR(LEFT(Table1[[#This Row],[Name corrected]],2)="Ms",LEFT(Table1[[#This Row],[Name corrected]],3)="Mrs"),"Female",Table1[[#This Row],[Gender]])</f>
        <v>Male</v>
      </c>
      <c r="G438" t="s">
        <v>1349</v>
      </c>
      <c r="H438" t="s">
        <v>34</v>
      </c>
      <c r="I438" t="s">
        <v>11</v>
      </c>
    </row>
    <row r="439" spans="1:9" x14ac:dyDescent="0.35">
      <c r="A439" t="s">
        <v>1350</v>
      </c>
      <c r="B439" t="s">
        <v>1351</v>
      </c>
      <c r="C439" s="13" t="str">
        <f>PROPER(Table1[[#This Row],[Name]])</f>
        <v>Melinda Rivera</v>
      </c>
      <c r="D439">
        <v>47</v>
      </c>
      <c r="E439" t="s">
        <v>14</v>
      </c>
      <c r="F439" t="str">
        <f>IF(OR(LEFT(Table1[[#This Row],[Name corrected]],2)="Ms",LEFT(Table1[[#This Row],[Name corrected]],3)="Mrs"),"Female",Table1[[#This Row],[Gender]])</f>
        <v>Female</v>
      </c>
      <c r="G439" t="s">
        <v>592</v>
      </c>
      <c r="H439" t="s">
        <v>42</v>
      </c>
      <c r="I439" t="s">
        <v>11</v>
      </c>
    </row>
    <row r="440" spans="1:9" x14ac:dyDescent="0.35">
      <c r="A440" t="s">
        <v>1352</v>
      </c>
      <c r="B440" t="s">
        <v>1353</v>
      </c>
      <c r="C440" s="13" t="str">
        <f>PROPER(Table1[[#This Row],[Name]])</f>
        <v>Monica Flynn</v>
      </c>
      <c r="D440">
        <v>59</v>
      </c>
      <c r="E440" t="s">
        <v>14</v>
      </c>
      <c r="F440" t="str">
        <f>IF(OR(LEFT(Table1[[#This Row],[Name corrected]],2)="Ms",LEFT(Table1[[#This Row],[Name corrected]],3)="Mrs"),"Female",Table1[[#This Row],[Gender]])</f>
        <v>Female</v>
      </c>
      <c r="G440" t="s">
        <v>1354</v>
      </c>
      <c r="H440" t="s">
        <v>232</v>
      </c>
      <c r="I440" t="s">
        <v>11</v>
      </c>
    </row>
    <row r="441" spans="1:9" x14ac:dyDescent="0.35">
      <c r="A441" t="s">
        <v>1355</v>
      </c>
      <c r="B441" t="s">
        <v>1356</v>
      </c>
      <c r="C441" s="13" t="str">
        <f>PROPER(Table1[[#This Row],[Name]])</f>
        <v>John Compton</v>
      </c>
      <c r="D441">
        <v>53</v>
      </c>
      <c r="E441" t="s">
        <v>8</v>
      </c>
      <c r="F441" t="str">
        <f>IF(OR(LEFT(Table1[[#This Row],[Name corrected]],2)="Ms",LEFT(Table1[[#This Row],[Name corrected]],3)="Mrs"),"Female",Table1[[#This Row],[Gender]])</f>
        <v>Male</v>
      </c>
      <c r="G441" t="s">
        <v>926</v>
      </c>
      <c r="H441" t="s">
        <v>151</v>
      </c>
      <c r="I441" t="s">
        <v>11</v>
      </c>
    </row>
    <row r="442" spans="1:9" x14ac:dyDescent="0.35">
      <c r="A442" t="s">
        <v>1357</v>
      </c>
      <c r="B442" t="s">
        <v>1358</v>
      </c>
      <c r="C442" s="13" t="str">
        <f>PROPER(Table1[[#This Row],[Name]])</f>
        <v>Tammy Trevino</v>
      </c>
      <c r="D442">
        <v>60</v>
      </c>
      <c r="E442" t="s">
        <v>8</v>
      </c>
      <c r="F442" t="str">
        <f>IF(OR(LEFT(Table1[[#This Row],[Name corrected]],2)="Ms",LEFT(Table1[[#This Row],[Name corrected]],3)="Mrs"),"Female",Table1[[#This Row],[Gender]])</f>
        <v>Male</v>
      </c>
      <c r="G442" t="s">
        <v>1359</v>
      </c>
      <c r="H442" t="s">
        <v>16</v>
      </c>
      <c r="I442" t="s">
        <v>11</v>
      </c>
    </row>
    <row r="443" spans="1:9" x14ac:dyDescent="0.35">
      <c r="A443" t="s">
        <v>1360</v>
      </c>
      <c r="B443" t="s">
        <v>1361</v>
      </c>
      <c r="C443" s="13" t="str">
        <f>PROPER(Table1[[#This Row],[Name]])</f>
        <v>Dalton Walters</v>
      </c>
      <c r="D443">
        <v>31</v>
      </c>
      <c r="E443" t="s">
        <v>8</v>
      </c>
      <c r="F443" t="str">
        <f>IF(OR(LEFT(Table1[[#This Row],[Name corrected]],2)="Ms",LEFT(Table1[[#This Row],[Name corrected]],3)="Mrs"),"Female",Table1[[#This Row],[Gender]])</f>
        <v>Male</v>
      </c>
      <c r="G443" t="s">
        <v>1362</v>
      </c>
      <c r="H443" t="s">
        <v>319</v>
      </c>
      <c r="I443" t="s">
        <v>11</v>
      </c>
    </row>
    <row r="444" spans="1:9" x14ac:dyDescent="0.35">
      <c r="A444" t="s">
        <v>1363</v>
      </c>
      <c r="B444" t="s">
        <v>1364</v>
      </c>
      <c r="C444" s="13" t="str">
        <f>PROPER(Table1[[#This Row],[Name]])</f>
        <v>Kelli Smith</v>
      </c>
      <c r="D444">
        <v>42</v>
      </c>
      <c r="E444" t="s">
        <v>14</v>
      </c>
      <c r="F444" t="str">
        <f>IF(OR(LEFT(Table1[[#This Row],[Name corrected]],2)="Ms",LEFT(Table1[[#This Row],[Name corrected]],3)="Mrs"),"Female",Table1[[#This Row],[Gender]])</f>
        <v>Female</v>
      </c>
      <c r="G444" t="s">
        <v>1365</v>
      </c>
      <c r="H444" t="s">
        <v>30</v>
      </c>
      <c r="I444" t="s">
        <v>11</v>
      </c>
    </row>
    <row r="445" spans="1:9" x14ac:dyDescent="0.35">
      <c r="A445" t="s">
        <v>1366</v>
      </c>
      <c r="B445" t="s">
        <v>1367</v>
      </c>
      <c r="C445" s="13" t="str">
        <f>PROPER(Table1[[#This Row],[Name]])</f>
        <v>Adam Castro</v>
      </c>
      <c r="D445">
        <v>51</v>
      </c>
      <c r="E445" t="s">
        <v>8</v>
      </c>
      <c r="F445" t="str">
        <f>IF(OR(LEFT(Table1[[#This Row],[Name corrected]],2)="Ms",LEFT(Table1[[#This Row],[Name corrected]],3)="Mrs"),"Female",Table1[[#This Row],[Gender]])</f>
        <v>Male</v>
      </c>
      <c r="G445" t="s">
        <v>1368</v>
      </c>
      <c r="H445" t="s">
        <v>354</v>
      </c>
      <c r="I445" t="s">
        <v>11</v>
      </c>
    </row>
    <row r="446" spans="1:9" x14ac:dyDescent="0.35">
      <c r="A446" t="s">
        <v>1369</v>
      </c>
      <c r="B446" t="s">
        <v>1370</v>
      </c>
      <c r="C446" s="13" t="str">
        <f>PROPER(Table1[[#This Row],[Name]])</f>
        <v>Cheryl Carr</v>
      </c>
      <c r="D446">
        <v>19</v>
      </c>
      <c r="E446" t="s">
        <v>8</v>
      </c>
      <c r="F446" t="str">
        <f>IF(OR(LEFT(Table1[[#This Row],[Name corrected]],2)="Ms",LEFT(Table1[[#This Row],[Name corrected]],3)="Mrs"),"Female",Table1[[#This Row],[Gender]])</f>
        <v>Male</v>
      </c>
      <c r="G446" t="s">
        <v>1371</v>
      </c>
      <c r="H446" t="s">
        <v>840</v>
      </c>
      <c r="I446" t="s">
        <v>11</v>
      </c>
    </row>
    <row r="447" spans="1:9" x14ac:dyDescent="0.35">
      <c r="A447" t="s">
        <v>1372</v>
      </c>
      <c r="B447" t="s">
        <v>1373</v>
      </c>
      <c r="C447" s="13" t="str">
        <f>PROPER(Table1[[#This Row],[Name]])</f>
        <v>Gene Lee</v>
      </c>
      <c r="D447">
        <v>41</v>
      </c>
      <c r="E447" t="s">
        <v>14</v>
      </c>
      <c r="F447" t="str">
        <f>IF(OR(LEFT(Table1[[#This Row],[Name corrected]],2)="Ms",LEFT(Table1[[#This Row],[Name corrected]],3)="Mrs"),"Female",Table1[[#This Row],[Gender]])</f>
        <v>Female</v>
      </c>
      <c r="G447" t="s">
        <v>1374</v>
      </c>
      <c r="H447" t="s">
        <v>282</v>
      </c>
      <c r="I447" t="s">
        <v>11</v>
      </c>
    </row>
    <row r="448" spans="1:9" x14ac:dyDescent="0.35">
      <c r="A448" t="s">
        <v>1375</v>
      </c>
      <c r="B448" t="s">
        <v>1376</v>
      </c>
      <c r="C448" s="13" t="str">
        <f>PROPER(Table1[[#This Row],[Name]])</f>
        <v>Shannon Turner</v>
      </c>
      <c r="D448">
        <v>35</v>
      </c>
      <c r="E448" t="s">
        <v>8</v>
      </c>
      <c r="F448" t="str">
        <f>IF(OR(LEFT(Table1[[#This Row],[Name corrected]],2)="Ms",LEFT(Table1[[#This Row],[Name corrected]],3)="Mrs"),"Female",Table1[[#This Row],[Gender]])</f>
        <v>Male</v>
      </c>
      <c r="G448" t="s">
        <v>1377</v>
      </c>
      <c r="H448" t="s">
        <v>91</v>
      </c>
      <c r="I448" t="s">
        <v>11</v>
      </c>
    </row>
    <row r="449" spans="1:9" x14ac:dyDescent="0.35">
      <c r="A449" t="s">
        <v>1378</v>
      </c>
      <c r="B449" t="s">
        <v>1379</v>
      </c>
      <c r="C449" s="13" t="str">
        <f>PROPER(Table1[[#This Row],[Name]])</f>
        <v>Monica Wright</v>
      </c>
      <c r="D449">
        <v>45</v>
      </c>
      <c r="E449" t="s">
        <v>8</v>
      </c>
      <c r="F449" t="str">
        <f>IF(OR(LEFT(Table1[[#This Row],[Name corrected]],2)="Ms",LEFT(Table1[[#This Row],[Name corrected]],3)="Mrs"),"Female",Table1[[#This Row],[Gender]])</f>
        <v>Male</v>
      </c>
      <c r="G449" t="s">
        <v>1380</v>
      </c>
      <c r="H449" t="s">
        <v>10</v>
      </c>
      <c r="I449" t="s">
        <v>11</v>
      </c>
    </row>
    <row r="450" spans="1:9" x14ac:dyDescent="0.35">
      <c r="A450" t="s">
        <v>1381</v>
      </c>
      <c r="B450" t="s">
        <v>1382</v>
      </c>
      <c r="C450" s="13" t="str">
        <f>PROPER(Table1[[#This Row],[Name]])</f>
        <v>Eric Holmes</v>
      </c>
      <c r="D450">
        <v>64</v>
      </c>
      <c r="E450" t="s">
        <v>14</v>
      </c>
      <c r="F450" t="str">
        <f>IF(OR(LEFT(Table1[[#This Row],[Name corrected]],2)="Ms",LEFT(Table1[[#This Row],[Name corrected]],3)="Mrs"),"Female",Table1[[#This Row],[Gender]])</f>
        <v>Female</v>
      </c>
      <c r="G450" t="s">
        <v>1383</v>
      </c>
      <c r="H450" t="s">
        <v>840</v>
      </c>
      <c r="I450" t="s">
        <v>11</v>
      </c>
    </row>
    <row r="451" spans="1:9" x14ac:dyDescent="0.35">
      <c r="A451" t="s">
        <v>1384</v>
      </c>
      <c r="B451" t="s">
        <v>1385</v>
      </c>
      <c r="C451" s="13" t="str">
        <f>PROPER(Table1[[#This Row],[Name]])</f>
        <v>William Cortez</v>
      </c>
      <c r="D451">
        <v>29</v>
      </c>
      <c r="E451" t="s">
        <v>8</v>
      </c>
      <c r="F451" t="str">
        <f>IF(OR(LEFT(Table1[[#This Row],[Name corrected]],2)="Ms",LEFT(Table1[[#This Row],[Name corrected]],3)="Mrs"),"Female",Table1[[#This Row],[Gender]])</f>
        <v>Male</v>
      </c>
      <c r="G451" t="s">
        <v>1386</v>
      </c>
      <c r="H451" t="s">
        <v>22</v>
      </c>
      <c r="I451" t="s">
        <v>11</v>
      </c>
    </row>
    <row r="452" spans="1:9" x14ac:dyDescent="0.35">
      <c r="A452" t="s">
        <v>1387</v>
      </c>
      <c r="B452" t="s">
        <v>1388</v>
      </c>
      <c r="C452" s="13" t="str">
        <f>PROPER(Table1[[#This Row],[Name]])</f>
        <v>Shane Mills</v>
      </c>
      <c r="D452">
        <v>59</v>
      </c>
      <c r="E452" t="s">
        <v>8</v>
      </c>
      <c r="F452" t="str">
        <f>IF(OR(LEFT(Table1[[#This Row],[Name corrected]],2)="Ms",LEFT(Table1[[#This Row],[Name corrected]],3)="Mrs"),"Female",Table1[[#This Row],[Gender]])</f>
        <v>Male</v>
      </c>
      <c r="G452" t="s">
        <v>1389</v>
      </c>
      <c r="H452" t="s">
        <v>65</v>
      </c>
      <c r="I452" t="s">
        <v>11</v>
      </c>
    </row>
    <row r="453" spans="1:9" x14ac:dyDescent="0.35">
      <c r="A453" t="s">
        <v>1390</v>
      </c>
      <c r="B453" t="s">
        <v>1391</v>
      </c>
      <c r="C453" s="13" t="str">
        <f>PROPER(Table1[[#This Row],[Name]])</f>
        <v>Ashley Roberts</v>
      </c>
      <c r="D453">
        <v>46</v>
      </c>
      <c r="E453" t="s">
        <v>8</v>
      </c>
      <c r="F453" t="str">
        <f>IF(OR(LEFT(Table1[[#This Row],[Name corrected]],2)="Ms",LEFT(Table1[[#This Row],[Name corrected]],3)="Mrs"),"Female",Table1[[#This Row],[Gender]])</f>
        <v>Male</v>
      </c>
      <c r="G453" t="s">
        <v>559</v>
      </c>
      <c r="H453" t="s">
        <v>228</v>
      </c>
      <c r="I453" t="s">
        <v>11</v>
      </c>
    </row>
    <row r="454" spans="1:9" x14ac:dyDescent="0.35">
      <c r="A454" t="s">
        <v>1392</v>
      </c>
      <c r="B454" t="s">
        <v>1393</v>
      </c>
      <c r="C454" s="13" t="str">
        <f>PROPER(Table1[[#This Row],[Name]])</f>
        <v>Jeffery Wolf</v>
      </c>
      <c r="D454">
        <v>60</v>
      </c>
      <c r="E454" t="s">
        <v>14</v>
      </c>
      <c r="F454" t="str">
        <f>IF(OR(LEFT(Table1[[#This Row],[Name corrected]],2)="Ms",LEFT(Table1[[#This Row],[Name corrected]],3)="Mrs"),"Female",Table1[[#This Row],[Gender]])</f>
        <v>Female</v>
      </c>
      <c r="G454" t="s">
        <v>1394</v>
      </c>
      <c r="H454" t="s">
        <v>308</v>
      </c>
      <c r="I454" t="s">
        <v>11</v>
      </c>
    </row>
    <row r="455" spans="1:9" x14ac:dyDescent="0.35">
      <c r="A455" t="s">
        <v>1395</v>
      </c>
      <c r="B455" t="s">
        <v>1396</v>
      </c>
      <c r="C455" s="13" t="str">
        <f>PROPER(Table1[[#This Row],[Name]])</f>
        <v>April Phillips</v>
      </c>
      <c r="D455">
        <v>62</v>
      </c>
      <c r="E455" t="s">
        <v>14</v>
      </c>
      <c r="F455" t="str">
        <f>IF(OR(LEFT(Table1[[#This Row],[Name corrected]],2)="Ms",LEFT(Table1[[#This Row],[Name corrected]],3)="Mrs"),"Female",Table1[[#This Row],[Gender]])</f>
        <v>Female</v>
      </c>
      <c r="G455" t="s">
        <v>1397</v>
      </c>
      <c r="H455" t="s">
        <v>94</v>
      </c>
      <c r="I455" t="s">
        <v>11</v>
      </c>
    </row>
    <row r="456" spans="1:9" x14ac:dyDescent="0.35">
      <c r="A456" t="s">
        <v>1398</v>
      </c>
      <c r="B456" t="s">
        <v>1399</v>
      </c>
      <c r="C456" s="13" t="str">
        <f>PROPER(Table1[[#This Row],[Name]])</f>
        <v>John Berg</v>
      </c>
      <c r="D456">
        <v>60</v>
      </c>
      <c r="E456" t="s">
        <v>8</v>
      </c>
      <c r="F456" t="str">
        <f>IF(OR(LEFT(Table1[[#This Row],[Name corrected]],2)="Ms",LEFT(Table1[[#This Row],[Name corrected]],3)="Mrs"),"Female",Table1[[#This Row],[Gender]])</f>
        <v>Male</v>
      </c>
      <c r="G456" t="s">
        <v>124</v>
      </c>
      <c r="H456" t="s">
        <v>91</v>
      </c>
      <c r="I456" t="s">
        <v>11</v>
      </c>
    </row>
    <row r="457" spans="1:9" x14ac:dyDescent="0.35">
      <c r="A457" t="s">
        <v>1400</v>
      </c>
      <c r="B457" t="s">
        <v>1401</v>
      </c>
      <c r="C457" s="13" t="str">
        <f>PROPER(Table1[[#This Row],[Name]])</f>
        <v>Tyler Weber</v>
      </c>
      <c r="D457">
        <v>54</v>
      </c>
      <c r="E457" t="s">
        <v>8</v>
      </c>
      <c r="F457" t="str">
        <f>IF(OR(LEFT(Table1[[#This Row],[Name corrected]],2)="Ms",LEFT(Table1[[#This Row],[Name corrected]],3)="Mrs"),"Female",Table1[[#This Row],[Gender]])</f>
        <v>Male</v>
      </c>
      <c r="G457" t="s">
        <v>1402</v>
      </c>
      <c r="H457" t="s">
        <v>189</v>
      </c>
      <c r="I457" t="s">
        <v>11</v>
      </c>
    </row>
    <row r="458" spans="1:9" x14ac:dyDescent="0.35">
      <c r="A458" t="s">
        <v>1403</v>
      </c>
      <c r="B458" t="s">
        <v>1404</v>
      </c>
      <c r="C458" s="13" t="str">
        <f>PROPER(Table1[[#This Row],[Name]])</f>
        <v>Julie Powell</v>
      </c>
      <c r="D458">
        <v>59</v>
      </c>
      <c r="E458" t="s">
        <v>14</v>
      </c>
      <c r="F458" t="str">
        <f>IF(OR(LEFT(Table1[[#This Row],[Name corrected]],2)="Ms",LEFT(Table1[[#This Row],[Name corrected]],3)="Mrs"),"Female",Table1[[#This Row],[Gender]])</f>
        <v>Female</v>
      </c>
      <c r="G458" t="s">
        <v>1405</v>
      </c>
      <c r="H458" t="s">
        <v>286</v>
      </c>
      <c r="I458" t="s">
        <v>11</v>
      </c>
    </row>
    <row r="459" spans="1:9" x14ac:dyDescent="0.35">
      <c r="A459" t="s">
        <v>1406</v>
      </c>
      <c r="B459" t="s">
        <v>1407</v>
      </c>
      <c r="C459" s="13" t="str">
        <f>PROPER(Table1[[#This Row],[Name]])</f>
        <v>Christina Robertson</v>
      </c>
      <c r="D459">
        <v>59</v>
      </c>
      <c r="E459" t="s">
        <v>8</v>
      </c>
      <c r="F459" t="str">
        <f>IF(OR(LEFT(Table1[[#This Row],[Name corrected]],2)="Ms",LEFT(Table1[[#This Row],[Name corrected]],3)="Mrs"),"Female",Table1[[#This Row],[Gender]])</f>
        <v>Male</v>
      </c>
      <c r="G459" t="s">
        <v>1408</v>
      </c>
      <c r="H459" t="s">
        <v>583</v>
      </c>
      <c r="I459" t="s">
        <v>11</v>
      </c>
    </row>
    <row r="460" spans="1:9" x14ac:dyDescent="0.35">
      <c r="A460" t="s">
        <v>1409</v>
      </c>
      <c r="B460" t="s">
        <v>1410</v>
      </c>
      <c r="C460" s="13" t="str">
        <f>PROPER(Table1[[#This Row],[Name]])</f>
        <v>Kelly Garrett</v>
      </c>
      <c r="D460">
        <v>62</v>
      </c>
      <c r="E460" t="s">
        <v>14</v>
      </c>
      <c r="F460" t="str">
        <f>IF(OR(LEFT(Table1[[#This Row],[Name corrected]],2)="Ms",LEFT(Table1[[#This Row],[Name corrected]],3)="Mrs"),"Female",Table1[[#This Row],[Gender]])</f>
        <v>Female</v>
      </c>
      <c r="G460" t="s">
        <v>1411</v>
      </c>
      <c r="H460" t="s">
        <v>46</v>
      </c>
      <c r="I460" t="s">
        <v>11</v>
      </c>
    </row>
    <row r="461" spans="1:9" x14ac:dyDescent="0.35">
      <c r="A461" t="s">
        <v>1412</v>
      </c>
      <c r="B461" t="s">
        <v>674</v>
      </c>
      <c r="C461" s="13" t="str">
        <f>PROPER(Table1[[#This Row],[Name]])</f>
        <v>John Perez</v>
      </c>
      <c r="D461">
        <v>29</v>
      </c>
      <c r="E461" t="s">
        <v>14</v>
      </c>
      <c r="F461" t="str">
        <f>IF(OR(LEFT(Table1[[#This Row],[Name corrected]],2)="Ms",LEFT(Table1[[#This Row],[Name corrected]],3)="Mrs"),"Female",Table1[[#This Row],[Gender]])</f>
        <v>Female</v>
      </c>
      <c r="G461" t="s">
        <v>1413</v>
      </c>
      <c r="H461" t="s">
        <v>312</v>
      </c>
      <c r="I461" t="s">
        <v>11</v>
      </c>
    </row>
    <row r="462" spans="1:9" x14ac:dyDescent="0.35">
      <c r="A462" t="s">
        <v>1414</v>
      </c>
      <c r="B462" t="s">
        <v>1415</v>
      </c>
      <c r="C462" s="13" t="str">
        <f>PROPER(Table1[[#This Row],[Name]])</f>
        <v>Justin Johnson</v>
      </c>
      <c r="D462">
        <v>35</v>
      </c>
      <c r="E462" t="s">
        <v>8</v>
      </c>
      <c r="F462" t="str">
        <f>IF(OR(LEFT(Table1[[#This Row],[Name corrected]],2)="Ms",LEFT(Table1[[#This Row],[Name corrected]],3)="Mrs"),"Female",Table1[[#This Row],[Gender]])</f>
        <v>Male</v>
      </c>
      <c r="G462" t="s">
        <v>1416</v>
      </c>
      <c r="H462" t="s">
        <v>262</v>
      </c>
      <c r="I462" t="s">
        <v>11</v>
      </c>
    </row>
    <row r="463" spans="1:9" x14ac:dyDescent="0.35">
      <c r="A463" t="s">
        <v>1417</v>
      </c>
      <c r="B463" t="s">
        <v>1418</v>
      </c>
      <c r="C463" s="13" t="str">
        <f>PROPER(Table1[[#This Row],[Name]])</f>
        <v>Paul Cox</v>
      </c>
      <c r="D463">
        <v>60</v>
      </c>
      <c r="E463" t="s">
        <v>14</v>
      </c>
      <c r="F463" t="str">
        <f>IF(OR(LEFT(Table1[[#This Row],[Name corrected]],2)="Ms",LEFT(Table1[[#This Row],[Name corrected]],3)="Mrs"),"Female",Table1[[#This Row],[Gender]])</f>
        <v>Female</v>
      </c>
      <c r="G463" t="s">
        <v>1419</v>
      </c>
      <c r="H463" t="s">
        <v>57</v>
      </c>
      <c r="I463" t="s">
        <v>11</v>
      </c>
    </row>
    <row r="464" spans="1:9" x14ac:dyDescent="0.35">
      <c r="A464" t="s">
        <v>1420</v>
      </c>
      <c r="B464" t="s">
        <v>1421</v>
      </c>
      <c r="C464" s="13" t="str">
        <f>PROPER(Table1[[#This Row],[Name]])</f>
        <v>Beth Martin</v>
      </c>
      <c r="D464">
        <v>34</v>
      </c>
      <c r="E464" t="s">
        <v>14</v>
      </c>
      <c r="F464" t="str">
        <f>IF(OR(LEFT(Table1[[#This Row],[Name corrected]],2)="Ms",LEFT(Table1[[#This Row],[Name corrected]],3)="Mrs"),"Female",Table1[[#This Row],[Gender]])</f>
        <v>Female</v>
      </c>
      <c r="G464" t="s">
        <v>1422</v>
      </c>
      <c r="H464" t="s">
        <v>38</v>
      </c>
      <c r="I464" t="s">
        <v>11</v>
      </c>
    </row>
    <row r="465" spans="1:9" x14ac:dyDescent="0.35">
      <c r="A465" t="s">
        <v>1423</v>
      </c>
      <c r="B465" t="s">
        <v>1424</v>
      </c>
      <c r="C465" s="13" t="str">
        <f>PROPER(Table1[[#This Row],[Name]])</f>
        <v>Samantha Lee</v>
      </c>
      <c r="D465">
        <v>36</v>
      </c>
      <c r="E465" t="s">
        <v>14</v>
      </c>
      <c r="F465" t="str">
        <f>IF(OR(LEFT(Table1[[#This Row],[Name corrected]],2)="Ms",LEFT(Table1[[#This Row],[Name corrected]],3)="Mrs"),"Female",Table1[[#This Row],[Gender]])</f>
        <v>Female</v>
      </c>
      <c r="G465" t="s">
        <v>1425</v>
      </c>
      <c r="H465" t="s">
        <v>162</v>
      </c>
      <c r="I465" t="s">
        <v>11</v>
      </c>
    </row>
    <row r="466" spans="1:9" x14ac:dyDescent="0.35">
      <c r="A466" t="s">
        <v>3822</v>
      </c>
      <c r="B466" t="s">
        <v>1427</v>
      </c>
      <c r="C466" s="13" t="str">
        <f>PROPER(Table1[[#This Row],[Name]])</f>
        <v>David Pierce</v>
      </c>
      <c r="D466">
        <v>45</v>
      </c>
      <c r="E466" t="s">
        <v>14</v>
      </c>
      <c r="F466" t="str">
        <f>IF(OR(LEFT(Table1[[#This Row],[Name corrected]],2)="Ms",LEFT(Table1[[#This Row],[Name corrected]],3)="Mrs"),"Female",Table1[[#This Row],[Gender]])</f>
        <v>Female</v>
      </c>
      <c r="G466" t="s">
        <v>1428</v>
      </c>
      <c r="H466" t="s">
        <v>69</v>
      </c>
      <c r="I466" t="s">
        <v>11</v>
      </c>
    </row>
    <row r="467" spans="1:9" x14ac:dyDescent="0.35">
      <c r="A467" t="s">
        <v>1429</v>
      </c>
      <c r="B467" t="s">
        <v>1430</v>
      </c>
      <c r="C467" s="13" t="str">
        <f>PROPER(Table1[[#This Row],[Name]])</f>
        <v>Ronald Ross</v>
      </c>
      <c r="D467">
        <v>28</v>
      </c>
      <c r="E467" t="s">
        <v>14</v>
      </c>
      <c r="F467" t="str">
        <f>IF(OR(LEFT(Table1[[#This Row],[Name corrected]],2)="Ms",LEFT(Table1[[#This Row],[Name corrected]],3)="Mrs"),"Female",Table1[[#This Row],[Gender]])</f>
        <v>Female</v>
      </c>
      <c r="G467" t="s">
        <v>1431</v>
      </c>
      <c r="H467" t="s">
        <v>10</v>
      </c>
      <c r="I467" t="s">
        <v>11</v>
      </c>
    </row>
    <row r="468" spans="1:9" x14ac:dyDescent="0.35">
      <c r="A468" t="s">
        <v>1432</v>
      </c>
      <c r="B468" t="s">
        <v>1433</v>
      </c>
      <c r="C468" s="13" t="str">
        <f>PROPER(Table1[[#This Row],[Name]])</f>
        <v>Cynthia Parrish</v>
      </c>
      <c r="D468">
        <v>18</v>
      </c>
      <c r="E468" t="s">
        <v>8</v>
      </c>
      <c r="F468" t="str">
        <f>IF(OR(LEFT(Table1[[#This Row],[Name corrected]],2)="Ms",LEFT(Table1[[#This Row],[Name corrected]],3)="Mrs"),"Female",Table1[[#This Row],[Gender]])</f>
        <v>Male</v>
      </c>
      <c r="G468" t="s">
        <v>1434</v>
      </c>
      <c r="H468" t="s">
        <v>196</v>
      </c>
      <c r="I468" t="s">
        <v>11</v>
      </c>
    </row>
    <row r="469" spans="1:9" x14ac:dyDescent="0.35">
      <c r="A469" t="s">
        <v>1435</v>
      </c>
      <c r="B469" t="s">
        <v>1436</v>
      </c>
      <c r="C469" s="13" t="str">
        <f>PROPER(Table1[[#This Row],[Name]])</f>
        <v>Michael Foley</v>
      </c>
      <c r="D469">
        <v>63</v>
      </c>
      <c r="E469" t="s">
        <v>14</v>
      </c>
      <c r="F469" t="str">
        <f>IF(OR(LEFT(Table1[[#This Row],[Name corrected]],2)="Ms",LEFT(Table1[[#This Row],[Name corrected]],3)="Mrs"),"Female",Table1[[#This Row],[Gender]])</f>
        <v>Female</v>
      </c>
      <c r="G469" t="s">
        <v>1437</v>
      </c>
      <c r="H469" t="s">
        <v>166</v>
      </c>
      <c r="I469" t="s">
        <v>11</v>
      </c>
    </row>
    <row r="470" spans="1:9" x14ac:dyDescent="0.35">
      <c r="A470" t="s">
        <v>1438</v>
      </c>
      <c r="B470" t="s">
        <v>1439</v>
      </c>
      <c r="C470" s="13" t="str">
        <f>PROPER(Table1[[#This Row],[Name]])</f>
        <v>Gregory Curtis</v>
      </c>
      <c r="D470">
        <v>45</v>
      </c>
      <c r="E470" t="s">
        <v>8</v>
      </c>
      <c r="F470" t="str">
        <f>IF(OR(LEFT(Table1[[#This Row],[Name corrected]],2)="Ms",LEFT(Table1[[#This Row],[Name corrected]],3)="Mrs"),"Female",Table1[[#This Row],[Gender]])</f>
        <v>Male</v>
      </c>
      <c r="G470" t="s">
        <v>1440</v>
      </c>
      <c r="H470" t="s">
        <v>166</v>
      </c>
      <c r="I470" t="s">
        <v>11</v>
      </c>
    </row>
    <row r="471" spans="1:9" x14ac:dyDescent="0.35">
      <c r="A471" t="s">
        <v>1441</v>
      </c>
      <c r="B471" t="s">
        <v>1442</v>
      </c>
      <c r="C471" s="13" t="str">
        <f>PROPER(Table1[[#This Row],[Name]])</f>
        <v>James Foster</v>
      </c>
      <c r="D471">
        <v>19</v>
      </c>
      <c r="E471" t="s">
        <v>8</v>
      </c>
      <c r="F471" t="str">
        <f>IF(OR(LEFT(Table1[[#This Row],[Name corrected]],2)="Ms",LEFT(Table1[[#This Row],[Name corrected]],3)="Mrs"),"Female",Table1[[#This Row],[Gender]])</f>
        <v>Male</v>
      </c>
      <c r="G471" t="s">
        <v>1443</v>
      </c>
      <c r="H471" t="s">
        <v>112</v>
      </c>
      <c r="I471" t="s">
        <v>11</v>
      </c>
    </row>
    <row r="472" spans="1:9" x14ac:dyDescent="0.35">
      <c r="A472" t="s">
        <v>1444</v>
      </c>
      <c r="B472" t="s">
        <v>1445</v>
      </c>
      <c r="C472" s="13" t="str">
        <f>PROPER(Table1[[#This Row],[Name]])</f>
        <v>Manuel Fisher</v>
      </c>
      <c r="D472">
        <v>21</v>
      </c>
      <c r="E472" t="s">
        <v>14</v>
      </c>
      <c r="F472" t="str">
        <f>IF(OR(LEFT(Table1[[#This Row],[Name corrected]],2)="Ms",LEFT(Table1[[#This Row],[Name corrected]],3)="Mrs"),"Female",Table1[[#This Row],[Gender]])</f>
        <v>Female</v>
      </c>
      <c r="G472" t="s">
        <v>1446</v>
      </c>
      <c r="H472" t="s">
        <v>42</v>
      </c>
      <c r="I472" t="s">
        <v>11</v>
      </c>
    </row>
    <row r="473" spans="1:9" x14ac:dyDescent="0.35">
      <c r="A473" t="s">
        <v>1447</v>
      </c>
      <c r="B473" t="s">
        <v>1448</v>
      </c>
      <c r="C473" s="13" t="str">
        <f>PROPER(Table1[[#This Row],[Name]])</f>
        <v>Debra Mccullough</v>
      </c>
      <c r="D473">
        <v>42</v>
      </c>
      <c r="E473" t="s">
        <v>8</v>
      </c>
      <c r="F473" t="str">
        <f>IF(OR(LEFT(Table1[[#This Row],[Name corrected]],2)="Ms",LEFT(Table1[[#This Row],[Name corrected]],3)="Mrs"),"Female",Table1[[#This Row],[Gender]])</f>
        <v>Male</v>
      </c>
      <c r="G473" t="s">
        <v>1449</v>
      </c>
      <c r="H473" t="s">
        <v>61</v>
      </c>
      <c r="I473" t="s">
        <v>11</v>
      </c>
    </row>
    <row r="474" spans="1:9" x14ac:dyDescent="0.35">
      <c r="A474" t="s">
        <v>1450</v>
      </c>
      <c r="B474" t="s">
        <v>1451</v>
      </c>
      <c r="C474" s="13" t="str">
        <f>PROPER(Table1[[#This Row],[Name]])</f>
        <v>Philip Mendoza</v>
      </c>
      <c r="D474">
        <v>42</v>
      </c>
      <c r="E474" t="s">
        <v>8</v>
      </c>
      <c r="F474" t="str">
        <f>IF(OR(LEFT(Table1[[#This Row],[Name corrected]],2)="Ms",LEFT(Table1[[#This Row],[Name corrected]],3)="Mrs"),"Female",Table1[[#This Row],[Gender]])</f>
        <v>Male</v>
      </c>
      <c r="G474" t="s">
        <v>1452</v>
      </c>
      <c r="H474" t="s">
        <v>710</v>
      </c>
      <c r="I474" t="s">
        <v>11</v>
      </c>
    </row>
    <row r="475" spans="1:9" x14ac:dyDescent="0.35">
      <c r="A475" t="s">
        <v>1453</v>
      </c>
      <c r="B475" t="s">
        <v>1454</v>
      </c>
      <c r="C475" s="13" t="str">
        <f>PROPER(Table1[[#This Row],[Name]])</f>
        <v>Laura Mathews</v>
      </c>
      <c r="D475">
        <v>53</v>
      </c>
      <c r="E475" t="s">
        <v>8</v>
      </c>
      <c r="F475" t="str">
        <f>IF(OR(LEFT(Table1[[#This Row],[Name corrected]],2)="Ms",LEFT(Table1[[#This Row],[Name corrected]],3)="Mrs"),"Female",Table1[[#This Row],[Gender]])</f>
        <v>Male</v>
      </c>
      <c r="G475" t="s">
        <v>1455</v>
      </c>
      <c r="H475" t="s">
        <v>319</v>
      </c>
      <c r="I475" t="s">
        <v>11</v>
      </c>
    </row>
    <row r="476" spans="1:9" x14ac:dyDescent="0.35">
      <c r="A476" t="s">
        <v>1456</v>
      </c>
      <c r="B476" t="s">
        <v>1457</v>
      </c>
      <c r="C476" s="13" t="str">
        <f>PROPER(Table1[[#This Row],[Name]])</f>
        <v>Joshua Howard</v>
      </c>
      <c r="D476">
        <v>32</v>
      </c>
      <c r="E476" t="s">
        <v>14</v>
      </c>
      <c r="F476" t="str">
        <f>IF(OR(LEFT(Table1[[#This Row],[Name corrected]],2)="Ms",LEFT(Table1[[#This Row],[Name corrected]],3)="Mrs"),"Female",Table1[[#This Row],[Gender]])</f>
        <v>Female</v>
      </c>
      <c r="G476" t="s">
        <v>1458</v>
      </c>
      <c r="H476" t="s">
        <v>34</v>
      </c>
      <c r="I476" t="s">
        <v>11</v>
      </c>
    </row>
    <row r="477" spans="1:9" x14ac:dyDescent="0.35">
      <c r="A477" t="s">
        <v>1459</v>
      </c>
      <c r="B477" t="s">
        <v>1460</v>
      </c>
      <c r="C477" s="13" t="str">
        <f>PROPER(Table1[[#This Row],[Name]])</f>
        <v>Barbara Berry</v>
      </c>
      <c r="D477">
        <v>18</v>
      </c>
      <c r="E477" t="s">
        <v>14</v>
      </c>
      <c r="F477" t="str">
        <f>IF(OR(LEFT(Table1[[#This Row],[Name corrected]],2)="Ms",LEFT(Table1[[#This Row],[Name corrected]],3)="Mrs"),"Female",Table1[[#This Row],[Gender]])</f>
        <v>Female</v>
      </c>
      <c r="G477" t="s">
        <v>390</v>
      </c>
      <c r="H477" t="s">
        <v>166</v>
      </c>
      <c r="I477" t="s">
        <v>11</v>
      </c>
    </row>
    <row r="478" spans="1:9" x14ac:dyDescent="0.35">
      <c r="A478" t="s">
        <v>1461</v>
      </c>
      <c r="B478" t="s">
        <v>1462</v>
      </c>
      <c r="C478" s="13" t="str">
        <f>PROPER(Table1[[#This Row],[Name]])</f>
        <v>Elizabeth Foster</v>
      </c>
      <c r="D478">
        <v>33</v>
      </c>
      <c r="E478" t="s">
        <v>14</v>
      </c>
      <c r="F478" t="str">
        <f>IF(OR(LEFT(Table1[[#This Row],[Name corrected]],2)="Ms",LEFT(Table1[[#This Row],[Name corrected]],3)="Mrs"),"Female",Table1[[#This Row],[Gender]])</f>
        <v>Female</v>
      </c>
      <c r="G478" t="s">
        <v>1463</v>
      </c>
      <c r="H478" t="s">
        <v>91</v>
      </c>
      <c r="I478" t="s">
        <v>11</v>
      </c>
    </row>
    <row r="479" spans="1:9" x14ac:dyDescent="0.35">
      <c r="A479" t="s">
        <v>1464</v>
      </c>
      <c r="B479" t="s">
        <v>1465</v>
      </c>
      <c r="C479" s="13" t="str">
        <f>PROPER(Table1[[#This Row],[Name]])</f>
        <v>Andrea Harris</v>
      </c>
      <c r="D479">
        <v>41</v>
      </c>
      <c r="E479" t="s">
        <v>14</v>
      </c>
      <c r="F479" t="str">
        <f>IF(OR(LEFT(Table1[[#This Row],[Name corrected]],2)="Ms",LEFT(Table1[[#This Row],[Name corrected]],3)="Mrs"),"Female",Table1[[#This Row],[Gender]])</f>
        <v>Female</v>
      </c>
      <c r="G479" t="s">
        <v>1466</v>
      </c>
      <c r="H479" t="s">
        <v>57</v>
      </c>
      <c r="I479" t="s">
        <v>11</v>
      </c>
    </row>
    <row r="480" spans="1:9" x14ac:dyDescent="0.35">
      <c r="A480" t="s">
        <v>1467</v>
      </c>
      <c r="B480" t="s">
        <v>1468</v>
      </c>
      <c r="C480" s="13" t="str">
        <f>PROPER(Table1[[#This Row],[Name]])</f>
        <v>Earl Smith Dds</v>
      </c>
      <c r="D480">
        <v>59</v>
      </c>
      <c r="E480" t="s">
        <v>8</v>
      </c>
      <c r="F480" t="str">
        <f>IF(OR(LEFT(Table1[[#This Row],[Name corrected]],2)="Ms",LEFT(Table1[[#This Row],[Name corrected]],3)="Mrs"),"Female",Table1[[#This Row],[Gender]])</f>
        <v>Male</v>
      </c>
      <c r="G480" t="s">
        <v>1469</v>
      </c>
      <c r="H480" t="s">
        <v>34</v>
      </c>
      <c r="I480" t="s">
        <v>11</v>
      </c>
    </row>
    <row r="481" spans="1:9" x14ac:dyDescent="0.35">
      <c r="A481" t="s">
        <v>1470</v>
      </c>
      <c r="B481" t="s">
        <v>1471</v>
      </c>
      <c r="C481" s="13" t="str">
        <f>PROPER(Table1[[#This Row],[Name]])</f>
        <v>Dylan Gutierrez</v>
      </c>
      <c r="D481">
        <v>40</v>
      </c>
      <c r="E481" t="s">
        <v>8</v>
      </c>
      <c r="F481" t="str">
        <f>IF(OR(LEFT(Table1[[#This Row],[Name corrected]],2)="Ms",LEFT(Table1[[#This Row],[Name corrected]],3)="Mrs"),"Female",Table1[[#This Row],[Gender]])</f>
        <v>Male</v>
      </c>
      <c r="G481" t="s">
        <v>1472</v>
      </c>
      <c r="H481" t="s">
        <v>38</v>
      </c>
      <c r="I481" t="s">
        <v>11</v>
      </c>
    </row>
    <row r="482" spans="1:9" x14ac:dyDescent="0.35">
      <c r="A482" t="s">
        <v>1473</v>
      </c>
      <c r="B482" t="s">
        <v>1474</v>
      </c>
      <c r="C482" s="13" t="str">
        <f>PROPER(Table1[[#This Row],[Name]])</f>
        <v>Jordan Medina</v>
      </c>
      <c r="D482">
        <v>33</v>
      </c>
      <c r="E482" t="s">
        <v>8</v>
      </c>
      <c r="F482" t="str">
        <f>IF(OR(LEFT(Table1[[#This Row],[Name corrected]],2)="Ms",LEFT(Table1[[#This Row],[Name corrected]],3)="Mrs"),"Female",Table1[[#This Row],[Gender]])</f>
        <v>Male</v>
      </c>
      <c r="G482" t="s">
        <v>1475</v>
      </c>
      <c r="H482" t="s">
        <v>245</v>
      </c>
      <c r="I482" t="s">
        <v>11</v>
      </c>
    </row>
    <row r="483" spans="1:9" x14ac:dyDescent="0.35">
      <c r="A483" t="s">
        <v>1476</v>
      </c>
      <c r="B483" t="s">
        <v>1477</v>
      </c>
      <c r="C483" s="13" t="str">
        <f>PROPER(Table1[[#This Row],[Name]])</f>
        <v>Bryan Tran</v>
      </c>
      <c r="D483">
        <v>21</v>
      </c>
      <c r="E483" t="s">
        <v>8</v>
      </c>
      <c r="F483" t="str">
        <f>IF(OR(LEFT(Table1[[#This Row],[Name corrected]],2)="Ms",LEFT(Table1[[#This Row],[Name corrected]],3)="Mrs"),"Female",Table1[[#This Row],[Gender]])</f>
        <v>Male</v>
      </c>
      <c r="G483" t="s">
        <v>1478</v>
      </c>
      <c r="H483" t="s">
        <v>76</v>
      </c>
      <c r="I483" t="s">
        <v>11</v>
      </c>
    </row>
    <row r="484" spans="1:9" x14ac:dyDescent="0.35">
      <c r="A484" t="s">
        <v>1479</v>
      </c>
      <c r="B484" t="s">
        <v>1480</v>
      </c>
      <c r="C484" s="13" t="str">
        <f>PROPER(Table1[[#This Row],[Name]])</f>
        <v>Sheri Joyce</v>
      </c>
      <c r="D484">
        <v>26</v>
      </c>
      <c r="E484" t="s">
        <v>8</v>
      </c>
      <c r="F484" t="str">
        <f>IF(OR(LEFT(Table1[[#This Row],[Name corrected]],2)="Ms",LEFT(Table1[[#This Row],[Name corrected]],3)="Mrs"),"Female",Table1[[#This Row],[Gender]])</f>
        <v>Male</v>
      </c>
      <c r="G484" t="s">
        <v>1481</v>
      </c>
      <c r="H484" t="s">
        <v>583</v>
      </c>
      <c r="I484" t="s">
        <v>11</v>
      </c>
    </row>
    <row r="485" spans="1:9" x14ac:dyDescent="0.35">
      <c r="A485" t="s">
        <v>1482</v>
      </c>
      <c r="B485" t="s">
        <v>1268</v>
      </c>
      <c r="C485" s="13" t="str">
        <f>PROPER(Table1[[#This Row],[Name]])</f>
        <v>Sarah Smith</v>
      </c>
      <c r="D485">
        <v>48</v>
      </c>
      <c r="E485" t="s">
        <v>8</v>
      </c>
      <c r="F485" t="str">
        <f>IF(OR(LEFT(Table1[[#This Row],[Name corrected]],2)="Ms",LEFT(Table1[[#This Row],[Name corrected]],3)="Mrs"),"Female",Table1[[#This Row],[Gender]])</f>
        <v>Male</v>
      </c>
      <c r="G485" t="s">
        <v>1483</v>
      </c>
      <c r="H485" t="s">
        <v>179</v>
      </c>
      <c r="I485" t="s">
        <v>11</v>
      </c>
    </row>
    <row r="486" spans="1:9" x14ac:dyDescent="0.35">
      <c r="A486" t="s">
        <v>1484</v>
      </c>
      <c r="B486" t="s">
        <v>1485</v>
      </c>
      <c r="C486" s="13" t="str">
        <f>PROPER(Table1[[#This Row],[Name]])</f>
        <v>Jessica Castro</v>
      </c>
      <c r="D486">
        <v>32</v>
      </c>
      <c r="E486" t="s">
        <v>8</v>
      </c>
      <c r="F486" t="str">
        <f>IF(OR(LEFT(Table1[[#This Row],[Name corrected]],2)="Ms",LEFT(Table1[[#This Row],[Name corrected]],3)="Mrs"),"Female",Table1[[#This Row],[Gender]])</f>
        <v>Male</v>
      </c>
      <c r="G486" t="s">
        <v>1486</v>
      </c>
      <c r="H486" t="s">
        <v>710</v>
      </c>
      <c r="I486" t="s">
        <v>11</v>
      </c>
    </row>
    <row r="487" spans="1:9" x14ac:dyDescent="0.35">
      <c r="A487" t="s">
        <v>1487</v>
      </c>
      <c r="B487" t="s">
        <v>1488</v>
      </c>
      <c r="C487" s="13" t="str">
        <f>PROPER(Table1[[#This Row],[Name]])</f>
        <v>Sara Ingram</v>
      </c>
      <c r="D487">
        <v>46</v>
      </c>
      <c r="E487" t="s">
        <v>14</v>
      </c>
      <c r="F487" t="str">
        <f>IF(OR(LEFT(Table1[[#This Row],[Name corrected]],2)="Ms",LEFT(Table1[[#This Row],[Name corrected]],3)="Mrs"),"Female",Table1[[#This Row],[Gender]])</f>
        <v>Female</v>
      </c>
      <c r="G487" t="s">
        <v>1489</v>
      </c>
      <c r="H487" t="s">
        <v>282</v>
      </c>
      <c r="I487" t="s">
        <v>11</v>
      </c>
    </row>
    <row r="488" spans="1:9" x14ac:dyDescent="0.35">
      <c r="A488" t="s">
        <v>1490</v>
      </c>
      <c r="B488" t="s">
        <v>1491</v>
      </c>
      <c r="C488" s="13" t="str">
        <f>PROPER(Table1[[#This Row],[Name]])</f>
        <v>Eric Lee</v>
      </c>
      <c r="D488">
        <v>22</v>
      </c>
      <c r="E488" t="s">
        <v>14</v>
      </c>
      <c r="F488" t="str">
        <f>IF(OR(LEFT(Table1[[#This Row],[Name corrected]],2)="Ms",LEFT(Table1[[#This Row],[Name corrected]],3)="Mrs"),"Female",Table1[[#This Row],[Gender]])</f>
        <v>Female</v>
      </c>
      <c r="G488" t="s">
        <v>1492</v>
      </c>
      <c r="H488" t="s">
        <v>166</v>
      </c>
      <c r="I488" t="s">
        <v>11</v>
      </c>
    </row>
    <row r="489" spans="1:9" x14ac:dyDescent="0.35">
      <c r="A489" t="s">
        <v>1493</v>
      </c>
      <c r="B489" t="s">
        <v>1494</v>
      </c>
      <c r="C489" s="13" t="str">
        <f>PROPER(Table1[[#This Row],[Name]])</f>
        <v>Amanda Medina</v>
      </c>
      <c r="D489">
        <v>36</v>
      </c>
      <c r="E489" t="s">
        <v>14</v>
      </c>
      <c r="F489" t="str">
        <f>IF(OR(LEFT(Table1[[#This Row],[Name corrected]],2)="Ms",LEFT(Table1[[#This Row],[Name corrected]],3)="Mrs"),"Female",Table1[[#This Row],[Gender]])</f>
        <v>Female</v>
      </c>
      <c r="G489" t="s">
        <v>1495</v>
      </c>
      <c r="H489" t="s">
        <v>112</v>
      </c>
      <c r="I489" t="s">
        <v>11</v>
      </c>
    </row>
    <row r="490" spans="1:9" x14ac:dyDescent="0.35">
      <c r="A490" t="s">
        <v>1496</v>
      </c>
      <c r="B490" t="s">
        <v>1497</v>
      </c>
      <c r="C490" s="13" t="str">
        <f>PROPER(Table1[[#This Row],[Name]])</f>
        <v>Zachary Andrade</v>
      </c>
      <c r="D490">
        <v>23</v>
      </c>
      <c r="E490" t="s">
        <v>14</v>
      </c>
      <c r="F490" t="str">
        <f>IF(OR(LEFT(Table1[[#This Row],[Name corrected]],2)="Ms",LEFT(Table1[[#This Row],[Name corrected]],3)="Mrs"),"Female",Table1[[#This Row],[Gender]])</f>
        <v>Female</v>
      </c>
      <c r="G490" t="s">
        <v>1498</v>
      </c>
      <c r="H490" t="s">
        <v>26</v>
      </c>
      <c r="I490" t="s">
        <v>11</v>
      </c>
    </row>
    <row r="491" spans="1:9" x14ac:dyDescent="0.35">
      <c r="A491" t="s">
        <v>1499</v>
      </c>
      <c r="B491" t="s">
        <v>1500</v>
      </c>
      <c r="C491" s="13" t="str">
        <f>PROPER(Table1[[#This Row],[Name]])</f>
        <v>Melinda Thomas</v>
      </c>
      <c r="D491">
        <v>42</v>
      </c>
      <c r="E491" t="s">
        <v>14</v>
      </c>
      <c r="F491" t="str">
        <f>IF(OR(LEFT(Table1[[#This Row],[Name corrected]],2)="Ms",LEFT(Table1[[#This Row],[Name corrected]],3)="Mrs"),"Female",Table1[[#This Row],[Gender]])</f>
        <v>Female</v>
      </c>
      <c r="G491" t="s">
        <v>1501</v>
      </c>
      <c r="H491" t="s">
        <v>249</v>
      </c>
      <c r="I491" t="s">
        <v>11</v>
      </c>
    </row>
    <row r="492" spans="1:9" x14ac:dyDescent="0.35">
      <c r="A492" t="s">
        <v>1502</v>
      </c>
      <c r="B492" t="s">
        <v>1503</v>
      </c>
      <c r="C492" s="13" t="str">
        <f>PROPER(Table1[[#This Row],[Name]])</f>
        <v>Scott Harris</v>
      </c>
      <c r="D492">
        <v>23</v>
      </c>
      <c r="E492" t="s">
        <v>8</v>
      </c>
      <c r="F492" t="str">
        <f>IF(OR(LEFT(Table1[[#This Row],[Name corrected]],2)="Ms",LEFT(Table1[[#This Row],[Name corrected]],3)="Mrs"),"Female",Table1[[#This Row],[Gender]])</f>
        <v>Male</v>
      </c>
      <c r="G492" t="s">
        <v>1504</v>
      </c>
      <c r="H492" t="s">
        <v>135</v>
      </c>
      <c r="I492" t="s">
        <v>11</v>
      </c>
    </row>
    <row r="493" spans="1:9" x14ac:dyDescent="0.35">
      <c r="A493" t="s">
        <v>1505</v>
      </c>
      <c r="B493" t="s">
        <v>1506</v>
      </c>
      <c r="C493" s="13" t="str">
        <f>PROPER(Table1[[#This Row],[Name]])</f>
        <v>Kaitlin Brown</v>
      </c>
      <c r="D493">
        <v>52</v>
      </c>
      <c r="E493" t="s">
        <v>14</v>
      </c>
      <c r="F493" t="str">
        <f>IF(OR(LEFT(Table1[[#This Row],[Name corrected]],2)="Ms",LEFT(Table1[[#This Row],[Name corrected]],3)="Mrs"),"Female",Table1[[#This Row],[Gender]])</f>
        <v>Female</v>
      </c>
      <c r="G493" t="s">
        <v>1507</v>
      </c>
      <c r="H493" t="s">
        <v>34</v>
      </c>
      <c r="I493" t="s">
        <v>11</v>
      </c>
    </row>
    <row r="494" spans="1:9" x14ac:dyDescent="0.35">
      <c r="A494" t="s">
        <v>1508</v>
      </c>
      <c r="B494" t="s">
        <v>1509</v>
      </c>
      <c r="C494" s="13" t="str">
        <f>PROPER(Table1[[#This Row],[Name]])</f>
        <v>Darrell Miller</v>
      </c>
      <c r="D494">
        <v>59</v>
      </c>
      <c r="E494" t="s">
        <v>14</v>
      </c>
      <c r="F494" t="str">
        <f>IF(OR(LEFT(Table1[[#This Row],[Name corrected]],2)="Ms",LEFT(Table1[[#This Row],[Name corrected]],3)="Mrs"),"Female",Table1[[#This Row],[Gender]])</f>
        <v>Female</v>
      </c>
      <c r="G494" t="s">
        <v>1510</v>
      </c>
      <c r="H494" t="s">
        <v>245</v>
      </c>
      <c r="I494" t="s">
        <v>11</v>
      </c>
    </row>
    <row r="495" spans="1:9" x14ac:dyDescent="0.35">
      <c r="A495" t="s">
        <v>1511</v>
      </c>
      <c r="B495" t="s">
        <v>1512</v>
      </c>
      <c r="C495" s="13" t="str">
        <f>PROPER(Table1[[#This Row],[Name]])</f>
        <v>Amanda Powell</v>
      </c>
      <c r="D495">
        <v>28</v>
      </c>
      <c r="E495" t="s">
        <v>8</v>
      </c>
      <c r="F495" t="str">
        <f>IF(OR(LEFT(Table1[[#This Row],[Name corrected]],2)="Ms",LEFT(Table1[[#This Row],[Name corrected]],3)="Mrs"),"Female",Table1[[#This Row],[Gender]])</f>
        <v>Male</v>
      </c>
      <c r="G495" t="s">
        <v>79</v>
      </c>
      <c r="H495" t="s">
        <v>19</v>
      </c>
      <c r="I495" t="s">
        <v>11</v>
      </c>
    </row>
    <row r="496" spans="1:9" x14ac:dyDescent="0.35">
      <c r="A496" t="s">
        <v>1513</v>
      </c>
      <c r="B496" t="s">
        <v>1514</v>
      </c>
      <c r="C496" s="13" t="str">
        <f>PROPER(Table1[[#This Row],[Name]])</f>
        <v>Justin Lopez</v>
      </c>
      <c r="D496">
        <v>21</v>
      </c>
      <c r="E496" t="s">
        <v>8</v>
      </c>
      <c r="F496" t="str">
        <f>IF(OR(LEFT(Table1[[#This Row],[Name corrected]],2)="Ms",LEFT(Table1[[#This Row],[Name corrected]],3)="Mrs"),"Female",Table1[[#This Row],[Gender]])</f>
        <v>Male</v>
      </c>
      <c r="G496" t="s">
        <v>1515</v>
      </c>
      <c r="H496" t="s">
        <v>354</v>
      </c>
      <c r="I496" t="s">
        <v>11</v>
      </c>
    </row>
    <row r="497" spans="1:9" x14ac:dyDescent="0.35">
      <c r="A497" t="s">
        <v>1516</v>
      </c>
      <c r="B497" t="s">
        <v>1517</v>
      </c>
      <c r="C497" s="13" t="str">
        <f>PROPER(Table1[[#This Row],[Name]])</f>
        <v>James Berger</v>
      </c>
      <c r="D497">
        <v>23</v>
      </c>
      <c r="E497" t="s">
        <v>14</v>
      </c>
      <c r="F497" t="str">
        <f>IF(OR(LEFT(Table1[[#This Row],[Name corrected]],2)="Ms",LEFT(Table1[[#This Row],[Name corrected]],3)="Mrs"),"Female",Table1[[#This Row],[Gender]])</f>
        <v>Female</v>
      </c>
      <c r="G497" t="s">
        <v>1518</v>
      </c>
      <c r="H497" t="s">
        <v>87</v>
      </c>
      <c r="I497" t="s">
        <v>11</v>
      </c>
    </row>
    <row r="498" spans="1:9" x14ac:dyDescent="0.35">
      <c r="A498" t="s">
        <v>1519</v>
      </c>
      <c r="B498" t="s">
        <v>1520</v>
      </c>
      <c r="C498" s="13" t="str">
        <f>PROPER(Table1[[#This Row],[Name]])</f>
        <v>Christopher Ford</v>
      </c>
      <c r="D498">
        <v>56</v>
      </c>
      <c r="E498" t="s">
        <v>8</v>
      </c>
      <c r="F498" t="str">
        <f>IF(OR(LEFT(Table1[[#This Row],[Name corrected]],2)="Ms",LEFT(Table1[[#This Row],[Name corrected]],3)="Mrs"),"Female",Table1[[#This Row],[Gender]])</f>
        <v>Male</v>
      </c>
      <c r="G498" t="s">
        <v>1521</v>
      </c>
      <c r="H498" t="s">
        <v>22</v>
      </c>
      <c r="I498" t="s">
        <v>11</v>
      </c>
    </row>
    <row r="499" spans="1:9" x14ac:dyDescent="0.35">
      <c r="A499" t="s">
        <v>1522</v>
      </c>
      <c r="B499" t="s">
        <v>1523</v>
      </c>
      <c r="C499" s="13" t="str">
        <f>PROPER(Table1[[#This Row],[Name]])</f>
        <v>Sarah Marsh</v>
      </c>
      <c r="D499">
        <v>47</v>
      </c>
      <c r="E499" t="s">
        <v>14</v>
      </c>
      <c r="F499" t="str">
        <f>IF(OR(LEFT(Table1[[#This Row],[Name corrected]],2)="Ms",LEFT(Table1[[#This Row],[Name corrected]],3)="Mrs"),"Female",Table1[[#This Row],[Gender]])</f>
        <v>Female</v>
      </c>
      <c r="G499" t="s">
        <v>1524</v>
      </c>
      <c r="H499" t="s">
        <v>53</v>
      </c>
      <c r="I499" t="s">
        <v>11</v>
      </c>
    </row>
    <row r="500" spans="1:9" x14ac:dyDescent="0.35">
      <c r="A500" t="s">
        <v>1525</v>
      </c>
      <c r="B500" t="s">
        <v>1526</v>
      </c>
      <c r="C500" s="13" t="str">
        <f>PROPER(Table1[[#This Row],[Name]])</f>
        <v>Traci Gonzalez</v>
      </c>
      <c r="D500">
        <v>35</v>
      </c>
      <c r="E500" t="s">
        <v>8</v>
      </c>
      <c r="F500" t="str">
        <f>IF(OR(LEFT(Table1[[#This Row],[Name corrected]],2)="Ms",LEFT(Table1[[#This Row],[Name corrected]],3)="Mrs"),"Female",Table1[[#This Row],[Gender]])</f>
        <v>Male</v>
      </c>
      <c r="G500" t="s">
        <v>1527</v>
      </c>
      <c r="H500" t="s">
        <v>228</v>
      </c>
      <c r="I500" t="s">
        <v>11</v>
      </c>
    </row>
    <row r="501" spans="1:9" x14ac:dyDescent="0.35">
      <c r="A501" t="s">
        <v>1528</v>
      </c>
      <c r="B501" t="s">
        <v>1529</v>
      </c>
      <c r="C501" s="13" t="str">
        <f>PROPER(Table1[[#This Row],[Name]])</f>
        <v>Philip Pennington</v>
      </c>
      <c r="D501">
        <v>27</v>
      </c>
      <c r="E501" t="s">
        <v>14</v>
      </c>
      <c r="F501" t="str">
        <f>IF(OR(LEFT(Table1[[#This Row],[Name corrected]],2)="Ms",LEFT(Table1[[#This Row],[Name corrected]],3)="Mrs"),"Female",Table1[[#This Row],[Gender]])</f>
        <v>Female</v>
      </c>
      <c r="G501" t="s">
        <v>1530</v>
      </c>
      <c r="H501" t="s">
        <v>30</v>
      </c>
      <c r="I501" t="s">
        <v>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7"/>
  <sheetViews>
    <sheetView workbookViewId="0">
      <selection activeCell="H5" sqref="H5"/>
    </sheetView>
  </sheetViews>
  <sheetFormatPr defaultRowHeight="14.5" x14ac:dyDescent="0.35"/>
  <cols>
    <col min="1" max="1" width="12.54296875" bestFit="1" customWidth="1"/>
    <col min="2" max="2" width="25.81640625" bestFit="1" customWidth="1"/>
    <col min="3" max="3" width="10.54296875" bestFit="1" customWidth="1"/>
    <col min="4" max="4" width="25" customWidth="1"/>
    <col min="5" max="5" width="6.81640625" bestFit="1" customWidth="1"/>
    <col min="6" max="6" width="7.6328125" customWidth="1"/>
    <col min="7" max="7" width="14.54296875" style="4" bestFit="1" customWidth="1"/>
  </cols>
  <sheetData>
    <row r="1" spans="1:8" x14ac:dyDescent="0.35">
      <c r="A1" t="s">
        <v>1531</v>
      </c>
      <c r="B1" t="s">
        <v>1532</v>
      </c>
      <c r="C1" t="s">
        <v>1533</v>
      </c>
      <c r="D1" t="s">
        <v>1534</v>
      </c>
      <c r="E1" t="s">
        <v>1535</v>
      </c>
      <c r="F1" t="s">
        <v>3978</v>
      </c>
      <c r="G1" t="s">
        <v>1536</v>
      </c>
      <c r="H1" s="4" t="s">
        <v>3927</v>
      </c>
    </row>
    <row r="2" spans="1:8" x14ac:dyDescent="0.35">
      <c r="A2" t="s">
        <v>1537</v>
      </c>
      <c r="B2" t="s">
        <v>3962</v>
      </c>
      <c r="C2" t="s">
        <v>1557</v>
      </c>
      <c r="D2" t="s">
        <v>1539</v>
      </c>
      <c r="E2">
        <v>112.42</v>
      </c>
      <c r="F2">
        <f>IF(ISBLANK(E2),AVERAGE(Product_Dim[Cost]),E2)</f>
        <v>112.42</v>
      </c>
      <c r="G2">
        <v>416</v>
      </c>
      <c r="H2" s="4">
        <f>IF(ISBLANK(G2),AVERAGE(Product_Dim[Stock]),G2)</f>
        <v>416</v>
      </c>
    </row>
    <row r="3" spans="1:8" x14ac:dyDescent="0.35">
      <c r="A3" t="s">
        <v>1540</v>
      </c>
      <c r="B3" t="s">
        <v>3827</v>
      </c>
      <c r="C3" t="s">
        <v>1541</v>
      </c>
      <c r="D3" t="s">
        <v>1542</v>
      </c>
      <c r="E3">
        <v>342.56</v>
      </c>
      <c r="F3">
        <f>IF(ISBLANK(E3),AVERAGE(Product_Dim[Cost]),E3)</f>
        <v>342.56</v>
      </c>
      <c r="G3">
        <v>181</v>
      </c>
      <c r="H3" s="4">
        <f>IF(ISBLANK(G3),AVERAGE(Product_Dim[Stock]),G3)</f>
        <v>181</v>
      </c>
    </row>
    <row r="4" spans="1:8" x14ac:dyDescent="0.35">
      <c r="A4" t="s">
        <v>1543</v>
      </c>
      <c r="B4" t="s">
        <v>3828</v>
      </c>
      <c r="C4" t="s">
        <v>1541</v>
      </c>
      <c r="D4" t="s">
        <v>1544</v>
      </c>
      <c r="F4">
        <f>IF(ISBLANK(E4),AVERAGE(Product_Dim[Cost]),E4)</f>
        <v>254.04361702127662</v>
      </c>
      <c r="G4">
        <v>352</v>
      </c>
      <c r="H4" s="4">
        <f>IF(ISBLANK(G4),AVERAGE(Product_Dim[Stock]),G4)</f>
        <v>352</v>
      </c>
    </row>
    <row r="5" spans="1:8" x14ac:dyDescent="0.35">
      <c r="A5" t="s">
        <v>1545</v>
      </c>
      <c r="B5" t="s">
        <v>3829</v>
      </c>
      <c r="C5" t="s">
        <v>1541</v>
      </c>
      <c r="D5" t="s">
        <v>1546</v>
      </c>
      <c r="E5">
        <v>364.67</v>
      </c>
      <c r="F5">
        <f>IF(ISBLANK(E5),AVERAGE(Product_Dim[Cost]),E5)</f>
        <v>364.67</v>
      </c>
      <c r="G5">
        <v>452</v>
      </c>
      <c r="H5" s="4">
        <f>IF(ISBLANK(G5),AVERAGE(Product_Dim[Stock]),G5)</f>
        <v>452</v>
      </c>
    </row>
    <row r="6" spans="1:8" x14ac:dyDescent="0.35">
      <c r="A6" t="s">
        <v>1547</v>
      </c>
      <c r="B6" t="s">
        <v>3830</v>
      </c>
      <c r="C6" t="s">
        <v>1541</v>
      </c>
      <c r="D6" t="s">
        <v>1548</v>
      </c>
      <c r="E6">
        <v>306.45999999999998</v>
      </c>
      <c r="F6">
        <f>IF(ISBLANK(E6),AVERAGE(Product_Dim[Cost]),E6)</f>
        <v>306.45999999999998</v>
      </c>
      <c r="G6">
        <v>487</v>
      </c>
      <c r="H6" s="4">
        <f>IF(ISBLANK(G6),AVERAGE(Product_Dim[Stock]),G6)</f>
        <v>487</v>
      </c>
    </row>
    <row r="7" spans="1:8" x14ac:dyDescent="0.35">
      <c r="A7" t="s">
        <v>1549</v>
      </c>
      <c r="B7" t="s">
        <v>3831</v>
      </c>
      <c r="C7" t="s">
        <v>1541</v>
      </c>
      <c r="D7" t="s">
        <v>1550</v>
      </c>
      <c r="E7">
        <v>261</v>
      </c>
      <c r="F7">
        <f>IF(ISBLANK(E7),AVERAGE(Product_Dim[Cost]),E7)</f>
        <v>261</v>
      </c>
      <c r="G7">
        <v>59</v>
      </c>
      <c r="H7" s="4">
        <f>IF(ISBLANK(G7),AVERAGE(Product_Dim[Stock]),G7)</f>
        <v>59</v>
      </c>
    </row>
    <row r="8" spans="1:8" x14ac:dyDescent="0.35">
      <c r="A8" t="s">
        <v>1551</v>
      </c>
      <c r="B8" t="s">
        <v>3832</v>
      </c>
      <c r="C8" t="s">
        <v>1552</v>
      </c>
      <c r="D8" t="s">
        <v>1553</v>
      </c>
      <c r="E8">
        <v>312.8</v>
      </c>
      <c r="F8">
        <f>IF(ISBLANK(E8),AVERAGE(Product_Dim[Cost]),E8)</f>
        <v>312.8</v>
      </c>
      <c r="G8">
        <v>350</v>
      </c>
      <c r="H8" s="4">
        <f>IF(ISBLANK(G8),AVERAGE(Product_Dim[Stock]),G8)</f>
        <v>350</v>
      </c>
    </row>
    <row r="9" spans="1:8" x14ac:dyDescent="0.35">
      <c r="A9" t="s">
        <v>1554</v>
      </c>
      <c r="B9" t="s">
        <v>3833</v>
      </c>
      <c r="C9" t="s">
        <v>1538</v>
      </c>
      <c r="D9" t="s">
        <v>1555</v>
      </c>
      <c r="E9">
        <v>218.86</v>
      </c>
      <c r="F9">
        <f>IF(ISBLANK(E9),AVERAGE(Product_Dim[Cost]),E9)</f>
        <v>218.86</v>
      </c>
      <c r="G9">
        <v>170</v>
      </c>
      <c r="H9" s="4">
        <f>IF(ISBLANK(G9),AVERAGE(Product_Dim[Stock]),G9)</f>
        <v>170</v>
      </c>
    </row>
    <row r="10" spans="1:8" x14ac:dyDescent="0.35">
      <c r="A10" t="s">
        <v>1556</v>
      </c>
      <c r="B10" t="s">
        <v>3834</v>
      </c>
      <c r="C10" t="s">
        <v>1557</v>
      </c>
      <c r="D10" t="s">
        <v>1558</v>
      </c>
      <c r="E10">
        <v>439.07</v>
      </c>
      <c r="F10">
        <f>IF(ISBLANK(E10),AVERAGE(Product_Dim[Cost]),E10)</f>
        <v>439.07</v>
      </c>
      <c r="G10">
        <v>142</v>
      </c>
      <c r="H10" s="4">
        <f>IF(ISBLANK(G10),AVERAGE(Product_Dim[Stock]),G10)</f>
        <v>142</v>
      </c>
    </row>
    <row r="11" spans="1:8" x14ac:dyDescent="0.35">
      <c r="A11" t="s">
        <v>1559</v>
      </c>
      <c r="B11" t="s">
        <v>3835</v>
      </c>
      <c r="C11" t="s">
        <v>1560</v>
      </c>
      <c r="D11" t="s">
        <v>1561</v>
      </c>
      <c r="E11">
        <v>495.72</v>
      </c>
      <c r="F11">
        <f>IF(ISBLANK(E11),AVERAGE(Product_Dim[Cost]),E11)</f>
        <v>495.72</v>
      </c>
      <c r="G11">
        <v>323</v>
      </c>
      <c r="H11" s="4">
        <f>IF(ISBLANK(G11),AVERAGE(Product_Dim[Stock]),G11)</f>
        <v>323</v>
      </c>
    </row>
    <row r="12" spans="1:8" x14ac:dyDescent="0.35">
      <c r="A12" t="s">
        <v>1562</v>
      </c>
      <c r="B12" t="s">
        <v>3836</v>
      </c>
      <c r="C12" t="s">
        <v>1538</v>
      </c>
      <c r="D12" t="s">
        <v>1563</v>
      </c>
      <c r="E12">
        <v>298.86</v>
      </c>
      <c r="F12">
        <f>IF(ISBLANK(E12),AVERAGE(Product_Dim[Cost]),E12)</f>
        <v>298.86</v>
      </c>
      <c r="G12">
        <v>308</v>
      </c>
      <c r="H12" s="4">
        <f>IF(ISBLANK(G12),AVERAGE(Product_Dim[Stock]),G12)</f>
        <v>308</v>
      </c>
    </row>
    <row r="13" spans="1:8" x14ac:dyDescent="0.35">
      <c r="A13" t="s">
        <v>1564</v>
      </c>
      <c r="B13" t="s">
        <v>3837</v>
      </c>
      <c r="C13" t="s">
        <v>1557</v>
      </c>
      <c r="D13" t="s">
        <v>1565</v>
      </c>
      <c r="E13">
        <v>449.4</v>
      </c>
      <c r="F13">
        <f>IF(ISBLANK(E13),AVERAGE(Product_Dim[Cost]),E13)</f>
        <v>449.4</v>
      </c>
      <c r="G13"/>
      <c r="H13" s="4">
        <f>IF(ISBLANK(G13),AVERAGE(Product_Dim[Stock]),G13)</f>
        <v>273.49484536082474</v>
      </c>
    </row>
    <row r="14" spans="1:8" x14ac:dyDescent="0.35">
      <c r="A14" t="s">
        <v>1566</v>
      </c>
      <c r="B14" t="s">
        <v>3838</v>
      </c>
      <c r="C14" t="s">
        <v>1552</v>
      </c>
      <c r="D14" t="s">
        <v>1567</v>
      </c>
      <c r="E14">
        <v>115.82</v>
      </c>
      <c r="F14">
        <f>IF(ISBLANK(E14),AVERAGE(Product_Dim[Cost]),E14)</f>
        <v>115.82</v>
      </c>
      <c r="G14">
        <v>460</v>
      </c>
      <c r="H14" s="4">
        <f>IF(ISBLANK(G14),AVERAGE(Product_Dim[Stock]),G14)</f>
        <v>460</v>
      </c>
    </row>
    <row r="15" spans="1:8" x14ac:dyDescent="0.35">
      <c r="A15" t="s">
        <v>1568</v>
      </c>
      <c r="B15" t="s">
        <v>3839</v>
      </c>
      <c r="C15" t="s">
        <v>1557</v>
      </c>
      <c r="D15" t="s">
        <v>1569</v>
      </c>
      <c r="E15">
        <v>242.23</v>
      </c>
      <c r="F15">
        <f>IF(ISBLANK(E15),AVERAGE(Product_Dim[Cost]),E15)</f>
        <v>242.23</v>
      </c>
      <c r="G15">
        <v>453</v>
      </c>
      <c r="H15" s="4">
        <f>IF(ISBLANK(G15),AVERAGE(Product_Dim[Stock]),G15)</f>
        <v>453</v>
      </c>
    </row>
    <row r="16" spans="1:8" x14ac:dyDescent="0.35">
      <c r="A16" t="s">
        <v>1570</v>
      </c>
      <c r="B16" t="s">
        <v>3840</v>
      </c>
      <c r="C16" t="s">
        <v>1538</v>
      </c>
      <c r="D16" t="s">
        <v>1571</v>
      </c>
      <c r="E16">
        <v>48.01</v>
      </c>
      <c r="F16">
        <f>IF(ISBLANK(E16),AVERAGE(Product_Dim[Cost]),E16)</f>
        <v>48.01</v>
      </c>
      <c r="G16">
        <v>439</v>
      </c>
      <c r="H16" s="4">
        <f>IF(ISBLANK(G16),AVERAGE(Product_Dim[Stock]),G16)</f>
        <v>439</v>
      </c>
    </row>
    <row r="17" spans="1:8" x14ac:dyDescent="0.35">
      <c r="A17" t="s">
        <v>1572</v>
      </c>
      <c r="B17" t="s">
        <v>3841</v>
      </c>
      <c r="C17" t="s">
        <v>1557</v>
      </c>
      <c r="D17" t="s">
        <v>1573</v>
      </c>
      <c r="E17">
        <v>465.34</v>
      </c>
      <c r="F17">
        <f>IF(ISBLANK(E17),AVERAGE(Product_Dim[Cost]),E17)</f>
        <v>465.34</v>
      </c>
      <c r="G17">
        <v>301</v>
      </c>
      <c r="H17" s="4">
        <f>IF(ISBLANK(G17),AVERAGE(Product_Dim[Stock]),G17)</f>
        <v>301</v>
      </c>
    </row>
    <row r="18" spans="1:8" x14ac:dyDescent="0.35">
      <c r="A18" t="s">
        <v>1574</v>
      </c>
      <c r="B18" t="s">
        <v>3842</v>
      </c>
      <c r="C18" t="s">
        <v>1552</v>
      </c>
      <c r="D18" t="s">
        <v>1575</v>
      </c>
      <c r="E18">
        <v>337.42</v>
      </c>
      <c r="F18">
        <f>IF(ISBLANK(E18),AVERAGE(Product_Dim[Cost]),E18)</f>
        <v>337.42</v>
      </c>
      <c r="G18">
        <v>256</v>
      </c>
      <c r="H18" s="4">
        <f>IF(ISBLANK(G18),AVERAGE(Product_Dim[Stock]),G18)</f>
        <v>256</v>
      </c>
    </row>
    <row r="19" spans="1:8" x14ac:dyDescent="0.35">
      <c r="A19" t="s">
        <v>1576</v>
      </c>
      <c r="B19" t="s">
        <v>3843</v>
      </c>
      <c r="C19" t="s">
        <v>1560</v>
      </c>
      <c r="D19" t="s">
        <v>1577</v>
      </c>
      <c r="E19">
        <v>144.53</v>
      </c>
      <c r="F19">
        <f>IF(ISBLANK(E19),AVERAGE(Product_Dim[Cost]),E19)</f>
        <v>144.53</v>
      </c>
      <c r="G19">
        <v>367</v>
      </c>
      <c r="H19" s="4">
        <f>IF(ISBLANK(G19),AVERAGE(Product_Dim[Stock]),G19)</f>
        <v>367</v>
      </c>
    </row>
    <row r="20" spans="1:8" x14ac:dyDescent="0.35">
      <c r="A20" t="s">
        <v>1578</v>
      </c>
      <c r="B20" t="s">
        <v>3844</v>
      </c>
      <c r="C20" t="s">
        <v>1541</v>
      </c>
      <c r="D20" t="s">
        <v>1579</v>
      </c>
      <c r="F20">
        <f>IF(ISBLANK(E20),AVERAGE(Product_Dim[Cost]),E20)</f>
        <v>254.04361702127662</v>
      </c>
      <c r="G20">
        <v>343</v>
      </c>
      <c r="H20" s="4">
        <f>IF(ISBLANK(G20),AVERAGE(Product_Dim[Stock]),G20)</f>
        <v>343</v>
      </c>
    </row>
    <row r="21" spans="1:8" x14ac:dyDescent="0.35">
      <c r="A21" t="s">
        <v>1580</v>
      </c>
      <c r="B21" t="s">
        <v>3845</v>
      </c>
      <c r="C21" t="s">
        <v>1560</v>
      </c>
      <c r="D21" t="s">
        <v>1581</v>
      </c>
      <c r="E21">
        <v>21.34</v>
      </c>
      <c r="F21">
        <f>IF(ISBLANK(E21),AVERAGE(Product_Dim[Cost]),E21)</f>
        <v>21.34</v>
      </c>
      <c r="G21">
        <v>65</v>
      </c>
      <c r="H21" s="4">
        <f>IF(ISBLANK(G21),AVERAGE(Product_Dim[Stock]),G21)</f>
        <v>65</v>
      </c>
    </row>
    <row r="22" spans="1:8" x14ac:dyDescent="0.35">
      <c r="A22" t="s">
        <v>1582</v>
      </c>
      <c r="B22" t="s">
        <v>3846</v>
      </c>
      <c r="C22" t="s">
        <v>1560</v>
      </c>
      <c r="D22" t="s">
        <v>1583</v>
      </c>
      <c r="E22">
        <v>131.51</v>
      </c>
      <c r="F22">
        <f>IF(ISBLANK(E22),AVERAGE(Product_Dim[Cost]),E22)</f>
        <v>131.51</v>
      </c>
      <c r="G22"/>
      <c r="H22" s="4">
        <f>IF(ISBLANK(G22),AVERAGE(Product_Dim[Stock]),G22)</f>
        <v>273.49484536082474</v>
      </c>
    </row>
    <row r="23" spans="1:8" x14ac:dyDescent="0.35">
      <c r="A23" t="s">
        <v>1584</v>
      </c>
      <c r="B23" t="s">
        <v>3847</v>
      </c>
      <c r="C23" t="s">
        <v>1538</v>
      </c>
      <c r="D23" t="s">
        <v>1585</v>
      </c>
      <c r="E23">
        <v>123.46</v>
      </c>
      <c r="F23">
        <f>IF(ISBLANK(E23),AVERAGE(Product_Dim[Cost]),E23)</f>
        <v>123.46</v>
      </c>
      <c r="G23">
        <v>76</v>
      </c>
      <c r="H23" s="4">
        <f>IF(ISBLANK(G23),AVERAGE(Product_Dim[Stock]),G23)</f>
        <v>76</v>
      </c>
    </row>
    <row r="24" spans="1:8" x14ac:dyDescent="0.35">
      <c r="A24" t="s">
        <v>1586</v>
      </c>
      <c r="B24" t="s">
        <v>3848</v>
      </c>
      <c r="C24" t="s">
        <v>1560</v>
      </c>
      <c r="D24" t="s">
        <v>1587</v>
      </c>
      <c r="E24">
        <v>484.62</v>
      </c>
      <c r="F24">
        <f>IF(ISBLANK(E24),AVERAGE(Product_Dim[Cost]),E24)</f>
        <v>484.62</v>
      </c>
      <c r="G24">
        <v>432</v>
      </c>
      <c r="H24" s="4">
        <f>IF(ISBLANK(G24),AVERAGE(Product_Dim[Stock]),G24)</f>
        <v>432</v>
      </c>
    </row>
    <row r="25" spans="1:8" x14ac:dyDescent="0.35">
      <c r="A25" t="s">
        <v>1588</v>
      </c>
      <c r="B25" t="s">
        <v>3849</v>
      </c>
      <c r="C25" t="s">
        <v>1541</v>
      </c>
      <c r="D25" t="s">
        <v>1589</v>
      </c>
      <c r="F25">
        <f>IF(ISBLANK(E25),AVERAGE(Product_Dim[Cost]),E25)</f>
        <v>254.04361702127662</v>
      </c>
      <c r="G25">
        <v>360</v>
      </c>
      <c r="H25" s="4">
        <f>IF(ISBLANK(G25),AVERAGE(Product_Dim[Stock]),G25)</f>
        <v>360</v>
      </c>
    </row>
    <row r="26" spans="1:8" x14ac:dyDescent="0.35">
      <c r="A26" t="s">
        <v>1590</v>
      </c>
      <c r="B26" t="s">
        <v>3850</v>
      </c>
      <c r="C26" t="s">
        <v>1560</v>
      </c>
      <c r="D26" t="s">
        <v>1591</v>
      </c>
      <c r="E26">
        <v>166.06</v>
      </c>
      <c r="F26">
        <f>IF(ISBLANK(E26),AVERAGE(Product_Dim[Cost]),E26)</f>
        <v>166.06</v>
      </c>
      <c r="G26">
        <v>340</v>
      </c>
      <c r="H26" s="4">
        <f>IF(ISBLANK(G26),AVERAGE(Product_Dim[Stock]),G26)</f>
        <v>340</v>
      </c>
    </row>
    <row r="27" spans="1:8" x14ac:dyDescent="0.35">
      <c r="A27" t="s">
        <v>1592</v>
      </c>
      <c r="B27" t="s">
        <v>3851</v>
      </c>
      <c r="C27" t="s">
        <v>1541</v>
      </c>
      <c r="D27" t="s">
        <v>1593</v>
      </c>
      <c r="E27">
        <v>174.02</v>
      </c>
      <c r="F27">
        <f>IF(ISBLANK(E27),AVERAGE(Product_Dim[Cost]),E27)</f>
        <v>174.02</v>
      </c>
      <c r="G27">
        <v>268</v>
      </c>
      <c r="H27" s="4">
        <f>IF(ISBLANK(G27),AVERAGE(Product_Dim[Stock]),G27)</f>
        <v>268</v>
      </c>
    </row>
    <row r="28" spans="1:8" x14ac:dyDescent="0.35">
      <c r="A28" t="s">
        <v>1594</v>
      </c>
      <c r="B28" t="s">
        <v>3852</v>
      </c>
      <c r="C28" t="s">
        <v>1557</v>
      </c>
      <c r="D28" t="s">
        <v>1595</v>
      </c>
      <c r="E28">
        <v>322.41000000000003</v>
      </c>
      <c r="F28">
        <f>IF(ISBLANK(E28),AVERAGE(Product_Dim[Cost]),E28)</f>
        <v>322.41000000000003</v>
      </c>
      <c r="G28">
        <v>213</v>
      </c>
      <c r="H28" s="4">
        <f>IF(ISBLANK(G28),AVERAGE(Product_Dim[Stock]),G28)</f>
        <v>213</v>
      </c>
    </row>
    <row r="29" spans="1:8" x14ac:dyDescent="0.35">
      <c r="A29" t="s">
        <v>1596</v>
      </c>
      <c r="B29" t="s">
        <v>3853</v>
      </c>
      <c r="C29" t="s">
        <v>1538</v>
      </c>
      <c r="D29" t="s">
        <v>1597</v>
      </c>
      <c r="F29">
        <f>IF(ISBLANK(E29),AVERAGE(Product_Dim[Cost]),E29)</f>
        <v>254.04361702127662</v>
      </c>
      <c r="G29">
        <v>378</v>
      </c>
      <c r="H29" s="4">
        <f>IF(ISBLANK(G29),AVERAGE(Product_Dim[Stock]),G29)</f>
        <v>378</v>
      </c>
    </row>
    <row r="30" spans="1:8" x14ac:dyDescent="0.35">
      <c r="A30" t="s">
        <v>1598</v>
      </c>
      <c r="B30" t="s">
        <v>3854</v>
      </c>
      <c r="C30" t="s">
        <v>1560</v>
      </c>
      <c r="D30" t="s">
        <v>1599</v>
      </c>
      <c r="E30">
        <v>38.76</v>
      </c>
      <c r="F30">
        <f>IF(ISBLANK(E30),AVERAGE(Product_Dim[Cost]),E30)</f>
        <v>38.76</v>
      </c>
      <c r="G30">
        <v>137</v>
      </c>
      <c r="H30" s="4">
        <f>IF(ISBLANK(G30),AVERAGE(Product_Dim[Stock]),G30)</f>
        <v>137</v>
      </c>
    </row>
    <row r="31" spans="1:8" x14ac:dyDescent="0.35">
      <c r="A31" t="s">
        <v>1600</v>
      </c>
      <c r="B31" t="s">
        <v>3855</v>
      </c>
      <c r="C31" t="s">
        <v>1538</v>
      </c>
      <c r="D31" t="s">
        <v>1601</v>
      </c>
      <c r="E31">
        <v>218.48</v>
      </c>
      <c r="F31">
        <f>IF(ISBLANK(E31),AVERAGE(Product_Dim[Cost]),E31)</f>
        <v>218.48</v>
      </c>
      <c r="G31">
        <v>276</v>
      </c>
      <c r="H31" s="4">
        <f>IF(ISBLANK(G31),AVERAGE(Product_Dim[Stock]),G31)</f>
        <v>276</v>
      </c>
    </row>
    <row r="32" spans="1:8" x14ac:dyDescent="0.35">
      <c r="A32" t="s">
        <v>1602</v>
      </c>
      <c r="B32" t="s">
        <v>3856</v>
      </c>
      <c r="C32" t="s">
        <v>1538</v>
      </c>
      <c r="D32" t="s">
        <v>1603</v>
      </c>
      <c r="E32">
        <v>19.52</v>
      </c>
      <c r="F32">
        <f>IF(ISBLANK(E32),AVERAGE(Product_Dim[Cost]),E32)</f>
        <v>19.52</v>
      </c>
      <c r="G32">
        <v>57</v>
      </c>
      <c r="H32" s="4">
        <f>IF(ISBLANK(G32),AVERAGE(Product_Dim[Stock]),G32)</f>
        <v>57</v>
      </c>
    </row>
    <row r="33" spans="1:14" x14ac:dyDescent="0.35">
      <c r="A33" t="s">
        <v>1604</v>
      </c>
      <c r="B33" t="s">
        <v>3857</v>
      </c>
      <c r="C33" t="s">
        <v>1560</v>
      </c>
      <c r="D33" t="s">
        <v>1605</v>
      </c>
      <c r="E33">
        <v>204.39</v>
      </c>
      <c r="F33">
        <f>IF(ISBLANK(E33),AVERAGE(Product_Dim[Cost]),E33)</f>
        <v>204.39</v>
      </c>
      <c r="G33">
        <v>281</v>
      </c>
      <c r="H33" s="4">
        <f>IF(ISBLANK(G33),AVERAGE(Product_Dim[Stock]),G33)</f>
        <v>281</v>
      </c>
    </row>
    <row r="34" spans="1:14" x14ac:dyDescent="0.35">
      <c r="A34" t="s">
        <v>1606</v>
      </c>
      <c r="B34" t="s">
        <v>3858</v>
      </c>
      <c r="C34" t="s">
        <v>1552</v>
      </c>
      <c r="D34" t="s">
        <v>1607</v>
      </c>
      <c r="E34">
        <v>283.83</v>
      </c>
      <c r="F34">
        <f>IF(ISBLANK(E34),AVERAGE(Product_Dim[Cost]),E34)</f>
        <v>283.83</v>
      </c>
      <c r="G34">
        <v>244</v>
      </c>
      <c r="H34" s="4">
        <f>IF(ISBLANK(G34),AVERAGE(Product_Dim[Stock]),G34)</f>
        <v>244</v>
      </c>
      <c r="N34" t="s">
        <v>3936</v>
      </c>
    </row>
    <row r="35" spans="1:14" x14ac:dyDescent="0.35">
      <c r="A35" t="s">
        <v>1608</v>
      </c>
      <c r="B35" t="s">
        <v>3859</v>
      </c>
      <c r="C35" t="s">
        <v>1538</v>
      </c>
      <c r="D35" t="s">
        <v>1609</v>
      </c>
      <c r="E35">
        <v>179.77</v>
      </c>
      <c r="F35">
        <f>IF(ISBLANK(E35),AVERAGE(Product_Dim[Cost]),E35)</f>
        <v>179.77</v>
      </c>
      <c r="G35">
        <v>305</v>
      </c>
      <c r="H35" s="4">
        <f>IF(ISBLANK(G35),AVERAGE(Product_Dim[Stock]),G35)</f>
        <v>305</v>
      </c>
    </row>
    <row r="36" spans="1:14" x14ac:dyDescent="0.35">
      <c r="A36" t="s">
        <v>1610</v>
      </c>
      <c r="B36" t="s">
        <v>3860</v>
      </c>
      <c r="C36" t="s">
        <v>1557</v>
      </c>
      <c r="D36" t="s">
        <v>1611</v>
      </c>
      <c r="E36">
        <v>419.28</v>
      </c>
      <c r="F36">
        <f>IF(ISBLANK(E36),AVERAGE(Product_Dim[Cost]),E36)</f>
        <v>419.28</v>
      </c>
      <c r="G36">
        <v>86</v>
      </c>
      <c r="H36" s="4">
        <f>IF(ISBLANK(G36),AVERAGE(Product_Dim[Stock]),G36)</f>
        <v>86</v>
      </c>
    </row>
    <row r="37" spans="1:14" x14ac:dyDescent="0.35">
      <c r="A37" t="s">
        <v>1612</v>
      </c>
      <c r="B37" t="s">
        <v>3861</v>
      </c>
      <c r="C37" t="s">
        <v>1538</v>
      </c>
      <c r="D37" t="s">
        <v>1613</v>
      </c>
      <c r="E37">
        <v>382.22</v>
      </c>
      <c r="F37">
        <f>IF(ISBLANK(E37),AVERAGE(Product_Dim[Cost]),E37)</f>
        <v>382.22</v>
      </c>
      <c r="G37">
        <v>329</v>
      </c>
      <c r="H37" s="4">
        <f>IF(ISBLANK(G37),AVERAGE(Product_Dim[Stock]),G37)</f>
        <v>329</v>
      </c>
    </row>
    <row r="38" spans="1:14" x14ac:dyDescent="0.35">
      <c r="A38" t="s">
        <v>1614</v>
      </c>
      <c r="B38" t="s">
        <v>3862</v>
      </c>
      <c r="C38" t="s">
        <v>1541</v>
      </c>
      <c r="D38" t="s">
        <v>1615</v>
      </c>
      <c r="E38">
        <v>223.43</v>
      </c>
      <c r="F38">
        <f>IF(ISBLANK(E38),AVERAGE(Product_Dim[Cost]),E38)</f>
        <v>223.43</v>
      </c>
      <c r="G38">
        <v>154</v>
      </c>
      <c r="H38" s="4">
        <f>IF(ISBLANK(G38),AVERAGE(Product_Dim[Stock]),G38)</f>
        <v>154</v>
      </c>
    </row>
    <row r="39" spans="1:14" x14ac:dyDescent="0.35">
      <c r="A39" t="s">
        <v>1616</v>
      </c>
      <c r="B39" t="s">
        <v>3863</v>
      </c>
      <c r="C39" t="s">
        <v>1541</v>
      </c>
      <c r="D39" t="s">
        <v>1617</v>
      </c>
      <c r="E39">
        <v>353.47</v>
      </c>
      <c r="F39">
        <f>IF(ISBLANK(E39),AVERAGE(Product_Dim[Cost]),E39)</f>
        <v>353.47</v>
      </c>
      <c r="G39">
        <v>214</v>
      </c>
      <c r="H39" s="4">
        <f>IF(ISBLANK(G39),AVERAGE(Product_Dim[Stock]),G39)</f>
        <v>214</v>
      </c>
    </row>
    <row r="40" spans="1:14" x14ac:dyDescent="0.35">
      <c r="A40" t="s">
        <v>1618</v>
      </c>
      <c r="B40" t="s">
        <v>3864</v>
      </c>
      <c r="C40" t="s">
        <v>1560</v>
      </c>
      <c r="D40" t="s">
        <v>1619</v>
      </c>
      <c r="E40">
        <v>135.61000000000001</v>
      </c>
      <c r="F40">
        <f>IF(ISBLANK(E40),AVERAGE(Product_Dim[Cost]),E40)</f>
        <v>135.61000000000001</v>
      </c>
      <c r="G40">
        <v>394</v>
      </c>
      <c r="H40" s="4">
        <f>IF(ISBLANK(G40),AVERAGE(Product_Dim[Stock]),G40)</f>
        <v>394</v>
      </c>
    </row>
    <row r="41" spans="1:14" x14ac:dyDescent="0.35">
      <c r="A41" t="s">
        <v>1620</v>
      </c>
      <c r="B41" t="s">
        <v>3865</v>
      </c>
      <c r="C41" t="s">
        <v>1557</v>
      </c>
      <c r="D41" t="s">
        <v>1621</v>
      </c>
      <c r="E41">
        <v>326.06</v>
      </c>
      <c r="F41">
        <f>IF(ISBLANK(E41),AVERAGE(Product_Dim[Cost]),E41)</f>
        <v>326.06</v>
      </c>
      <c r="G41">
        <v>301</v>
      </c>
      <c r="H41" s="4">
        <f>IF(ISBLANK(G41),AVERAGE(Product_Dim[Stock]),G41)</f>
        <v>301</v>
      </c>
    </row>
    <row r="42" spans="1:14" x14ac:dyDescent="0.35">
      <c r="A42" t="s">
        <v>1622</v>
      </c>
      <c r="B42" t="s">
        <v>3866</v>
      </c>
      <c r="C42" t="s">
        <v>1557</v>
      </c>
      <c r="D42" t="s">
        <v>1623</v>
      </c>
      <c r="E42">
        <v>38.520000000000003</v>
      </c>
      <c r="F42">
        <f>IF(ISBLANK(E42),AVERAGE(Product_Dim[Cost]),E42)</f>
        <v>38.520000000000003</v>
      </c>
      <c r="G42">
        <v>378</v>
      </c>
      <c r="H42" s="4">
        <f>IF(ISBLANK(G42),AVERAGE(Product_Dim[Stock]),G42)</f>
        <v>378</v>
      </c>
    </row>
    <row r="43" spans="1:14" x14ac:dyDescent="0.35">
      <c r="A43" t="s">
        <v>1624</v>
      </c>
      <c r="B43" t="s">
        <v>3867</v>
      </c>
      <c r="C43" t="s">
        <v>1560</v>
      </c>
      <c r="D43" t="s">
        <v>1625</v>
      </c>
      <c r="E43">
        <v>313.26</v>
      </c>
      <c r="F43">
        <f>IF(ISBLANK(E43),AVERAGE(Product_Dim[Cost]),E43)</f>
        <v>313.26</v>
      </c>
      <c r="G43">
        <v>369</v>
      </c>
      <c r="H43" s="4">
        <f>IF(ISBLANK(G43),AVERAGE(Product_Dim[Stock]),G43)</f>
        <v>369</v>
      </c>
    </row>
    <row r="44" spans="1:14" x14ac:dyDescent="0.35">
      <c r="A44" t="s">
        <v>1626</v>
      </c>
      <c r="B44" t="s">
        <v>3868</v>
      </c>
      <c r="C44" t="s">
        <v>1557</v>
      </c>
      <c r="D44" t="s">
        <v>1627</v>
      </c>
      <c r="E44">
        <v>450.71</v>
      </c>
      <c r="F44">
        <f>IF(ISBLANK(E44),AVERAGE(Product_Dim[Cost]),E44)</f>
        <v>450.71</v>
      </c>
      <c r="G44">
        <v>389</v>
      </c>
      <c r="H44" s="4">
        <f>IF(ISBLANK(G44),AVERAGE(Product_Dim[Stock]),G44)</f>
        <v>389</v>
      </c>
    </row>
    <row r="45" spans="1:14" x14ac:dyDescent="0.35">
      <c r="A45" t="s">
        <v>1628</v>
      </c>
      <c r="B45" t="s">
        <v>3869</v>
      </c>
      <c r="C45" t="s">
        <v>1557</v>
      </c>
      <c r="D45" t="s">
        <v>1629</v>
      </c>
      <c r="E45">
        <v>253.33</v>
      </c>
      <c r="F45">
        <f>IF(ISBLANK(E45),AVERAGE(Product_Dim[Cost]),E45)</f>
        <v>253.33</v>
      </c>
      <c r="G45">
        <v>266</v>
      </c>
      <c r="H45" s="4">
        <f>IF(ISBLANK(G45),AVERAGE(Product_Dim[Stock]),G45)</f>
        <v>266</v>
      </c>
    </row>
    <row r="46" spans="1:14" x14ac:dyDescent="0.35">
      <c r="A46" t="s">
        <v>1630</v>
      </c>
      <c r="B46" t="s">
        <v>3870</v>
      </c>
      <c r="C46" t="s">
        <v>1560</v>
      </c>
      <c r="D46" t="s">
        <v>1631</v>
      </c>
      <c r="E46">
        <v>167.12</v>
      </c>
      <c r="F46">
        <f>IF(ISBLANK(E46),AVERAGE(Product_Dim[Cost]),E46)</f>
        <v>167.12</v>
      </c>
      <c r="G46">
        <v>316</v>
      </c>
      <c r="H46" s="4">
        <f>IF(ISBLANK(G46),AVERAGE(Product_Dim[Stock]),G46)</f>
        <v>316</v>
      </c>
    </row>
    <row r="47" spans="1:14" x14ac:dyDescent="0.35">
      <c r="A47" t="s">
        <v>1632</v>
      </c>
      <c r="B47" t="s">
        <v>3871</v>
      </c>
      <c r="C47" t="s">
        <v>1560</v>
      </c>
      <c r="D47" t="s">
        <v>1633</v>
      </c>
      <c r="E47">
        <v>318.91000000000003</v>
      </c>
      <c r="F47">
        <f>IF(ISBLANK(E47),AVERAGE(Product_Dim[Cost]),E47)</f>
        <v>318.91000000000003</v>
      </c>
      <c r="G47">
        <v>114</v>
      </c>
      <c r="H47" s="4">
        <f>IF(ISBLANK(G47),AVERAGE(Product_Dim[Stock]),G47)</f>
        <v>114</v>
      </c>
    </row>
    <row r="48" spans="1:14" x14ac:dyDescent="0.35">
      <c r="A48" t="s">
        <v>1634</v>
      </c>
      <c r="B48" t="s">
        <v>3872</v>
      </c>
      <c r="C48" t="s">
        <v>1541</v>
      </c>
      <c r="D48" t="s">
        <v>1635</v>
      </c>
      <c r="E48">
        <v>167.34</v>
      </c>
      <c r="F48">
        <f>IF(ISBLANK(E48),AVERAGE(Product_Dim[Cost]),E48)</f>
        <v>167.34</v>
      </c>
      <c r="G48">
        <v>296</v>
      </c>
      <c r="H48" s="4">
        <f>IF(ISBLANK(G48),AVERAGE(Product_Dim[Stock]),G48)</f>
        <v>296</v>
      </c>
    </row>
    <row r="49" spans="1:8" x14ac:dyDescent="0.35">
      <c r="A49" t="s">
        <v>1636</v>
      </c>
      <c r="B49" t="s">
        <v>3873</v>
      </c>
      <c r="C49" t="s">
        <v>1552</v>
      </c>
      <c r="D49" t="s">
        <v>1637</v>
      </c>
      <c r="F49">
        <f>IF(ISBLANK(E49),AVERAGE(Product_Dim[Cost]),E49)</f>
        <v>254.04361702127662</v>
      </c>
      <c r="G49">
        <v>431</v>
      </c>
      <c r="H49" s="4">
        <f>IF(ISBLANK(G49),AVERAGE(Product_Dim[Stock]),G49)</f>
        <v>431</v>
      </c>
    </row>
    <row r="50" spans="1:8" x14ac:dyDescent="0.35">
      <c r="A50" t="s">
        <v>1638</v>
      </c>
      <c r="B50" t="s">
        <v>3874</v>
      </c>
      <c r="C50" t="s">
        <v>1557</v>
      </c>
      <c r="D50" t="s">
        <v>1639</v>
      </c>
      <c r="E50">
        <v>177.98</v>
      </c>
      <c r="F50">
        <f>IF(ISBLANK(E50),AVERAGE(Product_Dim[Cost]),E50)</f>
        <v>177.98</v>
      </c>
      <c r="G50">
        <v>103</v>
      </c>
      <c r="H50" s="4">
        <f>IF(ISBLANK(G50),AVERAGE(Product_Dim[Stock]),G50)</f>
        <v>103</v>
      </c>
    </row>
    <row r="51" spans="1:8" x14ac:dyDescent="0.35">
      <c r="A51" t="s">
        <v>1640</v>
      </c>
      <c r="B51" t="s">
        <v>3875</v>
      </c>
      <c r="C51" t="s">
        <v>1552</v>
      </c>
      <c r="D51" t="s">
        <v>1641</v>
      </c>
      <c r="E51">
        <v>43.29</v>
      </c>
      <c r="F51">
        <f>IF(ISBLANK(E51),AVERAGE(Product_Dim[Cost]),E51)</f>
        <v>43.29</v>
      </c>
      <c r="G51">
        <v>267</v>
      </c>
      <c r="H51" s="4">
        <f>IF(ISBLANK(G51),AVERAGE(Product_Dim[Stock]),G51)</f>
        <v>267</v>
      </c>
    </row>
    <row r="52" spans="1:8" x14ac:dyDescent="0.35">
      <c r="A52" t="s">
        <v>1642</v>
      </c>
      <c r="B52" t="s">
        <v>3876</v>
      </c>
      <c r="C52" t="s">
        <v>1560</v>
      </c>
      <c r="D52" t="s">
        <v>1643</v>
      </c>
      <c r="E52">
        <v>190.29</v>
      </c>
      <c r="F52">
        <f>IF(ISBLANK(E52),AVERAGE(Product_Dim[Cost]),E52)</f>
        <v>190.29</v>
      </c>
      <c r="G52">
        <v>260</v>
      </c>
      <c r="H52" s="4">
        <f>IF(ISBLANK(G52),AVERAGE(Product_Dim[Stock]),G52)</f>
        <v>260</v>
      </c>
    </row>
    <row r="53" spans="1:8" x14ac:dyDescent="0.35">
      <c r="A53" t="s">
        <v>1644</v>
      </c>
      <c r="B53" t="s">
        <v>3877</v>
      </c>
      <c r="C53" t="s">
        <v>1557</v>
      </c>
      <c r="D53" t="s">
        <v>1645</v>
      </c>
      <c r="E53">
        <v>88.49</v>
      </c>
      <c r="F53">
        <f>IF(ISBLANK(E53),AVERAGE(Product_Dim[Cost]),E53)</f>
        <v>88.49</v>
      </c>
      <c r="G53">
        <v>246</v>
      </c>
      <c r="H53" s="4">
        <f>IF(ISBLANK(G53),AVERAGE(Product_Dim[Stock]),G53)</f>
        <v>246</v>
      </c>
    </row>
    <row r="54" spans="1:8" x14ac:dyDescent="0.35">
      <c r="A54" t="s">
        <v>1646</v>
      </c>
      <c r="B54" t="s">
        <v>3878</v>
      </c>
      <c r="C54" t="s">
        <v>1560</v>
      </c>
      <c r="D54" t="s">
        <v>1647</v>
      </c>
      <c r="E54">
        <v>212.26</v>
      </c>
      <c r="F54">
        <f>IF(ISBLANK(E54),AVERAGE(Product_Dim[Cost]),E54)</f>
        <v>212.26</v>
      </c>
      <c r="G54">
        <v>82</v>
      </c>
      <c r="H54" s="4">
        <f>IF(ISBLANK(G54),AVERAGE(Product_Dim[Stock]),G54)</f>
        <v>82</v>
      </c>
    </row>
    <row r="55" spans="1:8" x14ac:dyDescent="0.35">
      <c r="A55" t="s">
        <v>1648</v>
      </c>
      <c r="B55" t="s">
        <v>3879</v>
      </c>
      <c r="C55" t="s">
        <v>1541</v>
      </c>
      <c r="D55" t="s">
        <v>1649</v>
      </c>
      <c r="E55">
        <v>386.56</v>
      </c>
      <c r="F55">
        <f>IF(ISBLANK(E55),AVERAGE(Product_Dim[Cost]),E55)</f>
        <v>386.56</v>
      </c>
      <c r="G55">
        <v>125</v>
      </c>
      <c r="H55" s="4">
        <f>IF(ISBLANK(G55),AVERAGE(Product_Dim[Stock]),G55)</f>
        <v>125</v>
      </c>
    </row>
    <row r="56" spans="1:8" x14ac:dyDescent="0.35">
      <c r="A56" t="s">
        <v>1650</v>
      </c>
      <c r="B56" t="s">
        <v>3880</v>
      </c>
      <c r="C56" t="s">
        <v>1560</v>
      </c>
      <c r="D56" t="s">
        <v>1651</v>
      </c>
      <c r="E56">
        <v>434.84</v>
      </c>
      <c r="F56">
        <f>IF(ISBLANK(E56),AVERAGE(Product_Dim[Cost]),E56)</f>
        <v>434.84</v>
      </c>
      <c r="G56">
        <v>185</v>
      </c>
      <c r="H56" s="4">
        <f>IF(ISBLANK(G56),AVERAGE(Product_Dim[Stock]),G56)</f>
        <v>185</v>
      </c>
    </row>
    <row r="57" spans="1:8" x14ac:dyDescent="0.35">
      <c r="A57" t="s">
        <v>1652</v>
      </c>
      <c r="B57" t="s">
        <v>3881</v>
      </c>
      <c r="C57" t="s">
        <v>1538</v>
      </c>
      <c r="D57" t="s">
        <v>1653</v>
      </c>
      <c r="E57">
        <v>81.75</v>
      </c>
      <c r="F57">
        <f>IF(ISBLANK(E57),AVERAGE(Product_Dim[Cost]),E57)</f>
        <v>81.75</v>
      </c>
      <c r="G57"/>
      <c r="H57" s="4">
        <f>IF(ISBLANK(G57),AVERAGE(Product_Dim[Stock]),G57)</f>
        <v>273.49484536082474</v>
      </c>
    </row>
    <row r="58" spans="1:8" x14ac:dyDescent="0.35">
      <c r="A58" t="s">
        <v>1654</v>
      </c>
      <c r="B58" t="s">
        <v>3882</v>
      </c>
      <c r="C58" t="s">
        <v>1538</v>
      </c>
      <c r="D58" t="s">
        <v>1655</v>
      </c>
      <c r="E58">
        <v>461.47</v>
      </c>
      <c r="F58">
        <f>IF(ISBLANK(E58),AVERAGE(Product_Dim[Cost]),E58)</f>
        <v>461.47</v>
      </c>
      <c r="G58">
        <v>190</v>
      </c>
      <c r="H58" s="4">
        <f>IF(ISBLANK(G58),AVERAGE(Product_Dim[Stock]),G58)</f>
        <v>190</v>
      </c>
    </row>
    <row r="59" spans="1:8" x14ac:dyDescent="0.35">
      <c r="A59" t="s">
        <v>1656</v>
      </c>
      <c r="B59" t="s">
        <v>3883</v>
      </c>
      <c r="C59" t="s">
        <v>1560</v>
      </c>
      <c r="D59" t="s">
        <v>1657</v>
      </c>
      <c r="E59">
        <v>30.62</v>
      </c>
      <c r="F59">
        <f>IF(ISBLANK(E59),AVERAGE(Product_Dim[Cost]),E59)</f>
        <v>30.62</v>
      </c>
      <c r="G59">
        <v>138</v>
      </c>
      <c r="H59" s="4">
        <f>IF(ISBLANK(G59),AVERAGE(Product_Dim[Stock]),G59)</f>
        <v>138</v>
      </c>
    </row>
    <row r="60" spans="1:8" x14ac:dyDescent="0.35">
      <c r="A60" t="s">
        <v>1658</v>
      </c>
      <c r="B60" t="s">
        <v>3884</v>
      </c>
      <c r="C60" t="s">
        <v>1541</v>
      </c>
      <c r="D60" t="s">
        <v>1659</v>
      </c>
      <c r="E60">
        <v>113.83</v>
      </c>
      <c r="F60">
        <f>IF(ISBLANK(E60),AVERAGE(Product_Dim[Cost]),E60)</f>
        <v>113.83</v>
      </c>
      <c r="G60">
        <v>485</v>
      </c>
      <c r="H60" s="4">
        <f>IF(ISBLANK(G60),AVERAGE(Product_Dim[Stock]),G60)</f>
        <v>485</v>
      </c>
    </row>
    <row r="61" spans="1:8" x14ac:dyDescent="0.35">
      <c r="A61" t="s">
        <v>1660</v>
      </c>
      <c r="B61" t="s">
        <v>3885</v>
      </c>
      <c r="C61" t="s">
        <v>1552</v>
      </c>
      <c r="D61" t="s">
        <v>1661</v>
      </c>
      <c r="E61">
        <v>17.309999999999999</v>
      </c>
      <c r="F61">
        <f>IF(ISBLANK(E61),AVERAGE(Product_Dim[Cost]),E61)</f>
        <v>17.309999999999999</v>
      </c>
      <c r="G61">
        <v>399</v>
      </c>
      <c r="H61" s="4">
        <f>IF(ISBLANK(G61),AVERAGE(Product_Dim[Stock]),G61)</f>
        <v>399</v>
      </c>
    </row>
    <row r="62" spans="1:8" x14ac:dyDescent="0.35">
      <c r="A62" t="s">
        <v>1662</v>
      </c>
      <c r="B62" t="s">
        <v>3886</v>
      </c>
      <c r="C62" t="s">
        <v>1552</v>
      </c>
      <c r="D62" t="s">
        <v>1663</v>
      </c>
      <c r="E62">
        <v>482.75</v>
      </c>
      <c r="F62">
        <f>IF(ISBLANK(E62),AVERAGE(Product_Dim[Cost]),E62)</f>
        <v>482.75</v>
      </c>
      <c r="G62">
        <v>444</v>
      </c>
      <c r="H62" s="4">
        <f>IF(ISBLANK(G62),AVERAGE(Product_Dim[Stock]),G62)</f>
        <v>444</v>
      </c>
    </row>
    <row r="63" spans="1:8" x14ac:dyDescent="0.35">
      <c r="A63" t="s">
        <v>1664</v>
      </c>
      <c r="B63" t="s">
        <v>3887</v>
      </c>
      <c r="C63" t="s">
        <v>1560</v>
      </c>
      <c r="D63" t="s">
        <v>1665</v>
      </c>
      <c r="E63">
        <v>103.45</v>
      </c>
      <c r="F63">
        <f>IF(ISBLANK(E63),AVERAGE(Product_Dim[Cost]),E63)</f>
        <v>103.45</v>
      </c>
      <c r="G63">
        <v>465</v>
      </c>
      <c r="H63" s="4">
        <f>IF(ISBLANK(G63),AVERAGE(Product_Dim[Stock]),G63)</f>
        <v>465</v>
      </c>
    </row>
    <row r="64" spans="1:8" x14ac:dyDescent="0.35">
      <c r="A64" t="s">
        <v>1666</v>
      </c>
      <c r="B64" t="s">
        <v>3888</v>
      </c>
      <c r="C64" t="s">
        <v>1557</v>
      </c>
      <c r="D64" t="s">
        <v>1667</v>
      </c>
      <c r="E64">
        <v>86.42</v>
      </c>
      <c r="F64">
        <f>IF(ISBLANK(E64),AVERAGE(Product_Dim[Cost]),E64)</f>
        <v>86.42</v>
      </c>
      <c r="G64">
        <v>222</v>
      </c>
      <c r="H64" s="4">
        <f>IF(ISBLANK(G64),AVERAGE(Product_Dim[Stock]),G64)</f>
        <v>222</v>
      </c>
    </row>
    <row r="65" spans="1:8" x14ac:dyDescent="0.35">
      <c r="A65" t="s">
        <v>1668</v>
      </c>
      <c r="B65" t="s">
        <v>3889</v>
      </c>
      <c r="C65" t="s">
        <v>1552</v>
      </c>
      <c r="D65" t="s">
        <v>1669</v>
      </c>
      <c r="E65">
        <v>266.86</v>
      </c>
      <c r="F65">
        <f>IF(ISBLANK(E65),AVERAGE(Product_Dim[Cost]),E65)</f>
        <v>266.86</v>
      </c>
      <c r="G65">
        <v>458</v>
      </c>
      <c r="H65" s="4">
        <f>IF(ISBLANK(G65),AVERAGE(Product_Dim[Stock]),G65)</f>
        <v>458</v>
      </c>
    </row>
    <row r="66" spans="1:8" x14ac:dyDescent="0.35">
      <c r="A66" t="s">
        <v>1670</v>
      </c>
      <c r="B66" t="s">
        <v>3890</v>
      </c>
      <c r="C66" t="s">
        <v>1552</v>
      </c>
      <c r="D66" t="s">
        <v>1671</v>
      </c>
      <c r="E66">
        <v>299.11</v>
      </c>
      <c r="F66">
        <f>IF(ISBLANK(E66),AVERAGE(Product_Dim[Cost]),E66)</f>
        <v>299.11</v>
      </c>
      <c r="G66">
        <v>118</v>
      </c>
      <c r="H66" s="4">
        <f>IF(ISBLANK(G66),AVERAGE(Product_Dim[Stock]),G66)</f>
        <v>118</v>
      </c>
    </row>
    <row r="67" spans="1:8" x14ac:dyDescent="0.35">
      <c r="A67" t="s">
        <v>1672</v>
      </c>
      <c r="B67" t="s">
        <v>3891</v>
      </c>
      <c r="C67" t="s">
        <v>1560</v>
      </c>
      <c r="D67" t="s">
        <v>1673</v>
      </c>
      <c r="E67">
        <v>240.63</v>
      </c>
      <c r="F67">
        <f>IF(ISBLANK(E67),AVERAGE(Product_Dim[Cost]),E67)</f>
        <v>240.63</v>
      </c>
      <c r="G67">
        <v>423</v>
      </c>
      <c r="H67" s="4">
        <f>IF(ISBLANK(G67),AVERAGE(Product_Dim[Stock]),G67)</f>
        <v>423</v>
      </c>
    </row>
    <row r="68" spans="1:8" x14ac:dyDescent="0.35">
      <c r="A68" t="s">
        <v>1674</v>
      </c>
      <c r="B68" t="s">
        <v>3892</v>
      </c>
      <c r="C68" t="s">
        <v>1552</v>
      </c>
      <c r="D68" t="s">
        <v>1675</v>
      </c>
      <c r="E68">
        <v>340.39</v>
      </c>
      <c r="F68">
        <f>IF(ISBLANK(E68),AVERAGE(Product_Dim[Cost]),E68)</f>
        <v>340.39</v>
      </c>
      <c r="G68">
        <v>177</v>
      </c>
      <c r="H68" s="4">
        <f>IF(ISBLANK(G68),AVERAGE(Product_Dim[Stock]),G68)</f>
        <v>177</v>
      </c>
    </row>
    <row r="69" spans="1:8" x14ac:dyDescent="0.35">
      <c r="A69" t="s">
        <v>1676</v>
      </c>
      <c r="B69" t="s">
        <v>3893</v>
      </c>
      <c r="C69" t="s">
        <v>1557</v>
      </c>
      <c r="D69" t="s">
        <v>1677</v>
      </c>
      <c r="E69">
        <v>349.17</v>
      </c>
      <c r="F69">
        <f>IF(ISBLANK(E69),AVERAGE(Product_Dim[Cost]),E69)</f>
        <v>349.17</v>
      </c>
      <c r="G69">
        <v>476</v>
      </c>
      <c r="H69" s="4">
        <f>IF(ISBLANK(G69),AVERAGE(Product_Dim[Stock]),G69)</f>
        <v>476</v>
      </c>
    </row>
    <row r="70" spans="1:8" x14ac:dyDescent="0.35">
      <c r="A70" t="s">
        <v>1678</v>
      </c>
      <c r="B70" t="s">
        <v>3894</v>
      </c>
      <c r="C70" t="s">
        <v>1538</v>
      </c>
      <c r="D70" t="s">
        <v>1679</v>
      </c>
      <c r="E70">
        <v>243.7</v>
      </c>
      <c r="F70">
        <f>IF(ISBLANK(E70),AVERAGE(Product_Dim[Cost]),E70)</f>
        <v>243.7</v>
      </c>
      <c r="G70">
        <v>130</v>
      </c>
      <c r="H70" s="4">
        <f>IF(ISBLANK(G70),AVERAGE(Product_Dim[Stock]),G70)</f>
        <v>130</v>
      </c>
    </row>
    <row r="71" spans="1:8" x14ac:dyDescent="0.35">
      <c r="A71" t="s">
        <v>1680</v>
      </c>
      <c r="B71" t="s">
        <v>3895</v>
      </c>
      <c r="C71" t="s">
        <v>1541</v>
      </c>
      <c r="D71" t="s">
        <v>1681</v>
      </c>
      <c r="E71">
        <v>218.22</v>
      </c>
      <c r="F71">
        <f>IF(ISBLANK(E71),AVERAGE(Product_Dim[Cost]),E71)</f>
        <v>218.22</v>
      </c>
      <c r="G71">
        <v>224</v>
      </c>
      <c r="H71" s="4">
        <f>IF(ISBLANK(G71),AVERAGE(Product_Dim[Stock]),G71)</f>
        <v>224</v>
      </c>
    </row>
    <row r="72" spans="1:8" x14ac:dyDescent="0.35">
      <c r="A72" t="s">
        <v>1682</v>
      </c>
      <c r="B72" t="s">
        <v>3896</v>
      </c>
      <c r="C72" t="s">
        <v>1538</v>
      </c>
      <c r="D72" t="s">
        <v>1683</v>
      </c>
      <c r="E72">
        <v>138.05000000000001</v>
      </c>
      <c r="F72">
        <f>IF(ISBLANK(E72),AVERAGE(Product_Dim[Cost]),E72)</f>
        <v>138.05000000000001</v>
      </c>
      <c r="G72">
        <v>89</v>
      </c>
      <c r="H72" s="4">
        <f>IF(ISBLANK(G72),AVERAGE(Product_Dim[Stock]),G72)</f>
        <v>89</v>
      </c>
    </row>
    <row r="73" spans="1:8" x14ac:dyDescent="0.35">
      <c r="A73" t="s">
        <v>1684</v>
      </c>
      <c r="B73" t="s">
        <v>3897</v>
      </c>
      <c r="C73" t="s">
        <v>1552</v>
      </c>
      <c r="D73" t="s">
        <v>1685</v>
      </c>
      <c r="E73">
        <v>214.32</v>
      </c>
      <c r="F73">
        <f>IF(ISBLANK(E73),AVERAGE(Product_Dim[Cost]),E73)</f>
        <v>214.32</v>
      </c>
      <c r="G73">
        <v>383</v>
      </c>
      <c r="H73" s="4">
        <f>IF(ISBLANK(G73),AVERAGE(Product_Dim[Stock]),G73)</f>
        <v>383</v>
      </c>
    </row>
    <row r="74" spans="1:8" x14ac:dyDescent="0.35">
      <c r="A74" t="s">
        <v>1686</v>
      </c>
      <c r="B74" t="s">
        <v>3898</v>
      </c>
      <c r="C74" t="s">
        <v>1560</v>
      </c>
      <c r="D74" t="s">
        <v>1687</v>
      </c>
      <c r="E74">
        <v>477.61</v>
      </c>
      <c r="F74">
        <f>IF(ISBLANK(E74),AVERAGE(Product_Dim[Cost]),E74)</f>
        <v>477.61</v>
      </c>
      <c r="G74">
        <v>300</v>
      </c>
      <c r="H74" s="4">
        <f>IF(ISBLANK(G74),AVERAGE(Product_Dim[Stock]),G74)</f>
        <v>300</v>
      </c>
    </row>
    <row r="75" spans="1:8" x14ac:dyDescent="0.35">
      <c r="A75" t="s">
        <v>1688</v>
      </c>
      <c r="B75" t="s">
        <v>3899</v>
      </c>
      <c r="C75" t="s">
        <v>1560</v>
      </c>
      <c r="D75" t="s">
        <v>1689</v>
      </c>
      <c r="E75">
        <v>107.06</v>
      </c>
      <c r="F75">
        <f>IF(ISBLANK(E75),AVERAGE(Product_Dim[Cost]),E75)</f>
        <v>107.06</v>
      </c>
      <c r="G75">
        <v>359</v>
      </c>
      <c r="H75" s="4">
        <f>IF(ISBLANK(G75),AVERAGE(Product_Dim[Stock]),G75)</f>
        <v>359</v>
      </c>
    </row>
    <row r="76" spans="1:8" x14ac:dyDescent="0.35">
      <c r="A76" t="s">
        <v>1690</v>
      </c>
      <c r="B76" t="s">
        <v>3900</v>
      </c>
      <c r="C76" t="s">
        <v>1557</v>
      </c>
      <c r="D76" t="s">
        <v>1691</v>
      </c>
      <c r="E76">
        <v>403.71</v>
      </c>
      <c r="F76">
        <f>IF(ISBLANK(E76),AVERAGE(Product_Dim[Cost]),E76)</f>
        <v>403.71</v>
      </c>
      <c r="G76">
        <v>159</v>
      </c>
      <c r="H76" s="4">
        <f>IF(ISBLANK(G76),AVERAGE(Product_Dim[Stock]),G76)</f>
        <v>159</v>
      </c>
    </row>
    <row r="77" spans="1:8" x14ac:dyDescent="0.35">
      <c r="A77" t="s">
        <v>1692</v>
      </c>
      <c r="B77" t="s">
        <v>3901</v>
      </c>
      <c r="C77" t="s">
        <v>1541</v>
      </c>
      <c r="D77" t="s">
        <v>1693</v>
      </c>
      <c r="E77">
        <v>158.13999999999999</v>
      </c>
      <c r="F77">
        <f>IF(ISBLANK(E77),AVERAGE(Product_Dim[Cost]),E77)</f>
        <v>158.13999999999999</v>
      </c>
      <c r="G77">
        <v>82</v>
      </c>
      <c r="H77" s="4">
        <f>IF(ISBLANK(G77),AVERAGE(Product_Dim[Stock]),G77)</f>
        <v>82</v>
      </c>
    </row>
    <row r="78" spans="1:8" x14ac:dyDescent="0.35">
      <c r="A78" t="s">
        <v>1694</v>
      </c>
      <c r="B78" t="s">
        <v>3902</v>
      </c>
      <c r="C78" t="s">
        <v>1557</v>
      </c>
      <c r="D78" t="s">
        <v>1695</v>
      </c>
      <c r="E78">
        <v>392.89</v>
      </c>
      <c r="F78">
        <f>IF(ISBLANK(E78),AVERAGE(Product_Dim[Cost]),E78)</f>
        <v>392.89</v>
      </c>
      <c r="G78">
        <v>320</v>
      </c>
      <c r="H78" s="4">
        <f>IF(ISBLANK(G78),AVERAGE(Product_Dim[Stock]),G78)</f>
        <v>320</v>
      </c>
    </row>
    <row r="79" spans="1:8" x14ac:dyDescent="0.35">
      <c r="A79" t="s">
        <v>1696</v>
      </c>
      <c r="B79" t="s">
        <v>3903</v>
      </c>
      <c r="C79" t="s">
        <v>1557</v>
      </c>
      <c r="D79" t="s">
        <v>1697</v>
      </c>
      <c r="E79">
        <v>480.9</v>
      </c>
      <c r="F79">
        <f>IF(ISBLANK(E79),AVERAGE(Product_Dim[Cost]),E79)</f>
        <v>480.9</v>
      </c>
      <c r="G79">
        <v>104</v>
      </c>
      <c r="H79" s="4">
        <f>IF(ISBLANK(G79),AVERAGE(Product_Dim[Stock]),G79)</f>
        <v>104</v>
      </c>
    </row>
    <row r="80" spans="1:8" x14ac:dyDescent="0.35">
      <c r="A80" t="s">
        <v>1698</v>
      </c>
      <c r="B80" t="s">
        <v>3904</v>
      </c>
      <c r="C80" t="s">
        <v>1538</v>
      </c>
      <c r="D80" t="s">
        <v>1699</v>
      </c>
      <c r="E80">
        <v>325.26</v>
      </c>
      <c r="F80">
        <f>IF(ISBLANK(E80),AVERAGE(Product_Dim[Cost]),E80)</f>
        <v>325.26</v>
      </c>
      <c r="G80">
        <v>400</v>
      </c>
      <c r="H80" s="4">
        <f>IF(ISBLANK(G80),AVERAGE(Product_Dim[Stock]),G80)</f>
        <v>400</v>
      </c>
    </row>
    <row r="81" spans="1:8" x14ac:dyDescent="0.35">
      <c r="A81" t="s">
        <v>1700</v>
      </c>
      <c r="B81" t="s">
        <v>3905</v>
      </c>
      <c r="C81" t="s">
        <v>1538</v>
      </c>
      <c r="D81" t="s">
        <v>1701</v>
      </c>
      <c r="E81">
        <v>228.53</v>
      </c>
      <c r="F81">
        <f>IF(ISBLANK(E81),AVERAGE(Product_Dim[Cost]),E81)</f>
        <v>228.53</v>
      </c>
      <c r="G81">
        <v>469</v>
      </c>
      <c r="H81" s="4">
        <f>IF(ISBLANK(G81),AVERAGE(Product_Dim[Stock]),G81)</f>
        <v>469</v>
      </c>
    </row>
    <row r="82" spans="1:8" x14ac:dyDescent="0.35">
      <c r="A82" t="s">
        <v>1702</v>
      </c>
      <c r="B82" t="s">
        <v>3906</v>
      </c>
      <c r="C82" t="s">
        <v>1538</v>
      </c>
      <c r="D82" t="s">
        <v>1703</v>
      </c>
      <c r="E82">
        <v>143.43</v>
      </c>
      <c r="F82">
        <f>IF(ISBLANK(E82),AVERAGE(Product_Dim[Cost]),E82)</f>
        <v>143.43</v>
      </c>
      <c r="G82">
        <v>58</v>
      </c>
      <c r="H82" s="4">
        <f>IF(ISBLANK(G82),AVERAGE(Product_Dim[Stock]),G82)</f>
        <v>58</v>
      </c>
    </row>
    <row r="83" spans="1:8" x14ac:dyDescent="0.35">
      <c r="A83" t="s">
        <v>1704</v>
      </c>
      <c r="B83" t="s">
        <v>3907</v>
      </c>
      <c r="C83" t="s">
        <v>1560</v>
      </c>
      <c r="D83" t="s">
        <v>1705</v>
      </c>
      <c r="E83">
        <v>285.54000000000002</v>
      </c>
      <c r="F83">
        <f>IF(ISBLANK(E83),AVERAGE(Product_Dim[Cost]),E83)</f>
        <v>285.54000000000002</v>
      </c>
      <c r="G83">
        <v>358</v>
      </c>
      <c r="H83" s="4">
        <f>IF(ISBLANK(G83),AVERAGE(Product_Dim[Stock]),G83)</f>
        <v>358</v>
      </c>
    </row>
    <row r="84" spans="1:8" x14ac:dyDescent="0.35">
      <c r="A84" t="s">
        <v>1706</v>
      </c>
      <c r="B84" t="s">
        <v>3908</v>
      </c>
      <c r="C84" t="s">
        <v>1560</v>
      </c>
      <c r="D84" t="s">
        <v>1707</v>
      </c>
      <c r="E84">
        <v>152.91999999999999</v>
      </c>
      <c r="F84">
        <f>IF(ISBLANK(E84),AVERAGE(Product_Dim[Cost]),E84)</f>
        <v>152.91999999999999</v>
      </c>
      <c r="G84">
        <v>281</v>
      </c>
      <c r="H84" s="4">
        <f>IF(ISBLANK(G84),AVERAGE(Product_Dim[Stock]),G84)</f>
        <v>281</v>
      </c>
    </row>
    <row r="85" spans="1:8" x14ac:dyDescent="0.35">
      <c r="A85" t="s">
        <v>1708</v>
      </c>
      <c r="B85" t="s">
        <v>3909</v>
      </c>
      <c r="C85" t="s">
        <v>1552</v>
      </c>
      <c r="D85" t="s">
        <v>1709</v>
      </c>
      <c r="F85">
        <f>IF(ISBLANK(E85),AVERAGE(Product_Dim[Cost]),E85)</f>
        <v>254.04361702127662</v>
      </c>
      <c r="G85">
        <v>159</v>
      </c>
      <c r="H85" s="4">
        <f>IF(ISBLANK(G85),AVERAGE(Product_Dim[Stock]),G85)</f>
        <v>159</v>
      </c>
    </row>
    <row r="86" spans="1:8" x14ac:dyDescent="0.35">
      <c r="A86" t="s">
        <v>1710</v>
      </c>
      <c r="B86" t="s">
        <v>3910</v>
      </c>
      <c r="C86" t="s">
        <v>1538</v>
      </c>
      <c r="D86" t="s">
        <v>1711</v>
      </c>
      <c r="E86">
        <v>388.46</v>
      </c>
      <c r="F86">
        <f>IF(ISBLANK(E86),AVERAGE(Product_Dim[Cost]),E86)</f>
        <v>388.46</v>
      </c>
      <c r="G86">
        <v>208</v>
      </c>
      <c r="H86" s="4">
        <f>IF(ISBLANK(G86),AVERAGE(Product_Dim[Stock]),G86)</f>
        <v>208</v>
      </c>
    </row>
    <row r="87" spans="1:8" x14ac:dyDescent="0.35">
      <c r="A87" t="s">
        <v>1712</v>
      </c>
      <c r="B87" t="s">
        <v>3911</v>
      </c>
      <c r="C87" t="s">
        <v>1541</v>
      </c>
      <c r="D87" t="s">
        <v>1713</v>
      </c>
      <c r="E87">
        <v>119.57</v>
      </c>
      <c r="F87">
        <f>IF(ISBLANK(E87),AVERAGE(Product_Dim[Cost]),E87)</f>
        <v>119.57</v>
      </c>
      <c r="G87">
        <v>210</v>
      </c>
      <c r="H87" s="4">
        <f>IF(ISBLANK(G87),AVERAGE(Product_Dim[Stock]),G87)</f>
        <v>210</v>
      </c>
    </row>
    <row r="88" spans="1:8" x14ac:dyDescent="0.35">
      <c r="A88" t="s">
        <v>1714</v>
      </c>
      <c r="B88" t="s">
        <v>3912</v>
      </c>
      <c r="C88" t="s">
        <v>1538</v>
      </c>
      <c r="D88" t="s">
        <v>1715</v>
      </c>
      <c r="E88">
        <v>176.07</v>
      </c>
      <c r="F88">
        <f>IF(ISBLANK(E88),AVERAGE(Product_Dim[Cost]),E88)</f>
        <v>176.07</v>
      </c>
      <c r="G88">
        <v>82</v>
      </c>
      <c r="H88" s="4">
        <f>IF(ISBLANK(G88),AVERAGE(Product_Dim[Stock]),G88)</f>
        <v>82</v>
      </c>
    </row>
    <row r="89" spans="1:8" x14ac:dyDescent="0.35">
      <c r="A89" t="s">
        <v>1716</v>
      </c>
      <c r="B89" t="s">
        <v>3913</v>
      </c>
      <c r="C89" t="s">
        <v>1538</v>
      </c>
      <c r="D89" t="s">
        <v>1717</v>
      </c>
      <c r="E89">
        <v>371.38</v>
      </c>
      <c r="F89">
        <f>IF(ISBLANK(E89),AVERAGE(Product_Dim[Cost]),E89)</f>
        <v>371.38</v>
      </c>
      <c r="G89">
        <v>220</v>
      </c>
      <c r="H89" s="4">
        <f>IF(ISBLANK(G89),AVERAGE(Product_Dim[Stock]),G89)</f>
        <v>220</v>
      </c>
    </row>
    <row r="90" spans="1:8" x14ac:dyDescent="0.35">
      <c r="A90" t="s">
        <v>1718</v>
      </c>
      <c r="B90" t="s">
        <v>3914</v>
      </c>
      <c r="C90" t="s">
        <v>1560</v>
      </c>
      <c r="D90" t="s">
        <v>1719</v>
      </c>
      <c r="E90">
        <v>131.24</v>
      </c>
      <c r="F90">
        <f>IF(ISBLANK(E90),AVERAGE(Product_Dim[Cost]),E90)</f>
        <v>131.24</v>
      </c>
      <c r="G90">
        <v>232</v>
      </c>
      <c r="H90" s="4">
        <f>IF(ISBLANK(G90),AVERAGE(Product_Dim[Stock]),G90)</f>
        <v>232</v>
      </c>
    </row>
    <row r="91" spans="1:8" x14ac:dyDescent="0.35">
      <c r="A91" t="s">
        <v>1720</v>
      </c>
      <c r="B91" t="s">
        <v>3915</v>
      </c>
      <c r="C91" t="s">
        <v>1552</v>
      </c>
      <c r="D91" t="s">
        <v>1721</v>
      </c>
      <c r="E91">
        <v>183.04</v>
      </c>
      <c r="F91">
        <f>IF(ISBLANK(E91),AVERAGE(Product_Dim[Cost]),E91)</f>
        <v>183.04</v>
      </c>
      <c r="G91">
        <v>457</v>
      </c>
      <c r="H91" s="4">
        <f>IF(ISBLANK(G91),AVERAGE(Product_Dim[Stock]),G91)</f>
        <v>457</v>
      </c>
    </row>
    <row r="92" spans="1:8" x14ac:dyDescent="0.35">
      <c r="A92" t="s">
        <v>1722</v>
      </c>
      <c r="B92" t="s">
        <v>3916</v>
      </c>
      <c r="C92" t="s">
        <v>1557</v>
      </c>
      <c r="D92" t="s">
        <v>1723</v>
      </c>
      <c r="E92">
        <v>340.14</v>
      </c>
      <c r="F92">
        <f>IF(ISBLANK(E92),AVERAGE(Product_Dim[Cost]),E92)</f>
        <v>340.14</v>
      </c>
      <c r="G92">
        <v>361</v>
      </c>
      <c r="H92" s="4">
        <f>IF(ISBLANK(G92),AVERAGE(Product_Dim[Stock]),G92)</f>
        <v>361</v>
      </c>
    </row>
    <row r="93" spans="1:8" x14ac:dyDescent="0.35">
      <c r="A93" t="s">
        <v>1724</v>
      </c>
      <c r="B93" t="s">
        <v>3917</v>
      </c>
      <c r="C93" t="s">
        <v>1541</v>
      </c>
      <c r="D93" t="s">
        <v>1725</v>
      </c>
      <c r="E93">
        <v>438.25</v>
      </c>
      <c r="F93">
        <f>IF(ISBLANK(E93),AVERAGE(Product_Dim[Cost]),E93)</f>
        <v>438.25</v>
      </c>
      <c r="G93">
        <v>496</v>
      </c>
      <c r="H93" s="4">
        <f>IF(ISBLANK(G93),AVERAGE(Product_Dim[Stock]),G93)</f>
        <v>496</v>
      </c>
    </row>
    <row r="94" spans="1:8" x14ac:dyDescent="0.35">
      <c r="A94" t="s">
        <v>1726</v>
      </c>
      <c r="B94" t="s">
        <v>3918</v>
      </c>
      <c r="C94" t="s">
        <v>1538</v>
      </c>
      <c r="D94" t="s">
        <v>1727</v>
      </c>
      <c r="E94">
        <v>447.43</v>
      </c>
      <c r="F94">
        <f>IF(ISBLANK(E94),AVERAGE(Product_Dim[Cost]),E94)</f>
        <v>447.43</v>
      </c>
      <c r="G94">
        <v>191</v>
      </c>
      <c r="H94" s="4">
        <f>IF(ISBLANK(G94),AVERAGE(Product_Dim[Stock]),G94)</f>
        <v>191</v>
      </c>
    </row>
    <row r="95" spans="1:8" x14ac:dyDescent="0.35">
      <c r="A95" t="s">
        <v>1728</v>
      </c>
      <c r="B95" t="s">
        <v>3919</v>
      </c>
      <c r="C95" t="s">
        <v>1557</v>
      </c>
      <c r="D95" t="s">
        <v>1729</v>
      </c>
      <c r="E95">
        <v>377.52</v>
      </c>
      <c r="F95">
        <f>IF(ISBLANK(E95),AVERAGE(Product_Dim[Cost]),E95)</f>
        <v>377.52</v>
      </c>
      <c r="G95">
        <v>485</v>
      </c>
      <c r="H95" s="4">
        <f>IF(ISBLANK(G95),AVERAGE(Product_Dim[Stock]),G95)</f>
        <v>485</v>
      </c>
    </row>
    <row r="96" spans="1:8" x14ac:dyDescent="0.35">
      <c r="A96" t="s">
        <v>1730</v>
      </c>
      <c r="B96" t="s">
        <v>3920</v>
      </c>
      <c r="C96" t="s">
        <v>1552</v>
      </c>
      <c r="D96" t="s">
        <v>1731</v>
      </c>
      <c r="E96">
        <v>358.47</v>
      </c>
      <c r="F96">
        <f>IF(ISBLANK(E96),AVERAGE(Product_Dim[Cost]),E96)</f>
        <v>358.47</v>
      </c>
      <c r="G96">
        <v>213</v>
      </c>
      <c r="H96" s="4">
        <f>IF(ISBLANK(G96),AVERAGE(Product_Dim[Stock]),G96)</f>
        <v>213</v>
      </c>
    </row>
    <row r="97" spans="1:8" x14ac:dyDescent="0.35">
      <c r="A97" t="s">
        <v>1732</v>
      </c>
      <c r="B97" t="s">
        <v>3921</v>
      </c>
      <c r="C97" t="s">
        <v>1560</v>
      </c>
      <c r="D97" t="s">
        <v>1733</v>
      </c>
      <c r="E97">
        <v>60.65</v>
      </c>
      <c r="F97">
        <f>IF(ISBLANK(E97),AVERAGE(Product_Dim[Cost]),E97)</f>
        <v>60.65</v>
      </c>
      <c r="G97">
        <v>75</v>
      </c>
      <c r="H97" s="4">
        <f>IF(ISBLANK(G97),AVERAGE(Product_Dim[Stock]),G97)</f>
        <v>75</v>
      </c>
    </row>
    <row r="98" spans="1:8" x14ac:dyDescent="0.35">
      <c r="A98" t="s">
        <v>1734</v>
      </c>
      <c r="B98" t="s">
        <v>3922</v>
      </c>
      <c r="C98" t="s">
        <v>1541</v>
      </c>
      <c r="D98" t="s">
        <v>1735</v>
      </c>
      <c r="E98">
        <v>358.47</v>
      </c>
      <c r="F98">
        <f>IF(ISBLANK(E98),AVERAGE(Product_Dim[Cost]),E98)</f>
        <v>358.47</v>
      </c>
      <c r="G98">
        <v>143</v>
      </c>
      <c r="H98" s="4">
        <f>IF(ISBLANK(G98),AVERAGE(Product_Dim[Stock]),G98)</f>
        <v>143</v>
      </c>
    </row>
    <row r="99" spans="1:8" x14ac:dyDescent="0.35">
      <c r="A99" t="s">
        <v>1736</v>
      </c>
      <c r="B99" t="s">
        <v>3923</v>
      </c>
      <c r="C99" t="s">
        <v>1560</v>
      </c>
      <c r="D99" t="s">
        <v>1737</v>
      </c>
      <c r="E99">
        <v>245.98</v>
      </c>
      <c r="F99">
        <f>IF(ISBLANK(E99),AVERAGE(Product_Dim[Cost]),E99)</f>
        <v>245.98</v>
      </c>
      <c r="G99">
        <v>471</v>
      </c>
      <c r="H99" s="4">
        <f>IF(ISBLANK(G99),AVERAGE(Product_Dim[Stock]),G99)</f>
        <v>471</v>
      </c>
    </row>
    <row r="100" spans="1:8" x14ac:dyDescent="0.35">
      <c r="A100" t="s">
        <v>1738</v>
      </c>
      <c r="B100" t="s">
        <v>3924</v>
      </c>
      <c r="C100" t="s">
        <v>1557</v>
      </c>
      <c r="D100" t="s">
        <v>1739</v>
      </c>
      <c r="E100">
        <v>431.67</v>
      </c>
      <c r="F100">
        <f>IF(ISBLANK(E100),AVERAGE(Product_Dim[Cost]),E100)</f>
        <v>431.67</v>
      </c>
      <c r="G100">
        <v>73</v>
      </c>
      <c r="H100" s="4">
        <f>IF(ISBLANK(G100),AVERAGE(Product_Dim[Stock]),G100)</f>
        <v>73</v>
      </c>
    </row>
    <row r="101" spans="1:8" x14ac:dyDescent="0.35">
      <c r="A101" t="s">
        <v>1740</v>
      </c>
      <c r="B101" t="s">
        <v>3925</v>
      </c>
      <c r="C101" t="s">
        <v>1538</v>
      </c>
      <c r="D101" t="s">
        <v>1741</v>
      </c>
      <c r="E101">
        <v>201.41</v>
      </c>
      <c r="F101">
        <f>IF(ISBLANK(E101),AVERAGE(Product_Dim[Cost]),E101)</f>
        <v>201.41</v>
      </c>
      <c r="G101">
        <v>146</v>
      </c>
      <c r="H101" s="4">
        <f>IF(ISBLANK(G101),AVERAGE(Product_Dim[Stock]),G101)</f>
        <v>146</v>
      </c>
    </row>
    <row r="105" spans="1:8" x14ac:dyDescent="0.35">
      <c r="D105">
        <v>254.04361702127665</v>
      </c>
    </row>
    <row r="106" spans="1:8" x14ac:dyDescent="0.35">
      <c r="D106">
        <v>13.082030954556746</v>
      </c>
    </row>
    <row r="107" spans="1:8" x14ac:dyDescent="0.35">
      <c r="D107">
        <v>253.68680851063831</v>
      </c>
    </row>
    <row r="108" spans="1:8" x14ac:dyDescent="0.35">
      <c r="D108">
        <v>254.04361702127662</v>
      </c>
    </row>
    <row r="109" spans="1:8" x14ac:dyDescent="0.35">
      <c r="D109">
        <v>130.82030954556745</v>
      </c>
    </row>
    <row r="110" spans="1:8" x14ac:dyDescent="0.35">
      <c r="D110">
        <v>17113.953389598086</v>
      </c>
    </row>
    <row r="111" spans="1:8" x14ac:dyDescent="0.35">
      <c r="D111">
        <v>-0.94910645175298303</v>
      </c>
    </row>
    <row r="112" spans="1:8" x14ac:dyDescent="0.35">
      <c r="D112">
        <v>5.2318343608401215E-2</v>
      </c>
    </row>
    <row r="113" spans="4:4" x14ac:dyDescent="0.35">
      <c r="D113">
        <v>478.41</v>
      </c>
    </row>
    <row r="114" spans="4:4" x14ac:dyDescent="0.35">
      <c r="D114">
        <v>17.309999999999999</v>
      </c>
    </row>
    <row r="115" spans="4:4" x14ac:dyDescent="0.35">
      <c r="D115">
        <v>495.72</v>
      </c>
    </row>
    <row r="116" spans="4:4" x14ac:dyDescent="0.35">
      <c r="D116">
        <v>25404.361702127666</v>
      </c>
    </row>
    <row r="117" spans="4:4" x14ac:dyDescent="0.35">
      <c r="D117">
        <v>100</v>
      </c>
    </row>
  </sheetData>
  <dataValidations count="1">
    <dataValidation type="textLength" showInputMessage="1" showErrorMessage="1" sqref="B2:B101" xr:uid="{5BC6B798-38D3-465F-9AA8-B87CE4D84E53}">
      <formula1>1</formula1>
      <formula2>1</formula2>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4" sqref="G4"/>
    </sheetView>
  </sheetViews>
  <sheetFormatPr defaultRowHeight="14.5" x14ac:dyDescent="0.35"/>
  <cols>
    <col min="1" max="1" width="10.08984375" customWidth="1"/>
    <col min="2" max="2" width="23.36328125" customWidth="1"/>
    <col min="3" max="3" width="17.54296875" customWidth="1"/>
    <col min="4" max="4" width="19.81640625" customWidth="1"/>
    <col min="5" max="5" width="12.26953125" customWidth="1"/>
  </cols>
  <sheetData>
    <row r="1" spans="1:5" x14ac:dyDescent="0.35">
      <c r="A1" s="2" t="s">
        <v>1742</v>
      </c>
      <c r="B1" s="2" t="s">
        <v>1743</v>
      </c>
      <c r="C1" s="2" t="s">
        <v>1744</v>
      </c>
      <c r="D1" s="2" t="s">
        <v>4</v>
      </c>
      <c r="E1" s="2" t="s">
        <v>1745</v>
      </c>
    </row>
    <row r="2" spans="1:5" x14ac:dyDescent="0.35">
      <c r="A2" t="s">
        <v>1746</v>
      </c>
      <c r="B2" t="s">
        <v>1747</v>
      </c>
      <c r="C2" t="s">
        <v>1748</v>
      </c>
      <c r="D2" t="s">
        <v>1749</v>
      </c>
      <c r="E2" t="s">
        <v>1750</v>
      </c>
    </row>
    <row r="3" spans="1:5" x14ac:dyDescent="0.35">
      <c r="A3" t="s">
        <v>1751</v>
      </c>
      <c r="B3" t="s">
        <v>1752</v>
      </c>
      <c r="C3" t="s">
        <v>1753</v>
      </c>
      <c r="D3" t="s">
        <v>1754</v>
      </c>
      <c r="E3" t="s">
        <v>1750</v>
      </c>
    </row>
    <row r="4" spans="1:5" x14ac:dyDescent="0.35">
      <c r="A4" t="s">
        <v>1755</v>
      </c>
      <c r="B4" t="s">
        <v>1756</v>
      </c>
      <c r="C4" t="s">
        <v>1757</v>
      </c>
      <c r="D4" t="s">
        <v>1758</v>
      </c>
      <c r="E4" t="s">
        <v>1759</v>
      </c>
    </row>
    <row r="5" spans="1:5" x14ac:dyDescent="0.35">
      <c r="A5" t="s">
        <v>1760</v>
      </c>
      <c r="B5" t="s">
        <v>1761</v>
      </c>
      <c r="C5" t="s">
        <v>1753</v>
      </c>
      <c r="D5" t="s">
        <v>1762</v>
      </c>
      <c r="E5" t="s">
        <v>1759</v>
      </c>
    </row>
    <row r="6" spans="1:5" x14ac:dyDescent="0.35">
      <c r="A6" t="s">
        <v>1763</v>
      </c>
      <c r="B6" t="s">
        <v>1764</v>
      </c>
      <c r="C6" t="s">
        <v>1757</v>
      </c>
      <c r="D6" t="s">
        <v>1765</v>
      </c>
      <c r="E6" t="s">
        <v>1766</v>
      </c>
    </row>
    <row r="7" spans="1:5" x14ac:dyDescent="0.35">
      <c r="A7" t="s">
        <v>1767</v>
      </c>
      <c r="B7" t="s">
        <v>1768</v>
      </c>
      <c r="C7" t="s">
        <v>1753</v>
      </c>
      <c r="D7" t="s">
        <v>1769</v>
      </c>
      <c r="E7" t="s">
        <v>1759</v>
      </c>
    </row>
    <row r="8" spans="1:5" x14ac:dyDescent="0.35">
      <c r="A8" t="s">
        <v>1770</v>
      </c>
      <c r="B8" t="s">
        <v>1771</v>
      </c>
      <c r="C8" t="s">
        <v>1748</v>
      </c>
      <c r="D8" t="s">
        <v>1772</v>
      </c>
      <c r="E8" t="s">
        <v>1766</v>
      </c>
    </row>
    <row r="9" spans="1:5" x14ac:dyDescent="0.35">
      <c r="A9" t="s">
        <v>1773</v>
      </c>
      <c r="B9" t="s">
        <v>1774</v>
      </c>
      <c r="C9" t="s">
        <v>1757</v>
      </c>
      <c r="D9" t="s">
        <v>1775</v>
      </c>
      <c r="E9" t="s">
        <v>1766</v>
      </c>
    </row>
    <row r="10" spans="1:5" x14ac:dyDescent="0.35">
      <c r="A10" t="s">
        <v>1776</v>
      </c>
      <c r="B10" t="s">
        <v>1777</v>
      </c>
      <c r="C10" t="s">
        <v>1778</v>
      </c>
      <c r="D10" t="s">
        <v>1779</v>
      </c>
      <c r="E10" t="s">
        <v>1766</v>
      </c>
    </row>
    <row r="11" spans="1:5" x14ac:dyDescent="0.35">
      <c r="A11" t="s">
        <v>1780</v>
      </c>
      <c r="B11" t="s">
        <v>1781</v>
      </c>
      <c r="C11" t="s">
        <v>1757</v>
      </c>
      <c r="D11" t="s">
        <v>1782</v>
      </c>
      <c r="E11" t="s">
        <v>1750</v>
      </c>
    </row>
    <row r="12" spans="1:5" x14ac:dyDescent="0.35">
      <c r="A12" t="s">
        <v>1783</v>
      </c>
      <c r="B12" t="s">
        <v>1784</v>
      </c>
      <c r="C12" t="s">
        <v>1748</v>
      </c>
      <c r="D12" t="s">
        <v>1785</v>
      </c>
      <c r="E12" t="s">
        <v>1766</v>
      </c>
    </row>
    <row r="13" spans="1:5" x14ac:dyDescent="0.35">
      <c r="A13" t="s">
        <v>1786</v>
      </c>
      <c r="B13" t="s">
        <v>1787</v>
      </c>
      <c r="C13" t="s">
        <v>1757</v>
      </c>
      <c r="D13" t="s">
        <v>390</v>
      </c>
      <c r="E13" t="s">
        <v>1766</v>
      </c>
    </row>
    <row r="14" spans="1:5" x14ac:dyDescent="0.35">
      <c r="A14" t="s">
        <v>1788</v>
      </c>
      <c r="B14" t="s">
        <v>1789</v>
      </c>
      <c r="C14" t="s">
        <v>1753</v>
      </c>
      <c r="D14" t="s">
        <v>1790</v>
      </c>
      <c r="E14" t="s">
        <v>1766</v>
      </c>
    </row>
    <row r="15" spans="1:5" x14ac:dyDescent="0.35">
      <c r="A15" t="s">
        <v>1791</v>
      </c>
      <c r="B15" t="s">
        <v>1792</v>
      </c>
      <c r="C15" t="s">
        <v>1748</v>
      </c>
      <c r="D15" t="s">
        <v>124</v>
      </c>
      <c r="E15" t="s">
        <v>1750</v>
      </c>
    </row>
    <row r="16" spans="1:5" x14ac:dyDescent="0.35">
      <c r="A16" t="s">
        <v>1793</v>
      </c>
      <c r="B16" t="s">
        <v>1794</v>
      </c>
      <c r="C16" t="s">
        <v>1757</v>
      </c>
      <c r="D16" t="s">
        <v>202</v>
      </c>
      <c r="E16" t="s">
        <v>1759</v>
      </c>
    </row>
    <row r="17" spans="1:5" x14ac:dyDescent="0.35">
      <c r="A17" t="s">
        <v>1795</v>
      </c>
      <c r="B17" t="s">
        <v>1796</v>
      </c>
      <c r="C17" t="s">
        <v>1753</v>
      </c>
      <c r="D17" t="s">
        <v>1797</v>
      </c>
      <c r="E17" t="s">
        <v>1750</v>
      </c>
    </row>
    <row r="18" spans="1:5" x14ac:dyDescent="0.35">
      <c r="A18" t="s">
        <v>1798</v>
      </c>
      <c r="B18" t="s">
        <v>1799</v>
      </c>
      <c r="C18" t="s">
        <v>1778</v>
      </c>
      <c r="D18" t="s">
        <v>1800</v>
      </c>
      <c r="E18" t="s">
        <v>1750</v>
      </c>
    </row>
    <row r="19" spans="1:5" x14ac:dyDescent="0.35">
      <c r="A19" t="s">
        <v>1801</v>
      </c>
      <c r="B19" t="s">
        <v>1802</v>
      </c>
      <c r="C19" t="s">
        <v>1753</v>
      </c>
      <c r="D19" t="s">
        <v>1803</v>
      </c>
      <c r="E19" t="s">
        <v>1750</v>
      </c>
    </row>
    <row r="20" spans="1:5" x14ac:dyDescent="0.35">
      <c r="A20" t="s">
        <v>1804</v>
      </c>
      <c r="B20" t="s">
        <v>1805</v>
      </c>
      <c r="C20" t="s">
        <v>1748</v>
      </c>
      <c r="D20" t="s">
        <v>1806</v>
      </c>
      <c r="E20" t="s">
        <v>1750</v>
      </c>
    </row>
    <row r="21" spans="1:5" x14ac:dyDescent="0.35">
      <c r="A21" t="s">
        <v>1807</v>
      </c>
      <c r="B21" t="s">
        <v>1808</v>
      </c>
      <c r="C21" t="s">
        <v>1748</v>
      </c>
      <c r="D21" t="s">
        <v>1809</v>
      </c>
      <c r="E21" t="s">
        <v>1766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CD24-5139-4257-81DE-17999399AA08}">
  <dimension ref="A3:C9"/>
  <sheetViews>
    <sheetView workbookViewId="0">
      <selection activeCell="A3" sqref="A3"/>
    </sheetView>
  </sheetViews>
  <sheetFormatPr defaultRowHeight="14.5" x14ac:dyDescent="0.35"/>
  <cols>
    <col min="1" max="1" width="10.7265625" bestFit="1" customWidth="1"/>
    <col min="2" max="2" width="18.81640625" bestFit="1" customWidth="1"/>
    <col min="3" max="3" width="12.26953125" bestFit="1" customWidth="1"/>
  </cols>
  <sheetData>
    <row r="3" spans="1:3" x14ac:dyDescent="0.35">
      <c r="A3" s="5" t="s">
        <v>1533</v>
      </c>
      <c r="B3" t="s">
        <v>3954</v>
      </c>
      <c r="C3" t="s">
        <v>3955</v>
      </c>
    </row>
    <row r="4" spans="1:3" x14ac:dyDescent="0.35">
      <c r="A4" s="6" t="s">
        <v>1552</v>
      </c>
      <c r="B4">
        <v>297544.22559999977</v>
      </c>
      <c r="C4">
        <v>155709.36559999999</v>
      </c>
    </row>
    <row r="5" spans="1:3" x14ac:dyDescent="0.35">
      <c r="A5" s="6" t="s">
        <v>1541</v>
      </c>
      <c r="B5">
        <v>351353.33710000018</v>
      </c>
      <c r="C5">
        <v>169757.33709999992</v>
      </c>
    </row>
    <row r="6" spans="1:3" x14ac:dyDescent="0.35">
      <c r="A6" s="6" t="s">
        <v>1557</v>
      </c>
      <c r="B6">
        <v>502249.84840000025</v>
      </c>
      <c r="C6">
        <v>127142.27840000004</v>
      </c>
    </row>
    <row r="7" spans="1:3" x14ac:dyDescent="0.35">
      <c r="A7" s="6" t="s">
        <v>1538</v>
      </c>
      <c r="B7">
        <v>418261.00389999995</v>
      </c>
      <c r="C7">
        <v>200058.85389999987</v>
      </c>
    </row>
    <row r="8" spans="1:3" x14ac:dyDescent="0.35">
      <c r="A8" s="6" t="s">
        <v>1560</v>
      </c>
      <c r="B8">
        <v>538308.4152000004</v>
      </c>
      <c r="C8">
        <v>284825.65520000004</v>
      </c>
    </row>
    <row r="9" spans="1:3" x14ac:dyDescent="0.35">
      <c r="A9" s="6" t="s">
        <v>3951</v>
      </c>
      <c r="B9">
        <v>2107716.8301999997</v>
      </c>
      <c r="C9">
        <v>937493.4901999993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001"/>
  <sheetViews>
    <sheetView topLeftCell="C1" zoomScale="65" zoomScaleNormal="65" workbookViewId="0">
      <selection activeCell="Q5" sqref="Q5"/>
    </sheetView>
  </sheetViews>
  <sheetFormatPr defaultRowHeight="14.5" outlineLevelCol="1" x14ac:dyDescent="0.35"/>
  <cols>
    <col min="1" max="1" width="9.81640625" customWidth="1"/>
    <col min="2" max="2" width="13.90625" customWidth="1"/>
    <col min="3" max="3" width="15.1796875" customWidth="1"/>
    <col min="4" max="4" width="13.08984375" customWidth="1"/>
    <col min="5" max="5" width="11" customWidth="1"/>
    <col min="6" max="6" width="11.453125" customWidth="1"/>
    <col min="7" max="7" width="10.1796875" customWidth="1" outlineLevel="1"/>
    <col min="8" max="8" width="13.54296875" customWidth="1" outlineLevel="1"/>
    <col min="9" max="9" width="16.26953125" customWidth="1" outlineLevel="1"/>
    <col min="10" max="10" width="17.90625" customWidth="1" outlineLevel="1"/>
    <col min="11" max="11" width="16.7265625" customWidth="1" outlineLevel="1"/>
    <col min="12" max="12" width="17.453125" style="4" customWidth="1"/>
    <col min="13" max="13" width="16.36328125" style="4" customWidth="1"/>
    <col min="14" max="14" width="16.1796875" customWidth="1"/>
  </cols>
  <sheetData>
    <row r="1" spans="1:24" x14ac:dyDescent="0.35">
      <c r="A1" s="2" t="s">
        <v>1810</v>
      </c>
      <c r="B1" s="2" t="s">
        <v>1811</v>
      </c>
      <c r="C1" s="2" t="s">
        <v>0</v>
      </c>
      <c r="D1" s="2" t="s">
        <v>1531</v>
      </c>
      <c r="E1" s="2" t="s">
        <v>1742</v>
      </c>
      <c r="F1" s="3" t="s">
        <v>1744</v>
      </c>
      <c r="G1" s="2" t="s">
        <v>1812</v>
      </c>
      <c r="H1" s="3" t="s">
        <v>3972</v>
      </c>
      <c r="I1" s="2" t="s">
        <v>1813</v>
      </c>
      <c r="J1" s="3" t="s">
        <v>3971</v>
      </c>
      <c r="K1" s="2" t="s">
        <v>1814</v>
      </c>
      <c r="L1" s="3" t="s">
        <v>3953</v>
      </c>
      <c r="M1" s="3" t="s">
        <v>3973</v>
      </c>
      <c r="N1" s="3" t="s">
        <v>3950</v>
      </c>
      <c r="O1" s="3" t="s">
        <v>1533</v>
      </c>
      <c r="P1" s="3" t="s">
        <v>1535</v>
      </c>
      <c r="Q1" s="7" t="s">
        <v>3952</v>
      </c>
    </row>
    <row r="2" spans="1:24" x14ac:dyDescent="0.35">
      <c r="A2" t="s">
        <v>1815</v>
      </c>
      <c r="B2" s="1">
        <v>45480</v>
      </c>
      <c r="C2" t="s">
        <v>1267</v>
      </c>
      <c r="D2" t="s">
        <v>1736</v>
      </c>
      <c r="E2" t="s">
        <v>1760</v>
      </c>
      <c r="F2" t="str">
        <f>_xlfn.XLOOKUP(Table4[[#This Row],[Store_ID]],Table2[Store_ID],Table2[Region],"Unknown")</f>
        <v>North</v>
      </c>
      <c r="G2">
        <v>1</v>
      </c>
      <c r="H2">
        <f>IF(ISBLANK(G2),AVERAGE(Table4[Quantity]),(G2))</f>
        <v>1</v>
      </c>
      <c r="I2">
        <v>218.04</v>
      </c>
      <c r="J2">
        <f>IF(ISBLANK(I2),AVERAGE(Table4[Unit_Price]),(I2))</f>
        <v>218.04</v>
      </c>
      <c r="K2">
        <v>0.09</v>
      </c>
      <c r="L2">
        <f>Table4[[#This Row],[Quantity cleaned]]*Table4[[#This Row],[Unit Price Cleaned]]*(1-Table4[[#This Row],[Discount]])</f>
        <v>198.41640000000001</v>
      </c>
      <c r="M2">
        <f>IF(ISBLANK(L2),AVERAGE(Table4[Total Amount]),(L2))</f>
        <v>198.41640000000001</v>
      </c>
      <c r="N2" t="str">
        <f>_xlfn.XLOOKUP(Table4[[#This Row],[Product_ID]],Product_Dim[Product_ID],Product_Dim[Product_Name],"Missing")</f>
        <v>Cricket Bat</v>
      </c>
      <c r="O2" t="str">
        <f>_xlfn.XLOOKUP(Table4[[#This Row],[Product_ID]],Product_Dim[Product_ID],Product_Dim[Category],0)</f>
        <v>Sports</v>
      </c>
      <c r="P2">
        <f>_xlfn.XLOOKUP(Table4[[#This Row],[Product_ID]],Product_Dim[Product_ID],Product_Dim[Cost],"0")</f>
        <v>245.98</v>
      </c>
      <c r="Q2" s="4">
        <f>IFERROR(Table4[[#This Row],[Total Amount]]-Table4[[#This Row],[Cost]]*Table4[[#This Row],[Quantity]],0)</f>
        <v>-47.56359999999998</v>
      </c>
      <c r="V2" t="s">
        <v>3928</v>
      </c>
    </row>
    <row r="3" spans="1:24" ht="15" thickBot="1" x14ac:dyDescent="0.4">
      <c r="A3" t="s">
        <v>1816</v>
      </c>
      <c r="B3" s="1">
        <v>45285</v>
      </c>
      <c r="C3" t="s">
        <v>1435</v>
      </c>
      <c r="D3" t="s">
        <v>1690</v>
      </c>
      <c r="E3" t="s">
        <v>1801</v>
      </c>
      <c r="F3" t="str">
        <f>_xlfn.XLOOKUP(Table4[[#This Row],[Store_ID]],Table2[Store_ID],Table2[Region],"Unknown")</f>
        <v>North</v>
      </c>
      <c r="G3">
        <v>3</v>
      </c>
      <c r="H3">
        <f>IF(ISBLANK(G3),AVERAGE(Table4[Quantity]),(G3))</f>
        <v>3</v>
      </c>
      <c r="I3">
        <v>104.47</v>
      </c>
      <c r="J3">
        <f>IF(ISBLANK(I3),AVERAGE(Table4[Unit_Price]),(I3))</f>
        <v>104.47</v>
      </c>
      <c r="K3">
        <v>0.27</v>
      </c>
      <c r="L3">
        <f>Table4[[#This Row],[Quantity cleaned]]*Table4[[#This Row],[Unit Price Cleaned]]*(1-Table4[[#This Row],[Discount]])</f>
        <v>228.78929999999997</v>
      </c>
      <c r="M3">
        <f>IF(ISBLANK(L3),AVERAGE(Table4[Total Amount]),(L3))</f>
        <v>228.78929999999997</v>
      </c>
      <c r="N3" t="str">
        <f>_xlfn.XLOOKUP(Table4[[#This Row],[Product_ID]],Product_Dim[Product_ID],Product_Dim[Product_Name],"Missing")</f>
        <v>Bluetooth Car Audio System</v>
      </c>
      <c r="O3" t="str">
        <f>_xlfn.XLOOKUP(Table4[[#This Row],[Product_ID]],Product_Dim[Product_ID],Product_Dim[Category],0)</f>
        <v>Electronics</v>
      </c>
      <c r="P3">
        <f>_xlfn.XLOOKUP(Table4[[#This Row],[Product_ID]],Product_Dim[Product_ID],Product_Dim[Cost],"0")</f>
        <v>403.71</v>
      </c>
      <c r="Q3" s="4">
        <f>IFERROR(Table4[[#This Row],[Total Amount]]-Table4[[#This Row],[Cost]]*Table4[[#This Row],[Quantity]],0)</f>
        <v>-982.34069999999997</v>
      </c>
      <c r="V3" t="s">
        <v>3929</v>
      </c>
    </row>
    <row r="4" spans="1:24" x14ac:dyDescent="0.35">
      <c r="A4" t="s">
        <v>1817</v>
      </c>
      <c r="B4" s="1">
        <v>45446</v>
      </c>
      <c r="C4" t="s">
        <v>206</v>
      </c>
      <c r="D4" t="s">
        <v>1640</v>
      </c>
      <c r="E4" t="s">
        <v>1776</v>
      </c>
      <c r="F4" t="str">
        <f>_xlfn.XLOOKUP(Table4[[#This Row],[Store_ID]],Table2[Store_ID],Table2[Region],"Unknown")</f>
        <v>West</v>
      </c>
      <c r="G4">
        <v>4</v>
      </c>
      <c r="H4">
        <f>IF(ISBLANK(G4),AVERAGE(Table4[Quantity]),(G4))</f>
        <v>4</v>
      </c>
      <c r="I4">
        <v>914.05</v>
      </c>
      <c r="J4">
        <f>IF(ISBLANK(I4),AVERAGE(Table4[Unit_Price]),(I4))</f>
        <v>914.05</v>
      </c>
      <c r="K4">
        <v>0.25</v>
      </c>
      <c r="L4">
        <f>Table4[[#This Row],[Quantity cleaned]]*Table4[[#This Row],[Unit Price Cleaned]]*(1-Table4[[#This Row],[Discount]])</f>
        <v>2742.1499999999996</v>
      </c>
      <c r="M4">
        <f>IF(ISBLANK(L4),AVERAGE(Table4[Total Amount]),(L4))</f>
        <v>2742.1499999999996</v>
      </c>
      <c r="N4" t="str">
        <f>_xlfn.XLOOKUP(Table4[[#This Row],[Product_ID]],Product_Dim[Product_ID],Product_Dim[Product_Name],"Missing")</f>
        <v>Men's Roll-On Perfume</v>
      </c>
      <c r="O4" t="str">
        <f>_xlfn.XLOOKUP(Table4[[#This Row],[Product_ID]],Product_Dim[Product_ID],Product_Dim[Category],0)</f>
        <v>Beauty</v>
      </c>
      <c r="P4">
        <f>_xlfn.XLOOKUP(Table4[[#This Row],[Product_ID]],Product_Dim[Product_ID],Product_Dim[Cost],"0")</f>
        <v>43.29</v>
      </c>
      <c r="Q4" s="4">
        <f>IFERROR(Table4[[#This Row],[Total Amount]]-Table4[[#This Row],[Cost]]*Table4[[#This Row],[Quantity]],0)</f>
        <v>2568.9899999999998</v>
      </c>
      <c r="S4" s="10" t="s">
        <v>3957</v>
      </c>
      <c r="T4" s="10"/>
      <c r="V4" t="s">
        <v>3930</v>
      </c>
    </row>
    <row r="5" spans="1:24" x14ac:dyDescent="0.35">
      <c r="A5" t="s">
        <v>1818</v>
      </c>
      <c r="B5" s="1">
        <v>45259</v>
      </c>
      <c r="C5" t="s">
        <v>1081</v>
      </c>
      <c r="D5" t="s">
        <v>1694</v>
      </c>
      <c r="E5" t="s">
        <v>1776</v>
      </c>
      <c r="F5" t="str">
        <f>_xlfn.XLOOKUP(Table4[[#This Row],[Store_ID]],Table2[Store_ID],Table2[Region],"Unknown")</f>
        <v>West</v>
      </c>
      <c r="G5">
        <v>1</v>
      </c>
      <c r="H5">
        <f>IF(ISBLANK(G5),AVERAGE(Table4[Quantity]),(G5))</f>
        <v>1</v>
      </c>
      <c r="I5">
        <v>921.51</v>
      </c>
      <c r="J5">
        <f>IF(ISBLANK(I5),AVERAGE(Table4[Unit_Price]),(I5))</f>
        <v>921.51</v>
      </c>
      <c r="K5">
        <v>0.16</v>
      </c>
      <c r="L5">
        <f>Table4[[#This Row],[Quantity cleaned]]*Table4[[#This Row],[Unit Price Cleaned]]*(1-Table4[[#This Row],[Discount]])</f>
        <v>774.0684</v>
      </c>
      <c r="M5">
        <f>IF(ISBLANK(L5),AVERAGE(Table4[Total Amount]),(L5))</f>
        <v>774.0684</v>
      </c>
      <c r="N5" t="str">
        <f>_xlfn.XLOOKUP(Table4[[#This Row],[Product_ID]],Product_Dim[Product_ID],Product_Dim[Product_Name],"Missing")</f>
        <v>Wireless Mouse</v>
      </c>
      <c r="O5" t="str">
        <f>_xlfn.XLOOKUP(Table4[[#This Row],[Product_ID]],Product_Dim[Product_ID],Product_Dim[Category],0)</f>
        <v>Electronics</v>
      </c>
      <c r="P5">
        <f>_xlfn.XLOOKUP(Table4[[#This Row],[Product_ID]],Product_Dim[Product_ID],Product_Dim[Cost],"0")</f>
        <v>392.89</v>
      </c>
      <c r="Q5" s="4">
        <f>IFERROR(Table4[[#This Row],[Total Amount]]-Table4[[#This Row],[Cost]]*Table4[[#This Row],[Quantity]],0)</f>
        <v>381.17840000000001</v>
      </c>
      <c r="V5" t="s">
        <v>3931</v>
      </c>
      <c r="X5">
        <f>COUNTBLANK(Product_Dim[])</f>
        <v>9</v>
      </c>
    </row>
    <row r="6" spans="1:24" x14ac:dyDescent="0.35">
      <c r="A6" t="s">
        <v>1819</v>
      </c>
      <c r="B6" s="1">
        <v>45297</v>
      </c>
      <c r="C6" t="s">
        <v>1511</v>
      </c>
      <c r="D6" t="s">
        <v>1660</v>
      </c>
      <c r="E6" t="s">
        <v>1767</v>
      </c>
      <c r="F6" t="str">
        <f>_xlfn.XLOOKUP(Table4[[#This Row],[Store_ID]],Table2[Store_ID],Table2[Region],"Unknown")</f>
        <v>North</v>
      </c>
      <c r="G6">
        <v>3</v>
      </c>
      <c r="H6">
        <f>IF(ISBLANK(G6),AVERAGE(Table4[Quantity]),(G6))</f>
        <v>3</v>
      </c>
      <c r="I6">
        <v>745.3</v>
      </c>
      <c r="J6" cm="1">
        <f t="array" ref="J6">IF(ISBLANK(I6),J12AVERAGE(Table4[Unit_Price]),(I6))</f>
        <v>745.3</v>
      </c>
      <c r="K6">
        <v>0.18</v>
      </c>
      <c r="L6">
        <f>Table4[[#This Row],[Quantity cleaned]]*Table4[[#This Row],[Unit Price Cleaned]]*(1-Table4[[#This Row],[Discount]])</f>
        <v>1833.4379999999999</v>
      </c>
      <c r="M6">
        <f>IF(ISBLANK(L6),AVERAGE(Table4[Total Amount]),(L6))</f>
        <v>1833.4379999999999</v>
      </c>
      <c r="N6" t="str">
        <f>_xlfn.XLOOKUP(Table4[[#This Row],[Product_ID]],Product_Dim[Product_ID],Product_Dim[Product_Name],"Missing")</f>
        <v>Men's Hair Styling Gel</v>
      </c>
      <c r="O6" t="str">
        <f>_xlfn.XLOOKUP(Table4[[#This Row],[Product_ID]],Product_Dim[Product_ID],Product_Dim[Category],0)</f>
        <v>Beauty</v>
      </c>
      <c r="P6">
        <f>_xlfn.XLOOKUP(Table4[[#This Row],[Product_ID]],Product_Dim[Product_ID],Product_Dim[Cost],"0")</f>
        <v>17.309999999999999</v>
      </c>
      <c r="Q6" s="4">
        <f>IFERROR(Table4[[#This Row],[Total Amount]]-Table4[[#This Row],[Cost]]*Table4[[#This Row],[Quantity]],0)</f>
        <v>1781.5079999999998</v>
      </c>
      <c r="S6" t="s">
        <v>3937</v>
      </c>
      <c r="T6">
        <v>242.84455499999979</v>
      </c>
      <c r="V6" t="s">
        <v>3932</v>
      </c>
      <c r="X6">
        <f>COUNTBLANK(Product_Dim[Cost])</f>
        <v>6</v>
      </c>
    </row>
    <row r="7" spans="1:24" x14ac:dyDescent="0.35">
      <c r="A7" t="s">
        <v>1820</v>
      </c>
      <c r="B7" s="1">
        <v>45499</v>
      </c>
      <c r="C7" t="s">
        <v>400</v>
      </c>
      <c r="D7" t="s">
        <v>1572</v>
      </c>
      <c r="E7" t="s">
        <v>1773</v>
      </c>
      <c r="F7" t="str">
        <f>_xlfn.XLOOKUP(Table4[[#This Row],[Store_ID]],Table2[Store_ID],Table2[Region],"Unknown")</f>
        <v>South</v>
      </c>
      <c r="G7">
        <v>3</v>
      </c>
      <c r="H7">
        <f>IF(ISBLANK(G7),AVERAGE(Table4[Quantity]),(G7))</f>
        <v>3</v>
      </c>
      <c r="I7">
        <v>147.01</v>
      </c>
      <c r="J7">
        <f>IF(ISBLANK(I7),AVERAGE(Table4[Unit_Price]),(I7))</f>
        <v>147.01</v>
      </c>
      <c r="K7">
        <v>0.19</v>
      </c>
      <c r="L7">
        <f>Table4[[#This Row],[Quantity cleaned]]*Table4[[#This Row],[Unit Price Cleaned]]*(1-Table4[[#This Row],[Discount]])</f>
        <v>357.23430000000002</v>
      </c>
      <c r="M7">
        <f>IF(ISBLANK(L7),AVERAGE(Table4[Total Amount]),(L7))</f>
        <v>357.23430000000002</v>
      </c>
      <c r="N7" t="str">
        <f>_xlfn.XLOOKUP(Table4[[#This Row],[Product_ID]],Product_Dim[Product_ID],Product_Dim[Product_Name],"Missing")</f>
        <v>4K Home Projector</v>
      </c>
      <c r="O7" t="str">
        <f>_xlfn.XLOOKUP(Table4[[#This Row],[Product_ID]],Product_Dim[Product_ID],Product_Dim[Category],0)</f>
        <v>Electronics</v>
      </c>
      <c r="P7">
        <f>_xlfn.XLOOKUP(Table4[[#This Row],[Product_ID]],Product_Dim[Product_ID],Product_Dim[Cost],"0")</f>
        <v>465.34</v>
      </c>
      <c r="Q7" s="4">
        <f>IFERROR(Table4[[#This Row],[Total Amount]]-Table4[[#This Row],[Cost]]*Table4[[#This Row],[Quantity]],0)</f>
        <v>-1038.7856999999999</v>
      </c>
      <c r="S7" t="s">
        <v>3938</v>
      </c>
      <c r="T7">
        <v>3.2250744748277085</v>
      </c>
      <c r="V7" t="s">
        <v>3933</v>
      </c>
      <c r="X7">
        <f>COUNTBLANK(Product_Dim[Stock])</f>
        <v>3</v>
      </c>
    </row>
    <row r="8" spans="1:24" x14ac:dyDescent="0.35">
      <c r="A8" t="s">
        <v>1821</v>
      </c>
      <c r="B8" s="1">
        <v>45850</v>
      </c>
      <c r="C8" t="s">
        <v>70</v>
      </c>
      <c r="D8" t="s">
        <v>1654</v>
      </c>
      <c r="E8" t="s">
        <v>1763</v>
      </c>
      <c r="F8" t="str">
        <f>_xlfn.XLOOKUP(Table4[[#This Row],[Store_ID]],Table2[Store_ID],Table2[Region],"Unknown")</f>
        <v>South</v>
      </c>
      <c r="G8">
        <v>2</v>
      </c>
      <c r="H8">
        <f>IF(ISBLANK(G8),AVERAGE(Table4[Quantity]),(G8))</f>
        <v>2</v>
      </c>
      <c r="I8">
        <v>785.31</v>
      </c>
      <c r="J8">
        <f>IF(ISBLANK(I8),AVERAGE(Table4[Unit_Price]),(I8))</f>
        <v>785.31</v>
      </c>
      <c r="K8">
        <v>0.15</v>
      </c>
      <c r="L8">
        <f>Table4[[#This Row],[Quantity cleaned]]*Table4[[#This Row],[Unit Price Cleaned]]*(1-Table4[[#This Row],[Discount]])</f>
        <v>1335.0269999999998</v>
      </c>
      <c r="M8">
        <f>IF(ISBLANK(L8),AVERAGE(Table4[Total Amount]),(L8))</f>
        <v>1335.0269999999998</v>
      </c>
      <c r="N8" t="str">
        <f>_xlfn.XLOOKUP(Table4[[#This Row],[Product_ID]],Product_Dim[Product_ID],Product_Dim[Product_Name],"Missing")</f>
        <v>Premium Blanket Throw</v>
      </c>
      <c r="O8" t="str">
        <f>_xlfn.XLOOKUP(Table4[[#This Row],[Product_ID]],Product_Dim[Product_ID],Product_Dim[Category],0)</f>
        <v>Home</v>
      </c>
      <c r="P8">
        <f>_xlfn.XLOOKUP(Table4[[#This Row],[Product_ID]],Product_Dim[Product_ID],Product_Dim[Cost],"0")</f>
        <v>461.47</v>
      </c>
      <c r="Q8" s="4">
        <f>IFERROR(Table4[[#This Row],[Total Amount]]-Table4[[#This Row],[Cost]]*Table4[[#This Row],[Quantity]],0)</f>
        <v>412.08699999999976</v>
      </c>
      <c r="S8" t="s">
        <v>3939</v>
      </c>
      <c r="T8">
        <v>228.53</v>
      </c>
      <c r="V8" t="s">
        <v>3934</v>
      </c>
    </row>
    <row r="9" spans="1:24" x14ac:dyDescent="0.35">
      <c r="A9" t="s">
        <v>1822</v>
      </c>
      <c r="B9" s="1">
        <v>45248</v>
      </c>
      <c r="C9" t="s">
        <v>506</v>
      </c>
      <c r="D9" t="s">
        <v>1682</v>
      </c>
      <c r="E9" t="s">
        <v>1776</v>
      </c>
      <c r="F9" t="str">
        <f>_xlfn.XLOOKUP(Table4[[#This Row],[Store_ID]],Table2[Store_ID],Table2[Region],"Unknown")</f>
        <v>West</v>
      </c>
      <c r="G9">
        <v>4</v>
      </c>
      <c r="H9">
        <f>IF(ISBLANK(G9),AVERAGE(Table4[Quantity]),(G9))</f>
        <v>4</v>
      </c>
      <c r="I9">
        <v>342.39</v>
      </c>
      <c r="J9">
        <f>IF(ISBLANK(I9),AVERAGE(Table4[Unit_Price]),(I9))</f>
        <v>342.39</v>
      </c>
      <c r="K9">
        <v>0.23</v>
      </c>
      <c r="L9">
        <f>Table4[[#This Row],[Quantity cleaned]]*Table4[[#This Row],[Unit Price Cleaned]]*(1-Table4[[#This Row],[Discount]])</f>
        <v>1054.5611999999999</v>
      </c>
      <c r="M9">
        <f>IF(ISBLANK(L9),AVERAGE(Table4[Total Amount]),(L9))</f>
        <v>1054.5611999999999</v>
      </c>
      <c r="N9" t="str">
        <f>_xlfn.XLOOKUP(Table4[[#This Row],[Product_ID]],Product_Dim[Product_ID],Product_Dim[Product_Name],"Missing")</f>
        <v>Kitchen Storage Rack</v>
      </c>
      <c r="O9" t="str">
        <f>_xlfn.XLOOKUP(Table4[[#This Row],[Product_ID]],Product_Dim[Product_ID],Product_Dim[Category],0)</f>
        <v>Home</v>
      </c>
      <c r="P9">
        <f>_xlfn.XLOOKUP(Table4[[#This Row],[Product_ID]],Product_Dim[Product_ID],Product_Dim[Cost],"0")</f>
        <v>138.05000000000001</v>
      </c>
      <c r="Q9" s="4">
        <f>IFERROR(Table4[[#This Row],[Total Amount]]-Table4[[#This Row],[Cost]]*Table4[[#This Row],[Quantity]],0)</f>
        <v>502.36119999999983</v>
      </c>
      <c r="S9" t="s">
        <v>3940</v>
      </c>
      <c r="T9">
        <v>0</v>
      </c>
      <c r="V9" t="s">
        <v>3960</v>
      </c>
    </row>
    <row r="10" spans="1:24" x14ac:dyDescent="0.35">
      <c r="A10" t="s">
        <v>1823</v>
      </c>
      <c r="B10" s="1">
        <v>45781</v>
      </c>
      <c r="C10" t="s">
        <v>611</v>
      </c>
      <c r="D10" t="s">
        <v>1740</v>
      </c>
      <c r="E10" t="s">
        <v>1767</v>
      </c>
      <c r="F10" t="str">
        <f>_xlfn.XLOOKUP(Table4[[#This Row],[Store_ID]],Table2[Store_ID],Table2[Region],"Unknown")</f>
        <v>North</v>
      </c>
      <c r="H10">
        <f>IF(ISBLANK(G10),AVERAGE(Table4[Quantity]),(G10))</f>
        <v>2.4802005012531327</v>
      </c>
      <c r="I10">
        <v>448.25</v>
      </c>
      <c r="J10">
        <f>IF(ISBLANK(I10),AVERAGE(Table4[Unit_Price]),(I10))</f>
        <v>448.25</v>
      </c>
      <c r="K10">
        <v>7.0000000000000007E-2</v>
      </c>
      <c r="L10">
        <f>Table4[[#This Row],[Quantity cleaned]]*Table4[[#This Row],[Unit Price Cleaned]]*(1-Table4[[#This Row],[Discount]])</f>
        <v>1033.9273834586465</v>
      </c>
      <c r="M10">
        <f>IF(ISBLANK(L10),AVERAGE(Table4[Total Amount]),(L10))</f>
        <v>1033.9273834586465</v>
      </c>
      <c r="N10" t="str">
        <f>_xlfn.XLOOKUP(Table4[[#This Row],[Product_ID]],Product_Dim[Product_ID],Product_Dim[Product_Name],"Missing")</f>
        <v>Stainless Steel Cookware Set</v>
      </c>
      <c r="O10" t="str">
        <f>_xlfn.XLOOKUP(Table4[[#This Row],[Product_ID]],Product_Dim[Product_ID],Product_Dim[Category],0)</f>
        <v>Home</v>
      </c>
      <c r="P10">
        <f>_xlfn.XLOOKUP(Table4[[#This Row],[Product_ID]],Product_Dim[Product_ID],Product_Dim[Cost Cleaned2],"0")</f>
        <v>201.41</v>
      </c>
      <c r="Q10" s="4">
        <f>IFERROR(Table4[[#This Row],[Total Amount]]-Table4[[#This Row],[Cost]]*Table4[[#This Row],[Quantity]],0)</f>
        <v>1033.9273834586465</v>
      </c>
      <c r="S10" t="s">
        <v>3941</v>
      </c>
      <c r="T10">
        <v>144.22971516428382</v>
      </c>
      <c r="V10" t="s">
        <v>3935</v>
      </c>
    </row>
    <row r="11" spans="1:24" x14ac:dyDescent="0.35">
      <c r="A11" t="s">
        <v>1824</v>
      </c>
      <c r="B11" s="1">
        <v>45869</v>
      </c>
      <c r="C11" t="s">
        <v>1426</v>
      </c>
      <c r="D11" t="s">
        <v>1608</v>
      </c>
      <c r="E11" t="s">
        <v>1746</v>
      </c>
      <c r="F11" t="str">
        <f>_xlfn.XLOOKUP(Table4[[#This Row],[Store_ID]],Table2[Store_ID],Table2[Region],"Unknown")</f>
        <v>East</v>
      </c>
      <c r="G11">
        <v>2</v>
      </c>
      <c r="H11">
        <f>IF(ISBLANK(G11),AVERAGE(Table4[Quantity]),(G11))</f>
        <v>2</v>
      </c>
      <c r="I11">
        <v>873.17</v>
      </c>
      <c r="J11">
        <f>IF(ISBLANK(I11),AVERAGE(Table4[Unit_Price]),(I11))</f>
        <v>873.17</v>
      </c>
      <c r="K11">
        <v>0.23</v>
      </c>
      <c r="L11">
        <f>Table4[[#This Row],[Quantity cleaned]]*Table4[[#This Row],[Unit Price Cleaned]]*(1-Table4[[#This Row],[Discount]])</f>
        <v>1344.6818000000001</v>
      </c>
      <c r="M11">
        <f>IF(ISBLANK(L11),AVERAGE(Table4[Total Amount]),(L11))</f>
        <v>1344.6818000000001</v>
      </c>
      <c r="N11" t="str">
        <f>_xlfn.XLOOKUP(Table4[[#This Row],[Product_ID]],Product_Dim[Product_ID],Product_Dim[Product_Name],"Missing")</f>
        <v>Modern Wall Clock</v>
      </c>
      <c r="O11" t="str">
        <f>_xlfn.XLOOKUP(Table4[[#This Row],[Product_ID]],Product_Dim[Product_ID],Product_Dim[Category],0)</f>
        <v>Home</v>
      </c>
      <c r="P11">
        <f>_xlfn.XLOOKUP(Table4[[#This Row],[Product_ID]],Product_Dim[Product_ID],Product_Dim[Cost Cleaned2],"0")</f>
        <v>179.77</v>
      </c>
      <c r="Q11" s="4">
        <f>IFERROR(Table4[[#This Row],[Total Amount]]-Table4[[#This Row],[Cost]]*Table4[[#This Row],[Quantity]],0)</f>
        <v>985.1418000000001</v>
      </c>
      <c r="S11" t="s">
        <v>3942</v>
      </c>
      <c r="T11">
        <v>20802.210736370442</v>
      </c>
      <c r="V11" t="s">
        <v>3974</v>
      </c>
    </row>
    <row r="12" spans="1:24" x14ac:dyDescent="0.35">
      <c r="A12" t="s">
        <v>1825</v>
      </c>
      <c r="B12" s="1">
        <v>45335</v>
      </c>
      <c r="C12" t="s">
        <v>236</v>
      </c>
      <c r="D12" t="s">
        <v>1590</v>
      </c>
      <c r="E12" t="s">
        <v>1793</v>
      </c>
      <c r="F12" t="str">
        <f>_xlfn.XLOOKUP(Table4[[#This Row],[Store_ID]],Table2[Store_ID],Table2[Region],"Unknown")</f>
        <v>South</v>
      </c>
      <c r="G12">
        <v>1</v>
      </c>
      <c r="H12">
        <f>IF(ISBLANK(G12),AVERAGE(Table4[Quantity]),(G12))</f>
        <v>1</v>
      </c>
      <c r="I12">
        <v>278.63</v>
      </c>
      <c r="J12">
        <f>IF(ISBLANK(I12),AVERAGE(Table4[Unit_Price]),(I12))</f>
        <v>278.63</v>
      </c>
      <c r="K12">
        <v>7.0000000000000007E-2</v>
      </c>
      <c r="L12">
        <f>Table4[[#This Row],[Quantity cleaned]]*Table4[[#This Row],[Unit Price Cleaned]]*(1-Table4[[#This Row],[Discount]])</f>
        <v>259.1259</v>
      </c>
      <c r="M12">
        <f>IF(ISBLANK(L12),AVERAGE(Table4[Total Amount]),(L12))</f>
        <v>259.1259</v>
      </c>
      <c r="N12" t="str">
        <f>_xlfn.XLOOKUP(Table4[[#This Row],[Product_ID]],Product_Dim[Product_ID],Product_Dim[Product_Name],"Missing")</f>
        <v>Foldable Camping Chair</v>
      </c>
      <c r="O12" t="str">
        <f>_xlfn.XLOOKUP(Table4[[#This Row],[Product_ID]],Product_Dim[Product_ID],Product_Dim[Category],0)</f>
        <v>Sports</v>
      </c>
      <c r="P12">
        <f>_xlfn.XLOOKUP(Table4[[#This Row],[Product_ID]],Product_Dim[Product_ID],Product_Dim[Cost Cleaned2],"0")</f>
        <v>166.06</v>
      </c>
      <c r="Q12" s="4">
        <f>IFERROR(Table4[[#This Row],[Total Amount]]-Table4[[#This Row],[Cost]]*Table4[[#This Row],[Quantity]],0)</f>
        <v>93.065899999999999</v>
      </c>
      <c r="S12" t="s">
        <v>3943</v>
      </c>
      <c r="T12">
        <v>-1.1239308083451529</v>
      </c>
      <c r="V12" t="s">
        <v>3975</v>
      </c>
    </row>
    <row r="13" spans="1:24" x14ac:dyDescent="0.35">
      <c r="A13" t="s">
        <v>1826</v>
      </c>
      <c r="B13" s="1">
        <v>45801</v>
      </c>
      <c r="C13" t="s">
        <v>1003</v>
      </c>
      <c r="D13" t="s">
        <v>1620</v>
      </c>
      <c r="E13" t="s">
        <v>1751</v>
      </c>
      <c r="F13" t="str">
        <f>_xlfn.XLOOKUP(Table4[[#This Row],[Store_ID]],Table2[Store_ID],Table2[Region],"Unknown")</f>
        <v>North</v>
      </c>
      <c r="G13">
        <v>4</v>
      </c>
      <c r="H13">
        <f>IF(ISBLANK(G13),AVERAGE(Table4[Quantity]),(G13))</f>
        <v>4</v>
      </c>
      <c r="I13">
        <v>286.92</v>
      </c>
      <c r="J13">
        <f>IF(ISBLANK(I13),AVERAGE(Table4[Unit_Price]),(I13))</f>
        <v>286.92</v>
      </c>
      <c r="K13">
        <v>0.17</v>
      </c>
      <c r="L13">
        <f>Table4[[#This Row],[Quantity cleaned]]*Table4[[#This Row],[Unit Price Cleaned]]*(1-Table4[[#This Row],[Discount]])</f>
        <v>952.57439999999997</v>
      </c>
      <c r="M13">
        <f>IF(ISBLANK(L13),AVERAGE(Table4[Total Amount]),(L13))</f>
        <v>952.57439999999997</v>
      </c>
      <c r="N13" t="str">
        <f>_xlfn.XLOOKUP(Table4[[#This Row],[Product_ID]],Product_Dim[Product_ID],Product_Dim[Product_Name],"Missing")</f>
        <v>Portable Power Bank</v>
      </c>
      <c r="O13" t="str">
        <f>_xlfn.XLOOKUP(Table4[[#This Row],[Product_ID]],Product_Dim[Product_ID],Product_Dim[Category],0)</f>
        <v>Electronics</v>
      </c>
      <c r="P13">
        <f>_xlfn.XLOOKUP(Table4[[#This Row],[Product_ID]],Product_Dim[Product_ID],Product_Dim[Cost Cleaned2],"0")</f>
        <v>326.06</v>
      </c>
      <c r="Q13" s="4">
        <f>IFERROR(Table4[[#This Row],[Total Amount]]-Table4[[#This Row],[Cost]]*Table4[[#This Row],[Quantity]],0)</f>
        <v>-351.66560000000004</v>
      </c>
      <c r="S13" t="s">
        <v>3944</v>
      </c>
      <c r="T13">
        <v>-3.3188122610969435E-3</v>
      </c>
      <c r="V13" t="s">
        <v>3976</v>
      </c>
    </row>
    <row r="14" spans="1:24" x14ac:dyDescent="0.35">
      <c r="A14" t="s">
        <v>1827</v>
      </c>
      <c r="B14" s="1">
        <v>45528</v>
      </c>
      <c r="C14" t="s">
        <v>756</v>
      </c>
      <c r="D14" t="s">
        <v>1718</v>
      </c>
      <c r="E14" t="s">
        <v>1763</v>
      </c>
      <c r="F14" t="str">
        <f>_xlfn.XLOOKUP(Table4[[#This Row],[Store_ID]],Table2[Store_ID],Table2[Region],"Unknown")</f>
        <v>South</v>
      </c>
      <c r="G14">
        <v>4</v>
      </c>
      <c r="H14">
        <f>IF(ISBLANK(G14),AVERAGE(Table4[Quantity]),(G14))</f>
        <v>4</v>
      </c>
      <c r="I14">
        <v>644.58000000000004</v>
      </c>
      <c r="J14">
        <f>IF(ISBLANK(I14),AVERAGE(Table4[Unit_Price]),(I14))</f>
        <v>644.58000000000004</v>
      </c>
      <c r="K14">
        <v>0.01</v>
      </c>
      <c r="L14">
        <f>Table4[[#This Row],[Quantity cleaned]]*Table4[[#This Row],[Unit Price Cleaned]]*(1-Table4[[#This Row],[Discount]])</f>
        <v>2552.5368000000003</v>
      </c>
      <c r="M14">
        <f>IF(ISBLANK(L14),AVERAGE(Table4[Total Amount]),(L14))</f>
        <v>2552.5368000000003</v>
      </c>
      <c r="N14" t="str">
        <f>_xlfn.XLOOKUP(Table4[[#This Row],[Product_ID]],Product_Dim[Product_ID],Product_Dim[Product_Name],"Missing")</f>
        <v>Sports Wrist Sweatbands</v>
      </c>
      <c r="O14" t="str">
        <f>_xlfn.XLOOKUP(Table4[[#This Row],[Product_ID]],Product_Dim[Product_ID],Product_Dim[Category],0)</f>
        <v>Sports</v>
      </c>
      <c r="P14">
        <f>_xlfn.XLOOKUP(Table4[[#This Row],[Product_ID]],Product_Dim[Product_ID],Product_Dim[Cost Cleaned2],"0")</f>
        <v>131.24</v>
      </c>
      <c r="Q14" s="4">
        <f>IFERROR(Table4[[#This Row],[Total Amount]]-Table4[[#This Row],[Cost]]*Table4[[#This Row],[Quantity]],0)</f>
        <v>2027.5768000000003</v>
      </c>
      <c r="S14" t="s">
        <v>3945</v>
      </c>
      <c r="T14">
        <v>495.72</v>
      </c>
    </row>
    <row r="15" spans="1:24" x14ac:dyDescent="0.35">
      <c r="A15" t="s">
        <v>1828</v>
      </c>
      <c r="B15" s="1">
        <v>45875</v>
      </c>
      <c r="C15" t="s">
        <v>1366</v>
      </c>
      <c r="D15" t="s">
        <v>1610</v>
      </c>
      <c r="E15" t="s">
        <v>1798</v>
      </c>
      <c r="F15" t="str">
        <f>_xlfn.XLOOKUP(Table4[[#This Row],[Store_ID]],Table2[Store_ID],Table2[Region],"Unknown")</f>
        <v>West</v>
      </c>
      <c r="G15">
        <v>2</v>
      </c>
      <c r="H15">
        <f>IF(ISBLANK(G15),AVERAGE(Table4[Quantity]),(G15))</f>
        <v>2</v>
      </c>
      <c r="I15">
        <v>316.89999999999998</v>
      </c>
      <c r="J15">
        <f>IF(ISBLANK(I15),AVERAGE(Table4[Unit_Price]),(I15))</f>
        <v>316.89999999999998</v>
      </c>
      <c r="K15">
        <v>0.3</v>
      </c>
      <c r="L15">
        <f>Table4[[#This Row],[Quantity cleaned]]*Table4[[#This Row],[Unit Price Cleaned]]*(1-Table4[[#This Row],[Discount]])</f>
        <v>443.65999999999997</v>
      </c>
      <c r="M15">
        <f>IF(ISBLANK(L15),AVERAGE(Table4[Total Amount]),(L15))</f>
        <v>443.65999999999997</v>
      </c>
      <c r="N15" t="str">
        <f>_xlfn.XLOOKUP(Table4[[#This Row],[Product_ID]],Product_Dim[Product_ID],Product_Dim[Product_Name],"Missing")</f>
        <v>Gaming Mechanical Keyboard</v>
      </c>
      <c r="O15" t="str">
        <f>_xlfn.XLOOKUP(Table4[[#This Row],[Product_ID]],Product_Dim[Product_ID],Product_Dim[Category],0)</f>
        <v>Electronics</v>
      </c>
      <c r="P15">
        <f>_xlfn.XLOOKUP(Table4[[#This Row],[Product_ID]],Product_Dim[Product_ID],Product_Dim[Cost Cleaned2],"0")</f>
        <v>419.28</v>
      </c>
      <c r="Q15" s="4">
        <f>IFERROR(Table4[[#This Row],[Total Amount]]-Table4[[#This Row],[Cost]]*Table4[[#This Row],[Quantity]],0)</f>
        <v>-394.9</v>
      </c>
      <c r="S15" t="s">
        <v>3946</v>
      </c>
      <c r="T15">
        <v>0</v>
      </c>
    </row>
    <row r="16" spans="1:24" x14ac:dyDescent="0.35">
      <c r="A16" t="s">
        <v>1829</v>
      </c>
      <c r="B16" s="1">
        <v>45829</v>
      </c>
      <c r="C16" t="s">
        <v>1087</v>
      </c>
      <c r="D16" t="s">
        <v>1590</v>
      </c>
      <c r="E16" t="s">
        <v>1795</v>
      </c>
      <c r="F16" t="str">
        <f>_xlfn.XLOOKUP(Table4[[#This Row],[Store_ID]],Table2[Store_ID],Table2[Region],"Unknown")</f>
        <v>North</v>
      </c>
      <c r="G16">
        <v>4</v>
      </c>
      <c r="H16">
        <f>IF(ISBLANK(G16),AVERAGE(Table4[Quantity]),(G16))</f>
        <v>4</v>
      </c>
      <c r="I16">
        <v>403.47</v>
      </c>
      <c r="J16">
        <f>IF(ISBLANK(I16),AVERAGE(Table4[Unit_Price]),(I16))</f>
        <v>403.47</v>
      </c>
      <c r="K16">
        <v>0.28999999999999998</v>
      </c>
      <c r="L16">
        <f>Table4[[#This Row],[Quantity cleaned]]*Table4[[#This Row],[Unit Price Cleaned]]*(1-Table4[[#This Row],[Discount]])</f>
        <v>1145.8548000000001</v>
      </c>
      <c r="M16">
        <f>IF(ISBLANK(L16),AVERAGE(Table4[Total Amount]),(L16))</f>
        <v>1145.8548000000001</v>
      </c>
      <c r="N16" t="str">
        <f>_xlfn.XLOOKUP(Table4[[#This Row],[Product_ID]],Product_Dim[Product_ID],Product_Dim[Product_Name],"Missing")</f>
        <v>Foldable Camping Chair</v>
      </c>
      <c r="O16" t="str">
        <f>_xlfn.XLOOKUP(Table4[[#This Row],[Product_ID]],Product_Dim[Product_ID],Product_Dim[Category],0)</f>
        <v>Sports</v>
      </c>
      <c r="P16">
        <f>_xlfn.XLOOKUP(Table4[[#This Row],[Product_ID]],Product_Dim[Product_ID],Product_Dim[Cost Cleaned2],"0")</f>
        <v>166.06</v>
      </c>
      <c r="Q16" s="4">
        <f>IFERROR(Table4[[#This Row],[Total Amount]]-Table4[[#This Row],[Cost]]*Table4[[#This Row],[Quantity]],0)</f>
        <v>481.61480000000006</v>
      </c>
      <c r="S16" t="s">
        <v>3947</v>
      </c>
      <c r="T16">
        <v>495.72</v>
      </c>
    </row>
    <row r="17" spans="1:20" x14ac:dyDescent="0.35">
      <c r="A17" t="s">
        <v>1830</v>
      </c>
      <c r="B17" s="1">
        <v>45636</v>
      </c>
      <c r="C17" t="s">
        <v>1344</v>
      </c>
      <c r="D17" t="s">
        <v>1614</v>
      </c>
      <c r="E17" t="s">
        <v>1780</v>
      </c>
      <c r="F17" t="str">
        <f>_xlfn.XLOOKUP(Table4[[#This Row],[Store_ID]],Table2[Store_ID],Table2[Region],"Unknown")</f>
        <v>South</v>
      </c>
      <c r="H17">
        <f>IF(ISBLANK(G17),AVERAGE(Table4[Quantity]),(G17))</f>
        <v>2.4802005012531327</v>
      </c>
      <c r="I17">
        <v>871.34</v>
      </c>
      <c r="J17">
        <f>IF(ISBLANK(I17),AVERAGE(Table4[Unit_Price]),(I17))</f>
        <v>871.34</v>
      </c>
      <c r="K17">
        <v>0.04</v>
      </c>
      <c r="L17">
        <f>Table4[[#This Row],[Quantity cleaned]]*Table4[[#This Row],[Unit Price Cleaned]]*(1-Table4[[#This Row],[Discount]])</f>
        <v>2074.6539885714287</v>
      </c>
      <c r="M17">
        <f>IF(ISBLANK(L17),AVERAGE(Table4[Total Amount]),(L17))</f>
        <v>2074.6539885714287</v>
      </c>
      <c r="N17" t="str">
        <f>_xlfn.XLOOKUP(Table4[[#This Row],[Product_ID]],Product_Dim[Product_ID],Product_Dim[Product_Name],"Missing")</f>
        <v>Women's Summer Dress</v>
      </c>
      <c r="O17" t="str">
        <f>_xlfn.XLOOKUP(Table4[[#This Row],[Product_ID]],Product_Dim[Product_ID],Product_Dim[Category],0)</f>
        <v>Clothing</v>
      </c>
      <c r="P17">
        <f>_xlfn.XLOOKUP(Table4[[#This Row],[Product_ID]],Product_Dim[Product_ID],Product_Dim[Cost Cleaned2],"0")</f>
        <v>223.43</v>
      </c>
      <c r="Q17" s="4">
        <f>IFERROR(Table4[[#This Row],[Total Amount]]-Table4[[#This Row],[Cost]]*Table4[[#This Row],[Quantity]],0)</f>
        <v>2074.6539885714287</v>
      </c>
      <c r="S17" t="s">
        <v>3948</v>
      </c>
      <c r="T17">
        <v>485689.10999999958</v>
      </c>
    </row>
    <row r="18" spans="1:20" ht="15" thickBot="1" x14ac:dyDescent="0.4">
      <c r="A18" t="s">
        <v>1831</v>
      </c>
      <c r="B18" s="1">
        <v>45913</v>
      </c>
      <c r="C18" t="s">
        <v>873</v>
      </c>
      <c r="D18" t="s">
        <v>1672</v>
      </c>
      <c r="E18" t="s">
        <v>1807</v>
      </c>
      <c r="F18" t="str">
        <f>_xlfn.XLOOKUP(Table4[[#This Row],[Store_ID]],Table2[Store_ID],Table2[Region],"Unknown")</f>
        <v>East</v>
      </c>
      <c r="G18">
        <v>2</v>
      </c>
      <c r="H18">
        <f>IF(ISBLANK(G18),AVERAGE(Table4[Quantity]),(G18))</f>
        <v>2</v>
      </c>
      <c r="I18">
        <v>451.98</v>
      </c>
      <c r="J18">
        <f>IF(ISBLANK(I18),AVERAGE(Table4[Unit_Price]),(I18))</f>
        <v>451.98</v>
      </c>
      <c r="K18">
        <v>0.25</v>
      </c>
      <c r="L18">
        <f>Table4[[#This Row],[Quantity cleaned]]*Table4[[#This Row],[Unit Price Cleaned]]*(1-Table4[[#This Row],[Discount]])</f>
        <v>677.97</v>
      </c>
      <c r="M18">
        <f>IF(ISBLANK(L18),AVERAGE(Table4[Total Amount]),(L18))</f>
        <v>677.97</v>
      </c>
      <c r="N18" t="str">
        <f>_xlfn.XLOOKUP(Table4[[#This Row],[Product_ID]],Product_Dim[Product_ID],Product_Dim[Product_Name],"Missing")</f>
        <v>Adjustable Dumbbells 20kg</v>
      </c>
      <c r="O18" t="str">
        <f>_xlfn.XLOOKUP(Table4[[#This Row],[Product_ID]],Product_Dim[Product_ID],Product_Dim[Category],0)</f>
        <v>Sports</v>
      </c>
      <c r="P18">
        <f>_xlfn.XLOOKUP(Table4[[#This Row],[Product_ID]],Product_Dim[Product_ID],Product_Dim[Cost Cleaned2],"0")</f>
        <v>240.63</v>
      </c>
      <c r="Q18" s="4">
        <f>IFERROR(Table4[[#This Row],[Total Amount]]-Table4[[#This Row],[Cost]]*Table4[[#This Row],[Quantity]],0)</f>
        <v>196.71000000000004</v>
      </c>
      <c r="S18" s="9" t="s">
        <v>3949</v>
      </c>
      <c r="T18" s="9">
        <v>2000</v>
      </c>
    </row>
    <row r="19" spans="1:20" x14ac:dyDescent="0.35">
      <c r="A19" t="s">
        <v>1832</v>
      </c>
      <c r="B19" s="1">
        <v>45637</v>
      </c>
      <c r="C19" t="s">
        <v>283</v>
      </c>
      <c r="D19" t="s">
        <v>1596</v>
      </c>
      <c r="E19" t="s">
        <v>1763</v>
      </c>
      <c r="F19" t="str">
        <f>_xlfn.XLOOKUP(Table4[[#This Row],[Store_ID]],Table2[Store_ID],Table2[Region],"Unknown")</f>
        <v>South</v>
      </c>
      <c r="G19">
        <v>2</v>
      </c>
      <c r="H19">
        <f>IF(ISBLANK(G19),AVERAGE(Table4[Quantity]),(G19))</f>
        <v>2</v>
      </c>
      <c r="I19">
        <v>502.69</v>
      </c>
      <c r="J19">
        <f>IF(ISBLANK(I19),AVERAGE(Table4[Unit_Price]),(I19))</f>
        <v>502.69</v>
      </c>
      <c r="K19">
        <v>0.23</v>
      </c>
      <c r="L19">
        <f>Table4[[#This Row],[Quantity cleaned]]*Table4[[#This Row],[Unit Price Cleaned]]*(1-Table4[[#This Row],[Discount]])</f>
        <v>774.14260000000002</v>
      </c>
      <c r="M19">
        <f>IF(ISBLANK(L19),AVERAGE(Table4[Total Amount]),(L19))</f>
        <v>774.14260000000002</v>
      </c>
      <c r="N19" t="str">
        <f>_xlfn.XLOOKUP(Table4[[#This Row],[Product_ID]],Product_Dim[Product_ID],Product_Dim[Product_Name],"Missing")</f>
        <v>Decorative Floor Vase</v>
      </c>
      <c r="O19" t="str">
        <f>_xlfn.XLOOKUP(Table4[[#This Row],[Product_ID]],Product_Dim[Product_ID],Product_Dim[Category],0)</f>
        <v>Home</v>
      </c>
      <c r="P19">
        <f>_xlfn.XLOOKUP(Table4[[#This Row],[Product_ID]],Product_Dim[Product_ID],Product_Dim[Cost Cleaned2],"0")</f>
        <v>254.04361702127662</v>
      </c>
      <c r="Q19" s="4">
        <f>IFERROR(Table4[[#This Row],[Total Amount]]-Table4[[#This Row],[Cost]]*Table4[[#This Row],[Quantity]],0)</f>
        <v>266.05536595744678</v>
      </c>
    </row>
    <row r="20" spans="1:20" ht="15" thickBot="1" x14ac:dyDescent="0.4">
      <c r="A20" t="s">
        <v>1833</v>
      </c>
      <c r="B20" s="1">
        <v>45517</v>
      </c>
      <c r="C20" t="s">
        <v>333</v>
      </c>
      <c r="D20" t="s">
        <v>1620</v>
      </c>
      <c r="E20" t="s">
        <v>1763</v>
      </c>
      <c r="F20" t="str">
        <f>_xlfn.XLOOKUP(Table4[[#This Row],[Store_ID]],Table2[Store_ID],Table2[Region],"Unknown")</f>
        <v>South</v>
      </c>
      <c r="G20">
        <v>2</v>
      </c>
      <c r="H20">
        <f>IF(ISBLANK(G20),AVERAGE(Table4[Quantity]),(G20))</f>
        <v>2</v>
      </c>
      <c r="I20">
        <v>559.23</v>
      </c>
      <c r="J20">
        <f>IF(ISBLANK(I20),AVERAGE(Table4[Unit_Price]),(I20))</f>
        <v>559.23</v>
      </c>
      <c r="K20">
        <v>0.25</v>
      </c>
      <c r="L20">
        <f>Table4[[#This Row],[Quantity cleaned]]*Table4[[#This Row],[Unit Price Cleaned]]*(1-Table4[[#This Row],[Discount]])</f>
        <v>838.84500000000003</v>
      </c>
      <c r="M20">
        <f>IF(ISBLANK(L20),AVERAGE(Table4[Total Amount]),(L20))</f>
        <v>838.84500000000003</v>
      </c>
      <c r="N20" t="str">
        <f>_xlfn.XLOOKUP(Table4[[#This Row],[Product_ID]],Product_Dim[Product_ID],Product_Dim[Product_Name],"Missing")</f>
        <v>Portable Power Bank</v>
      </c>
      <c r="O20" t="str">
        <f>_xlfn.XLOOKUP(Table4[[#This Row],[Product_ID]],Product_Dim[Product_ID],Product_Dim[Category],0)</f>
        <v>Electronics</v>
      </c>
      <c r="P20">
        <f>_xlfn.XLOOKUP(Table4[[#This Row],[Product_ID]],Product_Dim[Product_ID],Product_Dim[Cost Cleaned2],"0")</f>
        <v>326.06</v>
      </c>
      <c r="Q20" s="4">
        <f>IFERROR(Table4[[#This Row],[Total Amount]]-Table4[[#This Row],[Cost]]*Table4[[#This Row],[Quantity]],0)</f>
        <v>186.72500000000002</v>
      </c>
    </row>
    <row r="21" spans="1:20" x14ac:dyDescent="0.35">
      <c r="A21" t="s">
        <v>1834</v>
      </c>
      <c r="B21" s="1">
        <v>45369</v>
      </c>
      <c r="C21" t="s">
        <v>762</v>
      </c>
      <c r="D21" t="s">
        <v>1662</v>
      </c>
      <c r="E21" t="s">
        <v>1791</v>
      </c>
      <c r="F21" t="str">
        <f>_xlfn.XLOOKUP(Table4[[#This Row],[Store_ID]],Table2[Store_ID],Table2[Region],"Unknown")</f>
        <v>East</v>
      </c>
      <c r="G21">
        <v>4</v>
      </c>
      <c r="H21">
        <f>IF(ISBLANK(G21),AVERAGE(Table4[Quantity]),(G21))</f>
        <v>4</v>
      </c>
      <c r="J21">
        <f>IF(ISBLANK(I21),AVERAGE(Table4[Unit_Price]),(I21))</f>
        <v>513.98477215823721</v>
      </c>
      <c r="K21">
        <v>0.04</v>
      </c>
      <c r="L21">
        <f>Table4[[#This Row],[Quantity cleaned]]*Table4[[#This Row],[Unit Price Cleaned]]*(1-Table4[[#This Row],[Discount]])</f>
        <v>1973.7015250876309</v>
      </c>
      <c r="M21">
        <f>IF(ISBLANK(L21),AVERAGE(Table4[Total Amount]),(L21))</f>
        <v>1973.7015250876309</v>
      </c>
      <c r="N21" t="str">
        <f>_xlfn.XLOOKUP(Table4[[#This Row],[Product_ID]],Product_Dim[Product_ID],Product_Dim[Product_Name],"Missing")</f>
        <v>Luxury Perfume Spray</v>
      </c>
      <c r="O21" t="str">
        <f>_xlfn.XLOOKUP(Table4[[#This Row],[Product_ID]],Product_Dim[Product_ID],Product_Dim[Category],0)</f>
        <v>Beauty</v>
      </c>
      <c r="P21">
        <f>_xlfn.XLOOKUP(Table4[[#This Row],[Product_ID]],Product_Dim[Product_ID],Product_Dim[Cost Cleaned2],"0")</f>
        <v>482.75</v>
      </c>
      <c r="Q21" s="4">
        <f>IFERROR(Table4[[#This Row],[Total Amount]]-Table4[[#This Row],[Cost]]*Table4[[#This Row],[Quantity]],0)</f>
        <v>42.701525087630898</v>
      </c>
      <c r="S21" s="10" t="s">
        <v>3958</v>
      </c>
      <c r="T21" s="10"/>
    </row>
    <row r="22" spans="1:20" x14ac:dyDescent="0.35">
      <c r="A22" t="s">
        <v>1835</v>
      </c>
      <c r="B22" s="1">
        <v>45843</v>
      </c>
      <c r="C22" t="s">
        <v>482</v>
      </c>
      <c r="D22" t="s">
        <v>1686</v>
      </c>
      <c r="E22" t="s">
        <v>1801</v>
      </c>
      <c r="F22" t="str">
        <f>_xlfn.XLOOKUP(Table4[[#This Row],[Store_ID]],Table2[Store_ID],Table2[Region],"Unknown")</f>
        <v>North</v>
      </c>
      <c r="G22">
        <v>3</v>
      </c>
      <c r="H22">
        <f>IF(ISBLANK(G22),AVERAGE(Table4[Quantity]),(G22))</f>
        <v>3</v>
      </c>
      <c r="I22">
        <v>986.04</v>
      </c>
      <c r="J22">
        <f>IF(ISBLANK(I22),AVERAGE(Table4[Unit_Price]),(I22))</f>
        <v>986.04</v>
      </c>
      <c r="K22">
        <v>0.27</v>
      </c>
      <c r="L22">
        <f>Table4[[#This Row],[Quantity cleaned]]*Table4[[#This Row],[Unit Price Cleaned]]*(1-Table4[[#This Row],[Discount]])</f>
        <v>2159.4276</v>
      </c>
      <c r="M22">
        <f>IF(ISBLANK(L22),AVERAGE(Table4[Total Amount]),(L22))</f>
        <v>2159.4276</v>
      </c>
      <c r="N22" t="str">
        <f>_xlfn.XLOOKUP(Table4[[#This Row],[Product_ID]],Product_Dim[Product_ID],Product_Dim[Product_Name],"Missing")</f>
        <v>Professional Jump Rope</v>
      </c>
      <c r="O22" t="str">
        <f>_xlfn.XLOOKUP(Table4[[#This Row],[Product_ID]],Product_Dim[Product_ID],Product_Dim[Category],0)</f>
        <v>Sports</v>
      </c>
      <c r="P22">
        <f>_xlfn.XLOOKUP(Table4[[#This Row],[Product_ID]],Product_Dim[Product_ID],Product_Dim[Cost Cleaned2],"0")</f>
        <v>477.61</v>
      </c>
      <c r="Q22" s="4">
        <f>IFERROR(Table4[[#This Row],[Total Amount]]-Table4[[#This Row],[Cost]]*Table4[[#This Row],[Quantity]],0)</f>
        <v>726.59760000000006</v>
      </c>
    </row>
    <row r="23" spans="1:20" x14ac:dyDescent="0.35">
      <c r="A23" t="s">
        <v>1836</v>
      </c>
      <c r="B23" s="1">
        <v>45447</v>
      </c>
      <c r="C23" t="s">
        <v>1230</v>
      </c>
      <c r="D23" t="s">
        <v>1628</v>
      </c>
      <c r="E23" t="s">
        <v>1804</v>
      </c>
      <c r="F23" t="str">
        <f>_xlfn.XLOOKUP(Table4[[#This Row],[Store_ID]],Table2[Store_ID],Table2[Region],"Unknown")</f>
        <v>East</v>
      </c>
      <c r="G23">
        <v>1</v>
      </c>
      <c r="H23">
        <f>IF(ISBLANK(G23),AVERAGE(Table4[Quantity]),(G23))</f>
        <v>1</v>
      </c>
      <c r="I23">
        <v>589.55999999999995</v>
      </c>
      <c r="J23">
        <f>IF(ISBLANK(I23),AVERAGE(Table4[Unit_Price]),(I23))</f>
        <v>589.55999999999995</v>
      </c>
      <c r="K23">
        <v>0.22</v>
      </c>
      <c r="L23">
        <f>Table4[[#This Row],[Quantity cleaned]]*Table4[[#This Row],[Unit Price Cleaned]]*(1-Table4[[#This Row],[Discount]])</f>
        <v>459.85679999999996</v>
      </c>
      <c r="M23">
        <f>IF(ISBLANK(L23),AVERAGE(Table4[Total Amount]),(L23))</f>
        <v>459.85679999999996</v>
      </c>
      <c r="N23" t="str">
        <f>_xlfn.XLOOKUP(Table4[[#This Row],[Product_ID]],Product_Dim[Product_ID],Product_Dim[Product_Name],"Missing")</f>
        <v>USB External Hard Drive</v>
      </c>
      <c r="O23" t="str">
        <f>_xlfn.XLOOKUP(Table4[[#This Row],[Product_ID]],Product_Dim[Product_ID],Product_Dim[Category],0)</f>
        <v>Electronics</v>
      </c>
      <c r="P23">
        <f>_xlfn.XLOOKUP(Table4[[#This Row],[Product_ID]],Product_Dim[Product_ID],Product_Dim[Cost Cleaned2],"0")</f>
        <v>253.33</v>
      </c>
      <c r="Q23" s="4">
        <f>IFERROR(Table4[[#This Row],[Total Amount]]-Table4[[#This Row],[Cost]]*Table4[[#This Row],[Quantity]],0)</f>
        <v>206.52679999999995</v>
      </c>
      <c r="S23" t="s">
        <v>3937</v>
      </c>
      <c r="T23">
        <v>474.83396924999943</v>
      </c>
    </row>
    <row r="24" spans="1:20" x14ac:dyDescent="0.35">
      <c r="A24" t="s">
        <v>1837</v>
      </c>
      <c r="B24" s="1">
        <v>45394</v>
      </c>
      <c r="C24" t="s">
        <v>1461</v>
      </c>
      <c r="D24" t="s">
        <v>1680</v>
      </c>
      <c r="E24" t="s">
        <v>1783</v>
      </c>
      <c r="F24" t="str">
        <f>_xlfn.XLOOKUP(Table4[[#This Row],[Store_ID]],Table2[Store_ID],Table2[Region],"Unknown")</f>
        <v>East</v>
      </c>
      <c r="G24">
        <v>3</v>
      </c>
      <c r="H24">
        <f>IF(ISBLANK(G24),AVERAGE(Table4[Quantity]),(G24))</f>
        <v>3</v>
      </c>
      <c r="I24">
        <v>979.42</v>
      </c>
      <c r="J24">
        <f>IF(ISBLANK(I24),AVERAGE(Table4[Unit_Price]),(I24))</f>
        <v>979.42</v>
      </c>
      <c r="K24">
        <v>0.03</v>
      </c>
      <c r="L24">
        <f>Table4[[#This Row],[Quantity cleaned]]*Table4[[#This Row],[Unit Price Cleaned]]*(1-Table4[[#This Row],[Discount]])</f>
        <v>2850.1121999999996</v>
      </c>
      <c r="M24">
        <f>IF(ISBLANK(L24),AVERAGE(Table4[Total Amount]),(L24))</f>
        <v>2850.1121999999996</v>
      </c>
      <c r="N24" t="str">
        <f>_xlfn.XLOOKUP(Table4[[#This Row],[Product_ID]],Product_Dim[Product_ID],Product_Dim[Product_Name],"Missing")</f>
        <v>Men's Sports Shorts</v>
      </c>
      <c r="O24" t="str">
        <f>_xlfn.XLOOKUP(Table4[[#This Row],[Product_ID]],Product_Dim[Product_ID],Product_Dim[Category],0)</f>
        <v>Clothing</v>
      </c>
      <c r="P24">
        <f>_xlfn.XLOOKUP(Table4[[#This Row],[Product_ID]],Product_Dim[Product_ID],Product_Dim[Cost Cleaned2],"0")</f>
        <v>218.22</v>
      </c>
      <c r="Q24" s="4">
        <f>IFERROR(Table4[[#This Row],[Total Amount]]-Table4[[#This Row],[Cost]]*Table4[[#This Row],[Quantity]],0)</f>
        <v>2195.4521999999997</v>
      </c>
      <c r="S24" t="s">
        <v>3938</v>
      </c>
      <c r="T24">
        <v>17.836584095153167</v>
      </c>
    </row>
    <row r="25" spans="1:20" x14ac:dyDescent="0.35">
      <c r="A25" t="s">
        <v>1838</v>
      </c>
      <c r="B25" s="1">
        <v>45466</v>
      </c>
      <c r="C25" t="s">
        <v>1146</v>
      </c>
      <c r="D25" t="s">
        <v>1566</v>
      </c>
      <c r="E25" t="s">
        <v>1776</v>
      </c>
      <c r="F25" t="str">
        <f>_xlfn.XLOOKUP(Table4[[#This Row],[Store_ID]],Table2[Store_ID],Table2[Region],"Unknown")</f>
        <v>West</v>
      </c>
      <c r="G25">
        <v>1</v>
      </c>
      <c r="H25">
        <f>IF(ISBLANK(G25),AVERAGE(Table4[Quantity]),(G25))</f>
        <v>1</v>
      </c>
      <c r="I25">
        <v>719.28</v>
      </c>
      <c r="J25">
        <f>IF(ISBLANK(I25),AVERAGE(Table4[Unit_Price]),(I25))</f>
        <v>719.28</v>
      </c>
      <c r="K25">
        <v>0.08</v>
      </c>
      <c r="L25">
        <f>Table4[[#This Row],[Quantity cleaned]]*Table4[[#This Row],[Unit Price Cleaned]]*(1-Table4[[#This Row],[Discount]])</f>
        <v>661.73760000000004</v>
      </c>
      <c r="M25">
        <f>IF(ISBLANK(L25),AVERAGE(Table4[Total Amount]),(L25))</f>
        <v>661.73760000000004</v>
      </c>
      <c r="N25" t="str">
        <f>_xlfn.XLOOKUP(Table4[[#This Row],[Product_ID]],Product_Dim[Product_ID],Product_Dim[Product_Name],"Missing")</f>
        <v>Hair Strengthening Shampoo</v>
      </c>
      <c r="O25" t="str">
        <f>_xlfn.XLOOKUP(Table4[[#This Row],[Product_ID]],Product_Dim[Product_ID],Product_Dim[Category],0)</f>
        <v>Beauty</v>
      </c>
      <c r="P25">
        <f>_xlfn.XLOOKUP(Table4[[#This Row],[Product_ID]],Product_Dim[Product_ID],Product_Dim[Cost Cleaned2],"0")</f>
        <v>115.82</v>
      </c>
      <c r="Q25" s="4">
        <f>IFERROR(Table4[[#This Row],[Total Amount]]-Table4[[#This Row],[Cost]]*Table4[[#This Row],[Quantity]],0)</f>
        <v>545.91759999999999</v>
      </c>
      <c r="S25" t="s">
        <v>3939</v>
      </c>
      <c r="T25">
        <v>366.00259999999997</v>
      </c>
    </row>
    <row r="26" spans="1:20" x14ac:dyDescent="0.35">
      <c r="A26" t="s">
        <v>1839</v>
      </c>
      <c r="B26" s="1">
        <v>45908</v>
      </c>
      <c r="C26" t="s">
        <v>608</v>
      </c>
      <c r="D26" t="s">
        <v>1676</v>
      </c>
      <c r="E26" t="s">
        <v>1770</v>
      </c>
      <c r="F26" t="str">
        <f>_xlfn.XLOOKUP(Table4[[#This Row],[Store_ID]],Table2[Store_ID],Table2[Region],"Unknown")</f>
        <v>East</v>
      </c>
      <c r="G26">
        <v>3</v>
      </c>
      <c r="H26">
        <f>IF(ISBLANK(G26),AVERAGE(Table4[Quantity]),(G26))</f>
        <v>3</v>
      </c>
      <c r="I26">
        <v>77.599999999999994</v>
      </c>
      <c r="J26">
        <f>IF(ISBLANK(I26),AVERAGE(Table4[Unit_Price]),(I26))</f>
        <v>77.599999999999994</v>
      </c>
      <c r="K26">
        <v>7.0000000000000007E-2</v>
      </c>
      <c r="L26">
        <f>Table4[[#This Row],[Quantity cleaned]]*Table4[[#This Row],[Unit Price Cleaned]]*(1-Table4[[#This Row],[Discount]])</f>
        <v>216.50399999999996</v>
      </c>
      <c r="M26">
        <f>IF(ISBLANK(L26),AVERAGE(Table4[Total Amount]),(L26))</f>
        <v>216.50399999999996</v>
      </c>
      <c r="N26" t="str">
        <f>_xlfn.XLOOKUP(Table4[[#This Row],[Product_ID]],Product_Dim[Product_ID],Product_Dim[Product_Name],"Missing")</f>
        <v>Smart LED Light Strip</v>
      </c>
      <c r="O26" t="str">
        <f>_xlfn.XLOOKUP(Table4[[#This Row],[Product_ID]],Product_Dim[Product_ID],Product_Dim[Category],0)</f>
        <v>Electronics</v>
      </c>
      <c r="P26">
        <f>_xlfn.XLOOKUP(Table4[[#This Row],[Product_ID]],Product_Dim[Product_ID],Product_Dim[Cost Cleaned2],"0")</f>
        <v>349.17</v>
      </c>
      <c r="Q26" s="4">
        <f>IFERROR(Table4[[#This Row],[Total Amount]]-Table4[[#This Row],[Cost]]*Table4[[#This Row],[Quantity]],0)</f>
        <v>-831.00600000000009</v>
      </c>
      <c r="S26" t="s">
        <v>3940</v>
      </c>
      <c r="T26">
        <v>0</v>
      </c>
    </row>
    <row r="27" spans="1:20" x14ac:dyDescent="0.35">
      <c r="A27" t="s">
        <v>1840</v>
      </c>
      <c r="B27" s="1">
        <v>45552</v>
      </c>
      <c r="C27" t="s">
        <v>1185</v>
      </c>
      <c r="D27" t="s">
        <v>1549</v>
      </c>
      <c r="E27" t="s">
        <v>1760</v>
      </c>
      <c r="F27" t="str">
        <f>_xlfn.XLOOKUP(Table4[[#This Row],[Store_ID]],Table2[Store_ID],Table2[Region],"Unknown")</f>
        <v>North</v>
      </c>
      <c r="G27">
        <v>4</v>
      </c>
      <c r="H27">
        <f>IF(ISBLANK(G27),AVERAGE(Table4[Quantity]),(G27))</f>
        <v>4</v>
      </c>
      <c r="I27">
        <v>852.71</v>
      </c>
      <c r="J27">
        <f>IF(ISBLANK(I27),AVERAGE(Table4[Unit_Price]),(I27))</f>
        <v>852.71</v>
      </c>
      <c r="K27">
        <v>0.14000000000000001</v>
      </c>
      <c r="L27">
        <f>Table4[[#This Row],[Quantity cleaned]]*Table4[[#This Row],[Unit Price Cleaned]]*(1-Table4[[#This Row],[Discount]])</f>
        <v>2933.3224</v>
      </c>
      <c r="M27">
        <f>IF(ISBLANK(L27),AVERAGE(Table4[Total Amount]),(L27))</f>
        <v>2933.3224</v>
      </c>
      <c r="N27" t="str">
        <f>_xlfn.XLOOKUP(Table4[[#This Row],[Product_ID]],Product_Dim[Product_ID],Product_Dim[Product_Name],"Missing")</f>
        <v>Men's Leather Belt</v>
      </c>
      <c r="O27" t="str">
        <f>_xlfn.XLOOKUP(Table4[[#This Row],[Product_ID]],Product_Dim[Product_ID],Product_Dim[Category],0)</f>
        <v>Clothing</v>
      </c>
      <c r="P27">
        <f>_xlfn.XLOOKUP(Table4[[#This Row],[Product_ID]],Product_Dim[Product_ID],Product_Dim[Cost Cleaned2],"0")</f>
        <v>261</v>
      </c>
      <c r="Q27" s="4">
        <f>IFERROR(Table4[[#This Row],[Total Amount]]-Table4[[#This Row],[Cost]]*Table4[[#This Row],[Quantity]],0)</f>
        <v>1889.3224</v>
      </c>
      <c r="S27" t="s">
        <v>3941</v>
      </c>
      <c r="T27">
        <v>797.67629046308127</v>
      </c>
    </row>
    <row r="28" spans="1:20" x14ac:dyDescent="0.35">
      <c r="A28" t="s">
        <v>1841</v>
      </c>
      <c r="B28" s="1">
        <v>45294</v>
      </c>
      <c r="C28" t="s">
        <v>688</v>
      </c>
      <c r="D28" t="s">
        <v>1738</v>
      </c>
      <c r="E28" t="s">
        <v>1776</v>
      </c>
      <c r="F28" t="str">
        <f>_xlfn.XLOOKUP(Table4[[#This Row],[Store_ID]],Table2[Store_ID],Table2[Region],"Unknown")</f>
        <v>West</v>
      </c>
      <c r="G28">
        <v>4</v>
      </c>
      <c r="H28">
        <f>IF(ISBLANK(G28),AVERAGE(Table4[Quantity]),(G28))</f>
        <v>4</v>
      </c>
      <c r="I28">
        <v>156.16</v>
      </c>
      <c r="J28">
        <f>IF(ISBLANK(I28),AVERAGE(Table4[Unit_Price]),(I28))</f>
        <v>156.16</v>
      </c>
      <c r="L28">
        <f>Table4[[#This Row],[Quantity cleaned]]*Table4[[#This Row],[Unit Price Cleaned]]*(1-Table4[[#This Row],[Discount]])</f>
        <v>624.64</v>
      </c>
      <c r="M28">
        <f>IF(ISBLANK(L28),AVERAGE(Table4[Total Amount]),(L28))</f>
        <v>624.64</v>
      </c>
      <c r="N28" t="str">
        <f>_xlfn.XLOOKUP(Table4[[#This Row],[Product_ID]],Product_Dim[Product_ID],Product_Dim[Product_Name],"Missing")</f>
        <v>Portable Bluetooth Speaker</v>
      </c>
      <c r="O28" t="str">
        <f>_xlfn.XLOOKUP(Table4[[#This Row],[Product_ID]],Product_Dim[Product_ID],Product_Dim[Category],0)</f>
        <v>Electronics</v>
      </c>
      <c r="P28">
        <f>_xlfn.XLOOKUP(Table4[[#This Row],[Product_ID]],Product_Dim[Product_ID],Product_Dim[Cost Cleaned2],"0")</f>
        <v>431.67</v>
      </c>
      <c r="Q28" s="4">
        <f>IFERROR(Table4[[#This Row],[Total Amount]]-Table4[[#This Row],[Cost]]*Table4[[#This Row],[Quantity]],0)</f>
        <v>-1102.04</v>
      </c>
      <c r="S28" t="s">
        <v>3942</v>
      </c>
      <c r="T28">
        <v>636287.46436694195</v>
      </c>
    </row>
    <row r="29" spans="1:20" x14ac:dyDescent="0.35">
      <c r="A29" t="s">
        <v>1842</v>
      </c>
      <c r="B29" s="1">
        <v>45710</v>
      </c>
      <c r="C29" t="s">
        <v>649</v>
      </c>
      <c r="D29" t="s">
        <v>1696</v>
      </c>
      <c r="E29" t="s">
        <v>1776</v>
      </c>
      <c r="F29" t="str">
        <f>_xlfn.XLOOKUP(Table4[[#This Row],[Store_ID]],Table2[Store_ID],Table2[Region],"Unknown")</f>
        <v>West</v>
      </c>
      <c r="G29">
        <v>3</v>
      </c>
      <c r="H29">
        <f>IF(ISBLANK(G29),AVERAGE(Table4[Quantity]),(G29))</f>
        <v>3</v>
      </c>
      <c r="I29">
        <v>815.49</v>
      </c>
      <c r="J29">
        <f>IF(ISBLANK(I29),AVERAGE(Table4[Unit_Price]),(I29))</f>
        <v>815.49</v>
      </c>
      <c r="K29">
        <v>0.17</v>
      </c>
      <c r="L29">
        <f>Table4[[#This Row],[Quantity cleaned]]*Table4[[#This Row],[Unit Price Cleaned]]*(1-Table4[[#This Row],[Discount]])</f>
        <v>2030.5701000000001</v>
      </c>
      <c r="M29">
        <f>IF(ISBLANK(L29),AVERAGE(Table4[Total Amount]),(L29))</f>
        <v>2030.5701000000001</v>
      </c>
      <c r="N29" t="str">
        <f>_xlfn.XLOOKUP(Table4[[#This Row],[Product_ID]],Product_Dim[Product_ID],Product_Dim[Product_Name],"Missing")</f>
        <v>WiFi Mesh Router</v>
      </c>
      <c r="O29" t="str">
        <f>_xlfn.XLOOKUP(Table4[[#This Row],[Product_ID]],Product_Dim[Product_ID],Product_Dim[Category],0)</f>
        <v>Electronics</v>
      </c>
      <c r="P29">
        <f>_xlfn.XLOOKUP(Table4[[#This Row],[Product_ID]],Product_Dim[Product_ID],Product_Dim[Cost Cleaned2],"0")</f>
        <v>480.9</v>
      </c>
      <c r="Q29" s="4">
        <f>IFERROR(Table4[[#This Row],[Total Amount]]-Table4[[#This Row],[Cost]]*Table4[[#This Row],[Quantity]],0)</f>
        <v>587.87010000000032</v>
      </c>
      <c r="S29" t="s">
        <v>3943</v>
      </c>
      <c r="T29">
        <v>0.65782758080378922</v>
      </c>
    </row>
    <row r="30" spans="1:20" x14ac:dyDescent="0.35">
      <c r="A30" t="s">
        <v>1843</v>
      </c>
      <c r="B30" s="1">
        <v>45923</v>
      </c>
      <c r="C30" t="s">
        <v>494</v>
      </c>
      <c r="D30" t="s">
        <v>1568</v>
      </c>
      <c r="E30" t="s">
        <v>1755</v>
      </c>
      <c r="F30" t="str">
        <f>_xlfn.XLOOKUP(Table4[[#This Row],[Store_ID]],Table2[Store_ID],Table2[Region],"Unknown")</f>
        <v>South</v>
      </c>
      <c r="G30">
        <v>2</v>
      </c>
      <c r="H30">
        <f>IF(ISBLANK(G30),AVERAGE(Table4[Quantity]),(G30))</f>
        <v>2</v>
      </c>
      <c r="I30">
        <v>74.209999999999994</v>
      </c>
      <c r="J30">
        <f>IF(ISBLANK(I30),AVERAGE(Table4[Unit_Price]),(I30))</f>
        <v>74.209999999999994</v>
      </c>
      <c r="K30">
        <v>0.11</v>
      </c>
      <c r="L30">
        <f>Table4[[#This Row],[Quantity cleaned]]*Table4[[#This Row],[Unit Price Cleaned]]*(1-Table4[[#This Row],[Discount]])</f>
        <v>132.09379999999999</v>
      </c>
      <c r="M30">
        <f>IF(ISBLANK(L30),AVERAGE(Table4[Total Amount]),(L30))</f>
        <v>132.09379999999999</v>
      </c>
      <c r="N30" t="str">
        <f>_xlfn.XLOOKUP(Table4[[#This Row],[Product_ID]],Product_Dim[Product_ID],Product_Dim[Product_Name],"Missing")</f>
        <v>USB-C Fast Charger</v>
      </c>
      <c r="O30" t="str">
        <f>_xlfn.XLOOKUP(Table4[[#This Row],[Product_ID]],Product_Dim[Product_ID],Product_Dim[Category],0)</f>
        <v>Electronics</v>
      </c>
      <c r="P30">
        <f>_xlfn.XLOOKUP(Table4[[#This Row],[Product_ID]],Product_Dim[Product_ID],Product_Dim[Cost Cleaned2],"0")</f>
        <v>242.23</v>
      </c>
      <c r="Q30" s="4">
        <f>IFERROR(Table4[[#This Row],[Total Amount]]-Table4[[#This Row],[Cost]]*Table4[[#This Row],[Quantity]],0)</f>
        <v>-352.36619999999999</v>
      </c>
      <c r="S30" t="s">
        <v>3944</v>
      </c>
      <c r="T30">
        <v>0.55507616379182745</v>
      </c>
    </row>
    <row r="31" spans="1:20" x14ac:dyDescent="0.35">
      <c r="A31" t="s">
        <v>1844</v>
      </c>
      <c r="B31" s="1">
        <v>45302</v>
      </c>
      <c r="C31" t="s">
        <v>1087</v>
      </c>
      <c r="D31" t="s">
        <v>1740</v>
      </c>
      <c r="E31" t="s">
        <v>1760</v>
      </c>
      <c r="F31" t="str">
        <f>_xlfn.XLOOKUP(Table4[[#This Row],[Store_ID]],Table2[Store_ID],Table2[Region],"Unknown")</f>
        <v>North</v>
      </c>
      <c r="H31">
        <f>IF(ISBLANK(G31),AVERAGE(Table4[Quantity]),(G31))</f>
        <v>2.4802005012531327</v>
      </c>
      <c r="I31">
        <v>451.67</v>
      </c>
      <c r="J31">
        <f>IF(ISBLANK(I31),AVERAGE(Table4[Unit_Price]),(I31))</f>
        <v>451.67</v>
      </c>
      <c r="K31">
        <v>0.15</v>
      </c>
      <c r="L31">
        <f>Table4[[#This Row],[Quantity cleaned]]*Table4[[#This Row],[Unit Price Cleaned]]*(1-Table4[[#This Row],[Discount]])</f>
        <v>952.19733634085219</v>
      </c>
      <c r="M31">
        <f>IF(ISBLANK(L31),AVERAGE(Table4[Total Amount]),(L31))</f>
        <v>952.19733634085219</v>
      </c>
      <c r="N31" t="str">
        <f>_xlfn.XLOOKUP(Table4[[#This Row],[Product_ID]],Product_Dim[Product_ID],Product_Dim[Product_Name],"Missing")</f>
        <v>Stainless Steel Cookware Set</v>
      </c>
      <c r="O31" t="str">
        <f>_xlfn.XLOOKUP(Table4[[#This Row],[Product_ID]],Product_Dim[Product_ID],Product_Dim[Category],0)</f>
        <v>Home</v>
      </c>
      <c r="P31">
        <f>_xlfn.XLOOKUP(Table4[[#This Row],[Product_ID]],Product_Dim[Product_ID],Product_Dim[Cost Cleaned2],"0")</f>
        <v>201.41</v>
      </c>
      <c r="Q31" s="4">
        <f>IFERROR(Table4[[#This Row],[Total Amount]]-Table4[[#This Row],[Cost]]*Table4[[#This Row],[Quantity]],0)</f>
        <v>952.19733634085219</v>
      </c>
      <c r="S31" t="s">
        <v>3945</v>
      </c>
      <c r="T31">
        <v>5556.6479999999992</v>
      </c>
    </row>
    <row r="32" spans="1:20" x14ac:dyDescent="0.35">
      <c r="A32" t="s">
        <v>1845</v>
      </c>
      <c r="B32" s="1">
        <v>45217</v>
      </c>
      <c r="C32" t="s">
        <v>113</v>
      </c>
      <c r="D32" t="s">
        <v>1549</v>
      </c>
      <c r="E32" t="s">
        <v>1807</v>
      </c>
      <c r="F32" t="str">
        <f>_xlfn.XLOOKUP(Table4[[#This Row],[Store_ID]],Table2[Store_ID],Table2[Region],"Unknown")</f>
        <v>East</v>
      </c>
      <c r="G32">
        <v>1</v>
      </c>
      <c r="H32">
        <f>IF(ISBLANK(G32),AVERAGE(Table4[Quantity]),(G32))</f>
        <v>1</v>
      </c>
      <c r="I32">
        <v>429.38</v>
      </c>
      <c r="J32">
        <f>IF(ISBLANK(I32),AVERAGE(Table4[Unit_Price]),(I32))</f>
        <v>429.38</v>
      </c>
      <c r="K32">
        <v>0.13</v>
      </c>
      <c r="L32">
        <f>Table4[[#This Row],[Quantity cleaned]]*Table4[[#This Row],[Unit Price Cleaned]]*(1-Table4[[#This Row],[Discount]])</f>
        <v>373.56060000000002</v>
      </c>
      <c r="M32">
        <f>IF(ISBLANK(L32),AVERAGE(Table4[Total Amount]),(L32))</f>
        <v>373.56060000000002</v>
      </c>
      <c r="N32" t="str">
        <f>_xlfn.XLOOKUP(Table4[[#This Row],[Product_ID]],Product_Dim[Product_ID],Product_Dim[Product_Name],"Missing")</f>
        <v>Men's Leather Belt</v>
      </c>
      <c r="O32" t="str">
        <f>_xlfn.XLOOKUP(Table4[[#This Row],[Product_ID]],Product_Dim[Product_ID],Product_Dim[Category],0)</f>
        <v>Clothing</v>
      </c>
      <c r="P32">
        <f>_xlfn.XLOOKUP(Table4[[#This Row],[Product_ID]],Product_Dim[Product_ID],Product_Dim[Cost Cleaned2],"0")</f>
        <v>261</v>
      </c>
      <c r="Q32" s="4">
        <f>IFERROR(Table4[[#This Row],[Total Amount]]-Table4[[#This Row],[Cost]]*Table4[[#This Row],[Quantity]],0)</f>
        <v>112.56060000000002</v>
      </c>
      <c r="S32" t="s">
        <v>3946</v>
      </c>
      <c r="T32">
        <v>-1931</v>
      </c>
    </row>
    <row r="33" spans="1:20" x14ac:dyDescent="0.35">
      <c r="A33" t="s">
        <v>1846</v>
      </c>
      <c r="B33" s="1">
        <v>45593</v>
      </c>
      <c r="C33" t="s">
        <v>1276</v>
      </c>
      <c r="D33" t="s">
        <v>1648</v>
      </c>
      <c r="E33" t="s">
        <v>1788</v>
      </c>
      <c r="F33" t="str">
        <f>_xlfn.XLOOKUP(Table4[[#This Row],[Store_ID]],Table2[Store_ID],Table2[Region],"Unknown")</f>
        <v>North</v>
      </c>
      <c r="G33">
        <v>2</v>
      </c>
      <c r="H33">
        <f>IF(ISBLANK(G33),AVERAGE(Table4[Quantity]),(G33))</f>
        <v>2</v>
      </c>
      <c r="I33">
        <v>148.96</v>
      </c>
      <c r="J33">
        <f>IF(ISBLANK(I33),AVERAGE(Table4[Unit_Price]),(I33))</f>
        <v>148.96</v>
      </c>
      <c r="K33">
        <v>0.03</v>
      </c>
      <c r="L33">
        <f>Table4[[#This Row],[Quantity cleaned]]*Table4[[#This Row],[Unit Price Cleaned]]*(1-Table4[[#This Row],[Discount]])</f>
        <v>288.98239999999998</v>
      </c>
      <c r="M33">
        <f>IF(ISBLANK(L33),AVERAGE(Table4[Total Amount]),(L33))</f>
        <v>288.98239999999998</v>
      </c>
      <c r="N33" t="str">
        <f>_xlfn.XLOOKUP(Table4[[#This Row],[Product_ID]],Product_Dim[Product_ID],Product_Dim[Product_Name],"Missing")</f>
        <v>Men's Track Pants</v>
      </c>
      <c r="O33" t="str">
        <f>_xlfn.XLOOKUP(Table4[[#This Row],[Product_ID]],Product_Dim[Product_ID],Product_Dim[Category],0)</f>
        <v>Clothing</v>
      </c>
      <c r="P33">
        <f>_xlfn.XLOOKUP(Table4[[#This Row],[Product_ID]],Product_Dim[Product_ID],Product_Dim[Cost Cleaned2],"0")</f>
        <v>386.56</v>
      </c>
      <c r="Q33" s="4">
        <f>IFERROR(Table4[[#This Row],[Total Amount]]-Table4[[#This Row],[Cost]]*Table4[[#This Row],[Quantity]],0)</f>
        <v>-484.13760000000002</v>
      </c>
      <c r="S33" t="s">
        <v>3947</v>
      </c>
      <c r="T33">
        <v>3625.6479999999997</v>
      </c>
    </row>
    <row r="34" spans="1:20" x14ac:dyDescent="0.35">
      <c r="A34" t="s">
        <v>1847</v>
      </c>
      <c r="B34" s="1">
        <v>45597</v>
      </c>
      <c r="C34" t="s">
        <v>1235</v>
      </c>
      <c r="D34" t="s">
        <v>1692</v>
      </c>
      <c r="E34" t="s">
        <v>1776</v>
      </c>
      <c r="F34" t="str">
        <f>_xlfn.XLOOKUP(Table4[[#This Row],[Store_ID]],Table2[Store_ID],Table2[Region],"Unknown")</f>
        <v>West</v>
      </c>
      <c r="G34">
        <v>4</v>
      </c>
      <c r="H34">
        <f>IF(ISBLANK(G34),AVERAGE(Table4[Quantity]),(G34))</f>
        <v>4</v>
      </c>
      <c r="I34">
        <v>313.83</v>
      </c>
      <c r="J34">
        <f>IF(ISBLANK(I34),AVERAGE(Table4[Unit_Price]),(I34))</f>
        <v>313.83</v>
      </c>
      <c r="K34">
        <v>0.08</v>
      </c>
      <c r="L34">
        <f>Table4[[#This Row],[Quantity cleaned]]*Table4[[#This Row],[Unit Price Cleaned]]*(1-Table4[[#This Row],[Discount]])</f>
        <v>1154.8943999999999</v>
      </c>
      <c r="M34">
        <f>IF(ISBLANK(L34),AVERAGE(Table4[Total Amount]),(L34))</f>
        <v>1154.8943999999999</v>
      </c>
      <c r="N34" t="str">
        <f>_xlfn.XLOOKUP(Table4[[#This Row],[Product_ID]],Product_Dim[Product_ID],Product_Dim[Product_Name],"Missing")</f>
        <v>Women's Ankle Boots</v>
      </c>
      <c r="O34" t="str">
        <f>_xlfn.XLOOKUP(Table4[[#This Row],[Product_ID]],Product_Dim[Product_ID],Product_Dim[Category],0)</f>
        <v>Clothing</v>
      </c>
      <c r="P34">
        <f>_xlfn.XLOOKUP(Table4[[#This Row],[Product_ID]],Product_Dim[Product_ID],Product_Dim[Cost Cleaned2],"0")</f>
        <v>158.13999999999999</v>
      </c>
      <c r="Q34" s="4">
        <f>IFERROR(Table4[[#This Row],[Total Amount]]-Table4[[#This Row],[Cost]]*Table4[[#This Row],[Quantity]],0)</f>
        <v>522.33439999999996</v>
      </c>
      <c r="S34" t="s">
        <v>3948</v>
      </c>
      <c r="T34">
        <v>949667.93849999888</v>
      </c>
    </row>
    <row r="35" spans="1:20" ht="15" thickBot="1" x14ac:dyDescent="0.4">
      <c r="A35" t="s">
        <v>1848</v>
      </c>
      <c r="B35" s="1">
        <v>45620</v>
      </c>
      <c r="C35" t="s">
        <v>1395</v>
      </c>
      <c r="D35" t="s">
        <v>1566</v>
      </c>
      <c r="E35" t="s">
        <v>1770</v>
      </c>
      <c r="F35" t="str">
        <f>_xlfn.XLOOKUP(Table4[[#This Row],[Store_ID]],Table2[Store_ID],Table2[Region],"Unknown")</f>
        <v>East</v>
      </c>
      <c r="G35">
        <v>2</v>
      </c>
      <c r="H35">
        <f>IF(ISBLANK(G35),AVERAGE(Table4[Quantity]),(G35))</f>
        <v>2</v>
      </c>
      <c r="I35">
        <v>717.31</v>
      </c>
      <c r="J35">
        <f>IF(ISBLANK(I35),AVERAGE(Table4[Unit_Price]),(I35))</f>
        <v>717.31</v>
      </c>
      <c r="K35">
        <v>0.15</v>
      </c>
      <c r="L35">
        <f>Table4[[#This Row],[Quantity cleaned]]*Table4[[#This Row],[Unit Price Cleaned]]*(1-Table4[[#This Row],[Discount]])</f>
        <v>1219.4269999999999</v>
      </c>
      <c r="M35">
        <f>IF(ISBLANK(L35),AVERAGE(Table4[Total Amount]),(L35))</f>
        <v>1219.4269999999999</v>
      </c>
      <c r="N35" t="str">
        <f>_xlfn.XLOOKUP(Table4[[#This Row],[Product_ID]],Product_Dim[Product_ID],Product_Dim[Product_Name],"Missing")</f>
        <v>Hair Strengthening Shampoo</v>
      </c>
      <c r="O35" t="str">
        <f>_xlfn.XLOOKUP(Table4[[#This Row],[Product_ID]],Product_Dim[Product_ID],Product_Dim[Category],0)</f>
        <v>Beauty</v>
      </c>
      <c r="P35">
        <f>_xlfn.XLOOKUP(Table4[[#This Row],[Product_ID]],Product_Dim[Product_ID],Product_Dim[Cost Cleaned2],"0")</f>
        <v>115.82</v>
      </c>
      <c r="Q35" s="4">
        <f>IFERROR(Table4[[#This Row],[Total Amount]]-Table4[[#This Row],[Cost]]*Table4[[#This Row],[Quantity]],0)</f>
        <v>987.78699999999992</v>
      </c>
      <c r="S35" s="9" t="s">
        <v>3949</v>
      </c>
      <c r="T35" s="9">
        <v>2000</v>
      </c>
    </row>
    <row r="36" spans="1:20" x14ac:dyDescent="0.35">
      <c r="A36" t="s">
        <v>1849</v>
      </c>
      <c r="B36" s="1">
        <v>45215</v>
      </c>
      <c r="C36" t="s">
        <v>1075</v>
      </c>
      <c r="D36" t="s">
        <v>1700</v>
      </c>
      <c r="E36" t="s">
        <v>1751</v>
      </c>
      <c r="F36" t="str">
        <f>_xlfn.XLOOKUP(Table4[[#This Row],[Store_ID]],Table2[Store_ID],Table2[Region],"Unknown")</f>
        <v>North</v>
      </c>
      <c r="H36">
        <f>IF(ISBLANK(G36),AVERAGE(Table4[Quantity]),(G36))</f>
        <v>2.4802005012531327</v>
      </c>
      <c r="I36">
        <v>873.22</v>
      </c>
      <c r="J36">
        <f>IF(ISBLANK(I36),AVERAGE(Table4[Unit_Price]),(I36))</f>
        <v>873.22</v>
      </c>
      <c r="K36">
        <v>0.18</v>
      </c>
      <c r="L36">
        <f>Table4[[#This Row],[Quantity cleaned]]*Table4[[#This Row],[Unit Price Cleaned]]*(1-Table4[[#This Row],[Discount]])</f>
        <v>1775.9237589974939</v>
      </c>
      <c r="M36">
        <f>IF(ISBLANK(L36),AVERAGE(Table4[Total Amount]),(L36))</f>
        <v>1775.9237589974939</v>
      </c>
      <c r="N36" t="str">
        <f>_xlfn.XLOOKUP(Table4[[#This Row],[Product_ID]],Product_Dim[Product_ID],Product_Dim[Product_Name],"Missing")</f>
        <v>Decorative Lamp Shade</v>
      </c>
      <c r="O36" t="str">
        <f>_xlfn.XLOOKUP(Table4[[#This Row],[Product_ID]],Product_Dim[Product_ID],Product_Dim[Category],0)</f>
        <v>Home</v>
      </c>
      <c r="P36">
        <f>_xlfn.XLOOKUP(Table4[[#This Row],[Product_ID]],Product_Dim[Product_ID],Product_Dim[Cost Cleaned2],"0")</f>
        <v>228.53</v>
      </c>
      <c r="Q36" s="4">
        <f>IFERROR(Table4[[#This Row],[Total Amount]]-Table4[[#This Row],[Cost]]*Table4[[#This Row],[Quantity]],0)</f>
        <v>1775.9237589974939</v>
      </c>
    </row>
    <row r="37" spans="1:20" x14ac:dyDescent="0.35">
      <c r="A37" t="s">
        <v>1850</v>
      </c>
      <c r="B37" s="1">
        <v>45878</v>
      </c>
      <c r="C37" t="s">
        <v>703</v>
      </c>
      <c r="D37" t="s">
        <v>1574</v>
      </c>
      <c r="E37" t="s">
        <v>1760</v>
      </c>
      <c r="F37" t="str">
        <f>_xlfn.XLOOKUP(Table4[[#This Row],[Store_ID]],Table2[Store_ID],Table2[Region],"Unknown")</f>
        <v>North</v>
      </c>
      <c r="G37">
        <v>4</v>
      </c>
      <c r="H37">
        <f>IF(ISBLANK(G37),AVERAGE(Table4[Quantity]),(G37))</f>
        <v>4</v>
      </c>
      <c r="I37">
        <v>109.36</v>
      </c>
      <c r="J37">
        <f>IF(ISBLANK(I37),AVERAGE(Table4[Unit_Price]),(I37))</f>
        <v>109.36</v>
      </c>
      <c r="K37">
        <v>0.19</v>
      </c>
      <c r="L37">
        <f>Table4[[#This Row],[Quantity cleaned]]*Table4[[#This Row],[Unit Price Cleaned]]*(1-Table4[[#This Row],[Discount]])</f>
        <v>354.32640000000004</v>
      </c>
      <c r="M37">
        <f>IF(ISBLANK(L37),AVERAGE(Table4[Total Amount]),(L37))</f>
        <v>354.32640000000004</v>
      </c>
      <c r="N37" t="str">
        <f>_xlfn.XLOOKUP(Table4[[#This Row],[Product_ID]],Product_Dim[Product_ID],Product_Dim[Product_Name],"Missing")</f>
        <v>Beard Grooming Kit</v>
      </c>
      <c r="O37" t="str">
        <f>_xlfn.XLOOKUP(Table4[[#This Row],[Product_ID]],Product_Dim[Product_ID],Product_Dim[Category],0)</f>
        <v>Beauty</v>
      </c>
      <c r="P37">
        <f>_xlfn.XLOOKUP(Table4[[#This Row],[Product_ID]],Product_Dim[Product_ID],Product_Dim[Cost Cleaned2],"0")</f>
        <v>337.42</v>
      </c>
      <c r="Q37" s="4">
        <f>IFERROR(Table4[[#This Row],[Total Amount]]-Table4[[#This Row],[Cost]]*Table4[[#This Row],[Quantity]],0)</f>
        <v>-995.35360000000003</v>
      </c>
    </row>
    <row r="38" spans="1:20" x14ac:dyDescent="0.35">
      <c r="A38" t="s">
        <v>1851</v>
      </c>
      <c r="B38" s="1">
        <v>45635</v>
      </c>
      <c r="C38" t="s">
        <v>305</v>
      </c>
      <c r="D38" t="s">
        <v>1549</v>
      </c>
      <c r="E38" t="s">
        <v>1773</v>
      </c>
      <c r="F38" t="str">
        <f>_xlfn.XLOOKUP(Table4[[#This Row],[Store_ID]],Table2[Store_ID],Table2[Region],"Unknown")</f>
        <v>South</v>
      </c>
      <c r="G38">
        <v>3</v>
      </c>
      <c r="H38">
        <f>IF(ISBLANK(G38),AVERAGE(Table4[Quantity]),(G38))</f>
        <v>3</v>
      </c>
      <c r="I38">
        <v>559.52</v>
      </c>
      <c r="J38">
        <f>IF(ISBLANK(I38),AVERAGE(Table4[Unit_Price]),(I38))</f>
        <v>559.52</v>
      </c>
      <c r="K38">
        <v>0.16</v>
      </c>
      <c r="L38">
        <f>Table4[[#This Row],[Quantity cleaned]]*Table4[[#This Row],[Unit Price Cleaned]]*(1-Table4[[#This Row],[Discount]])</f>
        <v>1409.9903999999999</v>
      </c>
      <c r="M38">
        <f>IF(ISBLANK(L38),AVERAGE(Table4[Total Amount]),(L38))</f>
        <v>1409.9903999999999</v>
      </c>
      <c r="N38" t="str">
        <f>_xlfn.XLOOKUP(Table4[[#This Row],[Product_ID]],Product_Dim[Product_ID],Product_Dim[Product_Name],"Missing")</f>
        <v>Men's Leather Belt</v>
      </c>
      <c r="O38" t="str">
        <f>_xlfn.XLOOKUP(Table4[[#This Row],[Product_ID]],Product_Dim[Product_ID],Product_Dim[Category],0)</f>
        <v>Clothing</v>
      </c>
      <c r="P38">
        <f>_xlfn.XLOOKUP(Table4[[#This Row],[Product_ID]],Product_Dim[Product_ID],Product_Dim[Cost Cleaned2],"0")</f>
        <v>261</v>
      </c>
      <c r="Q38" s="4">
        <f>IFERROR(Table4[[#This Row],[Total Amount]]-Table4[[#This Row],[Cost]]*Table4[[#This Row],[Quantity]],0)</f>
        <v>626.99039999999991</v>
      </c>
    </row>
    <row r="39" spans="1:20" x14ac:dyDescent="0.35">
      <c r="A39" t="s">
        <v>1852</v>
      </c>
      <c r="B39" s="1">
        <v>45329</v>
      </c>
      <c r="C39" t="s">
        <v>1508</v>
      </c>
      <c r="D39" t="s">
        <v>1562</v>
      </c>
      <c r="E39" t="s">
        <v>1801</v>
      </c>
      <c r="F39" t="str">
        <f>_xlfn.XLOOKUP(Table4[[#This Row],[Store_ID]],Table2[Store_ID],Table2[Region],"Unknown")</f>
        <v>North</v>
      </c>
      <c r="G39">
        <v>3</v>
      </c>
      <c r="H39">
        <f>IF(ISBLANK(G39),AVERAGE(Table4[Quantity]),(G39))</f>
        <v>3</v>
      </c>
      <c r="I39">
        <v>121.76</v>
      </c>
      <c r="J39">
        <f>IF(ISBLANK(I39),AVERAGE(Table4[Unit_Price]),(I39))</f>
        <v>121.76</v>
      </c>
      <c r="K39">
        <v>0.27</v>
      </c>
      <c r="L39">
        <f>Table4[[#This Row],[Quantity cleaned]]*Table4[[#This Row],[Unit Price Cleaned]]*(1-Table4[[#This Row],[Discount]])</f>
        <v>266.65440000000001</v>
      </c>
      <c r="M39">
        <f>IF(ISBLANK(L39),AVERAGE(Table4[Total Amount]),(L39))</f>
        <v>266.65440000000001</v>
      </c>
      <c r="N39" t="str">
        <f>_xlfn.XLOOKUP(Table4[[#This Row],[Product_ID]],Product_Dim[Product_ID],Product_Dim[Product_Name],"Missing")</f>
        <v>Ceramic Kitchen Bowl Set</v>
      </c>
      <c r="O39" t="str">
        <f>_xlfn.XLOOKUP(Table4[[#This Row],[Product_ID]],Product_Dim[Product_ID],Product_Dim[Category],0)</f>
        <v>Home</v>
      </c>
      <c r="P39">
        <f>_xlfn.XLOOKUP(Table4[[#This Row],[Product_ID]],Product_Dim[Product_ID],Product_Dim[Cost Cleaned2],"0")</f>
        <v>298.86</v>
      </c>
      <c r="Q39" s="4">
        <f>IFERROR(Table4[[#This Row],[Total Amount]]-Table4[[#This Row],[Cost]]*Table4[[#This Row],[Quantity]],0)</f>
        <v>-629.92560000000003</v>
      </c>
    </row>
    <row r="40" spans="1:20" x14ac:dyDescent="0.35">
      <c r="A40" t="s">
        <v>1853</v>
      </c>
      <c r="B40" s="1">
        <v>45378</v>
      </c>
      <c r="C40" t="s">
        <v>617</v>
      </c>
      <c r="D40" t="s">
        <v>1608</v>
      </c>
      <c r="E40" t="s">
        <v>1791</v>
      </c>
      <c r="F40" t="str">
        <f>_xlfn.XLOOKUP(Table4[[#This Row],[Store_ID]],Table2[Store_ID],Table2[Region],"Unknown")</f>
        <v>East</v>
      </c>
      <c r="G40">
        <v>4</v>
      </c>
      <c r="H40">
        <f>IF(ISBLANK(G40),AVERAGE(Table4[Quantity]),(G40))</f>
        <v>4</v>
      </c>
      <c r="I40">
        <v>735.32</v>
      </c>
      <c r="J40">
        <f>IF(ISBLANK(I40),AVERAGE(Table4[Unit_Price]),(I40))</f>
        <v>735.32</v>
      </c>
      <c r="K40">
        <v>0.06</v>
      </c>
      <c r="L40">
        <f>Table4[[#This Row],[Quantity cleaned]]*Table4[[#This Row],[Unit Price Cleaned]]*(1-Table4[[#This Row],[Discount]])</f>
        <v>2764.8031999999998</v>
      </c>
      <c r="M40">
        <f>IF(ISBLANK(L40),AVERAGE(Table4[Total Amount]),(L40))</f>
        <v>2764.8031999999998</v>
      </c>
      <c r="N40" t="str">
        <f>_xlfn.XLOOKUP(Table4[[#This Row],[Product_ID]],Product_Dim[Product_ID],Product_Dim[Product_Name],"Missing")</f>
        <v>Modern Wall Clock</v>
      </c>
      <c r="O40" t="str">
        <f>_xlfn.XLOOKUP(Table4[[#This Row],[Product_ID]],Product_Dim[Product_ID],Product_Dim[Category],0)</f>
        <v>Home</v>
      </c>
      <c r="P40">
        <f>_xlfn.XLOOKUP(Table4[[#This Row],[Product_ID]],Product_Dim[Product_ID],Product_Dim[Cost Cleaned2],"0")</f>
        <v>179.77</v>
      </c>
      <c r="Q40" s="4">
        <f>IFERROR(Table4[[#This Row],[Total Amount]]-Table4[[#This Row],[Cost]]*Table4[[#This Row],[Quantity]],0)</f>
        <v>2045.7231999999999</v>
      </c>
    </row>
    <row r="41" spans="1:20" x14ac:dyDescent="0.35">
      <c r="A41" t="s">
        <v>1854</v>
      </c>
      <c r="B41" s="1">
        <v>45264</v>
      </c>
      <c r="C41" t="s">
        <v>1332</v>
      </c>
      <c r="D41" t="s">
        <v>1730</v>
      </c>
      <c r="E41" t="s">
        <v>1760</v>
      </c>
      <c r="F41" t="str">
        <f>_xlfn.XLOOKUP(Table4[[#This Row],[Store_ID]],Table2[Store_ID],Table2[Region],"Unknown")</f>
        <v>North</v>
      </c>
      <c r="G41">
        <v>2</v>
      </c>
      <c r="H41">
        <f>IF(ISBLANK(G41),AVERAGE(Table4[Quantity]),(G41))</f>
        <v>2</v>
      </c>
      <c r="I41">
        <v>600.73</v>
      </c>
      <c r="J41">
        <f>IF(ISBLANK(I41),AVERAGE(Table4[Unit_Price]),(I41))</f>
        <v>600.73</v>
      </c>
      <c r="K41">
        <v>0.08</v>
      </c>
      <c r="L41">
        <f>Table4[[#This Row],[Quantity cleaned]]*Table4[[#This Row],[Unit Price Cleaned]]*(1-Table4[[#This Row],[Discount]])</f>
        <v>1105.3432</v>
      </c>
      <c r="M41">
        <f>IF(ISBLANK(L41),AVERAGE(Table4[Total Amount]),(L41))</f>
        <v>1105.3432</v>
      </c>
      <c r="N41" t="str">
        <f>_xlfn.XLOOKUP(Table4[[#This Row],[Product_ID]],Product_Dim[Product_ID],Product_Dim[Product_Name],"Missing")</f>
        <v>Vitamin E Body Lotion</v>
      </c>
      <c r="O41" t="str">
        <f>_xlfn.XLOOKUP(Table4[[#This Row],[Product_ID]],Product_Dim[Product_ID],Product_Dim[Category],0)</f>
        <v>Beauty</v>
      </c>
      <c r="P41">
        <f>_xlfn.XLOOKUP(Table4[[#This Row],[Product_ID]],Product_Dim[Product_ID],Product_Dim[Cost Cleaned2],"0")</f>
        <v>358.47</v>
      </c>
      <c r="Q41" s="4">
        <f>IFERROR(Table4[[#This Row],[Total Amount]]-Table4[[#This Row],[Cost]]*Table4[[#This Row],[Quantity]],0)</f>
        <v>388.40319999999997</v>
      </c>
    </row>
    <row r="42" spans="1:20" x14ac:dyDescent="0.35">
      <c r="A42" t="s">
        <v>1855</v>
      </c>
      <c r="B42" s="1">
        <v>45486</v>
      </c>
      <c r="C42" t="s">
        <v>259</v>
      </c>
      <c r="D42" t="s">
        <v>1594</v>
      </c>
      <c r="E42" t="s">
        <v>1807</v>
      </c>
      <c r="F42" t="str">
        <f>_xlfn.XLOOKUP(Table4[[#This Row],[Store_ID]],Table2[Store_ID],Table2[Region],"Unknown")</f>
        <v>East</v>
      </c>
      <c r="G42">
        <v>2</v>
      </c>
      <c r="H42">
        <f>IF(ISBLANK(G42),AVERAGE(Table4[Quantity]),(G42))</f>
        <v>2</v>
      </c>
      <c r="I42">
        <v>873.86</v>
      </c>
      <c r="J42">
        <f>IF(ISBLANK(I42),AVERAGE(Table4[Unit_Price]),(I42))</f>
        <v>873.86</v>
      </c>
      <c r="K42">
        <v>7.0000000000000007E-2</v>
      </c>
      <c r="L42">
        <f>Table4[[#This Row],[Quantity cleaned]]*Table4[[#This Row],[Unit Price Cleaned]]*(1-Table4[[#This Row],[Discount]])</f>
        <v>1625.3796</v>
      </c>
      <c r="M42">
        <f>IF(ISBLANK(L42),AVERAGE(Table4[Total Amount]),(L42))</f>
        <v>1625.3796</v>
      </c>
      <c r="N42" t="str">
        <f>_xlfn.XLOOKUP(Table4[[#This Row],[Product_ID]],Product_Dim[Product_ID],Product_Dim[Product_Name],"Missing")</f>
        <v>Wireless Bluetooth Speaker</v>
      </c>
      <c r="O42" t="str">
        <f>_xlfn.XLOOKUP(Table4[[#This Row],[Product_ID]],Product_Dim[Product_ID],Product_Dim[Category],0)</f>
        <v>Electronics</v>
      </c>
      <c r="P42">
        <f>_xlfn.XLOOKUP(Table4[[#This Row],[Product_ID]],Product_Dim[Product_ID],Product_Dim[Cost Cleaned2],"0")</f>
        <v>322.41000000000003</v>
      </c>
      <c r="Q42" s="4">
        <f>IFERROR(Table4[[#This Row],[Total Amount]]-Table4[[#This Row],[Cost]]*Table4[[#This Row],[Quantity]],0)</f>
        <v>980.55959999999993</v>
      </c>
    </row>
    <row r="43" spans="1:20" x14ac:dyDescent="0.35">
      <c r="A43" t="s">
        <v>1856</v>
      </c>
      <c r="B43" s="1">
        <v>45241</v>
      </c>
      <c r="C43" t="s">
        <v>949</v>
      </c>
      <c r="D43" t="s">
        <v>1588</v>
      </c>
      <c r="E43" t="s">
        <v>1776</v>
      </c>
      <c r="F43" t="str">
        <f>_xlfn.XLOOKUP(Table4[[#This Row],[Store_ID]],Table2[Store_ID],Table2[Region],"Unknown")</f>
        <v>West</v>
      </c>
      <c r="G43">
        <v>3</v>
      </c>
      <c r="H43">
        <f>IF(ISBLANK(G43),AVERAGE(Table4[Quantity]),(G43))</f>
        <v>3</v>
      </c>
      <c r="I43">
        <v>342.47</v>
      </c>
      <c r="J43">
        <f>IF(ISBLANK(I43),AVERAGE(Table4[Unit_Price]),(I43))</f>
        <v>342.47</v>
      </c>
      <c r="K43">
        <v>0.08</v>
      </c>
      <c r="L43">
        <f>Table4[[#This Row],[Quantity cleaned]]*Table4[[#This Row],[Unit Price Cleaned]]*(1-Table4[[#This Row],[Discount]])</f>
        <v>945.21720000000016</v>
      </c>
      <c r="M43">
        <f>IF(ISBLANK(L43),AVERAGE(Table4[Total Amount]),(L43))</f>
        <v>945.21720000000016</v>
      </c>
      <c r="N43" t="str">
        <f>_xlfn.XLOOKUP(Table4[[#This Row],[Product_ID]],Product_Dim[Product_ID],Product_Dim[Product_Name],"Missing")</f>
        <v>Men's Formal Shirt</v>
      </c>
      <c r="O43" t="str">
        <f>_xlfn.XLOOKUP(Table4[[#This Row],[Product_ID]],Product_Dim[Product_ID],Product_Dim[Category],0)</f>
        <v>Clothing</v>
      </c>
      <c r="P43">
        <f>_xlfn.XLOOKUP(Table4[[#This Row],[Product_ID]],Product_Dim[Product_ID],Product_Dim[Cost Cleaned2],"0")</f>
        <v>254.04361702127662</v>
      </c>
      <c r="Q43" s="4">
        <f>IFERROR(Table4[[#This Row],[Total Amount]]-Table4[[#This Row],[Cost]]*Table4[[#This Row],[Quantity]],0)</f>
        <v>183.08634893617034</v>
      </c>
    </row>
    <row r="44" spans="1:20" x14ac:dyDescent="0.35">
      <c r="A44" t="s">
        <v>1857</v>
      </c>
      <c r="B44" s="1">
        <v>45649</v>
      </c>
      <c r="C44" t="s">
        <v>1048</v>
      </c>
      <c r="D44" t="s">
        <v>1600</v>
      </c>
      <c r="E44" t="s">
        <v>1780</v>
      </c>
      <c r="F44" t="str">
        <f>_xlfn.XLOOKUP(Table4[[#This Row],[Store_ID]],Table2[Store_ID],Table2[Region],"Unknown")</f>
        <v>South</v>
      </c>
      <c r="G44">
        <v>2</v>
      </c>
      <c r="H44">
        <f>IF(ISBLANK(G44),AVERAGE(Table4[Quantity]),(G44))</f>
        <v>2</v>
      </c>
      <c r="I44">
        <v>915.15</v>
      </c>
      <c r="J44">
        <f>IF(ISBLANK(I44),AVERAGE(Table4[Unit_Price]),(I44))</f>
        <v>915.15</v>
      </c>
      <c r="K44">
        <v>0.16</v>
      </c>
      <c r="L44">
        <f>Table4[[#This Row],[Quantity cleaned]]*Table4[[#This Row],[Unit Price Cleaned]]*(1-Table4[[#This Row],[Discount]])</f>
        <v>1537.452</v>
      </c>
      <c r="M44">
        <f>IF(ISBLANK(L44),AVERAGE(Table4[Total Amount]),(L44))</f>
        <v>1537.452</v>
      </c>
      <c r="N44" t="str">
        <f>_xlfn.XLOOKUP(Table4[[#This Row],[Product_ID]],Product_Dim[Product_ID],Product_Dim[Product_Name],"Missing")</f>
        <v>Fabric Sofa Throw Blanket</v>
      </c>
      <c r="O44" t="str">
        <f>_xlfn.XLOOKUP(Table4[[#This Row],[Product_ID]],Product_Dim[Product_ID],Product_Dim[Category],0)</f>
        <v>Home</v>
      </c>
      <c r="P44">
        <f>_xlfn.XLOOKUP(Table4[[#This Row],[Product_ID]],Product_Dim[Product_ID],Product_Dim[Cost Cleaned2],"0")</f>
        <v>218.48</v>
      </c>
      <c r="Q44" s="4">
        <f>IFERROR(Table4[[#This Row],[Total Amount]]-Table4[[#This Row],[Cost]]*Table4[[#This Row],[Quantity]],0)</f>
        <v>1100.492</v>
      </c>
    </row>
    <row r="45" spans="1:20" x14ac:dyDescent="0.35">
      <c r="A45" t="s">
        <v>1858</v>
      </c>
      <c r="B45" s="1">
        <v>45677</v>
      </c>
      <c r="C45" t="s">
        <v>299</v>
      </c>
      <c r="D45" t="s">
        <v>1608</v>
      </c>
      <c r="E45" t="s">
        <v>1801</v>
      </c>
      <c r="F45" t="str">
        <f>_xlfn.XLOOKUP(Table4[[#This Row],[Store_ID]],Table2[Store_ID],Table2[Region],"Unknown")</f>
        <v>North</v>
      </c>
      <c r="H45">
        <f>IF(ISBLANK(G45),AVERAGE(Table4[Quantity]),(G45))</f>
        <v>2.4802005012531327</v>
      </c>
      <c r="I45">
        <v>863.11</v>
      </c>
      <c r="J45">
        <f>IF(ISBLANK(I45),AVERAGE(Table4[Unit_Price]),(I45))</f>
        <v>863.11</v>
      </c>
      <c r="K45">
        <v>0.28000000000000003</v>
      </c>
      <c r="L45">
        <f>Table4[[#This Row],[Quantity cleaned]]*Table4[[#This Row],[Unit Price Cleaned]]*(1-Table4[[#This Row],[Discount]])</f>
        <v>1541.2938153383459</v>
      </c>
      <c r="M45">
        <f>IF(ISBLANK(L45),AVERAGE(Table4[Total Amount]),(L45))</f>
        <v>1541.2938153383459</v>
      </c>
      <c r="N45" t="str">
        <f>_xlfn.XLOOKUP(Table4[[#This Row],[Product_ID]],Product_Dim[Product_ID],Product_Dim[Product_Name],"Missing")</f>
        <v>Modern Wall Clock</v>
      </c>
      <c r="O45" t="str">
        <f>_xlfn.XLOOKUP(Table4[[#This Row],[Product_ID]],Product_Dim[Product_ID],Product_Dim[Category],0)</f>
        <v>Home</v>
      </c>
      <c r="P45">
        <f>_xlfn.XLOOKUP(Table4[[#This Row],[Product_ID]],Product_Dim[Product_ID],Product_Dim[Cost Cleaned2],"0")</f>
        <v>179.77</v>
      </c>
      <c r="Q45" s="4">
        <f>IFERROR(Table4[[#This Row],[Total Amount]]-Table4[[#This Row],[Cost]]*Table4[[#This Row],[Quantity]],0)</f>
        <v>1541.2938153383459</v>
      </c>
    </row>
    <row r="46" spans="1:20" x14ac:dyDescent="0.35">
      <c r="A46" t="s">
        <v>1859</v>
      </c>
      <c r="B46" s="1">
        <v>45538</v>
      </c>
      <c r="C46" t="s">
        <v>658</v>
      </c>
      <c r="D46" t="s">
        <v>1628</v>
      </c>
      <c r="E46" t="s">
        <v>1788</v>
      </c>
      <c r="F46" t="str">
        <f>_xlfn.XLOOKUP(Table4[[#This Row],[Store_ID]],Table2[Store_ID],Table2[Region],"Unknown")</f>
        <v>North</v>
      </c>
      <c r="G46">
        <v>2</v>
      </c>
      <c r="H46">
        <f>IF(ISBLANK(G46),AVERAGE(Table4[Quantity]),(G46))</f>
        <v>2</v>
      </c>
      <c r="I46">
        <v>209.32</v>
      </c>
      <c r="J46">
        <f>IF(ISBLANK(I46),AVERAGE(Table4[Unit_Price]),(I46))</f>
        <v>209.32</v>
      </c>
      <c r="K46">
        <v>0.23</v>
      </c>
      <c r="L46">
        <f>Table4[[#This Row],[Quantity cleaned]]*Table4[[#This Row],[Unit Price Cleaned]]*(1-Table4[[#This Row],[Discount]])</f>
        <v>322.3528</v>
      </c>
      <c r="M46">
        <f>IF(ISBLANK(L46),AVERAGE(Table4[Total Amount]),(L46))</f>
        <v>322.3528</v>
      </c>
      <c r="N46" t="str">
        <f>_xlfn.XLOOKUP(Table4[[#This Row],[Product_ID]],Product_Dim[Product_ID],Product_Dim[Product_Name],"Missing")</f>
        <v>USB External Hard Drive</v>
      </c>
      <c r="O46" t="str">
        <f>_xlfn.XLOOKUP(Table4[[#This Row],[Product_ID]],Product_Dim[Product_ID],Product_Dim[Category],0)</f>
        <v>Electronics</v>
      </c>
      <c r="P46">
        <f>_xlfn.XLOOKUP(Table4[[#This Row],[Product_ID]],Product_Dim[Product_ID],Product_Dim[Cost Cleaned2],"0")</f>
        <v>253.33</v>
      </c>
      <c r="Q46" s="4">
        <f>IFERROR(Table4[[#This Row],[Total Amount]]-Table4[[#This Row],[Cost]]*Table4[[#This Row],[Quantity]],0)</f>
        <v>-184.30720000000002</v>
      </c>
    </row>
    <row r="47" spans="1:20" x14ac:dyDescent="0.35">
      <c r="A47" t="s">
        <v>1860</v>
      </c>
      <c r="B47" s="1">
        <v>45606</v>
      </c>
      <c r="C47" t="s">
        <v>1444</v>
      </c>
      <c r="D47" t="s">
        <v>1660</v>
      </c>
      <c r="E47" t="s">
        <v>1776</v>
      </c>
      <c r="F47" t="str">
        <f>_xlfn.XLOOKUP(Table4[[#This Row],[Store_ID]],Table2[Store_ID],Table2[Region],"Unknown")</f>
        <v>West</v>
      </c>
      <c r="G47">
        <v>4</v>
      </c>
      <c r="H47">
        <f>IF(ISBLANK(G47),AVERAGE(Table4[Quantity]),(G47))</f>
        <v>4</v>
      </c>
      <c r="I47">
        <v>288.60000000000002</v>
      </c>
      <c r="J47">
        <f>IF(ISBLANK(I47),AVERAGE(Table4[Unit_Price]),(I47))</f>
        <v>288.60000000000002</v>
      </c>
      <c r="K47">
        <v>0.09</v>
      </c>
      <c r="L47">
        <f>Table4[[#This Row],[Quantity cleaned]]*Table4[[#This Row],[Unit Price Cleaned]]*(1-Table4[[#This Row],[Discount]])</f>
        <v>1050.5040000000001</v>
      </c>
      <c r="M47">
        <f>IF(ISBLANK(L47),AVERAGE(Table4[Total Amount]),(L47))</f>
        <v>1050.5040000000001</v>
      </c>
      <c r="N47" t="str">
        <f>_xlfn.XLOOKUP(Table4[[#This Row],[Product_ID]],Product_Dim[Product_ID],Product_Dim[Product_Name],"Missing")</f>
        <v>Men's Hair Styling Gel</v>
      </c>
      <c r="O47" t="str">
        <f>_xlfn.XLOOKUP(Table4[[#This Row],[Product_ID]],Product_Dim[Product_ID],Product_Dim[Category],0)</f>
        <v>Beauty</v>
      </c>
      <c r="P47">
        <f>_xlfn.XLOOKUP(Table4[[#This Row],[Product_ID]],Product_Dim[Product_ID],Product_Dim[Cost Cleaned2],"0")</f>
        <v>17.309999999999999</v>
      </c>
      <c r="Q47" s="4">
        <f>IFERROR(Table4[[#This Row],[Total Amount]]-Table4[[#This Row],[Cost]]*Table4[[#This Row],[Quantity]],0)</f>
        <v>981.26400000000012</v>
      </c>
    </row>
    <row r="48" spans="1:20" x14ac:dyDescent="0.35">
      <c r="A48" t="s">
        <v>1861</v>
      </c>
      <c r="B48" s="1">
        <v>45570</v>
      </c>
      <c r="C48" t="s">
        <v>253</v>
      </c>
      <c r="D48" t="s">
        <v>1698</v>
      </c>
      <c r="E48" t="s">
        <v>1798</v>
      </c>
      <c r="F48" t="str">
        <f>_xlfn.XLOOKUP(Table4[[#This Row],[Store_ID]],Table2[Store_ID],Table2[Region],"Unknown")</f>
        <v>West</v>
      </c>
      <c r="G48">
        <v>1</v>
      </c>
      <c r="H48">
        <f>IF(ISBLANK(G48),AVERAGE(Table4[Quantity]),(G48))</f>
        <v>1</v>
      </c>
      <c r="I48">
        <v>418.69</v>
      </c>
      <c r="J48">
        <f>IF(ISBLANK(I48),AVERAGE(Table4[Unit_Price]),(I48))</f>
        <v>418.69</v>
      </c>
      <c r="K48">
        <v>0.06</v>
      </c>
      <c r="L48">
        <f>Table4[[#This Row],[Quantity cleaned]]*Table4[[#This Row],[Unit Price Cleaned]]*(1-Table4[[#This Row],[Discount]])</f>
        <v>393.5686</v>
      </c>
      <c r="M48">
        <f>IF(ISBLANK(L48),AVERAGE(Table4[Total Amount]),(L48))</f>
        <v>393.5686</v>
      </c>
      <c r="N48" t="str">
        <f>_xlfn.XLOOKUP(Table4[[#This Row],[Product_ID]],Product_Dim[Product_ID],Product_Dim[Product_Name],"Missing")</f>
        <v>Essential Oil Diffuser</v>
      </c>
      <c r="O48" t="str">
        <f>_xlfn.XLOOKUP(Table4[[#This Row],[Product_ID]],Product_Dim[Product_ID],Product_Dim[Category],0)</f>
        <v>Home</v>
      </c>
      <c r="P48">
        <f>_xlfn.XLOOKUP(Table4[[#This Row],[Product_ID]],Product_Dim[Product_ID],Product_Dim[Cost Cleaned2],"0")</f>
        <v>325.26</v>
      </c>
      <c r="Q48" s="4">
        <f>IFERROR(Table4[[#This Row],[Total Amount]]-Table4[[#This Row],[Cost]]*Table4[[#This Row],[Quantity]],0)</f>
        <v>68.308600000000013</v>
      </c>
    </row>
    <row r="49" spans="1:17" x14ac:dyDescent="0.35">
      <c r="A49" t="s">
        <v>1862</v>
      </c>
      <c r="B49" s="1">
        <v>45466</v>
      </c>
      <c r="C49" t="s">
        <v>39</v>
      </c>
      <c r="D49" t="s">
        <v>1602</v>
      </c>
      <c r="E49" t="s">
        <v>1786</v>
      </c>
      <c r="F49" t="str">
        <f>_xlfn.XLOOKUP(Table4[[#This Row],[Store_ID]],Table2[Store_ID],Table2[Region],"Unknown")</f>
        <v>South</v>
      </c>
      <c r="G49">
        <v>1</v>
      </c>
      <c r="H49">
        <f>IF(ISBLANK(G49),AVERAGE(Table4[Quantity]),(G49))</f>
        <v>1</v>
      </c>
      <c r="I49">
        <v>135.78</v>
      </c>
      <c r="J49">
        <f>IF(ISBLANK(I49),AVERAGE(Table4[Unit_Price]),(I49))</f>
        <v>135.78</v>
      </c>
      <c r="K49">
        <v>0.14000000000000001</v>
      </c>
      <c r="L49">
        <f>Table4[[#This Row],[Quantity cleaned]]*Table4[[#This Row],[Unit Price Cleaned]]*(1-Table4[[#This Row],[Discount]])</f>
        <v>116.77079999999999</v>
      </c>
      <c r="M49">
        <f>IF(ISBLANK(L49),AVERAGE(Table4[Total Amount]),(L49))</f>
        <v>116.77079999999999</v>
      </c>
      <c r="N49" t="str">
        <f>_xlfn.XLOOKUP(Table4[[#This Row],[Product_ID]],Product_Dim[Product_ID],Product_Dim[Product_Name],"Missing")</f>
        <v>Stainless Steel Cutlery Set</v>
      </c>
      <c r="O49" t="str">
        <f>_xlfn.XLOOKUP(Table4[[#This Row],[Product_ID]],Product_Dim[Product_ID],Product_Dim[Category],0)</f>
        <v>Home</v>
      </c>
      <c r="P49">
        <f>_xlfn.XLOOKUP(Table4[[#This Row],[Product_ID]],Product_Dim[Product_ID],Product_Dim[Cost Cleaned2],"0")</f>
        <v>19.52</v>
      </c>
      <c r="Q49" s="4">
        <f>IFERROR(Table4[[#This Row],[Total Amount]]-Table4[[#This Row],[Cost]]*Table4[[#This Row],[Quantity]],0)</f>
        <v>97.250799999999998</v>
      </c>
    </row>
    <row r="50" spans="1:17" x14ac:dyDescent="0.35">
      <c r="A50" t="s">
        <v>1863</v>
      </c>
      <c r="B50" s="1">
        <v>45218</v>
      </c>
      <c r="C50" t="s">
        <v>658</v>
      </c>
      <c r="D50" t="s">
        <v>1630</v>
      </c>
      <c r="E50" t="s">
        <v>1801</v>
      </c>
      <c r="F50" t="str">
        <f>_xlfn.XLOOKUP(Table4[[#This Row],[Store_ID]],Table2[Store_ID],Table2[Region],"Unknown")</f>
        <v>North</v>
      </c>
      <c r="G50">
        <v>1</v>
      </c>
      <c r="H50">
        <f>IF(ISBLANK(G50),AVERAGE(Table4[Quantity]),(G50))</f>
        <v>1</v>
      </c>
      <c r="I50">
        <v>517.13</v>
      </c>
      <c r="J50">
        <f>IF(ISBLANK(I50),AVERAGE(Table4[Unit_Price]),(I50))</f>
        <v>517.13</v>
      </c>
      <c r="K50">
        <v>0.28000000000000003</v>
      </c>
      <c r="L50">
        <f>Table4[[#This Row],[Quantity cleaned]]*Table4[[#This Row],[Unit Price Cleaned]]*(1-Table4[[#This Row],[Discount]])</f>
        <v>372.33359999999999</v>
      </c>
      <c r="M50">
        <f>IF(ISBLANK(L50),AVERAGE(Table4[Total Amount]),(L50))</f>
        <v>372.33359999999999</v>
      </c>
      <c r="N50" t="str">
        <f>_xlfn.XLOOKUP(Table4[[#This Row],[Product_ID]],Product_Dim[Product_ID],Product_Dim[Product_Name],"Missing")</f>
        <v>Adjustable Jump Rope</v>
      </c>
      <c r="O50" t="str">
        <f>_xlfn.XLOOKUP(Table4[[#This Row],[Product_ID]],Product_Dim[Product_ID],Product_Dim[Category],0)</f>
        <v>Sports</v>
      </c>
      <c r="P50">
        <f>_xlfn.XLOOKUP(Table4[[#This Row],[Product_ID]],Product_Dim[Product_ID],Product_Dim[Cost Cleaned2],"0")</f>
        <v>167.12</v>
      </c>
      <c r="Q50" s="4">
        <f>IFERROR(Table4[[#This Row],[Total Amount]]-Table4[[#This Row],[Cost]]*Table4[[#This Row],[Quantity]],0)</f>
        <v>205.21359999999999</v>
      </c>
    </row>
    <row r="51" spans="1:17" x14ac:dyDescent="0.35">
      <c r="A51" t="s">
        <v>1864</v>
      </c>
      <c r="B51" s="1">
        <v>45607</v>
      </c>
      <c r="C51" t="s">
        <v>1299</v>
      </c>
      <c r="D51" t="s">
        <v>1584</v>
      </c>
      <c r="E51" t="s">
        <v>1798</v>
      </c>
      <c r="F51" t="str">
        <f>_xlfn.XLOOKUP(Table4[[#This Row],[Store_ID]],Table2[Store_ID],Table2[Region],"Unknown")</f>
        <v>West</v>
      </c>
      <c r="G51">
        <v>2</v>
      </c>
      <c r="H51">
        <f>IF(ISBLANK(G51),AVERAGE(Table4[Quantity]),(G51))</f>
        <v>2</v>
      </c>
      <c r="I51">
        <v>384.66</v>
      </c>
      <c r="J51">
        <f>IF(ISBLANK(I51),AVERAGE(Table4[Unit_Price]),(I51))</f>
        <v>384.66</v>
      </c>
      <c r="K51">
        <v>0.08</v>
      </c>
      <c r="L51">
        <f>Table4[[#This Row],[Quantity cleaned]]*Table4[[#This Row],[Unit Price Cleaned]]*(1-Table4[[#This Row],[Discount]])</f>
        <v>707.77440000000013</v>
      </c>
      <c r="M51">
        <f>IF(ISBLANK(L51),AVERAGE(Table4[Total Amount]),(L51))</f>
        <v>707.77440000000013</v>
      </c>
      <c r="N51" t="str">
        <f>_xlfn.XLOOKUP(Table4[[#This Row],[Product_ID]],Product_Dim[Product_ID],Product_Dim[Product_Name],"Missing")</f>
        <v>Multi-Purpose Storage Box</v>
      </c>
      <c r="O51" t="str">
        <f>_xlfn.XLOOKUP(Table4[[#This Row],[Product_ID]],Product_Dim[Product_ID],Product_Dim[Category],0)</f>
        <v>Home</v>
      </c>
      <c r="P51">
        <f>_xlfn.XLOOKUP(Table4[[#This Row],[Product_ID]],Product_Dim[Product_ID],Product_Dim[Cost Cleaned2],"0")</f>
        <v>123.46</v>
      </c>
      <c r="Q51" s="4">
        <f>IFERROR(Table4[[#This Row],[Total Amount]]-Table4[[#This Row],[Cost]]*Table4[[#This Row],[Quantity]],0)</f>
        <v>460.85440000000017</v>
      </c>
    </row>
    <row r="52" spans="1:17" x14ac:dyDescent="0.35">
      <c r="A52" t="s">
        <v>1865</v>
      </c>
      <c r="B52" s="1">
        <v>45291</v>
      </c>
      <c r="C52" t="s">
        <v>253</v>
      </c>
      <c r="D52" t="s">
        <v>1646</v>
      </c>
      <c r="E52" t="s">
        <v>1780</v>
      </c>
      <c r="F52" t="str">
        <f>_xlfn.XLOOKUP(Table4[[#This Row],[Store_ID]],Table2[Store_ID],Table2[Region],"Unknown")</f>
        <v>South</v>
      </c>
      <c r="G52">
        <v>3</v>
      </c>
      <c r="H52">
        <f>IF(ISBLANK(G52),AVERAGE(Table4[Quantity]),(G52))</f>
        <v>3</v>
      </c>
      <c r="I52">
        <v>83.7</v>
      </c>
      <c r="J52">
        <f>IF(ISBLANK(I52),AVERAGE(Table4[Unit_Price]),(I52))</f>
        <v>83.7</v>
      </c>
      <c r="K52">
        <v>0.24</v>
      </c>
      <c r="L52">
        <f>Table4[[#This Row],[Quantity cleaned]]*Table4[[#This Row],[Unit Price Cleaned]]*(1-Table4[[#This Row],[Discount]])</f>
        <v>190.83600000000001</v>
      </c>
      <c r="M52">
        <f>IF(ISBLANK(L52),AVERAGE(Table4[Total Amount]),(L52))</f>
        <v>190.83600000000001</v>
      </c>
      <c r="N52" t="str">
        <f>_xlfn.XLOOKUP(Table4[[#This Row],[Product_ID]],Product_Dim[Product_ID],Product_Dim[Product_Name],"Missing")</f>
        <v>Rugby Ball</v>
      </c>
      <c r="O52" t="str">
        <f>_xlfn.XLOOKUP(Table4[[#This Row],[Product_ID]],Product_Dim[Product_ID],Product_Dim[Category],0)</f>
        <v>Sports</v>
      </c>
      <c r="P52">
        <f>_xlfn.XLOOKUP(Table4[[#This Row],[Product_ID]],Product_Dim[Product_ID],Product_Dim[Cost Cleaned2],"0")</f>
        <v>212.26</v>
      </c>
      <c r="Q52" s="4">
        <f>IFERROR(Table4[[#This Row],[Total Amount]]-Table4[[#This Row],[Cost]]*Table4[[#This Row],[Quantity]],0)</f>
        <v>-445.94399999999996</v>
      </c>
    </row>
    <row r="53" spans="1:17" x14ac:dyDescent="0.35">
      <c r="A53" t="s">
        <v>1866</v>
      </c>
      <c r="B53" s="1">
        <v>45689</v>
      </c>
      <c r="C53" t="s">
        <v>476</v>
      </c>
      <c r="D53" t="s">
        <v>1680</v>
      </c>
      <c r="E53" t="s">
        <v>1773</v>
      </c>
      <c r="F53" t="str">
        <f>_xlfn.XLOOKUP(Table4[[#This Row],[Store_ID]],Table2[Store_ID],Table2[Region],"Unknown")</f>
        <v>South</v>
      </c>
      <c r="G53">
        <v>3</v>
      </c>
      <c r="H53">
        <f>IF(ISBLANK(G53),AVERAGE(Table4[Quantity]),(G53))</f>
        <v>3</v>
      </c>
      <c r="I53">
        <v>76.569999999999993</v>
      </c>
      <c r="J53">
        <f>IF(ISBLANK(I53),AVERAGE(Table4[Unit_Price]),(I53))</f>
        <v>76.569999999999993</v>
      </c>
      <c r="K53">
        <v>0.26</v>
      </c>
      <c r="L53">
        <f>Table4[[#This Row],[Quantity cleaned]]*Table4[[#This Row],[Unit Price Cleaned]]*(1-Table4[[#This Row],[Discount]])</f>
        <v>169.98539999999997</v>
      </c>
      <c r="M53">
        <f>IF(ISBLANK(L53),AVERAGE(Table4[Total Amount]),(L53))</f>
        <v>169.98539999999997</v>
      </c>
      <c r="N53" t="str">
        <f>_xlfn.XLOOKUP(Table4[[#This Row],[Product_ID]],Product_Dim[Product_ID],Product_Dim[Product_Name],"Missing")</f>
        <v>Men's Sports Shorts</v>
      </c>
      <c r="O53" t="str">
        <f>_xlfn.XLOOKUP(Table4[[#This Row],[Product_ID]],Product_Dim[Product_ID],Product_Dim[Category],0)</f>
        <v>Clothing</v>
      </c>
      <c r="P53">
        <f>_xlfn.XLOOKUP(Table4[[#This Row],[Product_ID]],Product_Dim[Product_ID],Product_Dim[Cost Cleaned2],"0")</f>
        <v>218.22</v>
      </c>
      <c r="Q53" s="4">
        <f>IFERROR(Table4[[#This Row],[Total Amount]]-Table4[[#This Row],[Cost]]*Table4[[#This Row],[Quantity]],0)</f>
        <v>-484.6746</v>
      </c>
    </row>
    <row r="54" spans="1:17" x14ac:dyDescent="0.35">
      <c r="A54" t="s">
        <v>1867</v>
      </c>
      <c r="B54" s="1">
        <v>45894</v>
      </c>
      <c r="C54" t="s">
        <v>494</v>
      </c>
      <c r="D54" t="s">
        <v>1720</v>
      </c>
      <c r="E54" t="s">
        <v>1770</v>
      </c>
      <c r="F54" t="str">
        <f>_xlfn.XLOOKUP(Table4[[#This Row],[Store_ID]],Table2[Store_ID],Table2[Region],"Unknown")</f>
        <v>East</v>
      </c>
      <c r="G54">
        <v>3</v>
      </c>
      <c r="H54">
        <f>IF(ISBLANK(G54),AVERAGE(Table4[Quantity]),(G54))</f>
        <v>3</v>
      </c>
      <c r="J54">
        <f>IF(ISBLANK(I54),AVERAGE(Table4[Unit_Price]),(I54))</f>
        <v>513.98477215823721</v>
      </c>
      <c r="L54">
        <f>Table4[[#This Row],[Quantity cleaned]]*Table4[[#This Row],[Unit Price Cleaned]]*(1-Table4[[#This Row],[Discount]])</f>
        <v>1541.9543164747115</v>
      </c>
      <c r="M54">
        <f>IF(ISBLANK(L54),AVERAGE(Table4[Total Amount]),(L54))</f>
        <v>1541.9543164747115</v>
      </c>
      <c r="N54" t="str">
        <f>_xlfn.XLOOKUP(Table4[[#This Row],[Product_ID]],Product_Dim[Product_ID],Product_Dim[Product_Name],"Missing")</f>
        <v>Face Foundation Kit</v>
      </c>
      <c r="O54" t="str">
        <f>_xlfn.XLOOKUP(Table4[[#This Row],[Product_ID]],Product_Dim[Product_ID],Product_Dim[Category],0)</f>
        <v>Beauty</v>
      </c>
      <c r="P54">
        <f>_xlfn.XLOOKUP(Table4[[#This Row],[Product_ID]],Product_Dim[Product_ID],Product_Dim[Cost Cleaned2],"0")</f>
        <v>183.04</v>
      </c>
      <c r="Q54" s="4">
        <f>IFERROR(Table4[[#This Row],[Total Amount]]-Table4[[#This Row],[Cost]]*Table4[[#This Row],[Quantity]],0)</f>
        <v>992.8343164747115</v>
      </c>
    </row>
    <row r="55" spans="1:17" x14ac:dyDescent="0.35">
      <c r="A55" t="s">
        <v>1868</v>
      </c>
      <c r="B55" s="1">
        <v>45677</v>
      </c>
      <c r="C55" t="s">
        <v>1015</v>
      </c>
      <c r="D55" t="s">
        <v>1582</v>
      </c>
      <c r="E55" t="s">
        <v>1776</v>
      </c>
      <c r="F55" t="str">
        <f>_xlfn.XLOOKUP(Table4[[#This Row],[Store_ID]],Table2[Store_ID],Table2[Region],"Unknown")</f>
        <v>West</v>
      </c>
      <c r="G55">
        <v>1</v>
      </c>
      <c r="H55">
        <f>IF(ISBLANK(G55),AVERAGE(Table4[Quantity]),(G55))</f>
        <v>1</v>
      </c>
      <c r="I55">
        <v>900.35</v>
      </c>
      <c r="J55">
        <f>IF(ISBLANK(I55),AVERAGE(Table4[Unit_Price]),(I55))</f>
        <v>900.35</v>
      </c>
      <c r="K55">
        <v>0.13</v>
      </c>
      <c r="L55">
        <f>Table4[[#This Row],[Quantity cleaned]]*Table4[[#This Row],[Unit Price Cleaned]]*(1-Table4[[#This Row],[Discount]])</f>
        <v>783.30449999999996</v>
      </c>
      <c r="M55">
        <f>IF(ISBLANK(L55),AVERAGE(Table4[Total Amount]),(L55))</f>
        <v>783.30449999999996</v>
      </c>
      <c r="N55" t="str">
        <f>_xlfn.XLOOKUP(Table4[[#This Row],[Product_ID]],Product_Dim[Product_ID],Product_Dim[Product_Name],"Missing")</f>
        <v>Outdoor Sports Water Bottle</v>
      </c>
      <c r="O55" t="str">
        <f>_xlfn.XLOOKUP(Table4[[#This Row],[Product_ID]],Product_Dim[Product_ID],Product_Dim[Category],0)</f>
        <v>Sports</v>
      </c>
      <c r="P55">
        <f>_xlfn.XLOOKUP(Table4[[#This Row],[Product_ID]],Product_Dim[Product_ID],Product_Dim[Cost Cleaned2],"0")</f>
        <v>131.51</v>
      </c>
      <c r="Q55" s="4">
        <f>IFERROR(Table4[[#This Row],[Total Amount]]-Table4[[#This Row],[Cost]]*Table4[[#This Row],[Quantity]],0)</f>
        <v>651.79449999999997</v>
      </c>
    </row>
    <row r="56" spans="1:17" x14ac:dyDescent="0.35">
      <c r="A56" t="s">
        <v>1869</v>
      </c>
      <c r="B56" s="1">
        <v>45706</v>
      </c>
      <c r="C56" t="s">
        <v>336</v>
      </c>
      <c r="D56" t="s">
        <v>1622</v>
      </c>
      <c r="E56" t="s">
        <v>1783</v>
      </c>
      <c r="F56" t="str">
        <f>_xlfn.XLOOKUP(Table4[[#This Row],[Store_ID]],Table2[Store_ID],Table2[Region],"Unknown")</f>
        <v>East</v>
      </c>
      <c r="G56">
        <v>4</v>
      </c>
      <c r="H56">
        <f>IF(ISBLANK(G56),AVERAGE(Table4[Quantity]),(G56))</f>
        <v>4</v>
      </c>
      <c r="I56">
        <v>428.09</v>
      </c>
      <c r="J56">
        <f>IF(ISBLANK(I56),AVERAGE(Table4[Unit_Price]),(I56))</f>
        <v>428.09</v>
      </c>
      <c r="K56">
        <v>7.0000000000000007E-2</v>
      </c>
      <c r="L56">
        <f>Table4[[#This Row],[Quantity cleaned]]*Table4[[#This Row],[Unit Price Cleaned]]*(1-Table4[[#This Row],[Discount]])</f>
        <v>1592.4947999999997</v>
      </c>
      <c r="M56">
        <f>IF(ISBLANK(L56),AVERAGE(Table4[Total Amount]),(L56))</f>
        <v>1592.4947999999997</v>
      </c>
      <c r="N56" t="str">
        <f>_xlfn.XLOOKUP(Table4[[#This Row],[Product_ID]],Product_Dim[Product_ID],Product_Dim[Product_Name],"Missing")</f>
        <v>Noise-Canceling Headphones</v>
      </c>
      <c r="O56" t="str">
        <f>_xlfn.XLOOKUP(Table4[[#This Row],[Product_ID]],Product_Dim[Product_ID],Product_Dim[Category],0)</f>
        <v>Electronics</v>
      </c>
      <c r="P56">
        <f>_xlfn.XLOOKUP(Table4[[#This Row],[Product_ID]],Product_Dim[Product_ID],Product_Dim[Cost Cleaned2],"0")</f>
        <v>38.520000000000003</v>
      </c>
      <c r="Q56" s="4">
        <f>IFERROR(Table4[[#This Row],[Total Amount]]-Table4[[#This Row],[Cost]]*Table4[[#This Row],[Quantity]],0)</f>
        <v>1438.4147999999998</v>
      </c>
    </row>
    <row r="57" spans="1:17" x14ac:dyDescent="0.35">
      <c r="A57" t="s">
        <v>1870</v>
      </c>
      <c r="B57" s="1">
        <v>45589</v>
      </c>
      <c r="C57" t="s">
        <v>1287</v>
      </c>
      <c r="D57" t="s">
        <v>1640</v>
      </c>
      <c r="E57" t="s">
        <v>1786</v>
      </c>
      <c r="F57" t="str">
        <f>_xlfn.XLOOKUP(Table4[[#This Row],[Store_ID]],Table2[Store_ID],Table2[Region],"Unknown")</f>
        <v>South</v>
      </c>
      <c r="G57">
        <v>2</v>
      </c>
      <c r="H57">
        <f>IF(ISBLANK(G57),AVERAGE(Table4[Quantity]),(G57))</f>
        <v>2</v>
      </c>
      <c r="I57">
        <v>559.71</v>
      </c>
      <c r="J57">
        <f>IF(ISBLANK(I57),AVERAGE(Table4[Unit_Price]),(I57))</f>
        <v>559.71</v>
      </c>
      <c r="K57">
        <v>0.3</v>
      </c>
      <c r="L57">
        <f>Table4[[#This Row],[Quantity cleaned]]*Table4[[#This Row],[Unit Price Cleaned]]*(1-Table4[[#This Row],[Discount]])</f>
        <v>783.59400000000005</v>
      </c>
      <c r="M57">
        <f>IF(ISBLANK(L57),AVERAGE(Table4[Total Amount]),(L57))</f>
        <v>783.59400000000005</v>
      </c>
      <c r="N57" t="str">
        <f>_xlfn.XLOOKUP(Table4[[#This Row],[Product_ID]],Product_Dim[Product_ID],Product_Dim[Product_Name],"Missing")</f>
        <v>Men's Roll-On Perfume</v>
      </c>
      <c r="O57" t="str">
        <f>_xlfn.XLOOKUP(Table4[[#This Row],[Product_ID]],Product_Dim[Product_ID],Product_Dim[Category],0)</f>
        <v>Beauty</v>
      </c>
      <c r="P57">
        <f>_xlfn.XLOOKUP(Table4[[#This Row],[Product_ID]],Product_Dim[Product_ID],Product_Dim[Cost Cleaned2],"0")</f>
        <v>43.29</v>
      </c>
      <c r="Q57" s="4">
        <f>IFERROR(Table4[[#This Row],[Total Amount]]-Table4[[#This Row],[Cost]]*Table4[[#This Row],[Quantity]],0)</f>
        <v>697.01400000000001</v>
      </c>
    </row>
    <row r="58" spans="1:17" x14ac:dyDescent="0.35">
      <c r="A58" t="s">
        <v>1871</v>
      </c>
      <c r="B58" s="1">
        <v>45282</v>
      </c>
      <c r="C58" t="s">
        <v>287</v>
      </c>
      <c r="D58" t="s">
        <v>1610</v>
      </c>
      <c r="E58" t="s">
        <v>1770</v>
      </c>
      <c r="F58" t="str">
        <f>_xlfn.XLOOKUP(Table4[[#This Row],[Store_ID]],Table2[Store_ID],Table2[Region],"Unknown")</f>
        <v>East</v>
      </c>
      <c r="G58">
        <v>2</v>
      </c>
      <c r="H58">
        <f>IF(ISBLANK(G58),AVERAGE(Table4[Quantity]),(G58))</f>
        <v>2</v>
      </c>
      <c r="I58">
        <v>833.7</v>
      </c>
      <c r="J58">
        <f>IF(ISBLANK(I58),AVERAGE(Table4[Unit_Price]),(I58))</f>
        <v>833.7</v>
      </c>
      <c r="K58">
        <v>0.06</v>
      </c>
      <c r="L58">
        <f>Table4[[#This Row],[Quantity cleaned]]*Table4[[#This Row],[Unit Price Cleaned]]*(1-Table4[[#This Row],[Discount]])</f>
        <v>1567.356</v>
      </c>
      <c r="M58">
        <f>IF(ISBLANK(L58),AVERAGE(Table4[Total Amount]),(L58))</f>
        <v>1567.356</v>
      </c>
      <c r="N58" t="str">
        <f>_xlfn.XLOOKUP(Table4[[#This Row],[Product_ID]],Product_Dim[Product_ID],Product_Dim[Product_Name],"Missing")</f>
        <v>Gaming Mechanical Keyboard</v>
      </c>
      <c r="O58" t="str">
        <f>_xlfn.XLOOKUP(Table4[[#This Row],[Product_ID]],Product_Dim[Product_ID],Product_Dim[Category],0)</f>
        <v>Electronics</v>
      </c>
      <c r="P58">
        <f>_xlfn.XLOOKUP(Table4[[#This Row],[Product_ID]],Product_Dim[Product_ID],Product_Dim[Cost Cleaned2],"0")</f>
        <v>419.28</v>
      </c>
      <c r="Q58" s="4">
        <f>IFERROR(Table4[[#This Row],[Total Amount]]-Table4[[#This Row],[Cost]]*Table4[[#This Row],[Quantity]],0)</f>
        <v>728.79600000000005</v>
      </c>
    </row>
    <row r="59" spans="1:17" x14ac:dyDescent="0.35">
      <c r="A59" t="s">
        <v>1872</v>
      </c>
      <c r="B59" s="1">
        <v>45462</v>
      </c>
      <c r="C59" t="s">
        <v>1435</v>
      </c>
      <c r="D59" t="s">
        <v>1636</v>
      </c>
      <c r="E59" t="s">
        <v>1793</v>
      </c>
      <c r="F59" t="str">
        <f>_xlfn.XLOOKUP(Table4[[#This Row],[Store_ID]],Table2[Store_ID],Table2[Region],"Unknown")</f>
        <v>South</v>
      </c>
      <c r="G59">
        <v>2</v>
      </c>
      <c r="H59">
        <f>IF(ISBLANK(G59),AVERAGE(Table4[Quantity]),(G59))</f>
        <v>2</v>
      </c>
      <c r="I59">
        <v>680.16</v>
      </c>
      <c r="J59">
        <f>IF(ISBLANK(I59),AVERAGE(Table4[Unit_Price]),(I59))</f>
        <v>680.16</v>
      </c>
      <c r="K59">
        <v>0.28000000000000003</v>
      </c>
      <c r="L59">
        <f>Table4[[#This Row],[Quantity cleaned]]*Table4[[#This Row],[Unit Price Cleaned]]*(1-Table4[[#This Row],[Discount]])</f>
        <v>979.43039999999996</v>
      </c>
      <c r="M59">
        <f>IF(ISBLANK(L59),AVERAGE(Table4[Total Amount]),(L59))</f>
        <v>979.43039999999996</v>
      </c>
      <c r="N59" t="str">
        <f>_xlfn.XLOOKUP(Table4[[#This Row],[Product_ID]],Product_Dim[Product_ID],Product_Dim[Product_Name],"Missing")</f>
        <v>Makeup Brush Set</v>
      </c>
      <c r="O59" t="str">
        <f>_xlfn.XLOOKUP(Table4[[#This Row],[Product_ID]],Product_Dim[Product_ID],Product_Dim[Category],0)</f>
        <v>Beauty</v>
      </c>
      <c r="P59">
        <f>_xlfn.XLOOKUP(Table4[[#This Row],[Product_ID]],Product_Dim[Product_ID],Product_Dim[Cost Cleaned2],"0")</f>
        <v>254.04361702127662</v>
      </c>
      <c r="Q59" s="4">
        <f>IFERROR(Table4[[#This Row],[Total Amount]]-Table4[[#This Row],[Cost]]*Table4[[#This Row],[Quantity]],0)</f>
        <v>471.34316595744673</v>
      </c>
    </row>
    <row r="60" spans="1:17" x14ac:dyDescent="0.35">
      <c r="A60" t="s">
        <v>1873</v>
      </c>
      <c r="B60" s="1">
        <v>45633</v>
      </c>
      <c r="C60" t="s">
        <v>1252</v>
      </c>
      <c r="D60" t="s">
        <v>1572</v>
      </c>
      <c r="E60" t="s">
        <v>1773</v>
      </c>
      <c r="F60" t="str">
        <f>_xlfn.XLOOKUP(Table4[[#This Row],[Store_ID]],Table2[Store_ID],Table2[Region],"Unknown")</f>
        <v>South</v>
      </c>
      <c r="G60">
        <v>4</v>
      </c>
      <c r="H60">
        <f>IF(ISBLANK(G60),AVERAGE(Table4[Quantity]),(G60))</f>
        <v>4</v>
      </c>
      <c r="I60">
        <v>733.42</v>
      </c>
      <c r="J60">
        <f>IF(ISBLANK(I60),AVERAGE(Table4[Unit_Price]),(I60))</f>
        <v>733.42</v>
      </c>
      <c r="L60">
        <f>Table4[[#This Row],[Quantity cleaned]]*Table4[[#This Row],[Unit Price Cleaned]]*(1-Table4[[#This Row],[Discount]])</f>
        <v>2933.68</v>
      </c>
      <c r="M60">
        <f>IF(ISBLANK(L60),AVERAGE(Table4[Total Amount]),(L60))</f>
        <v>2933.68</v>
      </c>
      <c r="N60" t="str">
        <f>_xlfn.XLOOKUP(Table4[[#This Row],[Product_ID]],Product_Dim[Product_ID],Product_Dim[Product_Name],"Missing")</f>
        <v>4K Home Projector</v>
      </c>
      <c r="O60" t="str">
        <f>_xlfn.XLOOKUP(Table4[[#This Row],[Product_ID]],Product_Dim[Product_ID],Product_Dim[Category],0)</f>
        <v>Electronics</v>
      </c>
      <c r="P60">
        <f>_xlfn.XLOOKUP(Table4[[#This Row],[Product_ID]],Product_Dim[Product_ID],Product_Dim[Cost Cleaned2],"0")</f>
        <v>465.34</v>
      </c>
      <c r="Q60" s="4">
        <f>IFERROR(Table4[[#This Row],[Total Amount]]-Table4[[#This Row],[Cost]]*Table4[[#This Row],[Quantity]],0)</f>
        <v>1072.32</v>
      </c>
    </row>
    <row r="61" spans="1:17" x14ac:dyDescent="0.35">
      <c r="A61" t="s">
        <v>1874</v>
      </c>
      <c r="B61" s="1">
        <v>45257</v>
      </c>
      <c r="C61" t="s">
        <v>1143</v>
      </c>
      <c r="D61" t="s">
        <v>1720</v>
      </c>
      <c r="E61" t="s">
        <v>1786</v>
      </c>
      <c r="F61" t="str">
        <f>_xlfn.XLOOKUP(Table4[[#This Row],[Store_ID]],Table2[Store_ID],Table2[Region],"Unknown")</f>
        <v>South</v>
      </c>
      <c r="G61">
        <v>1</v>
      </c>
      <c r="H61">
        <f>IF(ISBLANK(G61),AVERAGE(Table4[Quantity]),(G61))</f>
        <v>1</v>
      </c>
      <c r="I61">
        <v>996.33</v>
      </c>
      <c r="J61">
        <f>IF(ISBLANK(I61),AVERAGE(Table4[Unit_Price]),(I61))</f>
        <v>996.33</v>
      </c>
      <c r="K61">
        <v>0.23</v>
      </c>
      <c r="L61">
        <f>Table4[[#This Row],[Quantity cleaned]]*Table4[[#This Row],[Unit Price Cleaned]]*(1-Table4[[#This Row],[Discount]])</f>
        <v>767.17410000000007</v>
      </c>
      <c r="M61">
        <f>IF(ISBLANK(L61),AVERAGE(Table4[Total Amount]),(L61))</f>
        <v>767.17410000000007</v>
      </c>
      <c r="N61" t="str">
        <f>_xlfn.XLOOKUP(Table4[[#This Row],[Product_ID]],Product_Dim[Product_ID],Product_Dim[Product_Name],"Missing")</f>
        <v>Face Foundation Kit</v>
      </c>
      <c r="O61" t="str">
        <f>_xlfn.XLOOKUP(Table4[[#This Row],[Product_ID]],Product_Dim[Product_ID],Product_Dim[Category],0)</f>
        <v>Beauty</v>
      </c>
      <c r="P61">
        <f>_xlfn.XLOOKUP(Table4[[#This Row],[Product_ID]],Product_Dim[Product_ID],Product_Dim[Cost Cleaned2],"0")</f>
        <v>183.04</v>
      </c>
      <c r="Q61" s="4">
        <f>IFERROR(Table4[[#This Row],[Total Amount]]-Table4[[#This Row],[Cost]]*Table4[[#This Row],[Quantity]],0)</f>
        <v>584.1341000000001</v>
      </c>
    </row>
    <row r="62" spans="1:17" x14ac:dyDescent="0.35">
      <c r="A62" t="s">
        <v>1875</v>
      </c>
      <c r="B62" s="1">
        <v>45854</v>
      </c>
      <c r="C62" t="s">
        <v>1264</v>
      </c>
      <c r="D62" t="s">
        <v>1604</v>
      </c>
      <c r="E62" t="s">
        <v>1783</v>
      </c>
      <c r="F62" t="str">
        <f>_xlfn.XLOOKUP(Table4[[#This Row],[Store_ID]],Table2[Store_ID],Table2[Region],"Unknown")</f>
        <v>East</v>
      </c>
      <c r="G62">
        <v>1</v>
      </c>
      <c r="H62">
        <f>IF(ISBLANK(G62),AVERAGE(Table4[Quantity]),(G62))</f>
        <v>1</v>
      </c>
      <c r="I62">
        <v>198.83</v>
      </c>
      <c r="J62">
        <f>IF(ISBLANK(I62),AVERAGE(Table4[Unit_Price]),(I62))</f>
        <v>198.83</v>
      </c>
      <c r="K62">
        <v>0.09</v>
      </c>
      <c r="L62">
        <f>Table4[[#This Row],[Quantity cleaned]]*Table4[[#This Row],[Unit Price Cleaned]]*(1-Table4[[#This Row],[Discount]])</f>
        <v>180.93530000000001</v>
      </c>
      <c r="M62">
        <f>IF(ISBLANK(L62),AVERAGE(Table4[Total Amount]),(L62))</f>
        <v>180.93530000000001</v>
      </c>
      <c r="N62" t="str">
        <f>_xlfn.XLOOKUP(Table4[[#This Row],[Product_ID]],Product_Dim[Product_ID],Product_Dim[Product_Name],"Missing")</f>
        <v>Basketball</v>
      </c>
      <c r="O62" t="str">
        <f>_xlfn.XLOOKUP(Table4[[#This Row],[Product_ID]],Product_Dim[Product_ID],Product_Dim[Category],0)</f>
        <v>Sports</v>
      </c>
      <c r="P62">
        <f>_xlfn.XLOOKUP(Table4[[#This Row],[Product_ID]],Product_Dim[Product_ID],Product_Dim[Cost Cleaned2],"0")</f>
        <v>204.39</v>
      </c>
      <c r="Q62" s="4">
        <f>IFERROR(Table4[[#This Row],[Total Amount]]-Table4[[#This Row],[Cost]]*Table4[[#This Row],[Quantity]],0)</f>
        <v>-23.454699999999974</v>
      </c>
    </row>
    <row r="63" spans="1:17" x14ac:dyDescent="0.35">
      <c r="A63" t="s">
        <v>1876</v>
      </c>
      <c r="B63" s="1">
        <v>45716</v>
      </c>
      <c r="C63" t="s">
        <v>762</v>
      </c>
      <c r="D63" t="s">
        <v>1580</v>
      </c>
      <c r="E63" t="s">
        <v>1773</v>
      </c>
      <c r="F63" t="str">
        <f>_xlfn.XLOOKUP(Table4[[#This Row],[Store_ID]],Table2[Store_ID],Table2[Region],"Unknown")</f>
        <v>South</v>
      </c>
      <c r="G63">
        <v>1</v>
      </c>
      <c r="H63">
        <f>IF(ISBLANK(G63),AVERAGE(Table4[Quantity]),(G63))</f>
        <v>1</v>
      </c>
      <c r="I63">
        <v>374.92</v>
      </c>
      <c r="J63">
        <f>IF(ISBLANK(I63),AVERAGE(Table4[Unit_Price]),(I63))</f>
        <v>374.92</v>
      </c>
      <c r="K63">
        <v>0.18</v>
      </c>
      <c r="L63">
        <f>Table4[[#This Row],[Quantity cleaned]]*Table4[[#This Row],[Unit Price Cleaned]]*(1-Table4[[#This Row],[Discount]])</f>
        <v>307.43440000000004</v>
      </c>
      <c r="M63">
        <f>IF(ISBLANK(L63),AVERAGE(Table4[Total Amount]),(L63))</f>
        <v>307.43440000000004</v>
      </c>
      <c r="N63" t="str">
        <f>_xlfn.XLOOKUP(Table4[[#This Row],[Product_ID]],Product_Dim[Product_ID],Product_Dim[Product_Name],"Missing")</f>
        <v>Knee Support Brace</v>
      </c>
      <c r="O63" t="str">
        <f>_xlfn.XLOOKUP(Table4[[#This Row],[Product_ID]],Product_Dim[Product_ID],Product_Dim[Category],0)</f>
        <v>Sports</v>
      </c>
      <c r="P63">
        <f>_xlfn.XLOOKUP(Table4[[#This Row],[Product_ID]],Product_Dim[Product_ID],Product_Dim[Cost Cleaned2],"0")</f>
        <v>21.34</v>
      </c>
      <c r="Q63" s="4">
        <f>IFERROR(Table4[[#This Row],[Total Amount]]-Table4[[#This Row],[Cost]]*Table4[[#This Row],[Quantity]],0)</f>
        <v>286.09440000000006</v>
      </c>
    </row>
    <row r="64" spans="1:17" x14ac:dyDescent="0.35">
      <c r="A64" t="s">
        <v>1877</v>
      </c>
      <c r="B64" s="1">
        <v>45515</v>
      </c>
      <c r="C64" t="s">
        <v>1426</v>
      </c>
      <c r="D64" t="s">
        <v>1728</v>
      </c>
      <c r="E64" t="s">
        <v>1798</v>
      </c>
      <c r="F64" t="str">
        <f>_xlfn.XLOOKUP(Table4[[#This Row],[Store_ID]],Table2[Store_ID],Table2[Region],"Unknown")</f>
        <v>West</v>
      </c>
      <c r="G64">
        <v>1</v>
      </c>
      <c r="H64">
        <f>IF(ISBLANK(G64),AVERAGE(Table4[Quantity]),(G64))</f>
        <v>1</v>
      </c>
      <c r="I64">
        <v>468.94</v>
      </c>
      <c r="J64">
        <f>IF(ISBLANK(I64),AVERAGE(Table4[Unit_Price]),(I64))</f>
        <v>468.94</v>
      </c>
      <c r="K64">
        <v>0.12</v>
      </c>
      <c r="L64">
        <f>Table4[[#This Row],[Quantity cleaned]]*Table4[[#This Row],[Unit Price Cleaned]]*(1-Table4[[#This Row],[Discount]])</f>
        <v>412.66719999999998</v>
      </c>
      <c r="M64">
        <f>IF(ISBLANK(L64),AVERAGE(Table4[Total Amount]),(L64))</f>
        <v>412.66719999999998</v>
      </c>
      <c r="N64" t="str">
        <f>_xlfn.XLOOKUP(Table4[[#This Row],[Product_ID]],Product_Dim[Product_ID],Product_Dim[Product_Name],"Missing")</f>
        <v>USB-C Laptop Charger</v>
      </c>
      <c r="O64" t="str">
        <f>_xlfn.XLOOKUP(Table4[[#This Row],[Product_ID]],Product_Dim[Product_ID],Product_Dim[Category],0)</f>
        <v>Electronics</v>
      </c>
      <c r="P64">
        <f>_xlfn.XLOOKUP(Table4[[#This Row],[Product_ID]],Product_Dim[Product_ID],Product_Dim[Cost Cleaned2],"0")</f>
        <v>377.52</v>
      </c>
      <c r="Q64" s="4">
        <f>IFERROR(Table4[[#This Row],[Total Amount]]-Table4[[#This Row],[Cost]]*Table4[[#This Row],[Quantity]],0)</f>
        <v>35.147199999999998</v>
      </c>
    </row>
    <row r="65" spans="1:17" x14ac:dyDescent="0.35">
      <c r="A65" t="s">
        <v>1878</v>
      </c>
      <c r="B65" s="1">
        <v>45927</v>
      </c>
      <c r="C65" t="s">
        <v>430</v>
      </c>
      <c r="D65" t="s">
        <v>1720</v>
      </c>
      <c r="E65" t="s">
        <v>1788</v>
      </c>
      <c r="F65" t="str">
        <f>_xlfn.XLOOKUP(Table4[[#This Row],[Store_ID]],Table2[Store_ID],Table2[Region],"Unknown")</f>
        <v>North</v>
      </c>
      <c r="G65">
        <v>2</v>
      </c>
      <c r="H65">
        <f>IF(ISBLANK(G65),AVERAGE(Table4[Quantity]),(G65))</f>
        <v>2</v>
      </c>
      <c r="I65">
        <v>121.37</v>
      </c>
      <c r="J65">
        <f>IF(ISBLANK(I65),AVERAGE(Table4[Unit_Price]),(I65))</f>
        <v>121.37</v>
      </c>
      <c r="K65">
        <v>0.05</v>
      </c>
      <c r="L65">
        <f>Table4[[#This Row],[Quantity cleaned]]*Table4[[#This Row],[Unit Price Cleaned]]*(1-Table4[[#This Row],[Discount]])</f>
        <v>230.60300000000001</v>
      </c>
      <c r="M65">
        <f>IF(ISBLANK(L65),AVERAGE(Table4[Total Amount]),(L65))</f>
        <v>230.60300000000001</v>
      </c>
      <c r="N65" t="str">
        <f>_xlfn.XLOOKUP(Table4[[#This Row],[Product_ID]],Product_Dim[Product_ID],Product_Dim[Product_Name],"Missing")</f>
        <v>Face Foundation Kit</v>
      </c>
      <c r="O65" t="str">
        <f>_xlfn.XLOOKUP(Table4[[#This Row],[Product_ID]],Product_Dim[Product_ID],Product_Dim[Category],0)</f>
        <v>Beauty</v>
      </c>
      <c r="P65">
        <f>_xlfn.XLOOKUP(Table4[[#This Row],[Product_ID]],Product_Dim[Product_ID],Product_Dim[Cost Cleaned2],"0")</f>
        <v>183.04</v>
      </c>
      <c r="Q65" s="4">
        <f>IFERROR(Table4[[#This Row],[Total Amount]]-Table4[[#This Row],[Cost]]*Table4[[#This Row],[Quantity]],0)</f>
        <v>-135.47699999999998</v>
      </c>
    </row>
    <row r="66" spans="1:17" x14ac:dyDescent="0.35">
      <c r="A66" t="s">
        <v>1879</v>
      </c>
      <c r="B66" s="1">
        <v>45914</v>
      </c>
      <c r="C66" t="s">
        <v>810</v>
      </c>
      <c r="D66" t="s">
        <v>1648</v>
      </c>
      <c r="E66" t="s">
        <v>1783</v>
      </c>
      <c r="F66" t="str">
        <f>_xlfn.XLOOKUP(Table4[[#This Row],[Store_ID]],Table2[Store_ID],Table2[Region],"Unknown")</f>
        <v>East</v>
      </c>
      <c r="G66">
        <v>3</v>
      </c>
      <c r="H66">
        <f>IF(ISBLANK(G66),AVERAGE(Table4[Quantity]),(G66))</f>
        <v>3</v>
      </c>
      <c r="I66">
        <v>480.06</v>
      </c>
      <c r="J66">
        <f>IF(ISBLANK(I66),AVERAGE(Table4[Unit_Price]),(I66))</f>
        <v>480.06</v>
      </c>
      <c r="K66">
        <v>0.01</v>
      </c>
      <c r="L66">
        <f>Table4[[#This Row],[Quantity cleaned]]*Table4[[#This Row],[Unit Price Cleaned]]*(1-Table4[[#This Row],[Discount]])</f>
        <v>1425.7782</v>
      </c>
      <c r="M66">
        <f>IF(ISBLANK(L66),AVERAGE(Table4[Total Amount]),(L66))</f>
        <v>1425.7782</v>
      </c>
      <c r="N66" t="str">
        <f>_xlfn.XLOOKUP(Table4[[#This Row],[Product_ID]],Product_Dim[Product_ID],Product_Dim[Product_Name],"Missing")</f>
        <v>Men's Track Pants</v>
      </c>
      <c r="O66" t="str">
        <f>_xlfn.XLOOKUP(Table4[[#This Row],[Product_ID]],Product_Dim[Product_ID],Product_Dim[Category],0)</f>
        <v>Clothing</v>
      </c>
      <c r="P66">
        <f>_xlfn.XLOOKUP(Table4[[#This Row],[Product_ID]],Product_Dim[Product_ID],Product_Dim[Cost Cleaned2],"0")</f>
        <v>386.56</v>
      </c>
      <c r="Q66" s="4">
        <f>IFERROR(Table4[[#This Row],[Total Amount]]-Table4[[#This Row],[Cost]]*Table4[[#This Row],[Quantity]],0)</f>
        <v>266.09819999999991</v>
      </c>
    </row>
    <row r="67" spans="1:17" x14ac:dyDescent="0.35">
      <c r="A67" t="s">
        <v>1880</v>
      </c>
      <c r="B67" s="1">
        <v>45290</v>
      </c>
      <c r="C67" t="s">
        <v>536</v>
      </c>
      <c r="D67" t="s">
        <v>1740</v>
      </c>
      <c r="E67" t="s">
        <v>1801</v>
      </c>
      <c r="F67" t="str">
        <f>_xlfn.XLOOKUP(Table4[[#This Row],[Store_ID]],Table2[Store_ID],Table2[Region],"Unknown")</f>
        <v>North</v>
      </c>
      <c r="G67">
        <v>2</v>
      </c>
      <c r="H67">
        <f>IF(ISBLANK(G67),AVERAGE(Table4[Quantity]),(G67))</f>
        <v>2</v>
      </c>
      <c r="I67">
        <v>856.57</v>
      </c>
      <c r="J67">
        <f>IF(ISBLANK(I67),AVERAGE(Table4[Unit_Price]),(I67))</f>
        <v>856.57</v>
      </c>
      <c r="K67">
        <v>0.24</v>
      </c>
      <c r="L67">
        <f>Table4[[#This Row],[Quantity cleaned]]*Table4[[#This Row],[Unit Price Cleaned]]*(1-Table4[[#This Row],[Discount]])</f>
        <v>1301.9864</v>
      </c>
      <c r="M67">
        <f>IF(ISBLANK(L67),AVERAGE(Table4[Total Amount]),(L67))</f>
        <v>1301.9864</v>
      </c>
      <c r="N67" t="str">
        <f>_xlfn.XLOOKUP(Table4[[#This Row],[Product_ID]],Product_Dim[Product_ID],Product_Dim[Product_Name],"Missing")</f>
        <v>Stainless Steel Cookware Set</v>
      </c>
      <c r="O67" t="str">
        <f>_xlfn.XLOOKUP(Table4[[#This Row],[Product_ID]],Product_Dim[Product_ID],Product_Dim[Category],0)</f>
        <v>Home</v>
      </c>
      <c r="P67">
        <f>_xlfn.XLOOKUP(Table4[[#This Row],[Product_ID]],Product_Dim[Product_ID],Product_Dim[Cost Cleaned2],"0")</f>
        <v>201.41</v>
      </c>
      <c r="Q67" s="4">
        <f>IFERROR(Table4[[#This Row],[Total Amount]]-Table4[[#This Row],[Cost]]*Table4[[#This Row],[Quantity]],0)</f>
        <v>899.16640000000007</v>
      </c>
    </row>
    <row r="68" spans="1:17" x14ac:dyDescent="0.35">
      <c r="A68" t="s">
        <v>1881</v>
      </c>
      <c r="B68" s="1">
        <v>45213</v>
      </c>
      <c r="C68" t="s">
        <v>852</v>
      </c>
      <c r="D68" t="s">
        <v>1696</v>
      </c>
      <c r="E68" t="s">
        <v>1755</v>
      </c>
      <c r="F68" t="str">
        <f>_xlfn.XLOOKUP(Table4[[#This Row],[Store_ID]],Table2[Store_ID],Table2[Region],"Unknown")</f>
        <v>South</v>
      </c>
      <c r="G68">
        <v>4</v>
      </c>
      <c r="H68">
        <f>IF(ISBLANK(G68),AVERAGE(Table4[Quantity]),(G68))</f>
        <v>4</v>
      </c>
      <c r="I68">
        <v>814.25</v>
      </c>
      <c r="J68">
        <f>IF(ISBLANK(I68),AVERAGE(Table4[Unit_Price]),(I68))</f>
        <v>814.25</v>
      </c>
      <c r="K68">
        <v>0.18</v>
      </c>
      <c r="L68">
        <f>Table4[[#This Row],[Quantity cleaned]]*Table4[[#This Row],[Unit Price Cleaned]]*(1-Table4[[#This Row],[Discount]])</f>
        <v>2670.7400000000002</v>
      </c>
      <c r="M68">
        <f>IF(ISBLANK(L68),AVERAGE(Table4[Total Amount]),(L68))</f>
        <v>2670.7400000000002</v>
      </c>
      <c r="N68" t="str">
        <f>_xlfn.XLOOKUP(Table4[[#This Row],[Product_ID]],Product_Dim[Product_ID],Product_Dim[Product_Name],"Missing")</f>
        <v>WiFi Mesh Router</v>
      </c>
      <c r="O68" t="str">
        <f>_xlfn.XLOOKUP(Table4[[#This Row],[Product_ID]],Product_Dim[Product_ID],Product_Dim[Category],0)</f>
        <v>Electronics</v>
      </c>
      <c r="P68">
        <f>_xlfn.XLOOKUP(Table4[[#This Row],[Product_ID]],Product_Dim[Product_ID],Product_Dim[Cost Cleaned2],"0")</f>
        <v>480.9</v>
      </c>
      <c r="Q68" s="4">
        <f>IFERROR(Table4[[#This Row],[Total Amount]]-Table4[[#This Row],[Cost]]*Table4[[#This Row],[Quantity]],0)</f>
        <v>747.14000000000033</v>
      </c>
    </row>
    <row r="69" spans="1:17" x14ac:dyDescent="0.35">
      <c r="A69" t="s">
        <v>1882</v>
      </c>
      <c r="B69" s="1">
        <v>45255</v>
      </c>
      <c r="C69" t="s">
        <v>1482</v>
      </c>
      <c r="D69" t="s">
        <v>1566</v>
      </c>
      <c r="E69" t="s">
        <v>1755</v>
      </c>
      <c r="F69" t="str">
        <f>_xlfn.XLOOKUP(Table4[[#This Row],[Store_ID]],Table2[Store_ID],Table2[Region],"Unknown")</f>
        <v>South</v>
      </c>
      <c r="G69">
        <v>1</v>
      </c>
      <c r="H69">
        <f>IF(ISBLANK(G69),AVERAGE(Table4[Quantity]),(G69))</f>
        <v>1</v>
      </c>
      <c r="I69">
        <v>989.17</v>
      </c>
      <c r="J69">
        <f>IF(ISBLANK(I69),AVERAGE(Table4[Unit_Price]),(I69))</f>
        <v>989.17</v>
      </c>
      <c r="K69">
        <v>0.2</v>
      </c>
      <c r="L69">
        <f>Table4[[#This Row],[Quantity cleaned]]*Table4[[#This Row],[Unit Price Cleaned]]*(1-Table4[[#This Row],[Discount]])</f>
        <v>791.33600000000001</v>
      </c>
      <c r="M69">
        <f>IF(ISBLANK(L69),AVERAGE(Table4[Total Amount]),(L69))</f>
        <v>791.33600000000001</v>
      </c>
      <c r="N69" t="str">
        <f>_xlfn.XLOOKUP(Table4[[#This Row],[Product_ID]],Product_Dim[Product_ID],Product_Dim[Product_Name],"Missing")</f>
        <v>Hair Strengthening Shampoo</v>
      </c>
      <c r="O69" t="str">
        <f>_xlfn.XLOOKUP(Table4[[#This Row],[Product_ID]],Product_Dim[Product_ID],Product_Dim[Category],0)</f>
        <v>Beauty</v>
      </c>
      <c r="P69">
        <f>_xlfn.XLOOKUP(Table4[[#This Row],[Product_ID]],Product_Dim[Product_ID],Product_Dim[Cost Cleaned2],"0")</f>
        <v>115.82</v>
      </c>
      <c r="Q69" s="4">
        <f>IFERROR(Table4[[#This Row],[Total Amount]]-Table4[[#This Row],[Cost]]*Table4[[#This Row],[Quantity]],0)</f>
        <v>675.51600000000008</v>
      </c>
    </row>
    <row r="70" spans="1:17" x14ac:dyDescent="0.35">
      <c r="A70" t="s">
        <v>1883</v>
      </c>
      <c r="B70" s="1">
        <v>45270</v>
      </c>
      <c r="C70" t="s">
        <v>1158</v>
      </c>
      <c r="D70" t="s">
        <v>1686</v>
      </c>
      <c r="E70" t="s">
        <v>1783</v>
      </c>
      <c r="F70" t="str">
        <f>_xlfn.XLOOKUP(Table4[[#This Row],[Store_ID]],Table2[Store_ID],Table2[Region],"Unknown")</f>
        <v>East</v>
      </c>
      <c r="G70">
        <v>4</v>
      </c>
      <c r="H70">
        <f>IF(ISBLANK(G70),AVERAGE(Table4[Quantity]),(G70))</f>
        <v>4</v>
      </c>
      <c r="I70">
        <v>62.48</v>
      </c>
      <c r="J70">
        <f>IF(ISBLANK(I70),AVERAGE(Table4[Unit_Price]),(I70))</f>
        <v>62.48</v>
      </c>
      <c r="K70">
        <v>0.18</v>
      </c>
      <c r="L70">
        <f>Table4[[#This Row],[Quantity cleaned]]*Table4[[#This Row],[Unit Price Cleaned]]*(1-Table4[[#This Row],[Discount]])</f>
        <v>204.93440000000001</v>
      </c>
      <c r="M70">
        <f>IF(ISBLANK(L70),AVERAGE(Table4[Total Amount]),(L70))</f>
        <v>204.93440000000001</v>
      </c>
      <c r="N70" t="str">
        <f>_xlfn.XLOOKUP(Table4[[#This Row],[Product_ID]],Product_Dim[Product_ID],Product_Dim[Product_Name],"Missing")</f>
        <v>Professional Jump Rope</v>
      </c>
      <c r="O70" t="str">
        <f>_xlfn.XLOOKUP(Table4[[#This Row],[Product_ID]],Product_Dim[Product_ID],Product_Dim[Category],0)</f>
        <v>Sports</v>
      </c>
      <c r="P70">
        <f>_xlfn.XLOOKUP(Table4[[#This Row],[Product_ID]],Product_Dim[Product_ID],Product_Dim[Cost Cleaned2],"0")</f>
        <v>477.61</v>
      </c>
      <c r="Q70" s="4">
        <f>IFERROR(Table4[[#This Row],[Total Amount]]-Table4[[#This Row],[Cost]]*Table4[[#This Row],[Quantity]],0)</f>
        <v>-1705.5056</v>
      </c>
    </row>
    <row r="71" spans="1:17" x14ac:dyDescent="0.35">
      <c r="A71" t="s">
        <v>1884</v>
      </c>
      <c r="B71" s="1">
        <v>45897</v>
      </c>
      <c r="C71" t="s">
        <v>1308</v>
      </c>
      <c r="D71" t="s">
        <v>1568</v>
      </c>
      <c r="E71" t="s">
        <v>1798</v>
      </c>
      <c r="F71" t="str">
        <f>_xlfn.XLOOKUP(Table4[[#This Row],[Store_ID]],Table2[Store_ID],Table2[Region],"Unknown")</f>
        <v>West</v>
      </c>
      <c r="G71">
        <v>4</v>
      </c>
      <c r="H71">
        <f>IF(ISBLANK(G71),AVERAGE(Table4[Quantity]),(G71))</f>
        <v>4</v>
      </c>
      <c r="I71">
        <v>561.24</v>
      </c>
      <c r="J71">
        <f>IF(ISBLANK(I71),AVERAGE(Table4[Unit_Price]),(I71))</f>
        <v>561.24</v>
      </c>
      <c r="K71">
        <v>0.24</v>
      </c>
      <c r="L71">
        <f>Table4[[#This Row],[Quantity cleaned]]*Table4[[#This Row],[Unit Price Cleaned]]*(1-Table4[[#This Row],[Discount]])</f>
        <v>1706.1695999999999</v>
      </c>
      <c r="M71">
        <f>IF(ISBLANK(L71),AVERAGE(Table4[Total Amount]),(L71))</f>
        <v>1706.1695999999999</v>
      </c>
      <c r="N71" t="str">
        <f>_xlfn.XLOOKUP(Table4[[#This Row],[Product_ID]],Product_Dim[Product_ID],Product_Dim[Product_Name],"Missing")</f>
        <v>USB-C Fast Charger</v>
      </c>
      <c r="O71" t="str">
        <f>_xlfn.XLOOKUP(Table4[[#This Row],[Product_ID]],Product_Dim[Product_ID],Product_Dim[Category],0)</f>
        <v>Electronics</v>
      </c>
      <c r="P71">
        <f>_xlfn.XLOOKUP(Table4[[#This Row],[Product_ID]],Product_Dim[Product_ID],Product_Dim[Cost Cleaned2],"0")</f>
        <v>242.23</v>
      </c>
      <c r="Q71" s="4">
        <f>IFERROR(Table4[[#This Row],[Total Amount]]-Table4[[#This Row],[Cost]]*Table4[[#This Row],[Quantity]],0)</f>
        <v>737.24959999999999</v>
      </c>
    </row>
    <row r="72" spans="1:17" x14ac:dyDescent="0.35">
      <c r="A72" t="s">
        <v>1885</v>
      </c>
      <c r="B72" s="1">
        <v>45849</v>
      </c>
      <c r="C72" t="s">
        <v>213</v>
      </c>
      <c r="D72" t="s">
        <v>1662</v>
      </c>
      <c r="E72" t="s">
        <v>1767</v>
      </c>
      <c r="F72" t="str">
        <f>_xlfn.XLOOKUP(Table4[[#This Row],[Store_ID]],Table2[Store_ID],Table2[Region],"Unknown")</f>
        <v>North</v>
      </c>
      <c r="G72">
        <v>3</v>
      </c>
      <c r="H72">
        <f>IF(ISBLANK(G72),AVERAGE(Table4[Quantity]),(G72))</f>
        <v>3</v>
      </c>
      <c r="I72">
        <v>92.24</v>
      </c>
      <c r="J72">
        <f>IF(ISBLANK(I72),AVERAGE(Table4[Unit_Price]),(I72))</f>
        <v>92.24</v>
      </c>
      <c r="K72">
        <v>0.28000000000000003</v>
      </c>
      <c r="L72">
        <f>Table4[[#This Row],[Quantity cleaned]]*Table4[[#This Row],[Unit Price Cleaned]]*(1-Table4[[#This Row],[Discount]])</f>
        <v>199.23839999999998</v>
      </c>
      <c r="M72">
        <f>IF(ISBLANK(L72),AVERAGE(Table4[Total Amount]),(L72))</f>
        <v>199.23839999999998</v>
      </c>
      <c r="N72" t="str">
        <f>_xlfn.XLOOKUP(Table4[[#This Row],[Product_ID]],Product_Dim[Product_ID],Product_Dim[Product_Name],"Missing")</f>
        <v>Luxury Perfume Spray</v>
      </c>
      <c r="O72" t="str">
        <f>_xlfn.XLOOKUP(Table4[[#This Row],[Product_ID]],Product_Dim[Product_ID],Product_Dim[Category],0)</f>
        <v>Beauty</v>
      </c>
      <c r="P72">
        <f>_xlfn.XLOOKUP(Table4[[#This Row],[Product_ID]],Product_Dim[Product_ID],Product_Dim[Cost Cleaned2],"0")</f>
        <v>482.75</v>
      </c>
      <c r="Q72" s="4">
        <f>IFERROR(Table4[[#This Row],[Total Amount]]-Table4[[#This Row],[Cost]]*Table4[[#This Row],[Quantity]],0)</f>
        <v>-1249.0116</v>
      </c>
    </row>
    <row r="73" spans="1:17" x14ac:dyDescent="0.35">
      <c r="A73" t="s">
        <v>1886</v>
      </c>
      <c r="B73" s="1">
        <v>45889</v>
      </c>
      <c r="C73" t="s">
        <v>554</v>
      </c>
      <c r="D73" t="s">
        <v>1686</v>
      </c>
      <c r="E73" t="s">
        <v>1751</v>
      </c>
      <c r="F73" t="str">
        <f>_xlfn.XLOOKUP(Table4[[#This Row],[Store_ID]],Table2[Store_ID],Table2[Region],"Unknown")</f>
        <v>North</v>
      </c>
      <c r="G73">
        <v>2</v>
      </c>
      <c r="H73">
        <f>IF(ISBLANK(G73),AVERAGE(Table4[Quantity]),(G73))</f>
        <v>2</v>
      </c>
      <c r="I73">
        <v>668.3</v>
      </c>
      <c r="J73">
        <f>IF(ISBLANK(I73),AVERAGE(Table4[Unit_Price]),(I73))</f>
        <v>668.3</v>
      </c>
      <c r="K73">
        <v>7.0000000000000007E-2</v>
      </c>
      <c r="L73">
        <f>Table4[[#This Row],[Quantity cleaned]]*Table4[[#This Row],[Unit Price Cleaned]]*(1-Table4[[#This Row],[Discount]])</f>
        <v>1243.0379999999998</v>
      </c>
      <c r="M73">
        <f>IF(ISBLANK(L73),AVERAGE(Table4[Total Amount]),(L73))</f>
        <v>1243.0379999999998</v>
      </c>
      <c r="N73" t="str">
        <f>_xlfn.XLOOKUP(Table4[[#This Row],[Product_ID]],Product_Dim[Product_ID],Product_Dim[Product_Name],"Missing")</f>
        <v>Professional Jump Rope</v>
      </c>
      <c r="O73" t="str">
        <f>_xlfn.XLOOKUP(Table4[[#This Row],[Product_ID]],Product_Dim[Product_ID],Product_Dim[Category],0)</f>
        <v>Sports</v>
      </c>
      <c r="P73">
        <f>_xlfn.XLOOKUP(Table4[[#This Row],[Product_ID]],Product_Dim[Product_ID],Product_Dim[Cost Cleaned2],"0")</f>
        <v>477.61</v>
      </c>
      <c r="Q73" s="4">
        <f>IFERROR(Table4[[#This Row],[Total Amount]]-Table4[[#This Row],[Cost]]*Table4[[#This Row],[Quantity]],0)</f>
        <v>287.81799999999976</v>
      </c>
    </row>
    <row r="74" spans="1:17" x14ac:dyDescent="0.35">
      <c r="A74" t="s">
        <v>1887</v>
      </c>
      <c r="B74" s="1">
        <v>45533</v>
      </c>
      <c r="C74" t="s">
        <v>1267</v>
      </c>
      <c r="D74" t="s">
        <v>1618</v>
      </c>
      <c r="E74" t="s">
        <v>1767</v>
      </c>
      <c r="F74" t="str">
        <f>_xlfn.XLOOKUP(Table4[[#This Row],[Store_ID]],Table2[Store_ID],Table2[Region],"Unknown")</f>
        <v>North</v>
      </c>
      <c r="G74">
        <v>1</v>
      </c>
      <c r="H74">
        <f>IF(ISBLANK(G74),AVERAGE(Table4[Quantity]),(G74))</f>
        <v>1</v>
      </c>
      <c r="I74">
        <v>553.82000000000005</v>
      </c>
      <c r="J74">
        <f>IF(ISBLANK(I74),AVERAGE(Table4[Unit_Price]),(I74))</f>
        <v>553.82000000000005</v>
      </c>
      <c r="K74">
        <v>0.09</v>
      </c>
      <c r="L74">
        <f>Table4[[#This Row],[Quantity cleaned]]*Table4[[#This Row],[Unit Price Cleaned]]*(1-Table4[[#This Row],[Discount]])</f>
        <v>503.97620000000006</v>
      </c>
      <c r="M74">
        <f>IF(ISBLANK(L74),AVERAGE(Table4[Total Amount]),(L74))</f>
        <v>503.97620000000006</v>
      </c>
      <c r="N74" t="str">
        <f>_xlfn.XLOOKUP(Table4[[#This Row],[Product_ID]],Product_Dim[Product_ID],Product_Dim[Product_Name],"Missing")</f>
        <v>Sports Water Hydration Pack</v>
      </c>
      <c r="O74" t="str">
        <f>_xlfn.XLOOKUP(Table4[[#This Row],[Product_ID]],Product_Dim[Product_ID],Product_Dim[Category],0)</f>
        <v>Sports</v>
      </c>
      <c r="P74">
        <f>_xlfn.XLOOKUP(Table4[[#This Row],[Product_ID]],Product_Dim[Product_ID],Product_Dim[Cost Cleaned2],"0")</f>
        <v>135.61000000000001</v>
      </c>
      <c r="Q74" s="4">
        <f>IFERROR(Table4[[#This Row],[Total Amount]]-Table4[[#This Row],[Cost]]*Table4[[#This Row],[Quantity]],0)</f>
        <v>368.36620000000005</v>
      </c>
    </row>
    <row r="75" spans="1:17" x14ac:dyDescent="0.35">
      <c r="A75" t="s">
        <v>1888</v>
      </c>
      <c r="B75" s="1">
        <v>45626</v>
      </c>
      <c r="C75" t="s">
        <v>142</v>
      </c>
      <c r="D75" t="s">
        <v>1632</v>
      </c>
      <c r="E75" t="s">
        <v>1786</v>
      </c>
      <c r="F75" t="str">
        <f>_xlfn.XLOOKUP(Table4[[#This Row],[Store_ID]],Table2[Store_ID],Table2[Region],"Unknown")</f>
        <v>South</v>
      </c>
      <c r="G75">
        <v>2</v>
      </c>
      <c r="H75">
        <f>IF(ISBLANK(G75),AVERAGE(Table4[Quantity]),(G75))</f>
        <v>2</v>
      </c>
      <c r="I75">
        <v>556.42999999999995</v>
      </c>
      <c r="J75">
        <f>IF(ISBLANK(I75),AVERAGE(Table4[Unit_Price]),(I75))</f>
        <v>556.42999999999995</v>
      </c>
      <c r="K75">
        <v>0.13</v>
      </c>
      <c r="L75">
        <f>Table4[[#This Row],[Quantity cleaned]]*Table4[[#This Row],[Unit Price Cleaned]]*(1-Table4[[#This Row],[Discount]])</f>
        <v>968.18819999999994</v>
      </c>
      <c r="M75">
        <f>IF(ISBLANK(L75),AVERAGE(Table4[Total Amount]),(L75))</f>
        <v>968.18819999999994</v>
      </c>
      <c r="N75" t="str">
        <f>_xlfn.XLOOKUP(Table4[[#This Row],[Product_ID]],Product_Dim[Product_ID],Product_Dim[Product_Name],"Missing")</f>
        <v>High-Grip Football</v>
      </c>
      <c r="O75" t="str">
        <f>_xlfn.XLOOKUP(Table4[[#This Row],[Product_ID]],Product_Dim[Product_ID],Product_Dim[Category],0)</f>
        <v>Sports</v>
      </c>
      <c r="P75">
        <f>_xlfn.XLOOKUP(Table4[[#This Row],[Product_ID]],Product_Dim[Product_ID],Product_Dim[Cost Cleaned2],"0")</f>
        <v>318.91000000000003</v>
      </c>
      <c r="Q75" s="4">
        <f>IFERROR(Table4[[#This Row],[Total Amount]]-Table4[[#This Row],[Cost]]*Table4[[#This Row],[Quantity]],0)</f>
        <v>330.36819999999989</v>
      </c>
    </row>
    <row r="76" spans="1:17" x14ac:dyDescent="0.35">
      <c r="A76" t="s">
        <v>1889</v>
      </c>
      <c r="B76" s="1">
        <v>45942</v>
      </c>
      <c r="C76" t="s">
        <v>864</v>
      </c>
      <c r="D76" t="s">
        <v>1582</v>
      </c>
      <c r="E76" t="s">
        <v>1776</v>
      </c>
      <c r="F76" t="str">
        <f>_xlfn.XLOOKUP(Table4[[#This Row],[Store_ID]],Table2[Store_ID],Table2[Region],"Unknown")</f>
        <v>West</v>
      </c>
      <c r="G76">
        <v>1</v>
      </c>
      <c r="H76">
        <f>IF(ISBLANK(G76),AVERAGE(Table4[Quantity]),(G76))</f>
        <v>1</v>
      </c>
      <c r="I76">
        <v>184.98</v>
      </c>
      <c r="J76">
        <f>IF(ISBLANK(I76),AVERAGE(Table4[Unit_Price]),(I76))</f>
        <v>184.98</v>
      </c>
      <c r="K76">
        <v>0.1</v>
      </c>
      <c r="L76">
        <f>Table4[[#This Row],[Quantity cleaned]]*Table4[[#This Row],[Unit Price Cleaned]]*(1-Table4[[#This Row],[Discount]])</f>
        <v>166.482</v>
      </c>
      <c r="M76">
        <f>IF(ISBLANK(L76),AVERAGE(Table4[Total Amount]),(L76))</f>
        <v>166.482</v>
      </c>
      <c r="N76" t="str">
        <f>_xlfn.XLOOKUP(Table4[[#This Row],[Product_ID]],Product_Dim[Product_ID],Product_Dim[Product_Name],"Missing")</f>
        <v>Outdoor Sports Water Bottle</v>
      </c>
      <c r="O76" t="str">
        <f>_xlfn.XLOOKUP(Table4[[#This Row],[Product_ID]],Product_Dim[Product_ID],Product_Dim[Category],0)</f>
        <v>Sports</v>
      </c>
      <c r="P76">
        <f>_xlfn.XLOOKUP(Table4[[#This Row],[Product_ID]],Product_Dim[Product_ID],Product_Dim[Cost Cleaned2],"0")</f>
        <v>131.51</v>
      </c>
      <c r="Q76" s="4">
        <f>IFERROR(Table4[[#This Row],[Total Amount]]-Table4[[#This Row],[Cost]]*Table4[[#This Row],[Quantity]],0)</f>
        <v>34.972000000000008</v>
      </c>
    </row>
    <row r="77" spans="1:17" x14ac:dyDescent="0.35">
      <c r="A77" t="s">
        <v>1890</v>
      </c>
      <c r="B77" s="1">
        <v>45500</v>
      </c>
      <c r="C77" t="s">
        <v>136</v>
      </c>
      <c r="D77" t="s">
        <v>1736</v>
      </c>
      <c r="E77" t="s">
        <v>1788</v>
      </c>
      <c r="F77" t="str">
        <f>_xlfn.XLOOKUP(Table4[[#This Row],[Store_ID]],Table2[Store_ID],Table2[Region],"Unknown")</f>
        <v>North</v>
      </c>
      <c r="G77">
        <v>4</v>
      </c>
      <c r="H77">
        <f>IF(ISBLANK(G77),AVERAGE(Table4[Quantity]),(G77))</f>
        <v>4</v>
      </c>
      <c r="I77">
        <v>700.18</v>
      </c>
      <c r="J77">
        <f>IF(ISBLANK(I77),AVERAGE(Table4[Unit_Price]),(I77))</f>
        <v>700.18</v>
      </c>
      <c r="K77">
        <v>0.23</v>
      </c>
      <c r="L77">
        <f>Table4[[#This Row],[Quantity cleaned]]*Table4[[#This Row],[Unit Price Cleaned]]*(1-Table4[[#This Row],[Discount]])</f>
        <v>2156.5544</v>
      </c>
      <c r="M77">
        <f>IF(ISBLANK(L77),AVERAGE(Table4[Total Amount]),(L77))</f>
        <v>2156.5544</v>
      </c>
      <c r="N77" t="str">
        <f>_xlfn.XLOOKUP(Table4[[#This Row],[Product_ID]],Product_Dim[Product_ID],Product_Dim[Product_Name],"Missing")</f>
        <v>Cricket Bat</v>
      </c>
      <c r="O77" t="str">
        <f>_xlfn.XLOOKUP(Table4[[#This Row],[Product_ID]],Product_Dim[Product_ID],Product_Dim[Category],0)</f>
        <v>Sports</v>
      </c>
      <c r="P77">
        <f>_xlfn.XLOOKUP(Table4[[#This Row],[Product_ID]],Product_Dim[Product_ID],Product_Dim[Cost Cleaned2],"0")</f>
        <v>245.98</v>
      </c>
      <c r="Q77" s="4">
        <f>IFERROR(Table4[[#This Row],[Total Amount]]-Table4[[#This Row],[Cost]]*Table4[[#This Row],[Quantity]],0)</f>
        <v>1172.6343999999999</v>
      </c>
    </row>
    <row r="78" spans="1:17" x14ac:dyDescent="0.35">
      <c r="A78" t="s">
        <v>1891</v>
      </c>
      <c r="B78" s="1">
        <v>45285</v>
      </c>
      <c r="C78" t="s">
        <v>80</v>
      </c>
      <c r="D78" t="s">
        <v>1694</v>
      </c>
      <c r="E78" t="s">
        <v>1783</v>
      </c>
      <c r="F78" t="str">
        <f>_xlfn.XLOOKUP(Table4[[#This Row],[Store_ID]],Table2[Store_ID],Table2[Region],"Unknown")</f>
        <v>East</v>
      </c>
      <c r="G78">
        <v>2</v>
      </c>
      <c r="H78">
        <f>IF(ISBLANK(G78),AVERAGE(Table4[Quantity]),(G78))</f>
        <v>2</v>
      </c>
      <c r="I78">
        <v>686.31</v>
      </c>
      <c r="J78">
        <f>IF(ISBLANK(I78),AVERAGE(Table4[Unit_Price]),(I78))</f>
        <v>686.31</v>
      </c>
      <c r="K78">
        <v>0.25</v>
      </c>
      <c r="L78">
        <f>Table4[[#This Row],[Quantity cleaned]]*Table4[[#This Row],[Unit Price Cleaned]]*(1-Table4[[#This Row],[Discount]])</f>
        <v>1029.4649999999999</v>
      </c>
      <c r="M78">
        <f>IF(ISBLANK(L78),AVERAGE(Table4[Total Amount]),(L78))</f>
        <v>1029.4649999999999</v>
      </c>
      <c r="N78" t="str">
        <f>_xlfn.XLOOKUP(Table4[[#This Row],[Product_ID]],Product_Dim[Product_ID],Product_Dim[Product_Name],"Missing")</f>
        <v>Wireless Mouse</v>
      </c>
      <c r="O78" t="str">
        <f>_xlfn.XLOOKUP(Table4[[#This Row],[Product_ID]],Product_Dim[Product_ID],Product_Dim[Category],0)</f>
        <v>Electronics</v>
      </c>
      <c r="P78">
        <f>_xlfn.XLOOKUP(Table4[[#This Row],[Product_ID]],Product_Dim[Product_ID],Product_Dim[Cost Cleaned2],"0")</f>
        <v>392.89</v>
      </c>
      <c r="Q78" s="4">
        <f>IFERROR(Table4[[#This Row],[Total Amount]]-Table4[[#This Row],[Cost]]*Table4[[#This Row],[Quantity]],0)</f>
        <v>243.68499999999995</v>
      </c>
    </row>
    <row r="79" spans="1:17" x14ac:dyDescent="0.35">
      <c r="A79" t="s">
        <v>1892</v>
      </c>
      <c r="B79" s="1">
        <v>45800</v>
      </c>
      <c r="C79" t="s">
        <v>35</v>
      </c>
      <c r="D79" t="s">
        <v>1676</v>
      </c>
      <c r="E79" t="s">
        <v>1795</v>
      </c>
      <c r="F79" t="str">
        <f>_xlfn.XLOOKUP(Table4[[#This Row],[Store_ID]],Table2[Store_ID],Table2[Region],"Unknown")</f>
        <v>North</v>
      </c>
      <c r="G79">
        <v>1</v>
      </c>
      <c r="H79">
        <f>IF(ISBLANK(G79),AVERAGE(Table4[Quantity]),(G79))</f>
        <v>1</v>
      </c>
      <c r="I79">
        <v>687.82</v>
      </c>
      <c r="J79">
        <f>IF(ISBLANK(I79),AVERAGE(Table4[Unit_Price]),(I79))</f>
        <v>687.82</v>
      </c>
      <c r="K79">
        <v>0.27</v>
      </c>
      <c r="L79">
        <f>Table4[[#This Row],[Quantity cleaned]]*Table4[[#This Row],[Unit Price Cleaned]]*(1-Table4[[#This Row],[Discount]])</f>
        <v>502.10860000000002</v>
      </c>
      <c r="M79">
        <f>IF(ISBLANK(L79),AVERAGE(Table4[Total Amount]),(L79))</f>
        <v>502.10860000000002</v>
      </c>
      <c r="N79" t="str">
        <f>_xlfn.XLOOKUP(Table4[[#This Row],[Product_ID]],Product_Dim[Product_ID],Product_Dim[Product_Name],"Missing")</f>
        <v>Smart LED Light Strip</v>
      </c>
      <c r="O79" t="str">
        <f>_xlfn.XLOOKUP(Table4[[#This Row],[Product_ID]],Product_Dim[Product_ID],Product_Dim[Category],0)</f>
        <v>Electronics</v>
      </c>
      <c r="P79">
        <f>_xlfn.XLOOKUP(Table4[[#This Row],[Product_ID]],Product_Dim[Product_ID],Product_Dim[Cost Cleaned2],"0")</f>
        <v>349.17</v>
      </c>
      <c r="Q79" s="4">
        <f>IFERROR(Table4[[#This Row],[Total Amount]]-Table4[[#This Row],[Cost]]*Table4[[#This Row],[Quantity]],0)</f>
        <v>152.93860000000001</v>
      </c>
    </row>
    <row r="80" spans="1:17" x14ac:dyDescent="0.35">
      <c r="A80" t="s">
        <v>1893</v>
      </c>
      <c r="B80" s="1">
        <v>45609</v>
      </c>
      <c r="C80" t="s">
        <v>711</v>
      </c>
      <c r="D80" t="s">
        <v>1708</v>
      </c>
      <c r="E80" t="s">
        <v>1776</v>
      </c>
      <c r="F80" t="str">
        <f>_xlfn.XLOOKUP(Table4[[#This Row],[Store_ID]],Table2[Store_ID],Table2[Region],"Unknown")</f>
        <v>West</v>
      </c>
      <c r="G80">
        <v>2</v>
      </c>
      <c r="H80">
        <f>IF(ISBLANK(G80),AVERAGE(Table4[Quantity]),(G80))</f>
        <v>2</v>
      </c>
      <c r="I80">
        <v>900.55</v>
      </c>
      <c r="J80">
        <f>IF(ISBLANK(I80),AVERAGE(Table4[Unit_Price]),(I80))</f>
        <v>900.55</v>
      </c>
      <c r="K80">
        <v>0.16</v>
      </c>
      <c r="L80">
        <f>Table4[[#This Row],[Quantity cleaned]]*Table4[[#This Row],[Unit Price Cleaned]]*(1-Table4[[#This Row],[Discount]])</f>
        <v>1512.924</v>
      </c>
      <c r="M80">
        <f>IF(ISBLANK(L80),AVERAGE(Table4[Total Amount]),(L80))</f>
        <v>1512.924</v>
      </c>
      <c r="N80" t="str">
        <f>_xlfn.XLOOKUP(Table4[[#This Row],[Product_ID]],Product_Dim[Product_ID],Product_Dim[Product_Name],"Missing")</f>
        <v>Hydrating Face Cleanser</v>
      </c>
      <c r="O80" t="str">
        <f>_xlfn.XLOOKUP(Table4[[#This Row],[Product_ID]],Product_Dim[Product_ID],Product_Dim[Category],0)</f>
        <v>Beauty</v>
      </c>
      <c r="P80">
        <f>_xlfn.XLOOKUP(Table4[[#This Row],[Product_ID]],Product_Dim[Product_ID],Product_Dim[Cost Cleaned2],"0")</f>
        <v>254.04361702127662</v>
      </c>
      <c r="Q80" s="4">
        <f>IFERROR(Table4[[#This Row],[Total Amount]]-Table4[[#This Row],[Cost]]*Table4[[#This Row],[Quantity]],0)</f>
        <v>1004.8367659574467</v>
      </c>
    </row>
    <row r="81" spans="1:17" x14ac:dyDescent="0.35">
      <c r="A81" t="s">
        <v>1894</v>
      </c>
      <c r="B81" s="1">
        <v>45268</v>
      </c>
      <c r="C81" t="s">
        <v>397</v>
      </c>
      <c r="D81" t="s">
        <v>1584</v>
      </c>
      <c r="E81" t="s">
        <v>1755</v>
      </c>
      <c r="F81" t="str">
        <f>_xlfn.XLOOKUP(Table4[[#This Row],[Store_ID]],Table2[Store_ID],Table2[Region],"Unknown")</f>
        <v>South</v>
      </c>
      <c r="G81">
        <v>1</v>
      </c>
      <c r="H81">
        <f>IF(ISBLANK(G81),AVERAGE(Table4[Quantity]),(G81))</f>
        <v>1</v>
      </c>
      <c r="I81">
        <v>341.17</v>
      </c>
      <c r="J81">
        <f>IF(ISBLANK(I81),AVERAGE(Table4[Unit_Price]),(I81))</f>
        <v>341.17</v>
      </c>
      <c r="K81">
        <v>0.15</v>
      </c>
      <c r="L81">
        <f>Table4[[#This Row],[Quantity cleaned]]*Table4[[#This Row],[Unit Price Cleaned]]*(1-Table4[[#This Row],[Discount]])</f>
        <v>289.99450000000002</v>
      </c>
      <c r="M81">
        <f>IF(ISBLANK(L81),AVERAGE(Table4[Total Amount]),(L81))</f>
        <v>289.99450000000002</v>
      </c>
      <c r="N81" t="str">
        <f>_xlfn.XLOOKUP(Table4[[#This Row],[Product_ID]],Product_Dim[Product_ID],Product_Dim[Product_Name],"Missing")</f>
        <v>Multi-Purpose Storage Box</v>
      </c>
      <c r="O81" t="str">
        <f>_xlfn.XLOOKUP(Table4[[#This Row],[Product_ID]],Product_Dim[Product_ID],Product_Dim[Category],0)</f>
        <v>Home</v>
      </c>
      <c r="P81">
        <f>_xlfn.XLOOKUP(Table4[[#This Row],[Product_ID]],Product_Dim[Product_ID],Product_Dim[Cost Cleaned2],"0")</f>
        <v>123.46</v>
      </c>
      <c r="Q81" s="4">
        <f>IFERROR(Table4[[#This Row],[Total Amount]]-Table4[[#This Row],[Cost]]*Table4[[#This Row],[Quantity]],0)</f>
        <v>166.53450000000004</v>
      </c>
    </row>
    <row r="82" spans="1:17" x14ac:dyDescent="0.35">
      <c r="A82" t="s">
        <v>1895</v>
      </c>
      <c r="B82" s="1">
        <v>45885</v>
      </c>
      <c r="C82" t="s">
        <v>577</v>
      </c>
      <c r="D82" t="s">
        <v>1646</v>
      </c>
      <c r="E82" t="s">
        <v>1776</v>
      </c>
      <c r="F82" t="str">
        <f>_xlfn.XLOOKUP(Table4[[#This Row],[Store_ID]],Table2[Store_ID],Table2[Region],"Unknown")</f>
        <v>West</v>
      </c>
      <c r="G82">
        <v>1</v>
      </c>
      <c r="H82">
        <f>IF(ISBLANK(G82),AVERAGE(Table4[Quantity]),(G82))</f>
        <v>1</v>
      </c>
      <c r="I82">
        <v>442.27</v>
      </c>
      <c r="J82">
        <f>IF(ISBLANK(I82),AVERAGE(Table4[Unit_Price]),(I82))</f>
        <v>442.27</v>
      </c>
      <c r="K82">
        <v>0.06</v>
      </c>
      <c r="L82">
        <f>Table4[[#This Row],[Quantity cleaned]]*Table4[[#This Row],[Unit Price Cleaned]]*(1-Table4[[#This Row],[Discount]])</f>
        <v>415.73379999999997</v>
      </c>
      <c r="M82">
        <f>IF(ISBLANK(L82),AVERAGE(Table4[Total Amount]),(L82))</f>
        <v>415.73379999999997</v>
      </c>
      <c r="N82" t="str">
        <f>_xlfn.XLOOKUP(Table4[[#This Row],[Product_ID]],Product_Dim[Product_ID],Product_Dim[Product_Name],"Missing")</f>
        <v>Rugby Ball</v>
      </c>
      <c r="O82" t="str">
        <f>_xlfn.XLOOKUP(Table4[[#This Row],[Product_ID]],Product_Dim[Product_ID],Product_Dim[Category],0)</f>
        <v>Sports</v>
      </c>
      <c r="P82">
        <f>_xlfn.XLOOKUP(Table4[[#This Row],[Product_ID]],Product_Dim[Product_ID],Product_Dim[Cost Cleaned2],"0")</f>
        <v>212.26</v>
      </c>
      <c r="Q82" s="4">
        <f>IFERROR(Table4[[#This Row],[Total Amount]]-Table4[[#This Row],[Cost]]*Table4[[#This Row],[Quantity]],0)</f>
        <v>203.47379999999998</v>
      </c>
    </row>
    <row r="83" spans="1:17" x14ac:dyDescent="0.35">
      <c r="A83" t="s">
        <v>1896</v>
      </c>
      <c r="B83" s="1">
        <v>45616</v>
      </c>
      <c r="C83" t="s">
        <v>804</v>
      </c>
      <c r="D83" t="s">
        <v>1684</v>
      </c>
      <c r="E83" t="s">
        <v>1780</v>
      </c>
      <c r="F83" t="str">
        <f>_xlfn.XLOOKUP(Table4[[#This Row],[Store_ID]],Table2[Store_ID],Table2[Region],"Unknown")</f>
        <v>South</v>
      </c>
      <c r="G83">
        <v>1</v>
      </c>
      <c r="H83">
        <f>IF(ISBLANK(G83),AVERAGE(Table4[Quantity]),(G83))</f>
        <v>1</v>
      </c>
      <c r="I83">
        <v>363.73</v>
      </c>
      <c r="J83">
        <f>IF(ISBLANK(I83),AVERAGE(Table4[Unit_Price]),(I83))</f>
        <v>363.73</v>
      </c>
      <c r="K83">
        <v>0.25</v>
      </c>
      <c r="L83">
        <f>Table4[[#This Row],[Quantity cleaned]]*Table4[[#This Row],[Unit Price Cleaned]]*(1-Table4[[#This Row],[Discount]])</f>
        <v>272.79750000000001</v>
      </c>
      <c r="M83">
        <f>IF(ISBLANK(L83),AVERAGE(Table4[Total Amount]),(L83))</f>
        <v>272.79750000000001</v>
      </c>
      <c r="N83" t="str">
        <f>_xlfn.XLOOKUP(Table4[[#This Row],[Product_ID]],Product_Dim[Product_ID],Product_Dim[Product_Name],"Missing")</f>
        <v>Hair Repair Oil Treatment</v>
      </c>
      <c r="O83" t="str">
        <f>_xlfn.XLOOKUP(Table4[[#This Row],[Product_ID]],Product_Dim[Product_ID],Product_Dim[Category],0)</f>
        <v>Beauty</v>
      </c>
      <c r="P83">
        <f>_xlfn.XLOOKUP(Table4[[#This Row],[Product_ID]],Product_Dim[Product_ID],Product_Dim[Cost Cleaned2],"0")</f>
        <v>214.32</v>
      </c>
      <c r="Q83" s="4">
        <f>IFERROR(Table4[[#This Row],[Total Amount]]-Table4[[#This Row],[Cost]]*Table4[[#This Row],[Quantity]],0)</f>
        <v>58.47750000000002</v>
      </c>
    </row>
    <row r="84" spans="1:17" x14ac:dyDescent="0.35">
      <c r="A84" t="s">
        <v>1897</v>
      </c>
      <c r="B84" s="1">
        <v>45518</v>
      </c>
      <c r="C84" t="s">
        <v>1176</v>
      </c>
      <c r="D84" t="s">
        <v>1724</v>
      </c>
      <c r="E84" t="s">
        <v>1801</v>
      </c>
      <c r="F84" t="str">
        <f>_xlfn.XLOOKUP(Table4[[#This Row],[Store_ID]],Table2[Store_ID],Table2[Region],"Unknown")</f>
        <v>North</v>
      </c>
      <c r="G84">
        <v>2</v>
      </c>
      <c r="H84">
        <f>IF(ISBLANK(G84),AVERAGE(Table4[Quantity]),(G84))</f>
        <v>2</v>
      </c>
      <c r="I84">
        <v>601.33000000000004</v>
      </c>
      <c r="J84">
        <f>IF(ISBLANK(I84),AVERAGE(Table4[Unit_Price]),(I84))</f>
        <v>601.33000000000004</v>
      </c>
      <c r="K84">
        <v>0.16</v>
      </c>
      <c r="L84">
        <f>Table4[[#This Row],[Quantity cleaned]]*Table4[[#This Row],[Unit Price Cleaned]]*(1-Table4[[#This Row],[Discount]])</f>
        <v>1010.2344000000001</v>
      </c>
      <c r="M84">
        <f>IF(ISBLANK(L84),AVERAGE(Table4[Total Amount]),(L84))</f>
        <v>1010.2344000000001</v>
      </c>
      <c r="N84" t="str">
        <f>_xlfn.XLOOKUP(Table4[[#This Row],[Product_ID]],Product_Dim[Product_ID],Product_Dim[Product_Name],"Missing")</f>
        <v>Women's High Heels</v>
      </c>
      <c r="O84" t="str">
        <f>_xlfn.XLOOKUP(Table4[[#This Row],[Product_ID]],Product_Dim[Product_ID],Product_Dim[Category],0)</f>
        <v>Clothing</v>
      </c>
      <c r="P84">
        <f>_xlfn.XLOOKUP(Table4[[#This Row],[Product_ID]],Product_Dim[Product_ID],Product_Dim[Cost Cleaned2],"0")</f>
        <v>438.25</v>
      </c>
      <c r="Q84" s="4">
        <f>IFERROR(Table4[[#This Row],[Total Amount]]-Table4[[#This Row],[Cost]]*Table4[[#This Row],[Quantity]],0)</f>
        <v>133.73440000000005</v>
      </c>
    </row>
    <row r="85" spans="1:17" x14ac:dyDescent="0.35">
      <c r="A85" t="s">
        <v>1898</v>
      </c>
      <c r="B85" s="1">
        <v>45427</v>
      </c>
      <c r="C85" t="s">
        <v>1249</v>
      </c>
      <c r="D85" t="s">
        <v>1576</v>
      </c>
      <c r="E85" t="s">
        <v>1804</v>
      </c>
      <c r="F85" t="str">
        <f>_xlfn.XLOOKUP(Table4[[#This Row],[Store_ID]],Table2[Store_ID],Table2[Region],"Unknown")</f>
        <v>East</v>
      </c>
      <c r="G85">
        <v>4</v>
      </c>
      <c r="H85">
        <f>IF(ISBLANK(G85),AVERAGE(Table4[Quantity]),(G85))</f>
        <v>4</v>
      </c>
      <c r="I85">
        <v>34.39</v>
      </c>
      <c r="J85">
        <f>IF(ISBLANK(I85),AVERAGE(Table4[Unit_Price]),(I85))</f>
        <v>34.39</v>
      </c>
      <c r="K85">
        <v>0.03</v>
      </c>
      <c r="L85">
        <f>Table4[[#This Row],[Quantity cleaned]]*Table4[[#This Row],[Unit Price Cleaned]]*(1-Table4[[#This Row],[Discount]])</f>
        <v>133.4332</v>
      </c>
      <c r="M85">
        <f>IF(ISBLANK(L85),AVERAGE(Table4[Total Amount]),(L85))</f>
        <v>133.4332</v>
      </c>
      <c r="N85" t="str">
        <f>_xlfn.XLOOKUP(Table4[[#This Row],[Product_ID]],Product_Dim[Product_ID],Product_Dim[Product_Name],"Missing")</f>
        <v>Soccer Training Cone Set</v>
      </c>
      <c r="O85" t="str">
        <f>_xlfn.XLOOKUP(Table4[[#This Row],[Product_ID]],Product_Dim[Product_ID],Product_Dim[Category],0)</f>
        <v>Sports</v>
      </c>
      <c r="P85">
        <f>_xlfn.XLOOKUP(Table4[[#This Row],[Product_ID]],Product_Dim[Product_ID],Product_Dim[Cost Cleaned2],"0")</f>
        <v>144.53</v>
      </c>
      <c r="Q85" s="4">
        <f>IFERROR(Table4[[#This Row],[Total Amount]]-Table4[[#This Row],[Cost]]*Table4[[#This Row],[Quantity]],0)</f>
        <v>-444.68680000000001</v>
      </c>
    </row>
    <row r="86" spans="1:17" x14ac:dyDescent="0.35">
      <c r="A86" t="s">
        <v>1899</v>
      </c>
      <c r="B86" s="1">
        <v>45268</v>
      </c>
      <c r="C86" t="s">
        <v>1308</v>
      </c>
      <c r="D86" t="s">
        <v>1634</v>
      </c>
      <c r="E86" t="s">
        <v>1801</v>
      </c>
      <c r="F86" t="str">
        <f>_xlfn.XLOOKUP(Table4[[#This Row],[Store_ID]],Table2[Store_ID],Table2[Region],"Unknown")</f>
        <v>North</v>
      </c>
      <c r="G86">
        <v>1</v>
      </c>
      <c r="H86">
        <f>IF(ISBLANK(G86),AVERAGE(Table4[Quantity]),(G86))</f>
        <v>1</v>
      </c>
      <c r="I86">
        <v>773.57</v>
      </c>
      <c r="J86">
        <f>IF(ISBLANK(I86),AVERAGE(Table4[Unit_Price]),(I86))</f>
        <v>773.57</v>
      </c>
      <c r="K86">
        <v>0.05</v>
      </c>
      <c r="L86">
        <f>Table4[[#This Row],[Quantity cleaned]]*Table4[[#This Row],[Unit Price Cleaned]]*(1-Table4[[#This Row],[Discount]])</f>
        <v>734.89150000000006</v>
      </c>
      <c r="M86">
        <f>IF(ISBLANK(L86),AVERAGE(Table4[Total Amount]),(L86))</f>
        <v>734.89150000000006</v>
      </c>
      <c r="N86" t="str">
        <f>_xlfn.XLOOKUP(Table4[[#This Row],[Product_ID]],Product_Dim[Product_ID],Product_Dim[Product_Name],"Missing")</f>
        <v>Men's Winter Jacket</v>
      </c>
      <c r="O86" t="str">
        <f>_xlfn.XLOOKUP(Table4[[#This Row],[Product_ID]],Product_Dim[Product_ID],Product_Dim[Category],0)</f>
        <v>Clothing</v>
      </c>
      <c r="P86">
        <f>_xlfn.XLOOKUP(Table4[[#This Row],[Product_ID]],Product_Dim[Product_ID],Product_Dim[Cost Cleaned2],"0")</f>
        <v>167.34</v>
      </c>
      <c r="Q86" s="4">
        <f>IFERROR(Table4[[#This Row],[Total Amount]]-Table4[[#This Row],[Cost]]*Table4[[#This Row],[Quantity]],0)</f>
        <v>567.55150000000003</v>
      </c>
    </row>
    <row r="87" spans="1:17" x14ac:dyDescent="0.35">
      <c r="A87" t="s">
        <v>1900</v>
      </c>
      <c r="B87" s="1">
        <v>45282</v>
      </c>
      <c r="C87" t="s">
        <v>200</v>
      </c>
      <c r="D87" t="s">
        <v>1718</v>
      </c>
      <c r="E87" t="s">
        <v>1773</v>
      </c>
      <c r="F87" t="str">
        <f>_xlfn.XLOOKUP(Table4[[#This Row],[Store_ID]],Table2[Store_ID],Table2[Region],"Unknown")</f>
        <v>South</v>
      </c>
      <c r="G87">
        <v>4</v>
      </c>
      <c r="H87">
        <f>IF(ISBLANK(G87),AVERAGE(Table4[Quantity]),(G87))</f>
        <v>4</v>
      </c>
      <c r="I87">
        <v>127.1</v>
      </c>
      <c r="J87">
        <f>IF(ISBLANK(I87),AVERAGE(Table4[Unit_Price]),(I87))</f>
        <v>127.1</v>
      </c>
      <c r="K87">
        <v>0.24</v>
      </c>
      <c r="L87">
        <f>Table4[[#This Row],[Quantity cleaned]]*Table4[[#This Row],[Unit Price Cleaned]]*(1-Table4[[#This Row],[Discount]])</f>
        <v>386.38400000000001</v>
      </c>
      <c r="M87">
        <f>IF(ISBLANK(L87),AVERAGE(Table4[Total Amount]),(L87))</f>
        <v>386.38400000000001</v>
      </c>
      <c r="N87" t="str">
        <f>_xlfn.XLOOKUP(Table4[[#This Row],[Product_ID]],Product_Dim[Product_ID],Product_Dim[Product_Name],"Missing")</f>
        <v>Sports Wrist Sweatbands</v>
      </c>
      <c r="O87" t="str">
        <f>_xlfn.XLOOKUP(Table4[[#This Row],[Product_ID]],Product_Dim[Product_ID],Product_Dim[Category],0)</f>
        <v>Sports</v>
      </c>
      <c r="P87">
        <f>_xlfn.XLOOKUP(Table4[[#This Row],[Product_ID]],Product_Dim[Product_ID],Product_Dim[Cost Cleaned2],"0")</f>
        <v>131.24</v>
      </c>
      <c r="Q87" s="4">
        <f>IFERROR(Table4[[#This Row],[Total Amount]]-Table4[[#This Row],[Cost]]*Table4[[#This Row],[Quantity]],0)</f>
        <v>-138.57600000000002</v>
      </c>
    </row>
    <row r="88" spans="1:17" x14ac:dyDescent="0.35">
      <c r="A88" t="s">
        <v>1901</v>
      </c>
      <c r="B88" s="1">
        <v>45545</v>
      </c>
      <c r="C88" t="s">
        <v>952</v>
      </c>
      <c r="D88" t="s">
        <v>1582</v>
      </c>
      <c r="E88" t="s">
        <v>1760</v>
      </c>
      <c r="F88" t="str">
        <f>_xlfn.XLOOKUP(Table4[[#This Row],[Store_ID]],Table2[Store_ID],Table2[Region],"Unknown")</f>
        <v>North</v>
      </c>
      <c r="G88">
        <v>3</v>
      </c>
      <c r="H88">
        <f>IF(ISBLANK(G88),AVERAGE(Table4[Quantity]),(G88))</f>
        <v>3</v>
      </c>
      <c r="I88">
        <v>899.58</v>
      </c>
      <c r="J88">
        <f>IF(ISBLANK(I88),AVERAGE(Table4[Unit_Price]),(I88))</f>
        <v>899.58</v>
      </c>
      <c r="K88">
        <v>0.28000000000000003</v>
      </c>
      <c r="L88">
        <f>Table4[[#This Row],[Quantity cleaned]]*Table4[[#This Row],[Unit Price Cleaned]]*(1-Table4[[#This Row],[Discount]])</f>
        <v>1943.0928000000001</v>
      </c>
      <c r="M88">
        <f>IF(ISBLANK(L88),AVERAGE(Table4[Total Amount]),(L88))</f>
        <v>1943.0928000000001</v>
      </c>
      <c r="N88" t="str">
        <f>_xlfn.XLOOKUP(Table4[[#This Row],[Product_ID]],Product_Dim[Product_ID],Product_Dim[Product_Name],"Missing")</f>
        <v>Outdoor Sports Water Bottle</v>
      </c>
      <c r="O88" t="str">
        <f>_xlfn.XLOOKUP(Table4[[#This Row],[Product_ID]],Product_Dim[Product_ID],Product_Dim[Category],0)</f>
        <v>Sports</v>
      </c>
      <c r="P88">
        <f>_xlfn.XLOOKUP(Table4[[#This Row],[Product_ID]],Product_Dim[Product_ID],Product_Dim[Cost Cleaned2],"0")</f>
        <v>131.51</v>
      </c>
      <c r="Q88" s="4">
        <f>IFERROR(Table4[[#This Row],[Total Amount]]-Table4[[#This Row],[Cost]]*Table4[[#This Row],[Quantity]],0)</f>
        <v>1548.5628000000002</v>
      </c>
    </row>
    <row r="89" spans="1:17" x14ac:dyDescent="0.35">
      <c r="A89" t="s">
        <v>1902</v>
      </c>
      <c r="B89" s="1">
        <v>45755</v>
      </c>
      <c r="C89" t="s">
        <v>1024</v>
      </c>
      <c r="D89" t="s">
        <v>1540</v>
      </c>
      <c r="E89" t="s">
        <v>1783</v>
      </c>
      <c r="F89" t="str">
        <f>_xlfn.XLOOKUP(Table4[[#This Row],[Store_ID]],Table2[Store_ID],Table2[Region],"Unknown")</f>
        <v>East</v>
      </c>
      <c r="G89">
        <v>3</v>
      </c>
      <c r="H89">
        <f>IF(ISBLANK(G89),AVERAGE(Table4[Quantity]),(G89))</f>
        <v>3</v>
      </c>
      <c r="I89">
        <v>964.39</v>
      </c>
      <c r="J89">
        <f>IF(ISBLANK(I89),AVERAGE(Table4[Unit_Price]),(I89))</f>
        <v>964.39</v>
      </c>
      <c r="K89">
        <v>0.04</v>
      </c>
      <c r="L89">
        <f>Table4[[#This Row],[Quantity cleaned]]*Table4[[#This Row],[Unit Price Cleaned]]*(1-Table4[[#This Row],[Discount]])</f>
        <v>2777.4432000000002</v>
      </c>
      <c r="M89">
        <f>IF(ISBLANK(L89),AVERAGE(Table4[Total Amount]),(L89))</f>
        <v>2777.4432000000002</v>
      </c>
      <c r="N89" t="str">
        <f>_xlfn.XLOOKUP(Table4[[#This Row],[Product_ID]],Product_Dim[Product_ID],Product_Dim[Product_Name],"Missing")</f>
        <v>Men's Graphic T-Shirt</v>
      </c>
      <c r="O89" t="str">
        <f>_xlfn.XLOOKUP(Table4[[#This Row],[Product_ID]],Product_Dim[Product_ID],Product_Dim[Category],0)</f>
        <v>Clothing</v>
      </c>
      <c r="P89">
        <f>_xlfn.XLOOKUP(Table4[[#This Row],[Product_ID]],Product_Dim[Product_ID],Product_Dim[Cost Cleaned2],"0")</f>
        <v>342.56</v>
      </c>
      <c r="Q89" s="4">
        <f>IFERROR(Table4[[#This Row],[Total Amount]]-Table4[[#This Row],[Cost]]*Table4[[#This Row],[Quantity]],0)</f>
        <v>1749.7632000000001</v>
      </c>
    </row>
    <row r="90" spans="1:17" x14ac:dyDescent="0.35">
      <c r="A90" t="s">
        <v>1903</v>
      </c>
      <c r="B90" s="1">
        <v>45588</v>
      </c>
      <c r="C90" t="s">
        <v>599</v>
      </c>
      <c r="D90" t="s">
        <v>1618</v>
      </c>
      <c r="E90" t="s">
        <v>1746</v>
      </c>
      <c r="F90" t="str">
        <f>_xlfn.XLOOKUP(Table4[[#This Row],[Store_ID]],Table2[Store_ID],Table2[Region],"Unknown")</f>
        <v>East</v>
      </c>
      <c r="G90">
        <v>2</v>
      </c>
      <c r="H90">
        <f>IF(ISBLANK(G90),AVERAGE(Table4[Quantity]),(G90))</f>
        <v>2</v>
      </c>
      <c r="I90">
        <v>217.83</v>
      </c>
      <c r="J90">
        <f>IF(ISBLANK(I90),AVERAGE(Table4[Unit_Price]),(I90))</f>
        <v>217.83</v>
      </c>
      <c r="K90">
        <v>0.14000000000000001</v>
      </c>
      <c r="L90">
        <f>Table4[[#This Row],[Quantity cleaned]]*Table4[[#This Row],[Unit Price Cleaned]]*(1-Table4[[#This Row],[Discount]])</f>
        <v>374.66759999999999</v>
      </c>
      <c r="M90">
        <f>IF(ISBLANK(L90),AVERAGE(Table4[Total Amount]),(L90))</f>
        <v>374.66759999999999</v>
      </c>
      <c r="N90" t="str">
        <f>_xlfn.XLOOKUP(Table4[[#This Row],[Product_ID]],Product_Dim[Product_ID],Product_Dim[Product_Name],"Missing")</f>
        <v>Sports Water Hydration Pack</v>
      </c>
      <c r="O90" t="str">
        <f>_xlfn.XLOOKUP(Table4[[#This Row],[Product_ID]],Product_Dim[Product_ID],Product_Dim[Category],0)</f>
        <v>Sports</v>
      </c>
      <c r="P90">
        <f>_xlfn.XLOOKUP(Table4[[#This Row],[Product_ID]],Product_Dim[Product_ID],Product_Dim[Cost Cleaned2],"0")</f>
        <v>135.61000000000001</v>
      </c>
      <c r="Q90" s="4">
        <f>IFERROR(Table4[[#This Row],[Total Amount]]-Table4[[#This Row],[Cost]]*Table4[[#This Row],[Quantity]],0)</f>
        <v>103.44759999999997</v>
      </c>
    </row>
    <row r="91" spans="1:17" x14ac:dyDescent="0.35">
      <c r="A91" t="s">
        <v>1904</v>
      </c>
      <c r="B91" s="1">
        <v>45848</v>
      </c>
      <c r="C91" t="s">
        <v>479</v>
      </c>
      <c r="D91" t="s">
        <v>1576</v>
      </c>
      <c r="E91" t="s">
        <v>1751</v>
      </c>
      <c r="F91" t="str">
        <f>_xlfn.XLOOKUP(Table4[[#This Row],[Store_ID]],Table2[Store_ID],Table2[Region],"Unknown")</f>
        <v>North</v>
      </c>
      <c r="G91">
        <v>4</v>
      </c>
      <c r="H91">
        <f>IF(ISBLANK(G91),AVERAGE(Table4[Quantity]),(G91))</f>
        <v>4</v>
      </c>
      <c r="I91">
        <v>187.71</v>
      </c>
      <c r="J91">
        <f>IF(ISBLANK(I91),AVERAGE(Table4[Unit_Price]),(I91))</f>
        <v>187.71</v>
      </c>
      <c r="K91">
        <v>0.06</v>
      </c>
      <c r="L91">
        <f>Table4[[#This Row],[Quantity cleaned]]*Table4[[#This Row],[Unit Price Cleaned]]*(1-Table4[[#This Row],[Discount]])</f>
        <v>705.78959999999995</v>
      </c>
      <c r="M91">
        <f>IF(ISBLANK(L91),AVERAGE(Table4[Total Amount]),(L91))</f>
        <v>705.78959999999995</v>
      </c>
      <c r="N91" t="str">
        <f>_xlfn.XLOOKUP(Table4[[#This Row],[Product_ID]],Product_Dim[Product_ID],Product_Dim[Product_Name],"Missing")</f>
        <v>Soccer Training Cone Set</v>
      </c>
      <c r="O91" t="str">
        <f>_xlfn.XLOOKUP(Table4[[#This Row],[Product_ID]],Product_Dim[Product_ID],Product_Dim[Category],0)</f>
        <v>Sports</v>
      </c>
      <c r="P91">
        <f>_xlfn.XLOOKUP(Table4[[#This Row],[Product_ID]],Product_Dim[Product_ID],Product_Dim[Cost Cleaned2],"0")</f>
        <v>144.53</v>
      </c>
      <c r="Q91" s="4">
        <f>IFERROR(Table4[[#This Row],[Total Amount]]-Table4[[#This Row],[Cost]]*Table4[[#This Row],[Quantity]],0)</f>
        <v>127.66959999999995</v>
      </c>
    </row>
    <row r="92" spans="1:17" x14ac:dyDescent="0.35">
      <c r="A92" t="s">
        <v>1905</v>
      </c>
      <c r="B92" s="1">
        <v>45577</v>
      </c>
      <c r="C92" t="s">
        <v>47</v>
      </c>
      <c r="D92" t="s">
        <v>1608</v>
      </c>
      <c r="E92" t="s">
        <v>1804</v>
      </c>
      <c r="F92" t="str">
        <f>_xlfn.XLOOKUP(Table4[[#This Row],[Store_ID]],Table2[Store_ID],Table2[Region],"Unknown")</f>
        <v>East</v>
      </c>
      <c r="G92">
        <v>2</v>
      </c>
      <c r="H92">
        <f>IF(ISBLANK(G92),AVERAGE(Table4[Quantity]),(G92))</f>
        <v>2</v>
      </c>
      <c r="I92">
        <v>350.12</v>
      </c>
      <c r="J92">
        <f>IF(ISBLANK(I92),AVERAGE(Table4[Unit_Price]),(I92))</f>
        <v>350.12</v>
      </c>
      <c r="K92">
        <v>0.12</v>
      </c>
      <c r="L92">
        <f>Table4[[#This Row],[Quantity cleaned]]*Table4[[#This Row],[Unit Price Cleaned]]*(1-Table4[[#This Row],[Discount]])</f>
        <v>616.21119999999996</v>
      </c>
      <c r="M92">
        <f>IF(ISBLANK(L92),AVERAGE(Table4[Total Amount]),(L92))</f>
        <v>616.21119999999996</v>
      </c>
      <c r="N92" t="str">
        <f>_xlfn.XLOOKUP(Table4[[#This Row],[Product_ID]],Product_Dim[Product_ID],Product_Dim[Product_Name],"Missing")</f>
        <v>Modern Wall Clock</v>
      </c>
      <c r="O92" t="str">
        <f>_xlfn.XLOOKUP(Table4[[#This Row],[Product_ID]],Product_Dim[Product_ID],Product_Dim[Category],0)</f>
        <v>Home</v>
      </c>
      <c r="P92">
        <f>_xlfn.XLOOKUP(Table4[[#This Row],[Product_ID]],Product_Dim[Product_ID],Product_Dim[Cost Cleaned2],"0")</f>
        <v>179.77</v>
      </c>
      <c r="Q92" s="4">
        <f>IFERROR(Table4[[#This Row],[Total Amount]]-Table4[[#This Row],[Cost]]*Table4[[#This Row],[Quantity]],0)</f>
        <v>256.67119999999994</v>
      </c>
    </row>
    <row r="93" spans="1:17" x14ac:dyDescent="0.35">
      <c r="A93" t="s">
        <v>1906</v>
      </c>
      <c r="B93" s="1">
        <v>45312</v>
      </c>
      <c r="C93" t="s">
        <v>1258</v>
      </c>
      <c r="D93" t="s">
        <v>1574</v>
      </c>
      <c r="E93" t="s">
        <v>1751</v>
      </c>
      <c r="F93" t="str">
        <f>_xlfn.XLOOKUP(Table4[[#This Row],[Store_ID]],Table2[Store_ID],Table2[Region],"Unknown")</f>
        <v>North</v>
      </c>
      <c r="G93">
        <v>4</v>
      </c>
      <c r="H93">
        <f>IF(ISBLANK(G93),AVERAGE(Table4[Quantity]),(G93))</f>
        <v>4</v>
      </c>
      <c r="I93">
        <v>102.19</v>
      </c>
      <c r="J93">
        <f>IF(ISBLANK(I93),AVERAGE(Table4[Unit_Price]),(I93))</f>
        <v>102.19</v>
      </c>
      <c r="K93">
        <v>0.17</v>
      </c>
      <c r="L93">
        <f>Table4[[#This Row],[Quantity cleaned]]*Table4[[#This Row],[Unit Price Cleaned]]*(1-Table4[[#This Row],[Discount]])</f>
        <v>339.27079999999995</v>
      </c>
      <c r="M93">
        <f>IF(ISBLANK(L93),AVERAGE(Table4[Total Amount]),(L93))</f>
        <v>339.27079999999995</v>
      </c>
      <c r="N93" t="str">
        <f>_xlfn.XLOOKUP(Table4[[#This Row],[Product_ID]],Product_Dim[Product_ID],Product_Dim[Product_Name],"Missing")</f>
        <v>Beard Grooming Kit</v>
      </c>
      <c r="O93" t="str">
        <f>_xlfn.XLOOKUP(Table4[[#This Row],[Product_ID]],Product_Dim[Product_ID],Product_Dim[Category],0)</f>
        <v>Beauty</v>
      </c>
      <c r="P93">
        <f>_xlfn.XLOOKUP(Table4[[#This Row],[Product_ID]],Product_Dim[Product_ID],Product_Dim[Cost Cleaned2],"0")</f>
        <v>337.42</v>
      </c>
      <c r="Q93" s="4">
        <f>IFERROR(Table4[[#This Row],[Total Amount]]-Table4[[#This Row],[Cost]]*Table4[[#This Row],[Quantity]],0)</f>
        <v>-1010.4092000000001</v>
      </c>
    </row>
    <row r="94" spans="1:17" x14ac:dyDescent="0.35">
      <c r="A94" t="s">
        <v>1907</v>
      </c>
      <c r="B94" s="1">
        <v>45350</v>
      </c>
      <c r="C94" t="s">
        <v>35</v>
      </c>
      <c r="D94" t="s">
        <v>1714</v>
      </c>
      <c r="E94" t="s">
        <v>1763</v>
      </c>
      <c r="F94" t="str">
        <f>_xlfn.XLOOKUP(Table4[[#This Row],[Store_ID]],Table2[Store_ID],Table2[Region],"Unknown")</f>
        <v>South</v>
      </c>
      <c r="G94">
        <v>1</v>
      </c>
      <c r="H94">
        <f>IF(ISBLANK(G94),AVERAGE(Table4[Quantity]),(G94))</f>
        <v>1</v>
      </c>
      <c r="I94">
        <v>696.53</v>
      </c>
      <c r="J94">
        <f>IF(ISBLANK(I94),AVERAGE(Table4[Unit_Price]),(I94))</f>
        <v>696.53</v>
      </c>
      <c r="K94">
        <v>0.17</v>
      </c>
      <c r="L94">
        <f>Table4[[#This Row],[Quantity cleaned]]*Table4[[#This Row],[Unit Price Cleaned]]*(1-Table4[[#This Row],[Discount]])</f>
        <v>578.11989999999992</v>
      </c>
      <c r="M94">
        <f>IF(ISBLANK(L94),AVERAGE(Table4[Total Amount]),(L94))</f>
        <v>578.11989999999992</v>
      </c>
      <c r="N94" t="str">
        <f>_xlfn.XLOOKUP(Table4[[#This Row],[Product_ID]],Product_Dim[Product_ID],Product_Dim[Product_Name],"Missing")</f>
        <v>Kitchen Cutting Board</v>
      </c>
      <c r="O94" t="str">
        <f>_xlfn.XLOOKUP(Table4[[#This Row],[Product_ID]],Product_Dim[Product_ID],Product_Dim[Category],0)</f>
        <v>Home</v>
      </c>
      <c r="P94">
        <f>_xlfn.XLOOKUP(Table4[[#This Row],[Product_ID]],Product_Dim[Product_ID],Product_Dim[Cost Cleaned2],"0")</f>
        <v>176.07</v>
      </c>
      <c r="Q94" s="4">
        <f>IFERROR(Table4[[#This Row],[Total Amount]]-Table4[[#This Row],[Cost]]*Table4[[#This Row],[Quantity]],0)</f>
        <v>402.04989999999992</v>
      </c>
    </row>
    <row r="95" spans="1:17" x14ac:dyDescent="0.35">
      <c r="A95" t="s">
        <v>1908</v>
      </c>
      <c r="B95" s="1">
        <v>45657</v>
      </c>
      <c r="C95" t="s">
        <v>236</v>
      </c>
      <c r="D95" t="s">
        <v>1580</v>
      </c>
      <c r="E95" t="s">
        <v>1763</v>
      </c>
      <c r="F95" t="str">
        <f>_xlfn.XLOOKUP(Table4[[#This Row],[Store_ID]],Table2[Store_ID],Table2[Region],"Unknown")</f>
        <v>South</v>
      </c>
      <c r="G95">
        <v>2</v>
      </c>
      <c r="H95">
        <f>IF(ISBLANK(G95),AVERAGE(Table4[Quantity]),(G95))</f>
        <v>2</v>
      </c>
      <c r="I95">
        <v>327.52</v>
      </c>
      <c r="J95">
        <f>IF(ISBLANK(I95),AVERAGE(Table4[Unit_Price]),(I95))</f>
        <v>327.52</v>
      </c>
      <c r="K95">
        <v>0.15</v>
      </c>
      <c r="L95">
        <f>Table4[[#This Row],[Quantity cleaned]]*Table4[[#This Row],[Unit Price Cleaned]]*(1-Table4[[#This Row],[Discount]])</f>
        <v>556.78399999999999</v>
      </c>
      <c r="M95">
        <f>IF(ISBLANK(L95),AVERAGE(Table4[Total Amount]),(L95))</f>
        <v>556.78399999999999</v>
      </c>
      <c r="N95" t="str">
        <f>_xlfn.XLOOKUP(Table4[[#This Row],[Product_ID]],Product_Dim[Product_ID],Product_Dim[Product_Name],"Missing")</f>
        <v>Knee Support Brace</v>
      </c>
      <c r="O95" t="str">
        <f>_xlfn.XLOOKUP(Table4[[#This Row],[Product_ID]],Product_Dim[Product_ID],Product_Dim[Category],0)</f>
        <v>Sports</v>
      </c>
      <c r="P95">
        <f>_xlfn.XLOOKUP(Table4[[#This Row],[Product_ID]],Product_Dim[Product_ID],Product_Dim[Cost Cleaned2],"0")</f>
        <v>21.34</v>
      </c>
      <c r="Q95" s="4">
        <f>IFERROR(Table4[[#This Row],[Total Amount]]-Table4[[#This Row],[Cost]]*Table4[[#This Row],[Quantity]],0)</f>
        <v>514.10400000000004</v>
      </c>
    </row>
    <row r="96" spans="1:17" x14ac:dyDescent="0.35">
      <c r="A96" t="s">
        <v>1909</v>
      </c>
      <c r="B96" s="1">
        <v>45530</v>
      </c>
      <c r="C96" t="s">
        <v>937</v>
      </c>
      <c r="D96" t="s">
        <v>1736</v>
      </c>
      <c r="E96" t="s">
        <v>1807</v>
      </c>
      <c r="F96" t="str">
        <f>_xlfn.XLOOKUP(Table4[[#This Row],[Store_ID]],Table2[Store_ID],Table2[Region],"Unknown")</f>
        <v>East</v>
      </c>
      <c r="G96">
        <v>2</v>
      </c>
      <c r="H96">
        <f>IF(ISBLANK(G96),AVERAGE(Table4[Quantity]),(G96))</f>
        <v>2</v>
      </c>
      <c r="I96">
        <v>569.36</v>
      </c>
      <c r="J96">
        <f>IF(ISBLANK(I96),AVERAGE(Table4[Unit_Price]),(I96))</f>
        <v>569.36</v>
      </c>
      <c r="K96">
        <v>0.01</v>
      </c>
      <c r="L96">
        <f>Table4[[#This Row],[Quantity cleaned]]*Table4[[#This Row],[Unit Price Cleaned]]*(1-Table4[[#This Row],[Discount]])</f>
        <v>1127.3327999999999</v>
      </c>
      <c r="M96">
        <f>IF(ISBLANK(L96),AVERAGE(Table4[Total Amount]),(L96))</f>
        <v>1127.3327999999999</v>
      </c>
      <c r="N96" t="str">
        <f>_xlfn.XLOOKUP(Table4[[#This Row],[Product_ID]],Product_Dim[Product_ID],Product_Dim[Product_Name],"Missing")</f>
        <v>Cricket Bat</v>
      </c>
      <c r="O96" t="str">
        <f>_xlfn.XLOOKUP(Table4[[#This Row],[Product_ID]],Product_Dim[Product_ID],Product_Dim[Category],0)</f>
        <v>Sports</v>
      </c>
      <c r="P96">
        <f>_xlfn.XLOOKUP(Table4[[#This Row],[Product_ID]],Product_Dim[Product_ID],Product_Dim[Cost Cleaned2],"0")</f>
        <v>245.98</v>
      </c>
      <c r="Q96" s="4">
        <f>IFERROR(Table4[[#This Row],[Total Amount]]-Table4[[#This Row],[Cost]]*Table4[[#This Row],[Quantity]],0)</f>
        <v>635.37279999999987</v>
      </c>
    </row>
    <row r="97" spans="1:17" x14ac:dyDescent="0.35">
      <c r="A97" t="s">
        <v>1910</v>
      </c>
      <c r="B97" s="1">
        <v>45556</v>
      </c>
      <c r="C97" t="s">
        <v>1006</v>
      </c>
      <c r="D97" t="s">
        <v>1740</v>
      </c>
      <c r="E97" t="s">
        <v>1770</v>
      </c>
      <c r="F97" t="str">
        <f>_xlfn.XLOOKUP(Table4[[#This Row],[Store_ID]],Table2[Store_ID],Table2[Region],"Unknown")</f>
        <v>East</v>
      </c>
      <c r="G97">
        <v>2</v>
      </c>
      <c r="H97">
        <f>IF(ISBLANK(G97),AVERAGE(Table4[Quantity]),(G97))</f>
        <v>2</v>
      </c>
      <c r="I97">
        <v>68.290000000000006</v>
      </c>
      <c r="J97">
        <f>IF(ISBLANK(I97),AVERAGE(Table4[Unit_Price]),(I97))</f>
        <v>68.290000000000006</v>
      </c>
      <c r="K97">
        <v>0.14000000000000001</v>
      </c>
      <c r="L97">
        <f>Table4[[#This Row],[Quantity cleaned]]*Table4[[#This Row],[Unit Price Cleaned]]*(1-Table4[[#This Row],[Discount]])</f>
        <v>117.45880000000001</v>
      </c>
      <c r="M97">
        <f>IF(ISBLANK(L97),AVERAGE(Table4[Total Amount]),(L97))</f>
        <v>117.45880000000001</v>
      </c>
      <c r="N97" t="str">
        <f>_xlfn.XLOOKUP(Table4[[#This Row],[Product_ID]],Product_Dim[Product_ID],Product_Dim[Product_Name],"Missing")</f>
        <v>Stainless Steel Cookware Set</v>
      </c>
      <c r="O97" t="str">
        <f>_xlfn.XLOOKUP(Table4[[#This Row],[Product_ID]],Product_Dim[Product_ID],Product_Dim[Category],0)</f>
        <v>Home</v>
      </c>
      <c r="P97">
        <f>_xlfn.XLOOKUP(Table4[[#This Row],[Product_ID]],Product_Dim[Product_ID],Product_Dim[Cost Cleaned2],"0")</f>
        <v>201.41</v>
      </c>
      <c r="Q97" s="4">
        <f>IFERROR(Table4[[#This Row],[Total Amount]]-Table4[[#This Row],[Cost]]*Table4[[#This Row],[Quantity]],0)</f>
        <v>-285.3612</v>
      </c>
    </row>
    <row r="98" spans="1:17" x14ac:dyDescent="0.35">
      <c r="A98" t="s">
        <v>1911</v>
      </c>
      <c r="B98" s="1">
        <v>45523</v>
      </c>
      <c r="C98" t="s">
        <v>777</v>
      </c>
      <c r="D98" t="s">
        <v>1642</v>
      </c>
      <c r="E98" t="s">
        <v>1783</v>
      </c>
      <c r="F98" t="str">
        <f>_xlfn.XLOOKUP(Table4[[#This Row],[Store_ID]],Table2[Store_ID],Table2[Region],"Unknown")</f>
        <v>East</v>
      </c>
      <c r="G98">
        <v>1</v>
      </c>
      <c r="H98">
        <f>IF(ISBLANK(G98),AVERAGE(Table4[Quantity]),(G98))</f>
        <v>1</v>
      </c>
      <c r="I98">
        <v>842.9</v>
      </c>
      <c r="J98">
        <f>IF(ISBLANK(I98),AVERAGE(Table4[Unit_Price]),(I98))</f>
        <v>842.9</v>
      </c>
      <c r="K98">
        <v>0.06</v>
      </c>
      <c r="L98">
        <f>Table4[[#This Row],[Quantity cleaned]]*Table4[[#This Row],[Unit Price Cleaned]]*(1-Table4[[#This Row],[Discount]])</f>
        <v>792.32599999999991</v>
      </c>
      <c r="M98">
        <f>IF(ISBLANK(L98),AVERAGE(Table4[Total Amount]),(L98))</f>
        <v>792.32599999999991</v>
      </c>
      <c r="N98" t="str">
        <f>_xlfn.XLOOKUP(Table4[[#This Row],[Product_ID]],Product_Dim[Product_ID],Product_Dim[Product_Name],"Missing")</f>
        <v>Boxing Hand Wraps</v>
      </c>
      <c r="O98" t="str">
        <f>_xlfn.XLOOKUP(Table4[[#This Row],[Product_ID]],Product_Dim[Product_ID],Product_Dim[Category],0)</f>
        <v>Sports</v>
      </c>
      <c r="P98">
        <f>_xlfn.XLOOKUP(Table4[[#This Row],[Product_ID]],Product_Dim[Product_ID],Product_Dim[Cost Cleaned2],"0")</f>
        <v>190.29</v>
      </c>
      <c r="Q98" s="4">
        <f>IFERROR(Table4[[#This Row],[Total Amount]]-Table4[[#This Row],[Cost]]*Table4[[#This Row],[Quantity]],0)</f>
        <v>602.03599999999994</v>
      </c>
    </row>
    <row r="99" spans="1:17" x14ac:dyDescent="0.35">
      <c r="A99" t="s">
        <v>1912</v>
      </c>
      <c r="B99" s="1">
        <v>45587</v>
      </c>
      <c r="C99" t="s">
        <v>906</v>
      </c>
      <c r="D99" t="s">
        <v>1545</v>
      </c>
      <c r="E99" t="s">
        <v>1760</v>
      </c>
      <c r="F99" t="str">
        <f>_xlfn.XLOOKUP(Table4[[#This Row],[Store_ID]],Table2[Store_ID],Table2[Region],"Unknown")</f>
        <v>North</v>
      </c>
      <c r="G99">
        <v>3</v>
      </c>
      <c r="H99">
        <f>IF(ISBLANK(G99),AVERAGE(Table4[Quantity]),(G99))</f>
        <v>3</v>
      </c>
      <c r="I99">
        <v>751.94</v>
      </c>
      <c r="J99">
        <f>IF(ISBLANK(I99),AVERAGE(Table4[Unit_Price]),(I99))</f>
        <v>751.94</v>
      </c>
      <c r="K99">
        <v>0.26</v>
      </c>
      <c r="L99">
        <f>Table4[[#This Row],[Quantity cleaned]]*Table4[[#This Row],[Unit Price Cleaned]]*(1-Table4[[#This Row],[Discount]])</f>
        <v>1669.3068000000001</v>
      </c>
      <c r="M99">
        <f>IF(ISBLANK(L99),AVERAGE(Table4[Total Amount]),(L99))</f>
        <v>1669.3068000000001</v>
      </c>
      <c r="N99" t="str">
        <f>_xlfn.XLOOKUP(Table4[[#This Row],[Product_ID]],Product_Dim[Product_ID],Product_Dim[Product_Name],"Missing")</f>
        <v>Men's Running Jacket</v>
      </c>
      <c r="O99" t="str">
        <f>_xlfn.XLOOKUP(Table4[[#This Row],[Product_ID]],Product_Dim[Product_ID],Product_Dim[Category],0)</f>
        <v>Clothing</v>
      </c>
      <c r="P99">
        <f>_xlfn.XLOOKUP(Table4[[#This Row],[Product_ID]],Product_Dim[Product_ID],Product_Dim[Cost Cleaned2],"0")</f>
        <v>364.67</v>
      </c>
      <c r="Q99" s="4">
        <f>IFERROR(Table4[[#This Row],[Total Amount]]-Table4[[#This Row],[Cost]]*Table4[[#This Row],[Quantity]],0)</f>
        <v>575.29680000000008</v>
      </c>
    </row>
    <row r="100" spans="1:17" x14ac:dyDescent="0.35">
      <c r="A100" t="s">
        <v>1913</v>
      </c>
      <c r="B100" s="1">
        <v>45580</v>
      </c>
      <c r="C100" t="s">
        <v>444</v>
      </c>
      <c r="D100" t="s">
        <v>1654</v>
      </c>
      <c r="E100" t="s">
        <v>1773</v>
      </c>
      <c r="F100" t="str">
        <f>_xlfn.XLOOKUP(Table4[[#This Row],[Store_ID]],Table2[Store_ID],Table2[Region],"Unknown")</f>
        <v>South</v>
      </c>
      <c r="G100">
        <v>4</v>
      </c>
      <c r="H100">
        <f>IF(ISBLANK(G100),AVERAGE(Table4[Quantity]),(G100))</f>
        <v>4</v>
      </c>
      <c r="I100">
        <v>476.28</v>
      </c>
      <c r="J100">
        <f>IF(ISBLANK(I100),AVERAGE(Table4[Unit_Price]),(I100))</f>
        <v>476.28</v>
      </c>
      <c r="K100">
        <v>0.17</v>
      </c>
      <c r="L100">
        <f>Table4[[#This Row],[Quantity cleaned]]*Table4[[#This Row],[Unit Price Cleaned]]*(1-Table4[[#This Row],[Discount]])</f>
        <v>1581.2495999999999</v>
      </c>
      <c r="M100">
        <f>IF(ISBLANK(L100),AVERAGE(Table4[Total Amount]),(L100))</f>
        <v>1581.2495999999999</v>
      </c>
      <c r="N100" t="str">
        <f>_xlfn.XLOOKUP(Table4[[#This Row],[Product_ID]],Product_Dim[Product_ID],Product_Dim[Product_Name],"Missing")</f>
        <v>Premium Blanket Throw</v>
      </c>
      <c r="O100" t="str">
        <f>_xlfn.XLOOKUP(Table4[[#This Row],[Product_ID]],Product_Dim[Product_ID],Product_Dim[Category],0)</f>
        <v>Home</v>
      </c>
      <c r="P100">
        <f>_xlfn.XLOOKUP(Table4[[#This Row],[Product_ID]],Product_Dim[Product_ID],Product_Dim[Cost Cleaned2],"0")</f>
        <v>461.47</v>
      </c>
      <c r="Q100" s="4">
        <f>IFERROR(Table4[[#This Row],[Total Amount]]-Table4[[#This Row],[Cost]]*Table4[[#This Row],[Quantity]],0)</f>
        <v>-264.63040000000024</v>
      </c>
    </row>
    <row r="101" spans="1:17" x14ac:dyDescent="0.35">
      <c r="A101" t="s">
        <v>1914</v>
      </c>
      <c r="B101" s="1">
        <v>45479</v>
      </c>
      <c r="C101" t="s">
        <v>1018</v>
      </c>
      <c r="D101" t="s">
        <v>1650</v>
      </c>
      <c r="E101" t="s">
        <v>1760</v>
      </c>
      <c r="F101" t="str">
        <f>_xlfn.XLOOKUP(Table4[[#This Row],[Store_ID]],Table2[Store_ID],Table2[Region],"Unknown")</f>
        <v>North</v>
      </c>
      <c r="G101">
        <v>3</v>
      </c>
      <c r="H101">
        <f>IF(ISBLANK(G101),AVERAGE(Table4[Quantity]),(G101))</f>
        <v>3</v>
      </c>
      <c r="I101">
        <v>541.99</v>
      </c>
      <c r="J101">
        <f>IF(ISBLANK(I101),AVERAGE(Table4[Unit_Price]),(I101))</f>
        <v>541.99</v>
      </c>
      <c r="K101">
        <v>0.24</v>
      </c>
      <c r="L101">
        <f>Table4[[#This Row],[Quantity cleaned]]*Table4[[#This Row],[Unit Price Cleaned]]*(1-Table4[[#This Row],[Discount]])</f>
        <v>1235.7372</v>
      </c>
      <c r="M101">
        <f>IF(ISBLANK(L101),AVERAGE(Table4[Total Amount]),(L101))</f>
        <v>1235.7372</v>
      </c>
      <c r="N101" t="str">
        <f>_xlfn.XLOOKUP(Table4[[#This Row],[Product_ID]],Product_Dim[Product_ID],Product_Dim[Product_Name],"Missing")</f>
        <v>Sports Stopwatch Pro</v>
      </c>
      <c r="O101" t="str">
        <f>_xlfn.XLOOKUP(Table4[[#This Row],[Product_ID]],Product_Dim[Product_ID],Product_Dim[Category],0)</f>
        <v>Sports</v>
      </c>
      <c r="P101">
        <f>_xlfn.XLOOKUP(Table4[[#This Row],[Product_ID]],Product_Dim[Product_ID],Product_Dim[Cost Cleaned2],"0")</f>
        <v>434.84</v>
      </c>
      <c r="Q101" s="4">
        <f>IFERROR(Table4[[#This Row],[Total Amount]]-Table4[[#This Row],[Cost]]*Table4[[#This Row],[Quantity]],0)</f>
        <v>-68.782799999999952</v>
      </c>
    </row>
    <row r="102" spans="1:17" x14ac:dyDescent="0.35">
      <c r="A102" t="s">
        <v>1915</v>
      </c>
      <c r="B102" s="1">
        <v>45677</v>
      </c>
      <c r="C102" t="s">
        <v>1149</v>
      </c>
      <c r="D102" t="s">
        <v>1608</v>
      </c>
      <c r="E102" t="s">
        <v>1767</v>
      </c>
      <c r="F102" t="str">
        <f>_xlfn.XLOOKUP(Table4[[#This Row],[Store_ID]],Table2[Store_ID],Table2[Region],"Unknown")</f>
        <v>North</v>
      </c>
      <c r="G102">
        <v>2</v>
      </c>
      <c r="H102">
        <f>IF(ISBLANK(G102),AVERAGE(Table4[Quantity]),(G102))</f>
        <v>2</v>
      </c>
      <c r="I102">
        <v>401.5</v>
      </c>
      <c r="J102">
        <f>IF(ISBLANK(I102),AVERAGE(Table4[Unit_Price]),(I102))</f>
        <v>401.5</v>
      </c>
      <c r="K102">
        <v>0.18</v>
      </c>
      <c r="L102">
        <f>Table4[[#This Row],[Quantity cleaned]]*Table4[[#This Row],[Unit Price Cleaned]]*(1-Table4[[#This Row],[Discount]])</f>
        <v>658.46</v>
      </c>
      <c r="M102">
        <f>IF(ISBLANK(L102),AVERAGE(Table4[Total Amount]),(L102))</f>
        <v>658.46</v>
      </c>
      <c r="N102" t="str">
        <f>_xlfn.XLOOKUP(Table4[[#This Row],[Product_ID]],Product_Dim[Product_ID],Product_Dim[Product_Name],"Missing")</f>
        <v>Modern Wall Clock</v>
      </c>
      <c r="O102" t="str">
        <f>_xlfn.XLOOKUP(Table4[[#This Row],[Product_ID]],Product_Dim[Product_ID],Product_Dim[Category],0)</f>
        <v>Home</v>
      </c>
      <c r="P102">
        <f>_xlfn.XLOOKUP(Table4[[#This Row],[Product_ID]],Product_Dim[Product_ID],Product_Dim[Cost Cleaned2],"0")</f>
        <v>179.77</v>
      </c>
      <c r="Q102" s="4">
        <f>IFERROR(Table4[[#This Row],[Total Amount]]-Table4[[#This Row],[Cost]]*Table4[[#This Row],[Quantity]],0)</f>
        <v>298.92</v>
      </c>
    </row>
    <row r="103" spans="1:17" x14ac:dyDescent="0.35">
      <c r="A103" t="s">
        <v>1916</v>
      </c>
      <c r="B103" s="1">
        <v>45453</v>
      </c>
      <c r="C103" t="s">
        <v>299</v>
      </c>
      <c r="D103" t="s">
        <v>1592</v>
      </c>
      <c r="E103" t="s">
        <v>1791</v>
      </c>
      <c r="F103" t="str">
        <f>_xlfn.XLOOKUP(Table4[[#This Row],[Store_ID]],Table2[Store_ID],Table2[Region],"Unknown")</f>
        <v>East</v>
      </c>
      <c r="G103">
        <v>3</v>
      </c>
      <c r="H103">
        <f>IF(ISBLANK(G103),AVERAGE(Table4[Quantity]),(G103))</f>
        <v>3</v>
      </c>
      <c r="I103">
        <v>359.56</v>
      </c>
      <c r="J103">
        <f>IF(ISBLANK(I103),AVERAGE(Table4[Unit_Price]),(I103))</f>
        <v>359.56</v>
      </c>
      <c r="K103">
        <v>0.17</v>
      </c>
      <c r="L103">
        <f>Table4[[#This Row],[Quantity cleaned]]*Table4[[#This Row],[Unit Price Cleaned]]*(1-Table4[[#This Row],[Discount]])</f>
        <v>895.30439999999999</v>
      </c>
      <c r="M103">
        <f>IF(ISBLANK(L103),AVERAGE(Table4[Total Amount]),(L103))</f>
        <v>895.30439999999999</v>
      </c>
      <c r="N103" t="str">
        <f>_xlfn.XLOOKUP(Table4[[#This Row],[Product_ID]],Product_Dim[Product_ID],Product_Dim[Product_Name],"Missing")</f>
        <v>Women's Scarf Set</v>
      </c>
      <c r="O103" t="str">
        <f>_xlfn.XLOOKUP(Table4[[#This Row],[Product_ID]],Product_Dim[Product_ID],Product_Dim[Category],0)</f>
        <v>Clothing</v>
      </c>
      <c r="P103">
        <f>_xlfn.XLOOKUP(Table4[[#This Row],[Product_ID]],Product_Dim[Product_ID],Product_Dim[Cost Cleaned2],"0")</f>
        <v>174.02</v>
      </c>
      <c r="Q103" s="4">
        <f>IFERROR(Table4[[#This Row],[Total Amount]]-Table4[[#This Row],[Cost]]*Table4[[#This Row],[Quantity]],0)</f>
        <v>373.24439999999993</v>
      </c>
    </row>
    <row r="104" spans="1:17" x14ac:dyDescent="0.35">
      <c r="A104" t="s">
        <v>1917</v>
      </c>
      <c r="B104" s="1">
        <v>45552</v>
      </c>
      <c r="C104" t="s">
        <v>342</v>
      </c>
      <c r="D104" t="s">
        <v>1702</v>
      </c>
      <c r="E104" t="s">
        <v>1788</v>
      </c>
      <c r="F104" t="str">
        <f>_xlfn.XLOOKUP(Table4[[#This Row],[Store_ID]],Table2[Store_ID],Table2[Region],"Unknown")</f>
        <v>North</v>
      </c>
      <c r="G104">
        <v>2</v>
      </c>
      <c r="H104">
        <f>IF(ISBLANK(G104),AVERAGE(Table4[Quantity]),(G104))</f>
        <v>2</v>
      </c>
      <c r="I104">
        <v>471.88</v>
      </c>
      <c r="J104">
        <f>IF(ISBLANK(I104),AVERAGE(Table4[Unit_Price]),(I104))</f>
        <v>471.88</v>
      </c>
      <c r="K104">
        <v>0.24</v>
      </c>
      <c r="L104">
        <f>Table4[[#This Row],[Quantity cleaned]]*Table4[[#This Row],[Unit Price Cleaned]]*(1-Table4[[#This Row],[Discount]])</f>
        <v>717.25760000000002</v>
      </c>
      <c r="M104">
        <f>IF(ISBLANK(L104),AVERAGE(Table4[Total Amount]),(L104))</f>
        <v>717.25760000000002</v>
      </c>
      <c r="N104" t="str">
        <f>_xlfn.XLOOKUP(Table4[[#This Row],[Product_ID]],Product_Dim[Product_ID],Product_Dim[Product_Name],"Missing")</f>
        <v>Wall-Mounted Spice Rack</v>
      </c>
      <c r="O104" t="str">
        <f>_xlfn.XLOOKUP(Table4[[#This Row],[Product_ID]],Product_Dim[Product_ID],Product_Dim[Category],0)</f>
        <v>Home</v>
      </c>
      <c r="P104">
        <f>_xlfn.XLOOKUP(Table4[[#This Row],[Product_ID]],Product_Dim[Product_ID],Product_Dim[Cost Cleaned2],"0")</f>
        <v>143.43</v>
      </c>
      <c r="Q104" s="4">
        <f>IFERROR(Table4[[#This Row],[Total Amount]]-Table4[[#This Row],[Cost]]*Table4[[#This Row],[Quantity]],0)</f>
        <v>430.39760000000001</v>
      </c>
    </row>
    <row r="105" spans="1:17" x14ac:dyDescent="0.35">
      <c r="A105" t="s">
        <v>1918</v>
      </c>
      <c r="B105" s="1">
        <v>45907</v>
      </c>
      <c r="C105" t="s">
        <v>596</v>
      </c>
      <c r="D105" t="s">
        <v>1610</v>
      </c>
      <c r="E105" t="s">
        <v>1763</v>
      </c>
      <c r="F105" t="str">
        <f>_xlfn.XLOOKUP(Table4[[#This Row],[Store_ID]],Table2[Store_ID],Table2[Region],"Unknown")</f>
        <v>South</v>
      </c>
      <c r="G105">
        <v>4</v>
      </c>
      <c r="H105">
        <f>IF(ISBLANK(G105),AVERAGE(Table4[Quantity]),(G105))</f>
        <v>4</v>
      </c>
      <c r="I105">
        <v>925.19</v>
      </c>
      <c r="J105">
        <f>IF(ISBLANK(I105),AVERAGE(Table4[Unit_Price]),(I105))</f>
        <v>925.19</v>
      </c>
      <c r="K105">
        <v>0.19</v>
      </c>
      <c r="L105">
        <f>Table4[[#This Row],[Quantity cleaned]]*Table4[[#This Row],[Unit Price Cleaned]]*(1-Table4[[#This Row],[Discount]])</f>
        <v>2997.6156000000005</v>
      </c>
      <c r="M105">
        <f>IF(ISBLANK(L105),AVERAGE(Table4[Total Amount]),(L105))</f>
        <v>2997.6156000000005</v>
      </c>
      <c r="N105" t="str">
        <f>_xlfn.XLOOKUP(Table4[[#This Row],[Product_ID]],Product_Dim[Product_ID],Product_Dim[Product_Name],"Missing")</f>
        <v>Gaming Mechanical Keyboard</v>
      </c>
      <c r="O105" t="str">
        <f>_xlfn.XLOOKUP(Table4[[#This Row],[Product_ID]],Product_Dim[Product_ID],Product_Dim[Category],0)</f>
        <v>Electronics</v>
      </c>
      <c r="P105">
        <f>_xlfn.XLOOKUP(Table4[[#This Row],[Product_ID]],Product_Dim[Product_ID],Product_Dim[Cost Cleaned2],"0")</f>
        <v>419.28</v>
      </c>
      <c r="Q105" s="4">
        <f>IFERROR(Table4[[#This Row],[Total Amount]]-Table4[[#This Row],[Cost]]*Table4[[#This Row],[Quantity]],0)</f>
        <v>1320.4956000000006</v>
      </c>
    </row>
    <row r="106" spans="1:17" x14ac:dyDescent="0.35">
      <c r="A106" t="s">
        <v>1919</v>
      </c>
      <c r="B106" s="1">
        <v>45330</v>
      </c>
      <c r="C106" t="s">
        <v>116</v>
      </c>
      <c r="D106" t="s">
        <v>1714</v>
      </c>
      <c r="E106" t="s">
        <v>1786</v>
      </c>
      <c r="F106" t="str">
        <f>_xlfn.XLOOKUP(Table4[[#This Row],[Store_ID]],Table2[Store_ID],Table2[Region],"Unknown")</f>
        <v>South</v>
      </c>
      <c r="G106">
        <v>2</v>
      </c>
      <c r="H106">
        <f>IF(ISBLANK(G106),AVERAGE(Table4[Quantity]),(G106))</f>
        <v>2</v>
      </c>
      <c r="I106">
        <v>879.63</v>
      </c>
      <c r="J106">
        <f>IF(ISBLANK(I106),AVERAGE(Table4[Unit_Price]),(I106))</f>
        <v>879.63</v>
      </c>
      <c r="K106">
        <v>7.0000000000000007E-2</v>
      </c>
      <c r="L106">
        <f>Table4[[#This Row],[Quantity cleaned]]*Table4[[#This Row],[Unit Price Cleaned]]*(1-Table4[[#This Row],[Discount]])</f>
        <v>1636.1117999999999</v>
      </c>
      <c r="M106">
        <f>IF(ISBLANK(L106),AVERAGE(Table4[Total Amount]),(L106))</f>
        <v>1636.1117999999999</v>
      </c>
      <c r="N106" t="str">
        <f>_xlfn.XLOOKUP(Table4[[#This Row],[Product_ID]],Product_Dim[Product_ID],Product_Dim[Product_Name],"Missing")</f>
        <v>Kitchen Cutting Board</v>
      </c>
      <c r="O106" t="str">
        <f>_xlfn.XLOOKUP(Table4[[#This Row],[Product_ID]],Product_Dim[Product_ID],Product_Dim[Category],0)</f>
        <v>Home</v>
      </c>
      <c r="P106">
        <f>_xlfn.XLOOKUP(Table4[[#This Row],[Product_ID]],Product_Dim[Product_ID],Product_Dim[Cost Cleaned2],"0")</f>
        <v>176.07</v>
      </c>
      <c r="Q106" s="4">
        <f>IFERROR(Table4[[#This Row],[Total Amount]]-Table4[[#This Row],[Cost]]*Table4[[#This Row],[Quantity]],0)</f>
        <v>1283.9717999999998</v>
      </c>
    </row>
    <row r="107" spans="1:17" x14ac:dyDescent="0.35">
      <c r="A107" t="s">
        <v>1920</v>
      </c>
      <c r="B107" s="1">
        <v>45214</v>
      </c>
      <c r="C107" t="s">
        <v>17</v>
      </c>
      <c r="D107" t="s">
        <v>1700</v>
      </c>
      <c r="E107" t="s">
        <v>1801</v>
      </c>
      <c r="F107" t="str">
        <f>_xlfn.XLOOKUP(Table4[[#This Row],[Store_ID]],Table2[Store_ID],Table2[Region],"Unknown")</f>
        <v>North</v>
      </c>
      <c r="G107">
        <v>2</v>
      </c>
      <c r="H107">
        <f>IF(ISBLANK(G107),AVERAGE(Table4[Quantity]),(G107))</f>
        <v>2</v>
      </c>
      <c r="I107">
        <v>418.23</v>
      </c>
      <c r="J107">
        <f>IF(ISBLANK(I107),AVERAGE(Table4[Unit_Price]),(I107))</f>
        <v>418.23</v>
      </c>
      <c r="K107">
        <v>0.28000000000000003</v>
      </c>
      <c r="L107">
        <f>Table4[[#This Row],[Quantity cleaned]]*Table4[[#This Row],[Unit Price Cleaned]]*(1-Table4[[#This Row],[Discount]])</f>
        <v>602.25120000000004</v>
      </c>
      <c r="M107">
        <f>IF(ISBLANK(L107),AVERAGE(Table4[Total Amount]),(L107))</f>
        <v>602.25120000000004</v>
      </c>
      <c r="N107" t="str">
        <f>_xlfn.XLOOKUP(Table4[[#This Row],[Product_ID]],Product_Dim[Product_ID],Product_Dim[Product_Name],"Missing")</f>
        <v>Decorative Lamp Shade</v>
      </c>
      <c r="O107" t="str">
        <f>_xlfn.XLOOKUP(Table4[[#This Row],[Product_ID]],Product_Dim[Product_ID],Product_Dim[Category],0)</f>
        <v>Home</v>
      </c>
      <c r="P107">
        <f>_xlfn.XLOOKUP(Table4[[#This Row],[Product_ID]],Product_Dim[Product_ID],Product_Dim[Cost Cleaned2],"0")</f>
        <v>228.53</v>
      </c>
      <c r="Q107" s="4">
        <f>IFERROR(Table4[[#This Row],[Total Amount]]-Table4[[#This Row],[Cost]]*Table4[[#This Row],[Quantity]],0)</f>
        <v>145.19120000000004</v>
      </c>
    </row>
    <row r="108" spans="1:17" x14ac:dyDescent="0.35">
      <c r="A108" t="s">
        <v>1921</v>
      </c>
      <c r="B108" s="1">
        <v>45891</v>
      </c>
      <c r="C108" t="s">
        <v>852</v>
      </c>
      <c r="D108" t="s">
        <v>1580</v>
      </c>
      <c r="E108" t="s">
        <v>1804</v>
      </c>
      <c r="F108" t="str">
        <f>_xlfn.XLOOKUP(Table4[[#This Row],[Store_ID]],Table2[Store_ID],Table2[Region],"Unknown")</f>
        <v>East</v>
      </c>
      <c r="G108">
        <v>3</v>
      </c>
      <c r="H108">
        <f>IF(ISBLANK(G108),AVERAGE(Table4[Quantity]),(G108))</f>
        <v>3</v>
      </c>
      <c r="I108">
        <v>551.72</v>
      </c>
      <c r="J108">
        <f>IF(ISBLANK(I108),AVERAGE(Table4[Unit_Price]),(I108))</f>
        <v>551.72</v>
      </c>
      <c r="K108">
        <v>0.03</v>
      </c>
      <c r="L108">
        <f>Table4[[#This Row],[Quantity cleaned]]*Table4[[#This Row],[Unit Price Cleaned]]*(1-Table4[[#This Row],[Discount]])</f>
        <v>1605.5052000000001</v>
      </c>
      <c r="M108">
        <f>IF(ISBLANK(L108),AVERAGE(Table4[Total Amount]),(L108))</f>
        <v>1605.5052000000001</v>
      </c>
      <c r="N108" t="str">
        <f>_xlfn.XLOOKUP(Table4[[#This Row],[Product_ID]],Product_Dim[Product_ID],Product_Dim[Product_Name],"Missing")</f>
        <v>Knee Support Brace</v>
      </c>
      <c r="O108" t="str">
        <f>_xlfn.XLOOKUP(Table4[[#This Row],[Product_ID]],Product_Dim[Product_ID],Product_Dim[Category],0)</f>
        <v>Sports</v>
      </c>
      <c r="P108">
        <f>_xlfn.XLOOKUP(Table4[[#This Row],[Product_ID]],Product_Dim[Product_ID],Product_Dim[Cost Cleaned2],"0")</f>
        <v>21.34</v>
      </c>
      <c r="Q108" s="4">
        <f>IFERROR(Table4[[#This Row],[Total Amount]]-Table4[[#This Row],[Cost]]*Table4[[#This Row],[Quantity]],0)</f>
        <v>1541.4852000000001</v>
      </c>
    </row>
    <row r="109" spans="1:17" x14ac:dyDescent="0.35">
      <c r="A109" t="s">
        <v>1922</v>
      </c>
      <c r="B109" s="1">
        <v>45323</v>
      </c>
      <c r="C109" t="s">
        <v>1057</v>
      </c>
      <c r="D109" t="s">
        <v>1714</v>
      </c>
      <c r="E109" t="s">
        <v>1773</v>
      </c>
      <c r="F109" t="str">
        <f>_xlfn.XLOOKUP(Table4[[#This Row],[Store_ID]],Table2[Store_ID],Table2[Region],"Unknown")</f>
        <v>South</v>
      </c>
      <c r="G109">
        <v>4</v>
      </c>
      <c r="H109">
        <f>IF(ISBLANK(G109),AVERAGE(Table4[Quantity]),(G109))</f>
        <v>4</v>
      </c>
      <c r="I109">
        <v>525.61</v>
      </c>
      <c r="J109">
        <f>IF(ISBLANK(I109),AVERAGE(Table4[Unit_Price]),(I109))</f>
        <v>525.61</v>
      </c>
      <c r="K109">
        <v>0.02</v>
      </c>
      <c r="L109">
        <f>Table4[[#This Row],[Quantity cleaned]]*Table4[[#This Row],[Unit Price Cleaned]]*(1-Table4[[#This Row],[Discount]])</f>
        <v>2060.3912</v>
      </c>
      <c r="M109">
        <f>IF(ISBLANK(L109),AVERAGE(Table4[Total Amount]),(L109))</f>
        <v>2060.3912</v>
      </c>
      <c r="N109" t="str">
        <f>_xlfn.XLOOKUP(Table4[[#This Row],[Product_ID]],Product_Dim[Product_ID],Product_Dim[Product_Name],"Missing")</f>
        <v>Kitchen Cutting Board</v>
      </c>
      <c r="O109" t="str">
        <f>_xlfn.XLOOKUP(Table4[[#This Row],[Product_ID]],Product_Dim[Product_ID],Product_Dim[Category],0)</f>
        <v>Home</v>
      </c>
      <c r="P109">
        <f>_xlfn.XLOOKUP(Table4[[#This Row],[Product_ID]],Product_Dim[Product_ID],Product_Dim[Cost Cleaned2],"0")</f>
        <v>176.07</v>
      </c>
      <c r="Q109" s="4">
        <f>IFERROR(Table4[[#This Row],[Total Amount]]-Table4[[#This Row],[Cost]]*Table4[[#This Row],[Quantity]],0)</f>
        <v>1356.1112000000001</v>
      </c>
    </row>
    <row r="110" spans="1:17" x14ac:dyDescent="0.35">
      <c r="A110" t="s">
        <v>1923</v>
      </c>
      <c r="B110" s="1">
        <v>45785</v>
      </c>
      <c r="C110" t="s">
        <v>155</v>
      </c>
      <c r="D110" t="s">
        <v>1586</v>
      </c>
      <c r="E110" t="s">
        <v>1791</v>
      </c>
      <c r="F110" t="str">
        <f>_xlfn.XLOOKUP(Table4[[#This Row],[Store_ID]],Table2[Store_ID],Table2[Region],"Unknown")</f>
        <v>East</v>
      </c>
      <c r="G110">
        <v>3</v>
      </c>
      <c r="H110">
        <f>IF(ISBLANK(G110),AVERAGE(Table4[Quantity]),(G110))</f>
        <v>3</v>
      </c>
      <c r="I110">
        <v>815.3</v>
      </c>
      <c r="J110">
        <f>IF(ISBLANK(I110),AVERAGE(Table4[Unit_Price]),(I110))</f>
        <v>815.3</v>
      </c>
      <c r="K110">
        <v>0.03</v>
      </c>
      <c r="L110">
        <f>Table4[[#This Row],[Quantity cleaned]]*Table4[[#This Row],[Unit Price Cleaned]]*(1-Table4[[#This Row],[Discount]])</f>
        <v>2372.5229999999997</v>
      </c>
      <c r="M110">
        <f>IF(ISBLANK(L110),AVERAGE(Table4[Total Amount]),(L110))</f>
        <v>2372.5229999999997</v>
      </c>
      <c r="N110" t="str">
        <f>_xlfn.XLOOKUP(Table4[[#This Row],[Product_ID]],Product_Dim[Product_ID],Product_Dim[Product_Name],"Missing")</f>
        <v>Carbon Fiber Tennis Racket</v>
      </c>
      <c r="O110" t="str">
        <f>_xlfn.XLOOKUP(Table4[[#This Row],[Product_ID]],Product_Dim[Product_ID],Product_Dim[Category],0)</f>
        <v>Sports</v>
      </c>
      <c r="P110">
        <f>_xlfn.XLOOKUP(Table4[[#This Row],[Product_ID]],Product_Dim[Product_ID],Product_Dim[Cost Cleaned2],"0")</f>
        <v>484.62</v>
      </c>
      <c r="Q110" s="4">
        <f>IFERROR(Table4[[#This Row],[Total Amount]]-Table4[[#This Row],[Cost]]*Table4[[#This Row],[Quantity]],0)</f>
        <v>918.66299999999956</v>
      </c>
    </row>
    <row r="111" spans="1:17" x14ac:dyDescent="0.35">
      <c r="A111" t="s">
        <v>1924</v>
      </c>
      <c r="B111" s="1">
        <v>45738</v>
      </c>
      <c r="C111" t="s">
        <v>691</v>
      </c>
      <c r="D111" t="s">
        <v>1724</v>
      </c>
      <c r="E111" t="s">
        <v>1746</v>
      </c>
      <c r="F111" t="str">
        <f>_xlfn.XLOOKUP(Table4[[#This Row],[Store_ID]],Table2[Store_ID],Table2[Region],"Unknown")</f>
        <v>East</v>
      </c>
      <c r="G111">
        <v>3</v>
      </c>
      <c r="H111">
        <f>IF(ISBLANK(G111),AVERAGE(Table4[Quantity]),(G111))</f>
        <v>3</v>
      </c>
      <c r="I111">
        <v>376.46</v>
      </c>
      <c r="J111">
        <f>IF(ISBLANK(I111),AVERAGE(Table4[Unit_Price]),(I111))</f>
        <v>376.46</v>
      </c>
      <c r="K111">
        <v>0.09</v>
      </c>
      <c r="L111">
        <f>Table4[[#This Row],[Quantity cleaned]]*Table4[[#This Row],[Unit Price Cleaned]]*(1-Table4[[#This Row],[Discount]])</f>
        <v>1027.7357999999999</v>
      </c>
      <c r="M111">
        <f>IF(ISBLANK(L111),AVERAGE(Table4[Total Amount]),(L111))</f>
        <v>1027.7357999999999</v>
      </c>
      <c r="N111" t="str">
        <f>_xlfn.XLOOKUP(Table4[[#This Row],[Product_ID]],Product_Dim[Product_ID],Product_Dim[Product_Name],"Missing")</f>
        <v>Women's High Heels</v>
      </c>
      <c r="O111" t="str">
        <f>_xlfn.XLOOKUP(Table4[[#This Row],[Product_ID]],Product_Dim[Product_ID],Product_Dim[Category],0)</f>
        <v>Clothing</v>
      </c>
      <c r="P111">
        <f>_xlfn.XLOOKUP(Table4[[#This Row],[Product_ID]],Product_Dim[Product_ID],Product_Dim[Cost Cleaned2],"0")</f>
        <v>438.25</v>
      </c>
      <c r="Q111" s="4">
        <f>IFERROR(Table4[[#This Row],[Total Amount]]-Table4[[#This Row],[Cost]]*Table4[[#This Row],[Quantity]],0)</f>
        <v>-287.01420000000007</v>
      </c>
    </row>
    <row r="112" spans="1:17" x14ac:dyDescent="0.35">
      <c r="A112" t="s">
        <v>1925</v>
      </c>
      <c r="B112" s="1">
        <v>45851</v>
      </c>
      <c r="C112" t="s">
        <v>35</v>
      </c>
      <c r="D112" t="s">
        <v>1626</v>
      </c>
      <c r="E112" t="s">
        <v>1776</v>
      </c>
      <c r="F112" t="str">
        <f>_xlfn.XLOOKUP(Table4[[#This Row],[Store_ID]],Table2[Store_ID],Table2[Region],"Unknown")</f>
        <v>West</v>
      </c>
      <c r="G112">
        <v>4</v>
      </c>
      <c r="H112">
        <f>IF(ISBLANK(G112),AVERAGE(Table4[Quantity]),(G112))</f>
        <v>4</v>
      </c>
      <c r="I112">
        <v>239.83</v>
      </c>
      <c r="J112">
        <f>IF(ISBLANK(I112),AVERAGE(Table4[Unit_Price]),(I112))</f>
        <v>239.83</v>
      </c>
      <c r="K112">
        <v>0.08</v>
      </c>
      <c r="L112">
        <f>Table4[[#This Row],[Quantity cleaned]]*Table4[[#This Row],[Unit Price Cleaned]]*(1-Table4[[#This Row],[Discount]])</f>
        <v>882.57440000000008</v>
      </c>
      <c r="M112">
        <f>IF(ISBLANK(L112),AVERAGE(Table4[Total Amount]),(L112))</f>
        <v>882.57440000000008</v>
      </c>
      <c r="N112" t="str">
        <f>_xlfn.XLOOKUP(Table4[[#This Row],[Product_ID]],Product_Dim[Product_ID],Product_Dim[Product_Name],"Missing")</f>
        <v>Smart Home WiFi Camera</v>
      </c>
      <c r="O112" t="str">
        <f>_xlfn.XLOOKUP(Table4[[#This Row],[Product_ID]],Product_Dim[Product_ID],Product_Dim[Category],0)</f>
        <v>Electronics</v>
      </c>
      <c r="P112">
        <f>_xlfn.XLOOKUP(Table4[[#This Row],[Product_ID]],Product_Dim[Product_ID],Product_Dim[Cost Cleaned2],"0")</f>
        <v>450.71</v>
      </c>
      <c r="Q112" s="4">
        <f>IFERROR(Table4[[#This Row],[Total Amount]]-Table4[[#This Row],[Cost]]*Table4[[#This Row],[Quantity]],0)</f>
        <v>-920.26559999999984</v>
      </c>
    </row>
    <row r="113" spans="1:17" x14ac:dyDescent="0.35">
      <c r="A113" t="s">
        <v>1926</v>
      </c>
      <c r="B113" s="1">
        <v>45798</v>
      </c>
      <c r="C113" t="s">
        <v>409</v>
      </c>
      <c r="D113" t="s">
        <v>1722</v>
      </c>
      <c r="E113" t="s">
        <v>1760</v>
      </c>
      <c r="F113" t="str">
        <f>_xlfn.XLOOKUP(Table4[[#This Row],[Store_ID]],Table2[Store_ID],Table2[Region],"Unknown")</f>
        <v>North</v>
      </c>
      <c r="G113">
        <v>2</v>
      </c>
      <c r="H113">
        <f>IF(ISBLANK(G113),AVERAGE(Table4[Quantity]),(G113))</f>
        <v>2</v>
      </c>
      <c r="I113">
        <v>845.71</v>
      </c>
      <c r="J113">
        <f>IF(ISBLANK(I113),AVERAGE(Table4[Unit_Price]),(I113))</f>
        <v>845.71</v>
      </c>
      <c r="K113">
        <v>0.01</v>
      </c>
      <c r="L113">
        <f>Table4[[#This Row],[Quantity cleaned]]*Table4[[#This Row],[Unit Price Cleaned]]*(1-Table4[[#This Row],[Discount]])</f>
        <v>1674.5058000000001</v>
      </c>
      <c r="M113">
        <f>IF(ISBLANK(L113),AVERAGE(Table4[Total Amount]),(L113))</f>
        <v>1674.5058000000001</v>
      </c>
      <c r="N113" t="str">
        <f>_xlfn.XLOOKUP(Table4[[#This Row],[Product_ID]],Product_Dim[Product_ID],Product_Dim[Product_Name],"Missing")</f>
        <v>Gaming Mouse Pad XL</v>
      </c>
      <c r="O113" t="str">
        <f>_xlfn.XLOOKUP(Table4[[#This Row],[Product_ID]],Product_Dim[Product_ID],Product_Dim[Category],0)</f>
        <v>Electronics</v>
      </c>
      <c r="P113">
        <f>_xlfn.XLOOKUP(Table4[[#This Row],[Product_ID]],Product_Dim[Product_ID],Product_Dim[Cost Cleaned2],"0")</f>
        <v>340.14</v>
      </c>
      <c r="Q113" s="4">
        <f>IFERROR(Table4[[#This Row],[Total Amount]]-Table4[[#This Row],[Cost]]*Table4[[#This Row],[Quantity]],0)</f>
        <v>994.22580000000016</v>
      </c>
    </row>
    <row r="114" spans="1:17" x14ac:dyDescent="0.35">
      <c r="A114" t="s">
        <v>1927</v>
      </c>
      <c r="B114" s="1">
        <v>45705</v>
      </c>
      <c r="C114" t="s">
        <v>309</v>
      </c>
      <c r="D114" t="s">
        <v>1694</v>
      </c>
      <c r="E114" t="s">
        <v>1791</v>
      </c>
      <c r="F114" t="str">
        <f>_xlfn.XLOOKUP(Table4[[#This Row],[Store_ID]],Table2[Store_ID],Table2[Region],"Unknown")</f>
        <v>East</v>
      </c>
      <c r="G114">
        <v>3</v>
      </c>
      <c r="H114">
        <f>IF(ISBLANK(G114),AVERAGE(Table4[Quantity]),(G114))</f>
        <v>3</v>
      </c>
      <c r="I114">
        <v>948.69</v>
      </c>
      <c r="J114">
        <f>IF(ISBLANK(I114),AVERAGE(Table4[Unit_Price]),(I114))</f>
        <v>948.69</v>
      </c>
      <c r="K114">
        <v>0.28999999999999998</v>
      </c>
      <c r="L114">
        <f>Table4[[#This Row],[Quantity cleaned]]*Table4[[#This Row],[Unit Price Cleaned]]*(1-Table4[[#This Row],[Discount]])</f>
        <v>2020.7097000000001</v>
      </c>
      <c r="M114">
        <f>IF(ISBLANK(L114),AVERAGE(Table4[Total Amount]),(L114))</f>
        <v>2020.7097000000001</v>
      </c>
      <c r="N114" t="str">
        <f>_xlfn.XLOOKUP(Table4[[#This Row],[Product_ID]],Product_Dim[Product_ID],Product_Dim[Product_Name],"Missing")</f>
        <v>Wireless Mouse</v>
      </c>
      <c r="O114" t="str">
        <f>_xlfn.XLOOKUP(Table4[[#This Row],[Product_ID]],Product_Dim[Product_ID],Product_Dim[Category],0)</f>
        <v>Electronics</v>
      </c>
      <c r="P114">
        <f>_xlfn.XLOOKUP(Table4[[#This Row],[Product_ID]],Product_Dim[Product_ID],Product_Dim[Cost Cleaned2],"0")</f>
        <v>392.89</v>
      </c>
      <c r="Q114" s="4">
        <f>IFERROR(Table4[[#This Row],[Total Amount]]-Table4[[#This Row],[Cost]]*Table4[[#This Row],[Quantity]],0)</f>
        <v>842.03970000000004</v>
      </c>
    </row>
    <row r="115" spans="1:17" x14ac:dyDescent="0.35">
      <c r="A115" t="s">
        <v>1928</v>
      </c>
      <c r="B115" s="1">
        <v>45413</v>
      </c>
      <c r="C115" t="s">
        <v>1435</v>
      </c>
      <c r="D115" t="s">
        <v>1596</v>
      </c>
      <c r="E115" t="s">
        <v>1783</v>
      </c>
      <c r="F115" t="str">
        <f>_xlfn.XLOOKUP(Table4[[#This Row],[Store_ID]],Table2[Store_ID],Table2[Region],"Unknown")</f>
        <v>East</v>
      </c>
      <c r="G115">
        <v>1</v>
      </c>
      <c r="H115">
        <f>IF(ISBLANK(G115),AVERAGE(Table4[Quantity]),(G115))</f>
        <v>1</v>
      </c>
      <c r="I115">
        <v>281.97000000000003</v>
      </c>
      <c r="J115">
        <f>IF(ISBLANK(I115),AVERAGE(Table4[Unit_Price]),(I115))</f>
        <v>281.97000000000003</v>
      </c>
      <c r="K115">
        <v>0.2</v>
      </c>
      <c r="L115">
        <f>Table4[[#This Row],[Quantity cleaned]]*Table4[[#This Row],[Unit Price Cleaned]]*(1-Table4[[#This Row],[Discount]])</f>
        <v>225.57600000000002</v>
      </c>
      <c r="M115">
        <f>IF(ISBLANK(L115),AVERAGE(Table4[Total Amount]),(L115))</f>
        <v>225.57600000000002</v>
      </c>
      <c r="N115" t="str">
        <f>_xlfn.XLOOKUP(Table4[[#This Row],[Product_ID]],Product_Dim[Product_ID],Product_Dim[Product_Name],"Missing")</f>
        <v>Decorative Floor Vase</v>
      </c>
      <c r="O115" t="str">
        <f>_xlfn.XLOOKUP(Table4[[#This Row],[Product_ID]],Product_Dim[Product_ID],Product_Dim[Category],0)</f>
        <v>Home</v>
      </c>
      <c r="P115">
        <f>_xlfn.XLOOKUP(Table4[[#This Row],[Product_ID]],Product_Dim[Product_ID],Product_Dim[Cost Cleaned2],"0")</f>
        <v>254.04361702127662</v>
      </c>
      <c r="Q115" s="4">
        <f>IFERROR(Table4[[#This Row],[Total Amount]]-Table4[[#This Row],[Cost]]*Table4[[#This Row],[Quantity]],0)</f>
        <v>-28.467617021276595</v>
      </c>
    </row>
    <row r="116" spans="1:17" x14ac:dyDescent="0.35">
      <c r="A116" t="s">
        <v>1929</v>
      </c>
      <c r="B116" s="1">
        <v>45482</v>
      </c>
      <c r="C116" t="s">
        <v>506</v>
      </c>
      <c r="D116" t="s">
        <v>1724</v>
      </c>
      <c r="E116" t="s">
        <v>1763</v>
      </c>
      <c r="F116" t="str">
        <f>_xlfn.XLOOKUP(Table4[[#This Row],[Store_ID]],Table2[Store_ID],Table2[Region],"Unknown")</f>
        <v>South</v>
      </c>
      <c r="G116">
        <v>2</v>
      </c>
      <c r="H116">
        <f>IF(ISBLANK(G116),AVERAGE(Table4[Quantity]),(G116))</f>
        <v>2</v>
      </c>
      <c r="I116">
        <v>731.01</v>
      </c>
      <c r="J116">
        <f>IF(ISBLANK(I116),AVERAGE(Table4[Unit_Price]),(I116))</f>
        <v>731.01</v>
      </c>
      <c r="K116">
        <v>0.05</v>
      </c>
      <c r="L116">
        <f>Table4[[#This Row],[Quantity cleaned]]*Table4[[#This Row],[Unit Price Cleaned]]*(1-Table4[[#This Row],[Discount]])</f>
        <v>1388.9189999999999</v>
      </c>
      <c r="M116">
        <f>IF(ISBLANK(L116),AVERAGE(Table4[Total Amount]),(L116))</f>
        <v>1388.9189999999999</v>
      </c>
      <c r="N116" t="str">
        <f>_xlfn.XLOOKUP(Table4[[#This Row],[Product_ID]],Product_Dim[Product_ID],Product_Dim[Product_Name],"Missing")</f>
        <v>Women's High Heels</v>
      </c>
      <c r="O116" t="str">
        <f>_xlfn.XLOOKUP(Table4[[#This Row],[Product_ID]],Product_Dim[Product_ID],Product_Dim[Category],0)</f>
        <v>Clothing</v>
      </c>
      <c r="P116">
        <f>_xlfn.XLOOKUP(Table4[[#This Row],[Product_ID]],Product_Dim[Product_ID],Product_Dim[Cost Cleaned2],"0")</f>
        <v>438.25</v>
      </c>
      <c r="Q116" s="4">
        <f>IFERROR(Table4[[#This Row],[Total Amount]]-Table4[[#This Row],[Cost]]*Table4[[#This Row],[Quantity]],0)</f>
        <v>512.41899999999987</v>
      </c>
    </row>
    <row r="117" spans="1:17" x14ac:dyDescent="0.35">
      <c r="A117" t="s">
        <v>1930</v>
      </c>
      <c r="B117" s="1">
        <v>45925</v>
      </c>
      <c r="C117" t="s">
        <v>816</v>
      </c>
      <c r="D117" t="s">
        <v>1712</v>
      </c>
      <c r="E117" t="s">
        <v>1773</v>
      </c>
      <c r="F117" t="str">
        <f>_xlfn.XLOOKUP(Table4[[#This Row],[Store_ID]],Table2[Store_ID],Table2[Region],"Unknown")</f>
        <v>South</v>
      </c>
      <c r="G117">
        <v>4</v>
      </c>
      <c r="H117">
        <f>IF(ISBLANK(G117),AVERAGE(Table4[Quantity]),(G117))</f>
        <v>4</v>
      </c>
      <c r="I117">
        <v>930.85</v>
      </c>
      <c r="J117">
        <f>IF(ISBLANK(I117),AVERAGE(Table4[Unit_Price]),(I117))</f>
        <v>930.85</v>
      </c>
      <c r="K117">
        <v>0.13</v>
      </c>
      <c r="L117">
        <f>Table4[[#This Row],[Quantity cleaned]]*Table4[[#This Row],[Unit Price Cleaned]]*(1-Table4[[#This Row],[Discount]])</f>
        <v>3239.3580000000002</v>
      </c>
      <c r="M117">
        <f>IF(ISBLANK(L117),AVERAGE(Table4[Total Amount]),(L117))</f>
        <v>3239.3580000000002</v>
      </c>
      <c r="N117" t="str">
        <f>_xlfn.XLOOKUP(Table4[[#This Row],[Product_ID]],Product_Dim[Product_ID],Product_Dim[Product_Name],"Missing")</f>
        <v>Women's Beanie Hat</v>
      </c>
      <c r="O117" t="str">
        <f>_xlfn.XLOOKUP(Table4[[#This Row],[Product_ID]],Product_Dim[Product_ID],Product_Dim[Category],0)</f>
        <v>Clothing</v>
      </c>
      <c r="P117">
        <f>_xlfn.XLOOKUP(Table4[[#This Row],[Product_ID]],Product_Dim[Product_ID],Product_Dim[Cost Cleaned2],"0")</f>
        <v>119.57</v>
      </c>
      <c r="Q117" s="4">
        <f>IFERROR(Table4[[#This Row],[Total Amount]]-Table4[[#This Row],[Cost]]*Table4[[#This Row],[Quantity]],0)</f>
        <v>2761.0780000000004</v>
      </c>
    </row>
    <row r="118" spans="1:17" x14ac:dyDescent="0.35">
      <c r="A118" t="s">
        <v>1931</v>
      </c>
      <c r="B118" s="1">
        <v>45420</v>
      </c>
      <c r="C118" t="s">
        <v>1296</v>
      </c>
      <c r="D118" t="s">
        <v>1545</v>
      </c>
      <c r="E118" t="s">
        <v>1776</v>
      </c>
      <c r="F118" t="str">
        <f>_xlfn.XLOOKUP(Table4[[#This Row],[Store_ID]],Table2[Store_ID],Table2[Region],"Unknown")</f>
        <v>West</v>
      </c>
      <c r="G118">
        <v>4</v>
      </c>
      <c r="H118">
        <f>IF(ISBLANK(G118),AVERAGE(Table4[Quantity]),(G118))</f>
        <v>4</v>
      </c>
      <c r="I118">
        <v>770.77</v>
      </c>
      <c r="J118">
        <f>IF(ISBLANK(I118),AVERAGE(Table4[Unit_Price]),(I118))</f>
        <v>770.77</v>
      </c>
      <c r="K118">
        <v>0.22</v>
      </c>
      <c r="L118">
        <f>Table4[[#This Row],[Quantity cleaned]]*Table4[[#This Row],[Unit Price Cleaned]]*(1-Table4[[#This Row],[Discount]])</f>
        <v>2404.8024</v>
      </c>
      <c r="M118">
        <f>IF(ISBLANK(L118),AVERAGE(Table4[Total Amount]),(L118))</f>
        <v>2404.8024</v>
      </c>
      <c r="N118" t="str">
        <f>_xlfn.XLOOKUP(Table4[[#This Row],[Product_ID]],Product_Dim[Product_ID],Product_Dim[Product_Name],"Missing")</f>
        <v>Men's Running Jacket</v>
      </c>
      <c r="O118" t="str">
        <f>_xlfn.XLOOKUP(Table4[[#This Row],[Product_ID]],Product_Dim[Product_ID],Product_Dim[Category],0)</f>
        <v>Clothing</v>
      </c>
      <c r="P118">
        <f>_xlfn.XLOOKUP(Table4[[#This Row],[Product_ID]],Product_Dim[Product_ID],Product_Dim[Cost Cleaned2],"0")</f>
        <v>364.67</v>
      </c>
      <c r="Q118" s="4">
        <f>IFERROR(Table4[[#This Row],[Total Amount]]-Table4[[#This Row],[Cost]]*Table4[[#This Row],[Quantity]],0)</f>
        <v>946.12239999999997</v>
      </c>
    </row>
    <row r="119" spans="1:17" x14ac:dyDescent="0.35">
      <c r="A119" t="s">
        <v>1932</v>
      </c>
      <c r="B119" s="1">
        <v>45554</v>
      </c>
      <c r="C119" t="s">
        <v>242</v>
      </c>
      <c r="D119" t="s">
        <v>1634</v>
      </c>
      <c r="E119" t="s">
        <v>1763</v>
      </c>
      <c r="F119" t="str">
        <f>_xlfn.XLOOKUP(Table4[[#This Row],[Store_ID]],Table2[Store_ID],Table2[Region],"Unknown")</f>
        <v>South</v>
      </c>
      <c r="G119">
        <v>3</v>
      </c>
      <c r="H119">
        <f>IF(ISBLANK(G119),AVERAGE(Table4[Quantity]),(G119))</f>
        <v>3</v>
      </c>
      <c r="I119">
        <v>479.63</v>
      </c>
      <c r="J119">
        <f>IF(ISBLANK(I119),AVERAGE(Table4[Unit_Price]),(I119))</f>
        <v>479.63</v>
      </c>
      <c r="K119">
        <v>0.3</v>
      </c>
      <c r="L119">
        <f>Table4[[#This Row],[Quantity cleaned]]*Table4[[#This Row],[Unit Price Cleaned]]*(1-Table4[[#This Row],[Discount]])</f>
        <v>1007.2229999999998</v>
      </c>
      <c r="M119">
        <f>IF(ISBLANK(L119),AVERAGE(Table4[Total Amount]),(L119))</f>
        <v>1007.2229999999998</v>
      </c>
      <c r="N119" t="str">
        <f>_xlfn.XLOOKUP(Table4[[#This Row],[Product_ID]],Product_Dim[Product_ID],Product_Dim[Product_Name],"Missing")</f>
        <v>Men's Winter Jacket</v>
      </c>
      <c r="O119" t="str">
        <f>_xlfn.XLOOKUP(Table4[[#This Row],[Product_ID]],Product_Dim[Product_ID],Product_Dim[Category],0)</f>
        <v>Clothing</v>
      </c>
      <c r="P119">
        <f>_xlfn.XLOOKUP(Table4[[#This Row],[Product_ID]],Product_Dim[Product_ID],Product_Dim[Cost Cleaned2],"0")</f>
        <v>167.34</v>
      </c>
      <c r="Q119" s="4">
        <f>IFERROR(Table4[[#This Row],[Total Amount]]-Table4[[#This Row],[Cost]]*Table4[[#This Row],[Quantity]],0)</f>
        <v>505.20299999999986</v>
      </c>
    </row>
    <row r="120" spans="1:17" x14ac:dyDescent="0.35">
      <c r="A120" t="s">
        <v>1933</v>
      </c>
      <c r="B120" s="1">
        <v>45405</v>
      </c>
      <c r="C120" t="s">
        <v>367</v>
      </c>
      <c r="D120" t="s">
        <v>1620</v>
      </c>
      <c r="E120" t="s">
        <v>1786</v>
      </c>
      <c r="F120" t="str">
        <f>_xlfn.XLOOKUP(Table4[[#This Row],[Store_ID]],Table2[Store_ID],Table2[Region],"Unknown")</f>
        <v>South</v>
      </c>
      <c r="G120">
        <v>1</v>
      </c>
      <c r="H120">
        <f>IF(ISBLANK(G120),AVERAGE(Table4[Quantity]),(G120))</f>
        <v>1</v>
      </c>
      <c r="I120">
        <v>165</v>
      </c>
      <c r="J120">
        <f>IF(ISBLANK(I120),AVERAGE(Table4[Unit_Price]),(I120))</f>
        <v>165</v>
      </c>
      <c r="K120">
        <v>0.3</v>
      </c>
      <c r="L120">
        <f>Table4[[#This Row],[Quantity cleaned]]*Table4[[#This Row],[Unit Price Cleaned]]*(1-Table4[[#This Row],[Discount]])</f>
        <v>115.49999999999999</v>
      </c>
      <c r="M120">
        <f>IF(ISBLANK(L120),AVERAGE(Table4[Total Amount]),(L120))</f>
        <v>115.49999999999999</v>
      </c>
      <c r="N120" t="str">
        <f>_xlfn.XLOOKUP(Table4[[#This Row],[Product_ID]],Product_Dim[Product_ID],Product_Dim[Product_Name],"Missing")</f>
        <v>Portable Power Bank</v>
      </c>
      <c r="O120" t="str">
        <f>_xlfn.XLOOKUP(Table4[[#This Row],[Product_ID]],Product_Dim[Product_ID],Product_Dim[Category],0)</f>
        <v>Electronics</v>
      </c>
      <c r="P120">
        <f>_xlfn.XLOOKUP(Table4[[#This Row],[Product_ID]],Product_Dim[Product_ID],Product_Dim[Cost Cleaned2],"0")</f>
        <v>326.06</v>
      </c>
      <c r="Q120" s="4">
        <f>IFERROR(Table4[[#This Row],[Total Amount]]-Table4[[#This Row],[Cost]]*Table4[[#This Row],[Quantity]],0)</f>
        <v>-210.56</v>
      </c>
    </row>
    <row r="121" spans="1:17" x14ac:dyDescent="0.35">
      <c r="A121" t="s">
        <v>1934</v>
      </c>
      <c r="B121" s="1">
        <v>45503</v>
      </c>
      <c r="C121" t="s">
        <v>524</v>
      </c>
      <c r="D121" t="s">
        <v>1580</v>
      </c>
      <c r="E121" t="s">
        <v>1776</v>
      </c>
      <c r="F121" t="str">
        <f>_xlfn.XLOOKUP(Table4[[#This Row],[Store_ID]],Table2[Store_ID],Table2[Region],"Unknown")</f>
        <v>West</v>
      </c>
      <c r="G121">
        <v>2</v>
      </c>
      <c r="H121">
        <f>IF(ISBLANK(G121),AVERAGE(Table4[Quantity]),(G121))</f>
        <v>2</v>
      </c>
      <c r="I121">
        <v>151.51</v>
      </c>
      <c r="J121">
        <f>IF(ISBLANK(I121),AVERAGE(Table4[Unit_Price]),(I121))</f>
        <v>151.51</v>
      </c>
      <c r="K121">
        <v>0.28999999999999998</v>
      </c>
      <c r="L121">
        <f>Table4[[#This Row],[Quantity cleaned]]*Table4[[#This Row],[Unit Price Cleaned]]*(1-Table4[[#This Row],[Discount]])</f>
        <v>215.14419999999998</v>
      </c>
      <c r="M121">
        <f>IF(ISBLANK(L121),AVERAGE(Table4[Total Amount]),(L121))</f>
        <v>215.14419999999998</v>
      </c>
      <c r="N121" t="str">
        <f>_xlfn.XLOOKUP(Table4[[#This Row],[Product_ID]],Product_Dim[Product_ID],Product_Dim[Product_Name],"Missing")</f>
        <v>Knee Support Brace</v>
      </c>
      <c r="O121" t="str">
        <f>_xlfn.XLOOKUP(Table4[[#This Row],[Product_ID]],Product_Dim[Product_ID],Product_Dim[Category],0)</f>
        <v>Sports</v>
      </c>
      <c r="P121">
        <f>_xlfn.XLOOKUP(Table4[[#This Row],[Product_ID]],Product_Dim[Product_ID],Product_Dim[Cost Cleaned2],"0")</f>
        <v>21.34</v>
      </c>
      <c r="Q121" s="4">
        <f>IFERROR(Table4[[#This Row],[Total Amount]]-Table4[[#This Row],[Cost]]*Table4[[#This Row],[Quantity]],0)</f>
        <v>172.46419999999998</v>
      </c>
    </row>
    <row r="122" spans="1:17" x14ac:dyDescent="0.35">
      <c r="A122" t="s">
        <v>1935</v>
      </c>
      <c r="B122" s="1">
        <v>45274</v>
      </c>
      <c r="C122" t="s">
        <v>738</v>
      </c>
      <c r="D122" t="s">
        <v>1604</v>
      </c>
      <c r="E122" t="s">
        <v>1801</v>
      </c>
      <c r="F122" t="str">
        <f>_xlfn.XLOOKUP(Table4[[#This Row],[Store_ID]],Table2[Store_ID],Table2[Region],"Unknown")</f>
        <v>North</v>
      </c>
      <c r="G122">
        <v>2</v>
      </c>
      <c r="H122">
        <f>IF(ISBLANK(G122),AVERAGE(Table4[Quantity]),(G122))</f>
        <v>2</v>
      </c>
      <c r="I122">
        <v>872.93</v>
      </c>
      <c r="J122">
        <f>IF(ISBLANK(I122),AVERAGE(Table4[Unit_Price]),(I122))</f>
        <v>872.93</v>
      </c>
      <c r="K122">
        <v>0.28999999999999998</v>
      </c>
      <c r="L122">
        <f>Table4[[#This Row],[Quantity cleaned]]*Table4[[#This Row],[Unit Price Cleaned]]*(1-Table4[[#This Row],[Discount]])</f>
        <v>1239.5605999999998</v>
      </c>
      <c r="M122">
        <f>IF(ISBLANK(L122),AVERAGE(Table4[Total Amount]),(L122))</f>
        <v>1239.5605999999998</v>
      </c>
      <c r="N122" t="str">
        <f>_xlfn.XLOOKUP(Table4[[#This Row],[Product_ID]],Product_Dim[Product_ID],Product_Dim[Product_Name],"Missing")</f>
        <v>Basketball</v>
      </c>
      <c r="O122" t="str">
        <f>_xlfn.XLOOKUP(Table4[[#This Row],[Product_ID]],Product_Dim[Product_ID],Product_Dim[Category],0)</f>
        <v>Sports</v>
      </c>
      <c r="P122">
        <f>_xlfn.XLOOKUP(Table4[[#This Row],[Product_ID]],Product_Dim[Product_ID],Product_Dim[Cost Cleaned2],"0")</f>
        <v>204.39</v>
      </c>
      <c r="Q122" s="4">
        <f>IFERROR(Table4[[#This Row],[Total Amount]]-Table4[[#This Row],[Cost]]*Table4[[#This Row],[Quantity]],0)</f>
        <v>830.78059999999982</v>
      </c>
    </row>
    <row r="123" spans="1:17" x14ac:dyDescent="0.35">
      <c r="A123" t="s">
        <v>1936</v>
      </c>
      <c r="B123" s="1">
        <v>45558</v>
      </c>
      <c r="C123" t="s">
        <v>837</v>
      </c>
      <c r="D123" t="s">
        <v>1586</v>
      </c>
      <c r="E123" t="s">
        <v>1783</v>
      </c>
      <c r="F123" t="str">
        <f>_xlfn.XLOOKUP(Table4[[#This Row],[Store_ID]],Table2[Store_ID],Table2[Region],"Unknown")</f>
        <v>East</v>
      </c>
      <c r="G123">
        <v>3</v>
      </c>
      <c r="H123">
        <f>IF(ISBLANK(G123),AVERAGE(Table4[Quantity]),(G123))</f>
        <v>3</v>
      </c>
      <c r="I123">
        <v>432.4</v>
      </c>
      <c r="J123">
        <f>IF(ISBLANK(I123),AVERAGE(Table4[Unit_Price]),(I123))</f>
        <v>432.4</v>
      </c>
      <c r="K123">
        <v>0.04</v>
      </c>
      <c r="L123">
        <f>Table4[[#This Row],[Quantity cleaned]]*Table4[[#This Row],[Unit Price Cleaned]]*(1-Table4[[#This Row],[Discount]])</f>
        <v>1245.3119999999997</v>
      </c>
      <c r="M123">
        <f>IF(ISBLANK(L123),AVERAGE(Table4[Total Amount]),(L123))</f>
        <v>1245.3119999999997</v>
      </c>
      <c r="N123" t="str">
        <f>_xlfn.XLOOKUP(Table4[[#This Row],[Product_ID]],Product_Dim[Product_ID],Product_Dim[Product_Name],"Missing")</f>
        <v>Carbon Fiber Tennis Racket</v>
      </c>
      <c r="O123" t="str">
        <f>_xlfn.XLOOKUP(Table4[[#This Row],[Product_ID]],Product_Dim[Product_ID],Product_Dim[Category],0)</f>
        <v>Sports</v>
      </c>
      <c r="P123">
        <f>_xlfn.XLOOKUP(Table4[[#This Row],[Product_ID]],Product_Dim[Product_ID],Product_Dim[Cost Cleaned2],"0")</f>
        <v>484.62</v>
      </c>
      <c r="Q123" s="4">
        <f>IFERROR(Table4[[#This Row],[Total Amount]]-Table4[[#This Row],[Cost]]*Table4[[#This Row],[Quantity]],0)</f>
        <v>-208.54800000000046</v>
      </c>
    </row>
    <row r="124" spans="1:17" x14ac:dyDescent="0.35">
      <c r="A124" t="s">
        <v>1937</v>
      </c>
      <c r="B124" s="1">
        <v>45886</v>
      </c>
      <c r="C124" t="s">
        <v>1057</v>
      </c>
      <c r="D124" t="s">
        <v>1642</v>
      </c>
      <c r="E124" t="s">
        <v>1773</v>
      </c>
      <c r="F124" t="str">
        <f>_xlfn.XLOOKUP(Table4[[#This Row],[Store_ID]],Table2[Store_ID],Table2[Region],"Unknown")</f>
        <v>South</v>
      </c>
      <c r="G124">
        <v>2</v>
      </c>
      <c r="H124">
        <f>IF(ISBLANK(G124),AVERAGE(Table4[Quantity]),(G124))</f>
        <v>2</v>
      </c>
      <c r="I124">
        <v>197.76</v>
      </c>
      <c r="J124">
        <f>IF(ISBLANK(I124),AVERAGE(Table4[Unit_Price]),(I124))</f>
        <v>197.76</v>
      </c>
      <c r="K124">
        <v>0.04</v>
      </c>
      <c r="L124">
        <f>Table4[[#This Row],[Quantity cleaned]]*Table4[[#This Row],[Unit Price Cleaned]]*(1-Table4[[#This Row],[Discount]])</f>
        <v>379.69919999999996</v>
      </c>
      <c r="M124">
        <f>IF(ISBLANK(L124),AVERAGE(Table4[Total Amount]),(L124))</f>
        <v>379.69919999999996</v>
      </c>
      <c r="N124" t="str">
        <f>_xlfn.XLOOKUP(Table4[[#This Row],[Product_ID]],Product_Dim[Product_ID],Product_Dim[Product_Name],"Missing")</f>
        <v>Boxing Hand Wraps</v>
      </c>
      <c r="O124" t="str">
        <f>_xlfn.XLOOKUP(Table4[[#This Row],[Product_ID]],Product_Dim[Product_ID],Product_Dim[Category],0)</f>
        <v>Sports</v>
      </c>
      <c r="P124">
        <f>_xlfn.XLOOKUP(Table4[[#This Row],[Product_ID]],Product_Dim[Product_ID],Product_Dim[Cost Cleaned2],"0")</f>
        <v>190.29</v>
      </c>
      <c r="Q124" s="4">
        <f>IFERROR(Table4[[#This Row],[Total Amount]]-Table4[[#This Row],[Cost]]*Table4[[#This Row],[Quantity]],0)</f>
        <v>-0.88080000000002201</v>
      </c>
    </row>
    <row r="125" spans="1:17" x14ac:dyDescent="0.35">
      <c r="A125" t="s">
        <v>1938</v>
      </c>
      <c r="B125" s="1">
        <v>45674</v>
      </c>
      <c r="C125" t="s">
        <v>1461</v>
      </c>
      <c r="D125" t="s">
        <v>1622</v>
      </c>
      <c r="E125" t="s">
        <v>1755</v>
      </c>
      <c r="F125" t="str">
        <f>_xlfn.XLOOKUP(Table4[[#This Row],[Store_ID]],Table2[Store_ID],Table2[Region],"Unknown")</f>
        <v>South</v>
      </c>
      <c r="G125">
        <v>3</v>
      </c>
      <c r="H125">
        <f>IF(ISBLANK(G125),AVERAGE(Table4[Quantity]),(G125))</f>
        <v>3</v>
      </c>
      <c r="I125">
        <v>334.6</v>
      </c>
      <c r="J125">
        <f>IF(ISBLANK(I125),AVERAGE(Table4[Unit_Price]),(I125))</f>
        <v>334.6</v>
      </c>
      <c r="K125">
        <v>0.11</v>
      </c>
      <c r="L125">
        <f>Table4[[#This Row],[Quantity cleaned]]*Table4[[#This Row],[Unit Price Cleaned]]*(1-Table4[[#This Row],[Discount]])</f>
        <v>893.38200000000006</v>
      </c>
      <c r="M125">
        <f>IF(ISBLANK(L125),AVERAGE(Table4[Total Amount]),(L125))</f>
        <v>893.38200000000006</v>
      </c>
      <c r="N125" t="str">
        <f>_xlfn.XLOOKUP(Table4[[#This Row],[Product_ID]],Product_Dim[Product_ID],Product_Dim[Product_Name],"Missing")</f>
        <v>Noise-Canceling Headphones</v>
      </c>
      <c r="O125" t="str">
        <f>_xlfn.XLOOKUP(Table4[[#This Row],[Product_ID]],Product_Dim[Product_ID],Product_Dim[Category],0)</f>
        <v>Electronics</v>
      </c>
      <c r="P125">
        <f>_xlfn.XLOOKUP(Table4[[#This Row],[Product_ID]],Product_Dim[Product_ID],Product_Dim[Cost Cleaned2],"0")</f>
        <v>38.520000000000003</v>
      </c>
      <c r="Q125" s="4">
        <f>IFERROR(Table4[[#This Row],[Total Amount]]-Table4[[#This Row],[Cost]]*Table4[[#This Row],[Quantity]],0)</f>
        <v>777.82200000000012</v>
      </c>
    </row>
    <row r="126" spans="1:17" x14ac:dyDescent="0.35">
      <c r="A126" t="s">
        <v>1939</v>
      </c>
      <c r="B126" s="1">
        <v>45777</v>
      </c>
      <c r="C126" t="s">
        <v>309</v>
      </c>
      <c r="D126" t="s">
        <v>1570</v>
      </c>
      <c r="E126" t="s">
        <v>1760</v>
      </c>
      <c r="F126" t="str">
        <f>_xlfn.XLOOKUP(Table4[[#This Row],[Store_ID]],Table2[Store_ID],Table2[Region],"Unknown")</f>
        <v>North</v>
      </c>
      <c r="G126">
        <v>2</v>
      </c>
      <c r="H126">
        <f>IF(ISBLANK(G126),AVERAGE(Table4[Quantity]),(G126))</f>
        <v>2</v>
      </c>
      <c r="I126">
        <v>44.35</v>
      </c>
      <c r="J126">
        <f>IF(ISBLANK(I126),AVERAGE(Table4[Unit_Price]),(I126))</f>
        <v>44.35</v>
      </c>
      <c r="K126">
        <v>0.2</v>
      </c>
      <c r="L126">
        <f>Table4[[#This Row],[Quantity cleaned]]*Table4[[#This Row],[Unit Price Cleaned]]*(1-Table4[[#This Row],[Discount]])</f>
        <v>70.960000000000008</v>
      </c>
      <c r="M126">
        <f>IF(ISBLANK(L126),AVERAGE(Table4[Total Amount]),(L126))</f>
        <v>70.960000000000008</v>
      </c>
      <c r="N126" t="str">
        <f>_xlfn.XLOOKUP(Table4[[#This Row],[Product_ID]],Product_Dim[Product_ID],Product_Dim[Product_Name],"Missing")</f>
        <v>Decorative Wall Mirror</v>
      </c>
      <c r="O126" t="str">
        <f>_xlfn.XLOOKUP(Table4[[#This Row],[Product_ID]],Product_Dim[Product_ID],Product_Dim[Category],0)</f>
        <v>Home</v>
      </c>
      <c r="P126">
        <f>_xlfn.XLOOKUP(Table4[[#This Row],[Product_ID]],Product_Dim[Product_ID],Product_Dim[Cost Cleaned2],"0")</f>
        <v>48.01</v>
      </c>
      <c r="Q126" s="4">
        <f>IFERROR(Table4[[#This Row],[Total Amount]]-Table4[[#This Row],[Cost]]*Table4[[#This Row],[Quantity]],0)</f>
        <v>-25.059999999999988</v>
      </c>
    </row>
    <row r="127" spans="1:17" x14ac:dyDescent="0.35">
      <c r="A127" t="s">
        <v>1940</v>
      </c>
      <c r="B127" s="1">
        <v>45598</v>
      </c>
      <c r="C127" t="s">
        <v>1525</v>
      </c>
      <c r="D127" t="s">
        <v>1556</v>
      </c>
      <c r="E127" t="s">
        <v>1770</v>
      </c>
      <c r="F127" t="str">
        <f>_xlfn.XLOOKUP(Table4[[#This Row],[Store_ID]],Table2[Store_ID],Table2[Region],"Unknown")</f>
        <v>East</v>
      </c>
      <c r="G127">
        <v>1</v>
      </c>
      <c r="H127">
        <f>IF(ISBLANK(G127),AVERAGE(Table4[Quantity]),(G127))</f>
        <v>1</v>
      </c>
      <c r="I127">
        <v>846.31</v>
      </c>
      <c r="J127">
        <f>IF(ISBLANK(I127),AVERAGE(Table4[Unit_Price]),(I127))</f>
        <v>846.31</v>
      </c>
      <c r="K127">
        <v>0.05</v>
      </c>
      <c r="L127">
        <f>Table4[[#This Row],[Quantity cleaned]]*Table4[[#This Row],[Unit Price Cleaned]]*(1-Table4[[#This Row],[Discount]])</f>
        <v>803.9944999999999</v>
      </c>
      <c r="M127">
        <f>IF(ISBLANK(L127),AVERAGE(Table4[Total Amount]),(L127))</f>
        <v>803.9944999999999</v>
      </c>
      <c r="N127" t="str">
        <f>_xlfn.XLOOKUP(Table4[[#This Row],[Product_ID]],Product_Dim[Product_ID],Product_Dim[Product_Name],"Missing")</f>
        <v>Wireless Bluetooth Earbuds</v>
      </c>
      <c r="O127" t="str">
        <f>_xlfn.XLOOKUP(Table4[[#This Row],[Product_ID]],Product_Dim[Product_ID],Product_Dim[Category],0)</f>
        <v>Electronics</v>
      </c>
      <c r="P127">
        <f>_xlfn.XLOOKUP(Table4[[#This Row],[Product_ID]],Product_Dim[Product_ID],Product_Dim[Cost Cleaned2],"0")</f>
        <v>439.07</v>
      </c>
      <c r="Q127" s="4">
        <f>IFERROR(Table4[[#This Row],[Total Amount]]-Table4[[#This Row],[Cost]]*Table4[[#This Row],[Quantity]],0)</f>
        <v>364.92449999999991</v>
      </c>
    </row>
    <row r="128" spans="1:17" x14ac:dyDescent="0.35">
      <c r="A128" t="s">
        <v>1941</v>
      </c>
      <c r="B128" s="1">
        <v>45884</v>
      </c>
      <c r="C128" t="s">
        <v>444</v>
      </c>
      <c r="D128" t="s">
        <v>1612</v>
      </c>
      <c r="E128" t="s">
        <v>1788</v>
      </c>
      <c r="F128" t="str">
        <f>_xlfn.XLOOKUP(Table4[[#This Row],[Store_ID]],Table2[Store_ID],Table2[Region],"Unknown")</f>
        <v>North</v>
      </c>
      <c r="G128">
        <v>1</v>
      </c>
      <c r="H128">
        <f>IF(ISBLANK(G128),AVERAGE(Table4[Quantity]),(G128))</f>
        <v>1</v>
      </c>
      <c r="I128">
        <v>996.48</v>
      </c>
      <c r="J128">
        <f>IF(ISBLANK(I128),AVERAGE(Table4[Unit_Price]),(I128))</f>
        <v>996.48</v>
      </c>
      <c r="K128">
        <v>7.0000000000000007E-2</v>
      </c>
      <c r="L128">
        <f>Table4[[#This Row],[Quantity cleaned]]*Table4[[#This Row],[Unit Price Cleaned]]*(1-Table4[[#This Row],[Discount]])</f>
        <v>926.7263999999999</v>
      </c>
      <c r="M128">
        <f>IF(ISBLANK(L128),AVERAGE(Table4[Total Amount]),(L128))</f>
        <v>926.7263999999999</v>
      </c>
      <c r="N128" t="str">
        <f>_xlfn.XLOOKUP(Table4[[#This Row],[Product_ID]],Product_Dim[Product_ID],Product_Dim[Product_Name],"Missing")</f>
        <v>Bedroom Table Lamp</v>
      </c>
      <c r="O128" t="str">
        <f>_xlfn.XLOOKUP(Table4[[#This Row],[Product_ID]],Product_Dim[Product_ID],Product_Dim[Category],0)</f>
        <v>Home</v>
      </c>
      <c r="P128">
        <f>_xlfn.XLOOKUP(Table4[[#This Row],[Product_ID]],Product_Dim[Product_ID],Product_Dim[Cost Cleaned2],"0")</f>
        <v>382.22</v>
      </c>
      <c r="Q128" s="4">
        <f>IFERROR(Table4[[#This Row],[Total Amount]]-Table4[[#This Row],[Cost]]*Table4[[#This Row],[Quantity]],0)</f>
        <v>544.50639999999987</v>
      </c>
    </row>
    <row r="129" spans="1:17" x14ac:dyDescent="0.35">
      <c r="A129" t="s">
        <v>1942</v>
      </c>
      <c r="B129" s="1">
        <v>45916</v>
      </c>
      <c r="C129" t="s">
        <v>876</v>
      </c>
      <c r="D129" t="s">
        <v>1728</v>
      </c>
      <c r="E129" t="s">
        <v>1770</v>
      </c>
      <c r="F129" t="str">
        <f>_xlfn.XLOOKUP(Table4[[#This Row],[Store_ID]],Table2[Store_ID],Table2[Region],"Unknown")</f>
        <v>East</v>
      </c>
      <c r="G129">
        <v>3</v>
      </c>
      <c r="H129">
        <f>IF(ISBLANK(G129),AVERAGE(Table4[Quantity]),(G129))</f>
        <v>3</v>
      </c>
      <c r="I129">
        <v>949.19</v>
      </c>
      <c r="J129">
        <f>IF(ISBLANK(I129),AVERAGE(Table4[Unit_Price]),(I129))</f>
        <v>949.19</v>
      </c>
      <c r="K129">
        <v>0.03</v>
      </c>
      <c r="L129">
        <f>Table4[[#This Row],[Quantity cleaned]]*Table4[[#This Row],[Unit Price Cleaned]]*(1-Table4[[#This Row],[Discount]])</f>
        <v>2762.1429000000003</v>
      </c>
      <c r="M129">
        <f>IF(ISBLANK(L129),AVERAGE(Table4[Total Amount]),(L129))</f>
        <v>2762.1429000000003</v>
      </c>
      <c r="N129" t="str">
        <f>_xlfn.XLOOKUP(Table4[[#This Row],[Product_ID]],Product_Dim[Product_ID],Product_Dim[Product_Name],"Missing")</f>
        <v>USB-C Laptop Charger</v>
      </c>
      <c r="O129" t="str">
        <f>_xlfn.XLOOKUP(Table4[[#This Row],[Product_ID]],Product_Dim[Product_ID],Product_Dim[Category],0)</f>
        <v>Electronics</v>
      </c>
      <c r="P129">
        <f>_xlfn.XLOOKUP(Table4[[#This Row],[Product_ID]],Product_Dim[Product_ID],Product_Dim[Cost Cleaned2],"0")</f>
        <v>377.52</v>
      </c>
      <c r="Q129" s="4">
        <f>IFERROR(Table4[[#This Row],[Total Amount]]-Table4[[#This Row],[Cost]]*Table4[[#This Row],[Quantity]],0)</f>
        <v>1629.5829000000003</v>
      </c>
    </row>
    <row r="130" spans="1:17" x14ac:dyDescent="0.35">
      <c r="A130" t="s">
        <v>1943</v>
      </c>
      <c r="B130" s="1">
        <v>45347</v>
      </c>
      <c r="C130" t="s">
        <v>1233</v>
      </c>
      <c r="D130" t="s">
        <v>1730</v>
      </c>
      <c r="E130" t="s">
        <v>1780</v>
      </c>
      <c r="F130" t="str">
        <f>_xlfn.XLOOKUP(Table4[[#This Row],[Store_ID]],Table2[Store_ID],Table2[Region],"Unknown")</f>
        <v>South</v>
      </c>
      <c r="G130">
        <v>2</v>
      </c>
      <c r="H130">
        <f>IF(ISBLANK(G130),AVERAGE(Table4[Quantity]),(G130))</f>
        <v>2</v>
      </c>
      <c r="I130">
        <v>724.97</v>
      </c>
      <c r="J130">
        <f>IF(ISBLANK(I130),AVERAGE(Table4[Unit_Price]),(I130))</f>
        <v>724.97</v>
      </c>
      <c r="K130">
        <v>0.1</v>
      </c>
      <c r="L130">
        <f>Table4[[#This Row],[Quantity cleaned]]*Table4[[#This Row],[Unit Price Cleaned]]*(1-Table4[[#This Row],[Discount]])</f>
        <v>1304.9460000000001</v>
      </c>
      <c r="M130">
        <f>IF(ISBLANK(L130),AVERAGE(Table4[Total Amount]),(L130))</f>
        <v>1304.9460000000001</v>
      </c>
      <c r="N130" t="str">
        <f>_xlfn.XLOOKUP(Table4[[#This Row],[Product_ID]],Product_Dim[Product_ID],Product_Dim[Product_Name],"Missing")</f>
        <v>Vitamin E Body Lotion</v>
      </c>
      <c r="O130" t="str">
        <f>_xlfn.XLOOKUP(Table4[[#This Row],[Product_ID]],Product_Dim[Product_ID],Product_Dim[Category],0)</f>
        <v>Beauty</v>
      </c>
      <c r="P130">
        <f>_xlfn.XLOOKUP(Table4[[#This Row],[Product_ID]],Product_Dim[Product_ID],Product_Dim[Cost Cleaned2],"0")</f>
        <v>358.47</v>
      </c>
      <c r="Q130" s="4">
        <f>IFERROR(Table4[[#This Row],[Total Amount]]-Table4[[#This Row],[Cost]]*Table4[[#This Row],[Quantity]],0)</f>
        <v>588.00600000000009</v>
      </c>
    </row>
    <row r="131" spans="1:17" x14ac:dyDescent="0.35">
      <c r="A131" t="s">
        <v>1944</v>
      </c>
      <c r="B131" s="1">
        <v>45723</v>
      </c>
      <c r="C131" t="s">
        <v>988</v>
      </c>
      <c r="D131" t="s">
        <v>1540</v>
      </c>
      <c r="E131" t="s">
        <v>1798</v>
      </c>
      <c r="F131" t="str">
        <f>_xlfn.XLOOKUP(Table4[[#This Row],[Store_ID]],Table2[Store_ID],Table2[Region],"Unknown")</f>
        <v>West</v>
      </c>
      <c r="G131">
        <v>1</v>
      </c>
      <c r="H131">
        <f>IF(ISBLANK(G131),AVERAGE(Table4[Quantity]),(G131))</f>
        <v>1</v>
      </c>
      <c r="I131">
        <v>783.25</v>
      </c>
      <c r="J131">
        <f>IF(ISBLANK(I131),AVERAGE(Table4[Unit_Price]),(I131))</f>
        <v>783.25</v>
      </c>
      <c r="K131">
        <v>0.3</v>
      </c>
      <c r="L131">
        <f>Table4[[#This Row],[Quantity cleaned]]*Table4[[#This Row],[Unit Price Cleaned]]*(1-Table4[[#This Row],[Discount]])</f>
        <v>548.27499999999998</v>
      </c>
      <c r="M131">
        <f>IF(ISBLANK(L131),AVERAGE(Table4[Total Amount]),(L131))</f>
        <v>548.27499999999998</v>
      </c>
      <c r="N131" t="str">
        <f>_xlfn.XLOOKUP(Table4[[#This Row],[Product_ID]],Product_Dim[Product_ID],Product_Dim[Product_Name],"Missing")</f>
        <v>Men's Graphic T-Shirt</v>
      </c>
      <c r="O131" t="str">
        <f>_xlfn.XLOOKUP(Table4[[#This Row],[Product_ID]],Product_Dim[Product_ID],Product_Dim[Category],0)</f>
        <v>Clothing</v>
      </c>
      <c r="P131">
        <f>_xlfn.XLOOKUP(Table4[[#This Row],[Product_ID]],Product_Dim[Product_ID],Product_Dim[Cost Cleaned2],"0")</f>
        <v>342.56</v>
      </c>
      <c r="Q131" s="4">
        <f>IFERROR(Table4[[#This Row],[Total Amount]]-Table4[[#This Row],[Cost]]*Table4[[#This Row],[Quantity]],0)</f>
        <v>205.71499999999997</v>
      </c>
    </row>
    <row r="132" spans="1:17" x14ac:dyDescent="0.35">
      <c r="A132" t="s">
        <v>1945</v>
      </c>
      <c r="B132" s="1">
        <v>45495</v>
      </c>
      <c r="C132" t="s">
        <v>1072</v>
      </c>
      <c r="D132" t="s">
        <v>1576</v>
      </c>
      <c r="E132" t="s">
        <v>1760</v>
      </c>
      <c r="F132" t="str">
        <f>_xlfn.XLOOKUP(Table4[[#This Row],[Store_ID]],Table2[Store_ID],Table2[Region],"Unknown")</f>
        <v>North</v>
      </c>
      <c r="G132">
        <v>1</v>
      </c>
      <c r="H132">
        <f>IF(ISBLANK(G132),AVERAGE(Table4[Quantity]),(G132))</f>
        <v>1</v>
      </c>
      <c r="I132">
        <v>942.38</v>
      </c>
      <c r="J132">
        <f>IF(ISBLANK(I132),AVERAGE(Table4[Unit_Price]),(I132))</f>
        <v>942.38</v>
      </c>
      <c r="K132">
        <v>0.17</v>
      </c>
      <c r="L132">
        <f>Table4[[#This Row],[Quantity cleaned]]*Table4[[#This Row],[Unit Price Cleaned]]*(1-Table4[[#This Row],[Discount]])</f>
        <v>782.17539999999997</v>
      </c>
      <c r="M132">
        <f>IF(ISBLANK(L132),AVERAGE(Table4[Total Amount]),(L132))</f>
        <v>782.17539999999997</v>
      </c>
      <c r="N132" t="str">
        <f>_xlfn.XLOOKUP(Table4[[#This Row],[Product_ID]],Product_Dim[Product_ID],Product_Dim[Product_Name],"Missing")</f>
        <v>Soccer Training Cone Set</v>
      </c>
      <c r="O132" t="str">
        <f>_xlfn.XLOOKUP(Table4[[#This Row],[Product_ID]],Product_Dim[Product_ID],Product_Dim[Category],0)</f>
        <v>Sports</v>
      </c>
      <c r="P132">
        <f>_xlfn.XLOOKUP(Table4[[#This Row],[Product_ID]],Product_Dim[Product_ID],Product_Dim[Cost Cleaned2],"0")</f>
        <v>144.53</v>
      </c>
      <c r="Q132" s="4">
        <f>IFERROR(Table4[[#This Row],[Total Amount]]-Table4[[#This Row],[Cost]]*Table4[[#This Row],[Quantity]],0)</f>
        <v>637.6454</v>
      </c>
    </row>
    <row r="133" spans="1:17" x14ac:dyDescent="0.35">
      <c r="A133" t="s">
        <v>1946</v>
      </c>
      <c r="B133" s="1">
        <v>45444</v>
      </c>
      <c r="C133" t="s">
        <v>1519</v>
      </c>
      <c r="D133" t="s">
        <v>1644</v>
      </c>
      <c r="E133" t="s">
        <v>1786</v>
      </c>
      <c r="F133" t="str">
        <f>_xlfn.XLOOKUP(Table4[[#This Row],[Store_ID]],Table2[Store_ID],Table2[Region],"Unknown")</f>
        <v>South</v>
      </c>
      <c r="G133">
        <v>3</v>
      </c>
      <c r="H133">
        <f>IF(ISBLANK(G133),AVERAGE(Table4[Quantity]),(G133))</f>
        <v>3</v>
      </c>
      <c r="I133">
        <v>298.35000000000002</v>
      </c>
      <c r="J133">
        <f>IF(ISBLANK(I133),AVERAGE(Table4[Unit_Price]),(I133))</f>
        <v>298.35000000000002</v>
      </c>
      <c r="K133">
        <v>0.05</v>
      </c>
      <c r="L133">
        <f>Table4[[#This Row],[Quantity cleaned]]*Table4[[#This Row],[Unit Price Cleaned]]*(1-Table4[[#This Row],[Discount]])</f>
        <v>850.29750000000001</v>
      </c>
      <c r="M133">
        <f>IF(ISBLANK(L133),AVERAGE(Table4[Total Amount]),(L133))</f>
        <v>850.29750000000001</v>
      </c>
      <c r="N133" t="str">
        <f>_xlfn.XLOOKUP(Table4[[#This Row],[Product_ID]],Product_Dim[Product_ID],Product_Dim[Product_Name],"Missing")</f>
        <v>HDMI Cable – 2m</v>
      </c>
      <c r="O133" t="str">
        <f>_xlfn.XLOOKUP(Table4[[#This Row],[Product_ID]],Product_Dim[Product_ID],Product_Dim[Category],0)</f>
        <v>Electronics</v>
      </c>
      <c r="P133">
        <f>_xlfn.XLOOKUP(Table4[[#This Row],[Product_ID]],Product_Dim[Product_ID],Product_Dim[Cost Cleaned2],"0")</f>
        <v>88.49</v>
      </c>
      <c r="Q133" s="4">
        <f>IFERROR(Table4[[#This Row],[Total Amount]]-Table4[[#This Row],[Cost]]*Table4[[#This Row],[Quantity]],0)</f>
        <v>584.8275000000001</v>
      </c>
    </row>
    <row r="134" spans="1:17" x14ac:dyDescent="0.35">
      <c r="A134" t="s">
        <v>1947</v>
      </c>
      <c r="B134" s="1">
        <v>45662</v>
      </c>
      <c r="C134" t="s">
        <v>542</v>
      </c>
      <c r="D134" t="s">
        <v>1638</v>
      </c>
      <c r="E134" t="s">
        <v>1788</v>
      </c>
      <c r="F134" t="str">
        <f>_xlfn.XLOOKUP(Table4[[#This Row],[Store_ID]],Table2[Store_ID],Table2[Region],"Unknown")</f>
        <v>North</v>
      </c>
      <c r="G134">
        <v>4</v>
      </c>
      <c r="H134">
        <f>IF(ISBLANK(G134),AVERAGE(Table4[Quantity]),(G134))</f>
        <v>4</v>
      </c>
      <c r="I134">
        <v>950.04</v>
      </c>
      <c r="J134">
        <f>IF(ISBLANK(I134),AVERAGE(Table4[Unit_Price]),(I134))</f>
        <v>950.04</v>
      </c>
      <c r="K134">
        <v>0.13</v>
      </c>
      <c r="L134">
        <f>Table4[[#This Row],[Quantity cleaned]]*Table4[[#This Row],[Unit Price Cleaned]]*(1-Table4[[#This Row],[Discount]])</f>
        <v>3306.1392000000001</v>
      </c>
      <c r="M134">
        <f>IF(ISBLANK(L134),AVERAGE(Table4[Total Amount]),(L134))</f>
        <v>3306.1392000000001</v>
      </c>
      <c r="N134" t="str">
        <f>_xlfn.XLOOKUP(Table4[[#This Row],[Product_ID]],Product_Dim[Product_ID],Product_Dim[Product_Name],"Missing")</f>
        <v>Car Dashboard Phone Holder</v>
      </c>
      <c r="O134" t="str">
        <f>_xlfn.XLOOKUP(Table4[[#This Row],[Product_ID]],Product_Dim[Product_ID],Product_Dim[Category],0)</f>
        <v>Electronics</v>
      </c>
      <c r="P134">
        <f>_xlfn.XLOOKUP(Table4[[#This Row],[Product_ID]],Product_Dim[Product_ID],Product_Dim[Cost Cleaned2],"0")</f>
        <v>177.98</v>
      </c>
      <c r="Q134" s="4">
        <f>IFERROR(Table4[[#This Row],[Total Amount]]-Table4[[#This Row],[Cost]]*Table4[[#This Row],[Quantity]],0)</f>
        <v>2594.2192</v>
      </c>
    </row>
    <row r="135" spans="1:17" x14ac:dyDescent="0.35">
      <c r="A135" t="s">
        <v>1948</v>
      </c>
      <c r="B135" s="1">
        <v>45910</v>
      </c>
      <c r="C135" t="s">
        <v>1030</v>
      </c>
      <c r="D135" t="s">
        <v>1656</v>
      </c>
      <c r="E135" t="s">
        <v>1763</v>
      </c>
      <c r="F135" t="str">
        <f>_xlfn.XLOOKUP(Table4[[#This Row],[Store_ID]],Table2[Store_ID],Table2[Region],"Unknown")</f>
        <v>South</v>
      </c>
      <c r="G135">
        <v>2</v>
      </c>
      <c r="H135">
        <f>IF(ISBLANK(G135),AVERAGE(Table4[Quantity]),(G135))</f>
        <v>2</v>
      </c>
      <c r="I135">
        <v>267.19</v>
      </c>
      <c r="J135">
        <f>IF(ISBLANK(I135),AVERAGE(Table4[Unit_Price]),(I135))</f>
        <v>267.19</v>
      </c>
      <c r="K135">
        <v>7.0000000000000007E-2</v>
      </c>
      <c r="L135">
        <f>Table4[[#This Row],[Quantity cleaned]]*Table4[[#This Row],[Unit Price Cleaned]]*(1-Table4[[#This Row],[Discount]])</f>
        <v>496.97339999999997</v>
      </c>
      <c r="M135">
        <f>IF(ISBLANK(L135),AVERAGE(Table4[Total Amount]),(L135))</f>
        <v>496.97339999999997</v>
      </c>
      <c r="N135" t="str">
        <f>_xlfn.XLOOKUP(Table4[[#This Row],[Product_ID]],Product_Dim[Product_ID],Product_Dim[Product_Name],"Missing")</f>
        <v>Foam Roller</v>
      </c>
      <c r="O135" t="str">
        <f>_xlfn.XLOOKUP(Table4[[#This Row],[Product_ID]],Product_Dim[Product_ID],Product_Dim[Category],0)</f>
        <v>Sports</v>
      </c>
      <c r="P135">
        <f>_xlfn.XLOOKUP(Table4[[#This Row],[Product_ID]],Product_Dim[Product_ID],Product_Dim[Cost Cleaned2],"0")</f>
        <v>30.62</v>
      </c>
      <c r="Q135" s="4">
        <f>IFERROR(Table4[[#This Row],[Total Amount]]-Table4[[#This Row],[Cost]]*Table4[[#This Row],[Quantity]],0)</f>
        <v>435.73339999999996</v>
      </c>
    </row>
    <row r="136" spans="1:17" x14ac:dyDescent="0.35">
      <c r="A136" t="s">
        <v>1949</v>
      </c>
      <c r="B136" s="1">
        <v>45827</v>
      </c>
      <c r="C136" t="s">
        <v>652</v>
      </c>
      <c r="D136" t="s">
        <v>1716</v>
      </c>
      <c r="E136" t="s">
        <v>1795</v>
      </c>
      <c r="F136" t="str">
        <f>_xlfn.XLOOKUP(Table4[[#This Row],[Store_ID]],Table2[Store_ID],Table2[Region],"Unknown")</f>
        <v>North</v>
      </c>
      <c r="G136">
        <v>4</v>
      </c>
      <c r="H136">
        <f>IF(ISBLANK(G136),AVERAGE(Table4[Quantity]),(G136))</f>
        <v>4</v>
      </c>
      <c r="I136">
        <v>72.63</v>
      </c>
      <c r="J136">
        <f>IF(ISBLANK(I136),AVERAGE(Table4[Unit_Price]),(I136))</f>
        <v>72.63</v>
      </c>
      <c r="K136">
        <v>0.06</v>
      </c>
      <c r="L136">
        <f>Table4[[#This Row],[Quantity cleaned]]*Table4[[#This Row],[Unit Price Cleaned]]*(1-Table4[[#This Row],[Discount]])</f>
        <v>273.08879999999999</v>
      </c>
      <c r="M136">
        <f>IF(ISBLANK(L136),AVERAGE(Table4[Total Amount]),(L136))</f>
        <v>273.08879999999999</v>
      </c>
      <c r="N136" t="str">
        <f>_xlfn.XLOOKUP(Table4[[#This Row],[Product_ID]],Product_Dim[Product_ID],Product_Dim[Product_Name],"Missing")</f>
        <v>LED Bedside Lamp</v>
      </c>
      <c r="O136" t="str">
        <f>_xlfn.XLOOKUP(Table4[[#This Row],[Product_ID]],Product_Dim[Product_ID],Product_Dim[Category],0)</f>
        <v>Home</v>
      </c>
      <c r="P136">
        <f>_xlfn.XLOOKUP(Table4[[#This Row],[Product_ID]],Product_Dim[Product_ID],Product_Dim[Cost Cleaned2],"0")</f>
        <v>371.38</v>
      </c>
      <c r="Q136" s="4">
        <f>IFERROR(Table4[[#This Row],[Total Amount]]-Table4[[#This Row],[Cost]]*Table4[[#This Row],[Quantity]],0)</f>
        <v>-1212.4312</v>
      </c>
    </row>
    <row r="137" spans="1:17" x14ac:dyDescent="0.35">
      <c r="A137" t="s">
        <v>1950</v>
      </c>
      <c r="B137" s="1">
        <v>45544</v>
      </c>
      <c r="C137" t="s">
        <v>1320</v>
      </c>
      <c r="D137" t="s">
        <v>1648</v>
      </c>
      <c r="E137" t="s">
        <v>1767</v>
      </c>
      <c r="F137" t="str">
        <f>_xlfn.XLOOKUP(Table4[[#This Row],[Store_ID]],Table2[Store_ID],Table2[Region],"Unknown")</f>
        <v>North</v>
      </c>
      <c r="G137">
        <v>3</v>
      </c>
      <c r="H137">
        <f>IF(ISBLANK(G137),AVERAGE(Table4[Quantity]),(G137))</f>
        <v>3</v>
      </c>
      <c r="I137">
        <v>576.52</v>
      </c>
      <c r="J137">
        <f>IF(ISBLANK(I137),AVERAGE(Table4[Unit_Price]),(I137))</f>
        <v>576.52</v>
      </c>
      <c r="K137">
        <v>0.22</v>
      </c>
      <c r="L137">
        <f>Table4[[#This Row],[Quantity cleaned]]*Table4[[#This Row],[Unit Price Cleaned]]*(1-Table4[[#This Row],[Discount]])</f>
        <v>1349.0568000000001</v>
      </c>
      <c r="M137">
        <f>IF(ISBLANK(L137),AVERAGE(Table4[Total Amount]),(L137))</f>
        <v>1349.0568000000001</v>
      </c>
      <c r="N137" t="str">
        <f>_xlfn.XLOOKUP(Table4[[#This Row],[Product_ID]],Product_Dim[Product_ID],Product_Dim[Product_Name],"Missing")</f>
        <v>Men's Track Pants</v>
      </c>
      <c r="O137" t="str">
        <f>_xlfn.XLOOKUP(Table4[[#This Row],[Product_ID]],Product_Dim[Product_ID],Product_Dim[Category],0)</f>
        <v>Clothing</v>
      </c>
      <c r="P137">
        <f>_xlfn.XLOOKUP(Table4[[#This Row],[Product_ID]],Product_Dim[Product_ID],Product_Dim[Cost Cleaned2],"0")</f>
        <v>386.56</v>
      </c>
      <c r="Q137" s="4">
        <f>IFERROR(Table4[[#This Row],[Total Amount]]-Table4[[#This Row],[Cost]]*Table4[[#This Row],[Quantity]],0)</f>
        <v>189.3768</v>
      </c>
    </row>
    <row r="138" spans="1:17" x14ac:dyDescent="0.35">
      <c r="A138" t="s">
        <v>1951</v>
      </c>
      <c r="B138" s="1">
        <v>45751</v>
      </c>
      <c r="C138" t="s">
        <v>1090</v>
      </c>
      <c r="D138" t="s">
        <v>1684</v>
      </c>
      <c r="E138" t="s">
        <v>1780</v>
      </c>
      <c r="F138" t="str">
        <f>_xlfn.XLOOKUP(Table4[[#This Row],[Store_ID]],Table2[Store_ID],Table2[Region],"Unknown")</f>
        <v>South</v>
      </c>
      <c r="G138">
        <v>3</v>
      </c>
      <c r="H138">
        <f>IF(ISBLANK(G138),AVERAGE(Table4[Quantity]),(G138))</f>
        <v>3</v>
      </c>
      <c r="I138">
        <v>849.36</v>
      </c>
      <c r="J138">
        <f>IF(ISBLANK(I138),AVERAGE(Table4[Unit_Price]),(I138))</f>
        <v>849.36</v>
      </c>
      <c r="K138">
        <v>0.03</v>
      </c>
      <c r="L138">
        <f>Table4[[#This Row],[Quantity cleaned]]*Table4[[#This Row],[Unit Price Cleaned]]*(1-Table4[[#This Row],[Discount]])</f>
        <v>2471.6376</v>
      </c>
      <c r="M138">
        <f>IF(ISBLANK(L138),AVERAGE(Table4[Total Amount]),(L138))</f>
        <v>2471.6376</v>
      </c>
      <c r="N138" t="str">
        <f>_xlfn.XLOOKUP(Table4[[#This Row],[Product_ID]],Product_Dim[Product_ID],Product_Dim[Product_Name],"Missing")</f>
        <v>Hair Repair Oil Treatment</v>
      </c>
      <c r="O138" t="str">
        <f>_xlfn.XLOOKUP(Table4[[#This Row],[Product_ID]],Product_Dim[Product_ID],Product_Dim[Category],0)</f>
        <v>Beauty</v>
      </c>
      <c r="P138">
        <f>_xlfn.XLOOKUP(Table4[[#This Row],[Product_ID]],Product_Dim[Product_ID],Product_Dim[Cost Cleaned2],"0")</f>
        <v>214.32</v>
      </c>
      <c r="Q138" s="4">
        <f>IFERROR(Table4[[#This Row],[Total Amount]]-Table4[[#This Row],[Cost]]*Table4[[#This Row],[Quantity]],0)</f>
        <v>1828.6776</v>
      </c>
    </row>
    <row r="139" spans="1:17" x14ac:dyDescent="0.35">
      <c r="A139" t="s">
        <v>1952</v>
      </c>
      <c r="B139" s="1">
        <v>45392</v>
      </c>
      <c r="C139" t="s">
        <v>1453</v>
      </c>
      <c r="D139" t="s">
        <v>1642</v>
      </c>
      <c r="E139" t="s">
        <v>1770</v>
      </c>
      <c r="F139" t="str">
        <f>_xlfn.XLOOKUP(Table4[[#This Row],[Store_ID]],Table2[Store_ID],Table2[Region],"Unknown")</f>
        <v>East</v>
      </c>
      <c r="G139">
        <v>1</v>
      </c>
      <c r="H139">
        <f>IF(ISBLANK(G139),AVERAGE(Table4[Quantity]),(G139))</f>
        <v>1</v>
      </c>
      <c r="I139">
        <v>245.85</v>
      </c>
      <c r="J139">
        <f>IF(ISBLANK(I139),AVERAGE(Table4[Unit_Price]),(I139))</f>
        <v>245.85</v>
      </c>
      <c r="K139">
        <v>0.18</v>
      </c>
      <c r="L139">
        <f>Table4[[#This Row],[Quantity cleaned]]*Table4[[#This Row],[Unit Price Cleaned]]*(1-Table4[[#This Row],[Discount]])</f>
        <v>201.59700000000001</v>
      </c>
      <c r="M139">
        <f>IF(ISBLANK(L139),AVERAGE(Table4[Total Amount]),(L139))</f>
        <v>201.59700000000001</v>
      </c>
      <c r="N139" t="str">
        <f>_xlfn.XLOOKUP(Table4[[#This Row],[Product_ID]],Product_Dim[Product_ID],Product_Dim[Product_Name],"Missing")</f>
        <v>Boxing Hand Wraps</v>
      </c>
      <c r="O139" t="str">
        <f>_xlfn.XLOOKUP(Table4[[#This Row],[Product_ID]],Product_Dim[Product_ID],Product_Dim[Category],0)</f>
        <v>Sports</v>
      </c>
      <c r="P139">
        <f>_xlfn.XLOOKUP(Table4[[#This Row],[Product_ID]],Product_Dim[Product_ID],Product_Dim[Cost Cleaned2],"0")</f>
        <v>190.29</v>
      </c>
      <c r="Q139" s="4">
        <f>IFERROR(Table4[[#This Row],[Total Amount]]-Table4[[#This Row],[Cost]]*Table4[[#This Row],[Quantity]],0)</f>
        <v>11.307000000000016</v>
      </c>
    </row>
    <row r="140" spans="1:17" x14ac:dyDescent="0.35">
      <c r="A140" t="s">
        <v>1953</v>
      </c>
      <c r="B140" s="1">
        <v>45589</v>
      </c>
      <c r="C140" t="s">
        <v>584</v>
      </c>
      <c r="D140" t="s">
        <v>1736</v>
      </c>
      <c r="E140" t="s">
        <v>1783</v>
      </c>
      <c r="F140" t="str">
        <f>_xlfn.XLOOKUP(Table4[[#This Row],[Store_ID]],Table2[Store_ID],Table2[Region],"Unknown")</f>
        <v>East</v>
      </c>
      <c r="G140">
        <v>3</v>
      </c>
      <c r="H140">
        <f>IF(ISBLANK(G140),AVERAGE(Table4[Quantity]),(G140))</f>
        <v>3</v>
      </c>
      <c r="I140">
        <v>237.68</v>
      </c>
      <c r="J140">
        <f>IF(ISBLANK(I140),AVERAGE(Table4[Unit_Price]),(I140))</f>
        <v>237.68</v>
      </c>
      <c r="K140">
        <v>0.1</v>
      </c>
      <c r="L140">
        <f>Table4[[#This Row],[Quantity cleaned]]*Table4[[#This Row],[Unit Price Cleaned]]*(1-Table4[[#This Row],[Discount]])</f>
        <v>641.73599999999999</v>
      </c>
      <c r="M140">
        <f>IF(ISBLANK(L140),AVERAGE(Table4[Total Amount]),(L140))</f>
        <v>641.73599999999999</v>
      </c>
      <c r="N140" t="str">
        <f>_xlfn.XLOOKUP(Table4[[#This Row],[Product_ID]],Product_Dim[Product_ID],Product_Dim[Product_Name],"Missing")</f>
        <v>Cricket Bat</v>
      </c>
      <c r="O140" t="str">
        <f>_xlfn.XLOOKUP(Table4[[#This Row],[Product_ID]],Product_Dim[Product_ID],Product_Dim[Category],0)</f>
        <v>Sports</v>
      </c>
      <c r="P140">
        <f>_xlfn.XLOOKUP(Table4[[#This Row],[Product_ID]],Product_Dim[Product_ID],Product_Dim[Cost Cleaned2],"0")</f>
        <v>245.98</v>
      </c>
      <c r="Q140" s="4">
        <f>IFERROR(Table4[[#This Row],[Total Amount]]-Table4[[#This Row],[Cost]]*Table4[[#This Row],[Quantity]],0)</f>
        <v>-96.203999999999951</v>
      </c>
    </row>
    <row r="141" spans="1:17" x14ac:dyDescent="0.35">
      <c r="A141" t="s">
        <v>1954</v>
      </c>
      <c r="B141" s="1">
        <v>45756</v>
      </c>
      <c r="C141" t="s">
        <v>1054</v>
      </c>
      <c r="D141" t="s">
        <v>1684</v>
      </c>
      <c r="E141" t="s">
        <v>1793</v>
      </c>
      <c r="F141" t="str">
        <f>_xlfn.XLOOKUP(Table4[[#This Row],[Store_ID]],Table2[Store_ID],Table2[Region],"Unknown")</f>
        <v>South</v>
      </c>
      <c r="G141">
        <v>4</v>
      </c>
      <c r="H141">
        <f>IF(ISBLANK(G141),AVERAGE(Table4[Quantity]),(G141))</f>
        <v>4</v>
      </c>
      <c r="I141">
        <v>715.85</v>
      </c>
      <c r="J141">
        <f>IF(ISBLANK(I141),AVERAGE(Table4[Unit_Price]),(I141))</f>
        <v>715.85</v>
      </c>
      <c r="K141">
        <v>0.25</v>
      </c>
      <c r="L141">
        <f>Table4[[#This Row],[Quantity cleaned]]*Table4[[#This Row],[Unit Price Cleaned]]*(1-Table4[[#This Row],[Discount]])</f>
        <v>2147.5500000000002</v>
      </c>
      <c r="M141">
        <f>IF(ISBLANK(L141),AVERAGE(Table4[Total Amount]),(L141))</f>
        <v>2147.5500000000002</v>
      </c>
      <c r="N141" t="str">
        <f>_xlfn.XLOOKUP(Table4[[#This Row],[Product_ID]],Product_Dim[Product_ID],Product_Dim[Product_Name],"Missing")</f>
        <v>Hair Repair Oil Treatment</v>
      </c>
      <c r="O141" t="str">
        <f>_xlfn.XLOOKUP(Table4[[#This Row],[Product_ID]],Product_Dim[Product_ID],Product_Dim[Category],0)</f>
        <v>Beauty</v>
      </c>
      <c r="P141">
        <f>_xlfn.XLOOKUP(Table4[[#This Row],[Product_ID]],Product_Dim[Product_ID],Product_Dim[Cost Cleaned2],"0")</f>
        <v>214.32</v>
      </c>
      <c r="Q141" s="4">
        <f>IFERROR(Table4[[#This Row],[Total Amount]]-Table4[[#This Row],[Cost]]*Table4[[#This Row],[Quantity]],0)</f>
        <v>1290.2700000000002</v>
      </c>
    </row>
    <row r="142" spans="1:17" x14ac:dyDescent="0.35">
      <c r="A142" t="s">
        <v>1955</v>
      </c>
      <c r="B142" s="1">
        <v>45255</v>
      </c>
      <c r="C142" t="s">
        <v>563</v>
      </c>
      <c r="D142" t="s">
        <v>1722</v>
      </c>
      <c r="E142" t="s">
        <v>1767</v>
      </c>
      <c r="F142" t="str">
        <f>_xlfn.XLOOKUP(Table4[[#This Row],[Store_ID]],Table2[Store_ID],Table2[Region],"Unknown")</f>
        <v>North</v>
      </c>
      <c r="G142">
        <v>2</v>
      </c>
      <c r="H142">
        <f>IF(ISBLANK(G142),AVERAGE(Table4[Quantity]),(G142))</f>
        <v>2</v>
      </c>
      <c r="I142">
        <v>478.85</v>
      </c>
      <c r="J142">
        <f>IF(ISBLANK(I142),AVERAGE(Table4[Unit_Price]),(I142))</f>
        <v>478.85</v>
      </c>
      <c r="K142">
        <v>0.01</v>
      </c>
      <c r="L142">
        <f>Table4[[#This Row],[Quantity cleaned]]*Table4[[#This Row],[Unit Price Cleaned]]*(1-Table4[[#This Row],[Discount]])</f>
        <v>948.12300000000005</v>
      </c>
      <c r="M142">
        <f>IF(ISBLANK(L142),AVERAGE(Table4[Total Amount]),(L142))</f>
        <v>948.12300000000005</v>
      </c>
      <c r="N142" t="str">
        <f>_xlfn.XLOOKUP(Table4[[#This Row],[Product_ID]],Product_Dim[Product_ID],Product_Dim[Product_Name],"Missing")</f>
        <v>Gaming Mouse Pad XL</v>
      </c>
      <c r="O142" t="str">
        <f>_xlfn.XLOOKUP(Table4[[#This Row],[Product_ID]],Product_Dim[Product_ID],Product_Dim[Category],0)</f>
        <v>Electronics</v>
      </c>
      <c r="P142">
        <f>_xlfn.XLOOKUP(Table4[[#This Row],[Product_ID]],Product_Dim[Product_ID],Product_Dim[Cost Cleaned2],"0")</f>
        <v>340.14</v>
      </c>
      <c r="Q142" s="4">
        <f>IFERROR(Table4[[#This Row],[Total Amount]]-Table4[[#This Row],[Cost]]*Table4[[#This Row],[Quantity]],0)</f>
        <v>267.84300000000007</v>
      </c>
    </row>
    <row r="143" spans="1:17" x14ac:dyDescent="0.35">
      <c r="A143" t="s">
        <v>1956</v>
      </c>
      <c r="B143" s="1">
        <v>45718</v>
      </c>
      <c r="C143" t="s">
        <v>391</v>
      </c>
      <c r="D143" t="s">
        <v>1636</v>
      </c>
      <c r="E143" t="s">
        <v>1746</v>
      </c>
      <c r="F143" t="str">
        <f>_xlfn.XLOOKUP(Table4[[#This Row],[Store_ID]],Table2[Store_ID],Table2[Region],"Unknown")</f>
        <v>East</v>
      </c>
      <c r="G143">
        <v>1</v>
      </c>
      <c r="H143">
        <f>IF(ISBLANK(G143),AVERAGE(Table4[Quantity]),(G143))</f>
        <v>1</v>
      </c>
      <c r="I143">
        <v>503.95</v>
      </c>
      <c r="J143">
        <f>IF(ISBLANK(I143),AVERAGE(Table4[Unit_Price]),(I143))</f>
        <v>503.95</v>
      </c>
      <c r="K143">
        <v>0.26</v>
      </c>
      <c r="L143">
        <f>Table4[[#This Row],[Quantity cleaned]]*Table4[[#This Row],[Unit Price Cleaned]]*(1-Table4[[#This Row],[Discount]])</f>
        <v>372.923</v>
      </c>
      <c r="M143">
        <f>IF(ISBLANK(L143),AVERAGE(Table4[Total Amount]),(L143))</f>
        <v>372.923</v>
      </c>
      <c r="N143" t="str">
        <f>_xlfn.XLOOKUP(Table4[[#This Row],[Product_ID]],Product_Dim[Product_ID],Product_Dim[Product_Name],"Missing")</f>
        <v>Makeup Brush Set</v>
      </c>
      <c r="O143" t="str">
        <f>_xlfn.XLOOKUP(Table4[[#This Row],[Product_ID]],Product_Dim[Product_ID],Product_Dim[Category],0)</f>
        <v>Beauty</v>
      </c>
      <c r="P143">
        <f>_xlfn.XLOOKUP(Table4[[#This Row],[Product_ID]],Product_Dim[Product_ID],Product_Dim[Cost Cleaned2],"0")</f>
        <v>254.04361702127662</v>
      </c>
      <c r="Q143" s="4">
        <f>IFERROR(Table4[[#This Row],[Total Amount]]-Table4[[#This Row],[Cost]]*Table4[[#This Row],[Quantity]],0)</f>
        <v>118.87938297872338</v>
      </c>
    </row>
    <row r="144" spans="1:17" x14ac:dyDescent="0.35">
      <c r="A144" t="s">
        <v>1957</v>
      </c>
      <c r="B144" s="1">
        <v>45573</v>
      </c>
      <c r="C144" t="s">
        <v>1238</v>
      </c>
      <c r="D144" t="s">
        <v>1674</v>
      </c>
      <c r="E144" t="s">
        <v>1788</v>
      </c>
      <c r="F144" t="str">
        <f>_xlfn.XLOOKUP(Table4[[#This Row],[Store_ID]],Table2[Store_ID],Table2[Region],"Unknown")</f>
        <v>North</v>
      </c>
      <c r="G144">
        <v>2</v>
      </c>
      <c r="H144">
        <f>IF(ISBLANK(G144),AVERAGE(Table4[Quantity]),(G144))</f>
        <v>2</v>
      </c>
      <c r="I144">
        <v>975.48</v>
      </c>
      <c r="J144">
        <f>IF(ISBLANK(I144),AVERAGE(Table4[Unit_Price]),(I144))</f>
        <v>975.48</v>
      </c>
      <c r="K144">
        <v>0.26</v>
      </c>
      <c r="L144">
        <f>Table4[[#This Row],[Quantity cleaned]]*Table4[[#This Row],[Unit Price Cleaned]]*(1-Table4[[#This Row],[Discount]])</f>
        <v>1443.7103999999999</v>
      </c>
      <c r="M144">
        <f>IF(ISBLANK(L144),AVERAGE(Table4[Total Amount]),(L144))</f>
        <v>1443.7103999999999</v>
      </c>
      <c r="N144" t="str">
        <f>_xlfn.XLOOKUP(Table4[[#This Row],[Product_ID]],Product_Dim[Product_ID],Product_Dim[Product_Name],"Missing")</f>
        <v>Women's Hair Dryer Brush</v>
      </c>
      <c r="O144" t="str">
        <f>_xlfn.XLOOKUP(Table4[[#This Row],[Product_ID]],Product_Dim[Product_ID],Product_Dim[Category],0)</f>
        <v>Beauty</v>
      </c>
      <c r="P144">
        <f>_xlfn.XLOOKUP(Table4[[#This Row],[Product_ID]],Product_Dim[Product_ID],Product_Dim[Cost Cleaned2],"0")</f>
        <v>340.39</v>
      </c>
      <c r="Q144" s="4">
        <f>IFERROR(Table4[[#This Row],[Total Amount]]-Table4[[#This Row],[Cost]]*Table4[[#This Row],[Quantity]],0)</f>
        <v>762.93039999999996</v>
      </c>
    </row>
    <row r="145" spans="1:17" x14ac:dyDescent="0.35">
      <c r="A145" t="s">
        <v>1958</v>
      </c>
      <c r="B145" s="1">
        <v>45884</v>
      </c>
      <c r="C145" t="s">
        <v>1244</v>
      </c>
      <c r="D145" t="s">
        <v>1610</v>
      </c>
      <c r="E145" t="s">
        <v>1798</v>
      </c>
      <c r="F145" t="str">
        <f>_xlfn.XLOOKUP(Table4[[#This Row],[Store_ID]],Table2[Store_ID],Table2[Region],"Unknown")</f>
        <v>West</v>
      </c>
      <c r="G145">
        <v>4</v>
      </c>
      <c r="H145">
        <f>IF(ISBLANK(G145),AVERAGE(Table4[Quantity]),(G145))</f>
        <v>4</v>
      </c>
      <c r="I145">
        <v>450.12</v>
      </c>
      <c r="J145">
        <f>IF(ISBLANK(I145),AVERAGE(Table4[Unit_Price]),(I145))</f>
        <v>450.12</v>
      </c>
      <c r="K145">
        <v>0.28999999999999998</v>
      </c>
      <c r="L145">
        <f>Table4[[#This Row],[Quantity cleaned]]*Table4[[#This Row],[Unit Price Cleaned]]*(1-Table4[[#This Row],[Discount]])</f>
        <v>1278.3407999999999</v>
      </c>
      <c r="M145">
        <f>IF(ISBLANK(L145),AVERAGE(Table4[Total Amount]),(L145))</f>
        <v>1278.3407999999999</v>
      </c>
      <c r="N145" t="str">
        <f>_xlfn.XLOOKUP(Table4[[#This Row],[Product_ID]],Product_Dim[Product_ID],Product_Dim[Product_Name],"Missing")</f>
        <v>Gaming Mechanical Keyboard</v>
      </c>
      <c r="O145" t="str">
        <f>_xlfn.XLOOKUP(Table4[[#This Row],[Product_ID]],Product_Dim[Product_ID],Product_Dim[Category],0)</f>
        <v>Electronics</v>
      </c>
      <c r="P145">
        <f>_xlfn.XLOOKUP(Table4[[#This Row],[Product_ID]],Product_Dim[Product_ID],Product_Dim[Cost Cleaned2],"0")</f>
        <v>419.28</v>
      </c>
      <c r="Q145" s="4">
        <f>IFERROR(Table4[[#This Row],[Total Amount]]-Table4[[#This Row],[Cost]]*Table4[[#This Row],[Quantity]],0)</f>
        <v>-398.77919999999995</v>
      </c>
    </row>
    <row r="146" spans="1:17" x14ac:dyDescent="0.35">
      <c r="A146" t="s">
        <v>1959</v>
      </c>
      <c r="B146" s="1">
        <v>45448</v>
      </c>
      <c r="C146" t="s">
        <v>1344</v>
      </c>
      <c r="D146" t="s">
        <v>1614</v>
      </c>
      <c r="E146" t="s">
        <v>1776</v>
      </c>
      <c r="F146" t="str">
        <f>_xlfn.XLOOKUP(Table4[[#This Row],[Store_ID]],Table2[Store_ID],Table2[Region],"Unknown")</f>
        <v>West</v>
      </c>
      <c r="G146">
        <v>3</v>
      </c>
      <c r="H146">
        <f>IF(ISBLANK(G146),AVERAGE(Table4[Quantity]),(G146))</f>
        <v>3</v>
      </c>
      <c r="I146">
        <v>237.24</v>
      </c>
      <c r="J146">
        <f>IF(ISBLANK(I146),AVERAGE(Table4[Unit_Price]),(I146))</f>
        <v>237.24</v>
      </c>
      <c r="K146">
        <v>0.24</v>
      </c>
      <c r="L146">
        <f>Table4[[#This Row],[Quantity cleaned]]*Table4[[#This Row],[Unit Price Cleaned]]*(1-Table4[[#This Row],[Discount]])</f>
        <v>540.90719999999999</v>
      </c>
      <c r="M146">
        <f>IF(ISBLANK(L146),AVERAGE(Table4[Total Amount]),(L146))</f>
        <v>540.90719999999999</v>
      </c>
      <c r="N146" t="str">
        <f>_xlfn.XLOOKUP(Table4[[#This Row],[Product_ID]],Product_Dim[Product_ID],Product_Dim[Product_Name],"Missing")</f>
        <v>Women's Summer Dress</v>
      </c>
      <c r="O146" t="str">
        <f>_xlfn.XLOOKUP(Table4[[#This Row],[Product_ID]],Product_Dim[Product_ID],Product_Dim[Category],0)</f>
        <v>Clothing</v>
      </c>
      <c r="P146">
        <f>_xlfn.XLOOKUP(Table4[[#This Row],[Product_ID]],Product_Dim[Product_ID],Product_Dim[Cost Cleaned2],"0")</f>
        <v>223.43</v>
      </c>
      <c r="Q146" s="4">
        <f>IFERROR(Table4[[#This Row],[Total Amount]]-Table4[[#This Row],[Cost]]*Table4[[#This Row],[Quantity]],0)</f>
        <v>-129.38279999999997</v>
      </c>
    </row>
    <row r="147" spans="1:17" x14ac:dyDescent="0.35">
      <c r="A147" t="s">
        <v>1960</v>
      </c>
      <c r="B147" s="1">
        <v>45522</v>
      </c>
      <c r="C147" t="s">
        <v>1412</v>
      </c>
      <c r="D147" t="s">
        <v>1650</v>
      </c>
      <c r="E147" t="s">
        <v>1795</v>
      </c>
      <c r="F147" t="str">
        <f>_xlfn.XLOOKUP(Table4[[#This Row],[Store_ID]],Table2[Store_ID],Table2[Region],"Unknown")</f>
        <v>North</v>
      </c>
      <c r="G147">
        <v>2</v>
      </c>
      <c r="H147">
        <f>IF(ISBLANK(G147),AVERAGE(Table4[Quantity]),(G147))</f>
        <v>2</v>
      </c>
      <c r="I147">
        <v>536.84</v>
      </c>
      <c r="J147">
        <f>IF(ISBLANK(I147),AVERAGE(Table4[Unit_Price]),(I147))</f>
        <v>536.84</v>
      </c>
      <c r="K147">
        <v>0.09</v>
      </c>
      <c r="L147">
        <f>Table4[[#This Row],[Quantity cleaned]]*Table4[[#This Row],[Unit Price Cleaned]]*(1-Table4[[#This Row],[Discount]])</f>
        <v>977.04880000000014</v>
      </c>
      <c r="M147">
        <f>IF(ISBLANK(L147),AVERAGE(Table4[Total Amount]),(L147))</f>
        <v>977.04880000000014</v>
      </c>
      <c r="N147" t="str">
        <f>_xlfn.XLOOKUP(Table4[[#This Row],[Product_ID]],Product_Dim[Product_ID],Product_Dim[Product_Name],"Missing")</f>
        <v>Sports Stopwatch Pro</v>
      </c>
      <c r="O147" t="str">
        <f>_xlfn.XLOOKUP(Table4[[#This Row],[Product_ID]],Product_Dim[Product_ID],Product_Dim[Category],0)</f>
        <v>Sports</v>
      </c>
      <c r="P147">
        <f>_xlfn.XLOOKUP(Table4[[#This Row],[Product_ID]],Product_Dim[Product_ID],Product_Dim[Cost Cleaned2],"0")</f>
        <v>434.84</v>
      </c>
      <c r="Q147" s="4">
        <f>IFERROR(Table4[[#This Row],[Total Amount]]-Table4[[#This Row],[Cost]]*Table4[[#This Row],[Quantity]],0)</f>
        <v>107.36880000000019</v>
      </c>
    </row>
    <row r="148" spans="1:17" x14ac:dyDescent="0.35">
      <c r="A148" t="s">
        <v>1961</v>
      </c>
      <c r="B148" s="1">
        <v>45626</v>
      </c>
      <c r="C148" t="s">
        <v>1366</v>
      </c>
      <c r="D148" t="s">
        <v>1614</v>
      </c>
      <c r="E148" t="s">
        <v>1807</v>
      </c>
      <c r="F148" t="str">
        <f>_xlfn.XLOOKUP(Table4[[#This Row],[Store_ID]],Table2[Store_ID],Table2[Region],"Unknown")</f>
        <v>East</v>
      </c>
      <c r="G148">
        <v>3</v>
      </c>
      <c r="H148">
        <f>IF(ISBLANK(G148),AVERAGE(Table4[Quantity]),(G148))</f>
        <v>3</v>
      </c>
      <c r="I148">
        <v>584.41</v>
      </c>
      <c r="J148">
        <f>IF(ISBLANK(I148),AVERAGE(Table4[Unit_Price]),(I148))</f>
        <v>584.41</v>
      </c>
      <c r="K148">
        <v>0</v>
      </c>
      <c r="L148">
        <f>Table4[[#This Row],[Quantity cleaned]]*Table4[[#This Row],[Unit Price Cleaned]]*(1-Table4[[#This Row],[Discount]])</f>
        <v>1753.23</v>
      </c>
      <c r="M148">
        <f>IF(ISBLANK(L148),AVERAGE(Table4[Total Amount]),(L148))</f>
        <v>1753.23</v>
      </c>
      <c r="N148" t="str">
        <f>_xlfn.XLOOKUP(Table4[[#This Row],[Product_ID]],Product_Dim[Product_ID],Product_Dim[Product_Name],"Missing")</f>
        <v>Women's Summer Dress</v>
      </c>
      <c r="O148" t="str">
        <f>_xlfn.XLOOKUP(Table4[[#This Row],[Product_ID]],Product_Dim[Product_ID],Product_Dim[Category],0)</f>
        <v>Clothing</v>
      </c>
      <c r="P148">
        <f>_xlfn.XLOOKUP(Table4[[#This Row],[Product_ID]],Product_Dim[Product_ID],Product_Dim[Cost Cleaned2],"0")</f>
        <v>223.43</v>
      </c>
      <c r="Q148" s="4">
        <f>IFERROR(Table4[[#This Row],[Total Amount]]-Table4[[#This Row],[Cost]]*Table4[[#This Row],[Quantity]],0)</f>
        <v>1082.94</v>
      </c>
    </row>
    <row r="149" spans="1:17" x14ac:dyDescent="0.35">
      <c r="A149" t="s">
        <v>1962</v>
      </c>
      <c r="B149" s="1">
        <v>45617</v>
      </c>
      <c r="C149" t="s">
        <v>927</v>
      </c>
      <c r="D149" t="s">
        <v>1706</v>
      </c>
      <c r="E149" t="s">
        <v>1807</v>
      </c>
      <c r="F149" t="str">
        <f>_xlfn.XLOOKUP(Table4[[#This Row],[Store_ID]],Table2[Store_ID],Table2[Region],"Unknown")</f>
        <v>East</v>
      </c>
      <c r="G149">
        <v>1</v>
      </c>
      <c r="H149">
        <f>IF(ISBLANK(G149),AVERAGE(Table4[Quantity]),(G149))</f>
        <v>1</v>
      </c>
      <c r="I149">
        <v>653.87</v>
      </c>
      <c r="J149">
        <f>IF(ISBLANK(I149),AVERAGE(Table4[Unit_Price]),(I149))</f>
        <v>653.87</v>
      </c>
      <c r="K149">
        <v>0.14000000000000001</v>
      </c>
      <c r="L149">
        <f>Table4[[#This Row],[Quantity cleaned]]*Table4[[#This Row],[Unit Price Cleaned]]*(1-Table4[[#This Row],[Discount]])</f>
        <v>562.32820000000004</v>
      </c>
      <c r="M149">
        <f>IF(ISBLANK(L149),AVERAGE(Table4[Total Amount]),(L149))</f>
        <v>562.32820000000004</v>
      </c>
      <c r="N149" t="str">
        <f>_xlfn.XLOOKUP(Table4[[#This Row],[Product_ID]],Product_Dim[Product_ID],Product_Dim[Product_Name],"Missing")</f>
        <v>Fitness Resistance Bands</v>
      </c>
      <c r="O149" t="str">
        <f>_xlfn.XLOOKUP(Table4[[#This Row],[Product_ID]],Product_Dim[Product_ID],Product_Dim[Category],0)</f>
        <v>Sports</v>
      </c>
      <c r="P149">
        <f>_xlfn.XLOOKUP(Table4[[#This Row],[Product_ID]],Product_Dim[Product_ID],Product_Dim[Cost Cleaned2],"0")</f>
        <v>152.91999999999999</v>
      </c>
      <c r="Q149" s="4">
        <f>IFERROR(Table4[[#This Row],[Total Amount]]-Table4[[#This Row],[Cost]]*Table4[[#This Row],[Quantity]],0)</f>
        <v>409.40820000000008</v>
      </c>
    </row>
    <row r="150" spans="1:17" x14ac:dyDescent="0.35">
      <c r="A150" t="s">
        <v>1963</v>
      </c>
      <c r="B150" s="1">
        <v>45878</v>
      </c>
      <c r="C150" t="s">
        <v>1511</v>
      </c>
      <c r="D150" t="s">
        <v>1716</v>
      </c>
      <c r="E150" t="s">
        <v>1746</v>
      </c>
      <c r="F150" t="str">
        <f>_xlfn.XLOOKUP(Table4[[#This Row],[Store_ID]],Table2[Store_ID],Table2[Region],"Unknown")</f>
        <v>East</v>
      </c>
      <c r="G150">
        <v>1</v>
      </c>
      <c r="H150">
        <f>IF(ISBLANK(G150),AVERAGE(Table4[Quantity]),(G150))</f>
        <v>1</v>
      </c>
      <c r="I150">
        <v>652.03</v>
      </c>
      <c r="J150">
        <f>IF(ISBLANK(I150),AVERAGE(Table4[Unit_Price]),(I150))</f>
        <v>652.03</v>
      </c>
      <c r="K150">
        <v>0.27</v>
      </c>
      <c r="L150">
        <f>Table4[[#This Row],[Quantity cleaned]]*Table4[[#This Row],[Unit Price Cleaned]]*(1-Table4[[#This Row],[Discount]])</f>
        <v>475.9819</v>
      </c>
      <c r="M150">
        <f>IF(ISBLANK(L150),AVERAGE(Table4[Total Amount]),(L150))</f>
        <v>475.9819</v>
      </c>
      <c r="N150" t="str">
        <f>_xlfn.XLOOKUP(Table4[[#This Row],[Product_ID]],Product_Dim[Product_ID],Product_Dim[Product_Name],"Missing")</f>
        <v>LED Bedside Lamp</v>
      </c>
      <c r="O150" t="str">
        <f>_xlfn.XLOOKUP(Table4[[#This Row],[Product_ID]],Product_Dim[Product_ID],Product_Dim[Category],0)</f>
        <v>Home</v>
      </c>
      <c r="P150">
        <f>_xlfn.XLOOKUP(Table4[[#This Row],[Product_ID]],Product_Dim[Product_ID],Product_Dim[Cost Cleaned2],"0")</f>
        <v>371.38</v>
      </c>
      <c r="Q150" s="4">
        <f>IFERROR(Table4[[#This Row],[Total Amount]]-Table4[[#This Row],[Cost]]*Table4[[#This Row],[Quantity]],0)</f>
        <v>104.6019</v>
      </c>
    </row>
    <row r="151" spans="1:17" x14ac:dyDescent="0.35">
      <c r="A151" t="s">
        <v>1964</v>
      </c>
      <c r="B151" s="1">
        <v>45502</v>
      </c>
      <c r="C151" t="s">
        <v>330</v>
      </c>
      <c r="D151" t="s">
        <v>1549</v>
      </c>
      <c r="E151" t="s">
        <v>1788</v>
      </c>
      <c r="F151" t="str">
        <f>_xlfn.XLOOKUP(Table4[[#This Row],[Store_ID]],Table2[Store_ID],Table2[Region],"Unknown")</f>
        <v>North</v>
      </c>
      <c r="G151">
        <v>3</v>
      </c>
      <c r="H151">
        <f>IF(ISBLANK(G151),AVERAGE(Table4[Quantity]),(G151))</f>
        <v>3</v>
      </c>
      <c r="I151">
        <v>513.36</v>
      </c>
      <c r="J151">
        <f>IF(ISBLANK(I151),AVERAGE(Table4[Unit_Price]),(I151))</f>
        <v>513.36</v>
      </c>
      <c r="K151">
        <v>7.0000000000000007E-2</v>
      </c>
      <c r="L151">
        <f>Table4[[#This Row],[Quantity cleaned]]*Table4[[#This Row],[Unit Price Cleaned]]*(1-Table4[[#This Row],[Discount]])</f>
        <v>1432.2743999999998</v>
      </c>
      <c r="M151">
        <f>IF(ISBLANK(L151),AVERAGE(Table4[Total Amount]),(L151))</f>
        <v>1432.2743999999998</v>
      </c>
      <c r="N151" t="str">
        <f>_xlfn.XLOOKUP(Table4[[#This Row],[Product_ID]],Product_Dim[Product_ID],Product_Dim[Product_Name],"Missing")</f>
        <v>Men's Leather Belt</v>
      </c>
      <c r="O151" t="str">
        <f>_xlfn.XLOOKUP(Table4[[#This Row],[Product_ID]],Product_Dim[Product_ID],Product_Dim[Category],0)</f>
        <v>Clothing</v>
      </c>
      <c r="P151">
        <f>_xlfn.XLOOKUP(Table4[[#This Row],[Product_ID]],Product_Dim[Product_ID],Product_Dim[Cost Cleaned2],"0")</f>
        <v>261</v>
      </c>
      <c r="Q151" s="4">
        <f>IFERROR(Table4[[#This Row],[Total Amount]]-Table4[[#This Row],[Cost]]*Table4[[#This Row],[Quantity]],0)</f>
        <v>649.27439999999979</v>
      </c>
    </row>
    <row r="152" spans="1:17" x14ac:dyDescent="0.35">
      <c r="A152" t="s">
        <v>1965</v>
      </c>
      <c r="B152" s="1">
        <v>45433</v>
      </c>
      <c r="C152" t="s">
        <v>246</v>
      </c>
      <c r="D152" t="s">
        <v>1646</v>
      </c>
      <c r="E152" t="s">
        <v>1767</v>
      </c>
      <c r="F152" t="str">
        <f>_xlfn.XLOOKUP(Table4[[#This Row],[Store_ID]],Table2[Store_ID],Table2[Region],"Unknown")</f>
        <v>North</v>
      </c>
      <c r="G152">
        <v>4</v>
      </c>
      <c r="H152">
        <f>IF(ISBLANK(G152),AVERAGE(Table4[Quantity]),(G152))</f>
        <v>4</v>
      </c>
      <c r="I152">
        <v>355.64</v>
      </c>
      <c r="J152">
        <f>IF(ISBLANK(I152),AVERAGE(Table4[Unit_Price]),(I152))</f>
        <v>355.64</v>
      </c>
      <c r="K152">
        <v>0.16</v>
      </c>
      <c r="L152">
        <f>Table4[[#This Row],[Quantity cleaned]]*Table4[[#This Row],[Unit Price Cleaned]]*(1-Table4[[#This Row],[Discount]])</f>
        <v>1194.9503999999999</v>
      </c>
      <c r="M152">
        <f>IF(ISBLANK(L152),AVERAGE(Table4[Total Amount]),(L152))</f>
        <v>1194.9503999999999</v>
      </c>
      <c r="N152" t="str">
        <f>_xlfn.XLOOKUP(Table4[[#This Row],[Product_ID]],Product_Dim[Product_ID],Product_Dim[Product_Name],"Missing")</f>
        <v>Rugby Ball</v>
      </c>
      <c r="O152" t="str">
        <f>_xlfn.XLOOKUP(Table4[[#This Row],[Product_ID]],Product_Dim[Product_ID],Product_Dim[Category],0)</f>
        <v>Sports</v>
      </c>
      <c r="P152">
        <f>_xlfn.XLOOKUP(Table4[[#This Row],[Product_ID]],Product_Dim[Product_ID],Product_Dim[Cost Cleaned2],"0")</f>
        <v>212.26</v>
      </c>
      <c r="Q152" s="4">
        <f>IFERROR(Table4[[#This Row],[Total Amount]]-Table4[[#This Row],[Cost]]*Table4[[#This Row],[Quantity]],0)</f>
        <v>345.91039999999998</v>
      </c>
    </row>
    <row r="153" spans="1:17" x14ac:dyDescent="0.35">
      <c r="A153" t="s">
        <v>1966</v>
      </c>
      <c r="B153" s="1">
        <v>45594</v>
      </c>
      <c r="C153" t="s">
        <v>92</v>
      </c>
      <c r="D153" t="s">
        <v>1568</v>
      </c>
      <c r="E153" t="s">
        <v>1776</v>
      </c>
      <c r="F153" t="str">
        <f>_xlfn.XLOOKUP(Table4[[#This Row],[Store_ID]],Table2[Store_ID],Table2[Region],"Unknown")</f>
        <v>West</v>
      </c>
      <c r="G153">
        <v>4</v>
      </c>
      <c r="H153">
        <f>IF(ISBLANK(G153),AVERAGE(Table4[Quantity]),(G153))</f>
        <v>4</v>
      </c>
      <c r="I153">
        <v>535.4</v>
      </c>
      <c r="J153">
        <f>IF(ISBLANK(I153),AVERAGE(Table4[Unit_Price]),(I153))</f>
        <v>535.4</v>
      </c>
      <c r="K153">
        <v>0.26</v>
      </c>
      <c r="L153">
        <f>Table4[[#This Row],[Quantity cleaned]]*Table4[[#This Row],[Unit Price Cleaned]]*(1-Table4[[#This Row],[Discount]])</f>
        <v>1584.7839999999999</v>
      </c>
      <c r="M153">
        <f>IF(ISBLANK(L153),AVERAGE(Table4[Total Amount]),(L153))</f>
        <v>1584.7839999999999</v>
      </c>
      <c r="N153" t="str">
        <f>_xlfn.XLOOKUP(Table4[[#This Row],[Product_ID]],Product_Dim[Product_ID],Product_Dim[Product_Name],"Missing")</f>
        <v>USB-C Fast Charger</v>
      </c>
      <c r="O153" t="str">
        <f>_xlfn.XLOOKUP(Table4[[#This Row],[Product_ID]],Product_Dim[Product_ID],Product_Dim[Category],0)</f>
        <v>Electronics</v>
      </c>
      <c r="P153">
        <f>_xlfn.XLOOKUP(Table4[[#This Row],[Product_ID]],Product_Dim[Product_ID],Product_Dim[Cost Cleaned2],"0")</f>
        <v>242.23</v>
      </c>
      <c r="Q153" s="4">
        <f>IFERROR(Table4[[#This Row],[Total Amount]]-Table4[[#This Row],[Cost]]*Table4[[#This Row],[Quantity]],0)</f>
        <v>615.86399999999992</v>
      </c>
    </row>
    <row r="154" spans="1:17" x14ac:dyDescent="0.35">
      <c r="A154" t="s">
        <v>1967</v>
      </c>
      <c r="B154" s="1">
        <v>45798</v>
      </c>
      <c r="C154" t="s">
        <v>774</v>
      </c>
      <c r="D154" t="s">
        <v>1680</v>
      </c>
      <c r="E154" t="s">
        <v>1807</v>
      </c>
      <c r="F154" t="str">
        <f>_xlfn.XLOOKUP(Table4[[#This Row],[Store_ID]],Table2[Store_ID],Table2[Region],"Unknown")</f>
        <v>East</v>
      </c>
      <c r="G154">
        <v>2</v>
      </c>
      <c r="H154">
        <f>IF(ISBLANK(G154),AVERAGE(Table4[Quantity]),(G154))</f>
        <v>2</v>
      </c>
      <c r="I154">
        <v>108.74</v>
      </c>
      <c r="J154">
        <f>IF(ISBLANK(I154),AVERAGE(Table4[Unit_Price]),(I154))</f>
        <v>108.74</v>
      </c>
      <c r="K154">
        <v>0.11</v>
      </c>
      <c r="L154">
        <f>Table4[[#This Row],[Quantity cleaned]]*Table4[[#This Row],[Unit Price Cleaned]]*(1-Table4[[#This Row],[Discount]])</f>
        <v>193.55719999999999</v>
      </c>
      <c r="M154">
        <f>IF(ISBLANK(L154),AVERAGE(Table4[Total Amount]),(L154))</f>
        <v>193.55719999999999</v>
      </c>
      <c r="N154" t="str">
        <f>_xlfn.XLOOKUP(Table4[[#This Row],[Product_ID]],Product_Dim[Product_ID],Product_Dim[Product_Name],"Missing")</f>
        <v>Men's Sports Shorts</v>
      </c>
      <c r="O154" t="str">
        <f>_xlfn.XLOOKUP(Table4[[#This Row],[Product_ID]],Product_Dim[Product_ID],Product_Dim[Category],0)</f>
        <v>Clothing</v>
      </c>
      <c r="P154">
        <f>_xlfn.XLOOKUP(Table4[[#This Row],[Product_ID]],Product_Dim[Product_ID],Product_Dim[Cost Cleaned2],"0")</f>
        <v>218.22</v>
      </c>
      <c r="Q154" s="4">
        <f>IFERROR(Table4[[#This Row],[Total Amount]]-Table4[[#This Row],[Cost]]*Table4[[#This Row],[Quantity]],0)</f>
        <v>-242.8828</v>
      </c>
    </row>
    <row r="155" spans="1:17" x14ac:dyDescent="0.35">
      <c r="A155" t="s">
        <v>1968</v>
      </c>
      <c r="B155" s="1">
        <v>45579</v>
      </c>
      <c r="C155" t="s">
        <v>985</v>
      </c>
      <c r="D155" t="s">
        <v>1564</v>
      </c>
      <c r="E155" t="s">
        <v>1807</v>
      </c>
      <c r="F155" t="str">
        <f>_xlfn.XLOOKUP(Table4[[#This Row],[Store_ID]],Table2[Store_ID],Table2[Region],"Unknown")</f>
        <v>East</v>
      </c>
      <c r="G155">
        <v>3</v>
      </c>
      <c r="H155">
        <f>IF(ISBLANK(G155),AVERAGE(Table4[Quantity]),(G155))</f>
        <v>3</v>
      </c>
      <c r="I155">
        <v>591.98</v>
      </c>
      <c r="J155">
        <f>IF(ISBLANK(I155),AVERAGE(Table4[Unit_Price]),(I155))</f>
        <v>591.98</v>
      </c>
      <c r="K155">
        <v>0.16</v>
      </c>
      <c r="L155">
        <f>Table4[[#This Row],[Quantity cleaned]]*Table4[[#This Row],[Unit Price Cleaned]]*(1-Table4[[#This Row],[Discount]])</f>
        <v>1491.7896000000001</v>
      </c>
      <c r="M155">
        <f>IF(ISBLANK(L155),AVERAGE(Table4[Total Amount]),(L155))</f>
        <v>1491.7896000000001</v>
      </c>
      <c r="N155" t="str">
        <f>_xlfn.XLOOKUP(Table4[[#This Row],[Product_ID]],Product_Dim[Product_ID],Product_Dim[Product_Name],"Missing")</f>
        <v>HD Smart TV Stick</v>
      </c>
      <c r="O155" t="str">
        <f>_xlfn.XLOOKUP(Table4[[#This Row],[Product_ID]],Product_Dim[Product_ID],Product_Dim[Category],0)</f>
        <v>Electronics</v>
      </c>
      <c r="P155">
        <f>_xlfn.XLOOKUP(Table4[[#This Row],[Product_ID]],Product_Dim[Product_ID],Product_Dim[Cost Cleaned2],"0")</f>
        <v>449.4</v>
      </c>
      <c r="Q155" s="4">
        <f>IFERROR(Table4[[#This Row],[Total Amount]]-Table4[[#This Row],[Cost]]*Table4[[#This Row],[Quantity]],0)</f>
        <v>143.58960000000025</v>
      </c>
    </row>
    <row r="156" spans="1:17" x14ac:dyDescent="0.35">
      <c r="A156" t="s">
        <v>1969</v>
      </c>
      <c r="B156" s="1">
        <v>45613</v>
      </c>
      <c r="C156" t="s">
        <v>1255</v>
      </c>
      <c r="D156" t="s">
        <v>1638</v>
      </c>
      <c r="E156" t="s">
        <v>1755</v>
      </c>
      <c r="F156" t="str">
        <f>_xlfn.XLOOKUP(Table4[[#This Row],[Store_ID]],Table2[Store_ID],Table2[Region],"Unknown")</f>
        <v>South</v>
      </c>
      <c r="G156">
        <v>1</v>
      </c>
      <c r="H156">
        <f>IF(ISBLANK(G156),AVERAGE(Table4[Quantity]),(G156))</f>
        <v>1</v>
      </c>
      <c r="I156">
        <v>345.06</v>
      </c>
      <c r="J156">
        <f>IF(ISBLANK(I156),AVERAGE(Table4[Unit_Price]),(I156))</f>
        <v>345.06</v>
      </c>
      <c r="K156">
        <v>0.13</v>
      </c>
      <c r="L156">
        <f>Table4[[#This Row],[Quantity cleaned]]*Table4[[#This Row],[Unit Price Cleaned]]*(1-Table4[[#This Row],[Discount]])</f>
        <v>300.2022</v>
      </c>
      <c r="M156">
        <f>IF(ISBLANK(L156),AVERAGE(Table4[Total Amount]),(L156))</f>
        <v>300.2022</v>
      </c>
      <c r="N156" t="str">
        <f>_xlfn.XLOOKUP(Table4[[#This Row],[Product_ID]],Product_Dim[Product_ID],Product_Dim[Product_Name],"Missing")</f>
        <v>Car Dashboard Phone Holder</v>
      </c>
      <c r="O156" t="str">
        <f>_xlfn.XLOOKUP(Table4[[#This Row],[Product_ID]],Product_Dim[Product_ID],Product_Dim[Category],0)</f>
        <v>Electronics</v>
      </c>
      <c r="P156">
        <f>_xlfn.XLOOKUP(Table4[[#This Row],[Product_ID]],Product_Dim[Product_ID],Product_Dim[Cost Cleaned2],"0")</f>
        <v>177.98</v>
      </c>
      <c r="Q156" s="4">
        <f>IFERROR(Table4[[#This Row],[Total Amount]]-Table4[[#This Row],[Cost]]*Table4[[#This Row],[Quantity]],0)</f>
        <v>122.22220000000002</v>
      </c>
    </row>
    <row r="157" spans="1:17" x14ac:dyDescent="0.35">
      <c r="A157" t="s">
        <v>1970</v>
      </c>
      <c r="B157" s="1">
        <v>45745</v>
      </c>
      <c r="C157" t="s">
        <v>964</v>
      </c>
      <c r="D157" t="s">
        <v>1728</v>
      </c>
      <c r="E157" t="s">
        <v>1788</v>
      </c>
      <c r="F157" t="str">
        <f>_xlfn.XLOOKUP(Table4[[#This Row],[Store_ID]],Table2[Store_ID],Table2[Region],"Unknown")</f>
        <v>North</v>
      </c>
      <c r="G157">
        <v>4</v>
      </c>
      <c r="H157">
        <f>IF(ISBLANK(G157),AVERAGE(Table4[Quantity]),(G157))</f>
        <v>4</v>
      </c>
      <c r="I157">
        <v>986.41</v>
      </c>
      <c r="J157">
        <f>IF(ISBLANK(I157),AVERAGE(Table4[Unit_Price]),(I157))</f>
        <v>986.41</v>
      </c>
      <c r="K157">
        <v>0.22</v>
      </c>
      <c r="L157">
        <f>Table4[[#This Row],[Quantity cleaned]]*Table4[[#This Row],[Unit Price Cleaned]]*(1-Table4[[#This Row],[Discount]])</f>
        <v>3077.5992000000001</v>
      </c>
      <c r="M157">
        <f>IF(ISBLANK(L157),AVERAGE(Table4[Total Amount]),(L157))</f>
        <v>3077.5992000000001</v>
      </c>
      <c r="N157" t="str">
        <f>_xlfn.XLOOKUP(Table4[[#This Row],[Product_ID]],Product_Dim[Product_ID],Product_Dim[Product_Name],"Missing")</f>
        <v>USB-C Laptop Charger</v>
      </c>
      <c r="O157" t="str">
        <f>_xlfn.XLOOKUP(Table4[[#This Row],[Product_ID]],Product_Dim[Product_ID],Product_Dim[Category],0)</f>
        <v>Electronics</v>
      </c>
      <c r="P157">
        <f>_xlfn.XLOOKUP(Table4[[#This Row],[Product_ID]],Product_Dim[Product_ID],Product_Dim[Cost Cleaned2],"0")</f>
        <v>377.52</v>
      </c>
      <c r="Q157" s="4">
        <f>IFERROR(Table4[[#This Row],[Total Amount]]-Table4[[#This Row],[Cost]]*Table4[[#This Row],[Quantity]],0)</f>
        <v>1567.5192000000002</v>
      </c>
    </row>
    <row r="158" spans="1:17" x14ac:dyDescent="0.35">
      <c r="A158" t="s">
        <v>1971</v>
      </c>
      <c r="B158" s="1">
        <v>45494</v>
      </c>
      <c r="C158" t="s">
        <v>1000</v>
      </c>
      <c r="D158" t="s">
        <v>1640</v>
      </c>
      <c r="E158" t="s">
        <v>1746</v>
      </c>
      <c r="F158" t="str">
        <f>_xlfn.XLOOKUP(Table4[[#This Row],[Store_ID]],Table2[Store_ID],Table2[Region],"Unknown")</f>
        <v>East</v>
      </c>
      <c r="G158">
        <v>2</v>
      </c>
      <c r="H158">
        <f>IF(ISBLANK(G158),AVERAGE(Table4[Quantity]),(G158))</f>
        <v>2</v>
      </c>
      <c r="I158">
        <v>921.52</v>
      </c>
      <c r="J158">
        <f>IF(ISBLANK(I158),AVERAGE(Table4[Unit_Price]),(I158))</f>
        <v>921.52</v>
      </c>
      <c r="K158">
        <v>0</v>
      </c>
      <c r="L158">
        <f>Table4[[#This Row],[Quantity cleaned]]*Table4[[#This Row],[Unit Price Cleaned]]*(1-Table4[[#This Row],[Discount]])</f>
        <v>1843.04</v>
      </c>
      <c r="M158">
        <f>IF(ISBLANK(L158),AVERAGE(Table4[Total Amount]),(L158))</f>
        <v>1843.04</v>
      </c>
      <c r="N158" t="str">
        <f>_xlfn.XLOOKUP(Table4[[#This Row],[Product_ID]],Product_Dim[Product_ID],Product_Dim[Product_Name],"Missing")</f>
        <v>Men's Roll-On Perfume</v>
      </c>
      <c r="O158" t="str">
        <f>_xlfn.XLOOKUP(Table4[[#This Row],[Product_ID]],Product_Dim[Product_ID],Product_Dim[Category],0)</f>
        <v>Beauty</v>
      </c>
      <c r="P158">
        <f>_xlfn.XLOOKUP(Table4[[#This Row],[Product_ID]],Product_Dim[Product_ID],Product_Dim[Cost Cleaned2],"0")</f>
        <v>43.29</v>
      </c>
      <c r="Q158" s="4">
        <f>IFERROR(Table4[[#This Row],[Total Amount]]-Table4[[#This Row],[Cost]]*Table4[[#This Row],[Quantity]],0)</f>
        <v>1756.46</v>
      </c>
    </row>
    <row r="159" spans="1:17" x14ac:dyDescent="0.35">
      <c r="A159" t="s">
        <v>1972</v>
      </c>
      <c r="B159" s="1">
        <v>45883</v>
      </c>
      <c r="C159" t="s">
        <v>342</v>
      </c>
      <c r="D159" t="s">
        <v>1652</v>
      </c>
      <c r="E159" t="s">
        <v>1767</v>
      </c>
      <c r="F159" t="str">
        <f>_xlfn.XLOOKUP(Table4[[#This Row],[Store_ID]],Table2[Store_ID],Table2[Region],"Unknown")</f>
        <v>North</v>
      </c>
      <c r="G159">
        <v>1</v>
      </c>
      <c r="H159">
        <f>IF(ISBLANK(G159),AVERAGE(Table4[Quantity]),(G159))</f>
        <v>1</v>
      </c>
      <c r="I159">
        <v>83.1</v>
      </c>
      <c r="J159">
        <f>IF(ISBLANK(I159),AVERAGE(Table4[Unit_Price]),(I159))</f>
        <v>83.1</v>
      </c>
      <c r="K159">
        <v>0.04</v>
      </c>
      <c r="L159">
        <f>Table4[[#This Row],[Quantity cleaned]]*Table4[[#This Row],[Unit Price Cleaned]]*(1-Table4[[#This Row],[Discount]])</f>
        <v>79.775999999999996</v>
      </c>
      <c r="M159">
        <f>IF(ISBLANK(L159),AVERAGE(Table4[Total Amount]),(L159))</f>
        <v>79.775999999999996</v>
      </c>
      <c r="N159" t="str">
        <f>_xlfn.XLOOKUP(Table4[[#This Row],[Product_ID]],Product_Dim[Product_ID],Product_Dim[Product_Name],"Missing")</f>
        <v>Ceramic Plant Pot</v>
      </c>
      <c r="O159" t="str">
        <f>_xlfn.XLOOKUP(Table4[[#This Row],[Product_ID]],Product_Dim[Product_ID],Product_Dim[Category],0)</f>
        <v>Home</v>
      </c>
      <c r="P159">
        <f>_xlfn.XLOOKUP(Table4[[#This Row],[Product_ID]],Product_Dim[Product_ID],Product_Dim[Cost Cleaned2],"0")</f>
        <v>81.75</v>
      </c>
      <c r="Q159" s="4">
        <f>IFERROR(Table4[[#This Row],[Total Amount]]-Table4[[#This Row],[Cost]]*Table4[[#This Row],[Quantity]],0)</f>
        <v>-1.9740000000000038</v>
      </c>
    </row>
    <row r="160" spans="1:17" x14ac:dyDescent="0.35">
      <c r="A160" t="s">
        <v>1973</v>
      </c>
      <c r="B160" s="1">
        <v>45601</v>
      </c>
      <c r="C160" t="s">
        <v>1149</v>
      </c>
      <c r="D160" t="s">
        <v>1598</v>
      </c>
      <c r="E160" t="s">
        <v>1786</v>
      </c>
      <c r="F160" t="str">
        <f>_xlfn.XLOOKUP(Table4[[#This Row],[Store_ID]],Table2[Store_ID],Table2[Region],"Unknown")</f>
        <v>South</v>
      </c>
      <c r="G160">
        <v>2</v>
      </c>
      <c r="H160">
        <f>IF(ISBLANK(G160),AVERAGE(Table4[Quantity]),(G160))</f>
        <v>2</v>
      </c>
      <c r="I160">
        <v>60.98</v>
      </c>
      <c r="J160">
        <f>IF(ISBLANK(I160),AVERAGE(Table4[Unit_Price]),(I160))</f>
        <v>60.98</v>
      </c>
      <c r="K160">
        <v>0.23</v>
      </c>
      <c r="L160">
        <f>Table4[[#This Row],[Quantity cleaned]]*Table4[[#This Row],[Unit Price Cleaned]]*(1-Table4[[#This Row],[Discount]])</f>
        <v>93.909199999999998</v>
      </c>
      <c r="M160">
        <f>IF(ISBLANK(L160),AVERAGE(Table4[Total Amount]),(L160))</f>
        <v>93.909199999999998</v>
      </c>
      <c r="N160" t="str">
        <f>_xlfn.XLOOKUP(Table4[[#This Row],[Product_ID]],Product_Dim[Product_ID],Product_Dim[Product_Name],"Missing")</f>
        <v>Sports Stopwatch Timer</v>
      </c>
      <c r="O160" t="str">
        <f>_xlfn.XLOOKUP(Table4[[#This Row],[Product_ID]],Product_Dim[Product_ID],Product_Dim[Category],0)</f>
        <v>Sports</v>
      </c>
      <c r="P160">
        <f>_xlfn.XLOOKUP(Table4[[#This Row],[Product_ID]],Product_Dim[Product_ID],Product_Dim[Cost Cleaned2],"0")</f>
        <v>38.76</v>
      </c>
      <c r="Q160" s="4">
        <f>IFERROR(Table4[[#This Row],[Total Amount]]-Table4[[#This Row],[Cost]]*Table4[[#This Row],[Quantity]],0)</f>
        <v>16.389200000000002</v>
      </c>
    </row>
    <row r="161" spans="1:17" x14ac:dyDescent="0.35">
      <c r="A161" t="s">
        <v>1974</v>
      </c>
      <c r="B161" s="1">
        <v>45454</v>
      </c>
      <c r="C161" t="s">
        <v>1224</v>
      </c>
      <c r="D161" t="s">
        <v>1720</v>
      </c>
      <c r="E161" t="s">
        <v>1798</v>
      </c>
      <c r="F161" t="str">
        <f>_xlfn.XLOOKUP(Table4[[#This Row],[Store_ID]],Table2[Store_ID],Table2[Region],"Unknown")</f>
        <v>West</v>
      </c>
      <c r="G161">
        <v>2</v>
      </c>
      <c r="H161">
        <f>IF(ISBLANK(G161),AVERAGE(Table4[Quantity]),(G161))</f>
        <v>2</v>
      </c>
      <c r="I161">
        <v>122.23</v>
      </c>
      <c r="J161">
        <f>IF(ISBLANK(I161),AVERAGE(Table4[Unit_Price]),(I161))</f>
        <v>122.23</v>
      </c>
      <c r="K161">
        <v>0.21</v>
      </c>
      <c r="L161">
        <f>Table4[[#This Row],[Quantity cleaned]]*Table4[[#This Row],[Unit Price Cleaned]]*(1-Table4[[#This Row],[Discount]])</f>
        <v>193.1234</v>
      </c>
      <c r="M161">
        <f>IF(ISBLANK(L161),AVERAGE(Table4[Total Amount]),(L161))</f>
        <v>193.1234</v>
      </c>
      <c r="N161" t="str">
        <f>_xlfn.XLOOKUP(Table4[[#This Row],[Product_ID]],Product_Dim[Product_ID],Product_Dim[Product_Name],"Missing")</f>
        <v>Face Foundation Kit</v>
      </c>
      <c r="O161" t="str">
        <f>_xlfn.XLOOKUP(Table4[[#This Row],[Product_ID]],Product_Dim[Product_ID],Product_Dim[Category],0)</f>
        <v>Beauty</v>
      </c>
      <c r="P161">
        <f>_xlfn.XLOOKUP(Table4[[#This Row],[Product_ID]],Product_Dim[Product_ID],Product_Dim[Cost Cleaned2],"0")</f>
        <v>183.04</v>
      </c>
      <c r="Q161" s="4">
        <f>IFERROR(Table4[[#This Row],[Total Amount]]-Table4[[#This Row],[Cost]]*Table4[[#This Row],[Quantity]],0)</f>
        <v>-172.95659999999998</v>
      </c>
    </row>
    <row r="162" spans="1:17" x14ac:dyDescent="0.35">
      <c r="A162" t="s">
        <v>1975</v>
      </c>
      <c r="B162" s="1">
        <v>45918</v>
      </c>
      <c r="C162" t="s">
        <v>84</v>
      </c>
      <c r="D162" t="s">
        <v>1682</v>
      </c>
      <c r="E162" t="s">
        <v>1804</v>
      </c>
      <c r="F162" t="str">
        <f>_xlfn.XLOOKUP(Table4[[#This Row],[Store_ID]],Table2[Store_ID],Table2[Region],"Unknown")</f>
        <v>East</v>
      </c>
      <c r="G162">
        <v>2</v>
      </c>
      <c r="H162">
        <f>IF(ISBLANK(G162),AVERAGE(Table4[Quantity]),(G162))</f>
        <v>2</v>
      </c>
      <c r="I162">
        <v>623.38</v>
      </c>
      <c r="J162">
        <f>IF(ISBLANK(I162),AVERAGE(Table4[Unit_Price]),(I162))</f>
        <v>623.38</v>
      </c>
      <c r="K162">
        <v>0.13</v>
      </c>
      <c r="L162">
        <f>Table4[[#This Row],[Quantity cleaned]]*Table4[[#This Row],[Unit Price Cleaned]]*(1-Table4[[#This Row],[Discount]])</f>
        <v>1084.6812</v>
      </c>
      <c r="M162">
        <f>IF(ISBLANK(L162),AVERAGE(Table4[Total Amount]),(L162))</f>
        <v>1084.6812</v>
      </c>
      <c r="N162" t="str">
        <f>_xlfn.XLOOKUP(Table4[[#This Row],[Product_ID]],Product_Dim[Product_ID],Product_Dim[Product_Name],"Missing")</f>
        <v>Kitchen Storage Rack</v>
      </c>
      <c r="O162" t="str">
        <f>_xlfn.XLOOKUP(Table4[[#This Row],[Product_ID]],Product_Dim[Product_ID],Product_Dim[Category],0)</f>
        <v>Home</v>
      </c>
      <c r="P162">
        <f>_xlfn.XLOOKUP(Table4[[#This Row],[Product_ID]],Product_Dim[Product_ID],Product_Dim[Cost Cleaned2],"0")</f>
        <v>138.05000000000001</v>
      </c>
      <c r="Q162" s="4">
        <f>IFERROR(Table4[[#This Row],[Total Amount]]-Table4[[#This Row],[Cost]]*Table4[[#This Row],[Quantity]],0)</f>
        <v>808.58119999999997</v>
      </c>
    </row>
    <row r="163" spans="1:17" x14ac:dyDescent="0.35">
      <c r="A163" t="s">
        <v>1976</v>
      </c>
      <c r="B163" s="1">
        <v>45729</v>
      </c>
      <c r="C163" t="s">
        <v>213</v>
      </c>
      <c r="D163" t="s">
        <v>1682</v>
      </c>
      <c r="E163" t="s">
        <v>1746</v>
      </c>
      <c r="F163" t="str">
        <f>_xlfn.XLOOKUP(Table4[[#This Row],[Store_ID]],Table2[Store_ID],Table2[Region],"Unknown")</f>
        <v>East</v>
      </c>
      <c r="G163">
        <v>1</v>
      </c>
      <c r="H163">
        <f>IF(ISBLANK(G163),AVERAGE(Table4[Quantity]),(G163))</f>
        <v>1</v>
      </c>
      <c r="I163">
        <v>479.58</v>
      </c>
      <c r="J163">
        <f>IF(ISBLANK(I163),AVERAGE(Table4[Unit_Price]),(I163))</f>
        <v>479.58</v>
      </c>
      <c r="K163">
        <v>0.05</v>
      </c>
      <c r="L163">
        <f>Table4[[#This Row],[Quantity cleaned]]*Table4[[#This Row],[Unit Price Cleaned]]*(1-Table4[[#This Row],[Discount]])</f>
        <v>455.60099999999994</v>
      </c>
      <c r="M163">
        <f>IF(ISBLANK(L163),AVERAGE(Table4[Total Amount]),(L163))</f>
        <v>455.60099999999994</v>
      </c>
      <c r="N163" t="str">
        <f>_xlfn.XLOOKUP(Table4[[#This Row],[Product_ID]],Product_Dim[Product_ID],Product_Dim[Product_Name],"Missing")</f>
        <v>Kitchen Storage Rack</v>
      </c>
      <c r="O163" t="str">
        <f>_xlfn.XLOOKUP(Table4[[#This Row],[Product_ID]],Product_Dim[Product_ID],Product_Dim[Category],0)</f>
        <v>Home</v>
      </c>
      <c r="P163">
        <f>_xlfn.XLOOKUP(Table4[[#This Row],[Product_ID]],Product_Dim[Product_ID],Product_Dim[Cost Cleaned2],"0")</f>
        <v>138.05000000000001</v>
      </c>
      <c r="Q163" s="4">
        <f>IFERROR(Table4[[#This Row],[Total Amount]]-Table4[[#This Row],[Cost]]*Table4[[#This Row],[Quantity]],0)</f>
        <v>317.55099999999993</v>
      </c>
    </row>
    <row r="164" spans="1:17" x14ac:dyDescent="0.35">
      <c r="A164" t="s">
        <v>1977</v>
      </c>
      <c r="B164" s="1">
        <v>45276</v>
      </c>
      <c r="C164" t="s">
        <v>937</v>
      </c>
      <c r="D164" t="s">
        <v>1688</v>
      </c>
      <c r="E164" t="s">
        <v>1770</v>
      </c>
      <c r="F164" t="str">
        <f>_xlfn.XLOOKUP(Table4[[#This Row],[Store_ID]],Table2[Store_ID],Table2[Region],"Unknown")</f>
        <v>East</v>
      </c>
      <c r="G164">
        <v>3</v>
      </c>
      <c r="H164">
        <f>IF(ISBLANK(G164),AVERAGE(Table4[Quantity]),(G164))</f>
        <v>3</v>
      </c>
      <c r="I164">
        <v>369.32</v>
      </c>
      <c r="J164">
        <f>IF(ISBLANK(I164),AVERAGE(Table4[Unit_Price]),(I164))</f>
        <v>369.32</v>
      </c>
      <c r="K164">
        <v>0.14000000000000001</v>
      </c>
      <c r="L164">
        <f>Table4[[#This Row],[Quantity cleaned]]*Table4[[#This Row],[Unit Price Cleaned]]*(1-Table4[[#This Row],[Discount]])</f>
        <v>952.84559999999999</v>
      </c>
      <c r="M164">
        <f>IF(ISBLANK(L164),AVERAGE(Table4[Total Amount]),(L164))</f>
        <v>952.84559999999999</v>
      </c>
      <c r="N164" t="str">
        <f>_xlfn.XLOOKUP(Table4[[#This Row],[Product_ID]],Product_Dim[Product_ID],Product_Dim[Product_Name],"Missing")</f>
        <v>Shin Guards – Adult</v>
      </c>
      <c r="O164" t="str">
        <f>_xlfn.XLOOKUP(Table4[[#This Row],[Product_ID]],Product_Dim[Product_ID],Product_Dim[Category],0)</f>
        <v>Sports</v>
      </c>
      <c r="P164">
        <f>_xlfn.XLOOKUP(Table4[[#This Row],[Product_ID]],Product_Dim[Product_ID],Product_Dim[Cost Cleaned2],"0")</f>
        <v>107.06</v>
      </c>
      <c r="Q164" s="4">
        <f>IFERROR(Table4[[#This Row],[Total Amount]]-Table4[[#This Row],[Cost]]*Table4[[#This Row],[Quantity]],0)</f>
        <v>631.66560000000004</v>
      </c>
    </row>
    <row r="165" spans="1:17" x14ac:dyDescent="0.35">
      <c r="A165" t="s">
        <v>1978</v>
      </c>
      <c r="B165" s="1">
        <v>45851</v>
      </c>
      <c r="C165" t="s">
        <v>273</v>
      </c>
      <c r="D165" t="s">
        <v>1606</v>
      </c>
      <c r="E165" t="s">
        <v>1751</v>
      </c>
      <c r="F165" t="str">
        <f>_xlfn.XLOOKUP(Table4[[#This Row],[Store_ID]],Table2[Store_ID],Table2[Region],"Unknown")</f>
        <v>North</v>
      </c>
      <c r="G165">
        <v>1</v>
      </c>
      <c r="H165">
        <f>IF(ISBLANK(G165),AVERAGE(Table4[Quantity]),(G165))</f>
        <v>1</v>
      </c>
      <c r="I165">
        <v>488.31</v>
      </c>
      <c r="J165">
        <f>IF(ISBLANK(I165),AVERAGE(Table4[Unit_Price]),(I165))</f>
        <v>488.31</v>
      </c>
      <c r="K165">
        <v>0.03</v>
      </c>
      <c r="L165">
        <f>Table4[[#This Row],[Quantity cleaned]]*Table4[[#This Row],[Unit Price Cleaned]]*(1-Table4[[#This Row],[Discount]])</f>
        <v>473.66069999999996</v>
      </c>
      <c r="M165">
        <f>IF(ISBLANK(L165),AVERAGE(Table4[Total Amount]),(L165))</f>
        <v>473.66069999999996</v>
      </c>
      <c r="N165" t="str">
        <f>_xlfn.XLOOKUP(Table4[[#This Row],[Product_ID]],Product_Dim[Product_ID],Product_Dim[Product_Name],"Missing")</f>
        <v>Vitamin C Face Serum</v>
      </c>
      <c r="O165" t="str">
        <f>_xlfn.XLOOKUP(Table4[[#This Row],[Product_ID]],Product_Dim[Product_ID],Product_Dim[Category],0)</f>
        <v>Beauty</v>
      </c>
      <c r="P165">
        <f>_xlfn.XLOOKUP(Table4[[#This Row],[Product_ID]],Product_Dim[Product_ID],Product_Dim[Cost Cleaned2],"0")</f>
        <v>283.83</v>
      </c>
      <c r="Q165" s="4">
        <f>IFERROR(Table4[[#This Row],[Total Amount]]-Table4[[#This Row],[Cost]]*Table4[[#This Row],[Quantity]],0)</f>
        <v>189.83069999999998</v>
      </c>
    </row>
    <row r="166" spans="1:17" x14ac:dyDescent="0.35">
      <c r="A166" t="s">
        <v>1979</v>
      </c>
      <c r="B166" s="1">
        <v>45418</v>
      </c>
      <c r="C166" t="s">
        <v>873</v>
      </c>
      <c r="D166" t="s">
        <v>1650</v>
      </c>
      <c r="E166" t="s">
        <v>1788</v>
      </c>
      <c r="F166" t="str">
        <f>_xlfn.XLOOKUP(Table4[[#This Row],[Store_ID]],Table2[Store_ID],Table2[Region],"Unknown")</f>
        <v>North</v>
      </c>
      <c r="G166">
        <v>4</v>
      </c>
      <c r="H166">
        <f>IF(ISBLANK(G166),AVERAGE(Table4[Quantity]),(G166))</f>
        <v>4</v>
      </c>
      <c r="I166">
        <v>164.04</v>
      </c>
      <c r="J166">
        <f>IF(ISBLANK(I166),AVERAGE(Table4[Unit_Price]),(I166))</f>
        <v>164.04</v>
      </c>
      <c r="K166">
        <v>0.26</v>
      </c>
      <c r="L166">
        <f>Table4[[#This Row],[Quantity cleaned]]*Table4[[#This Row],[Unit Price Cleaned]]*(1-Table4[[#This Row],[Discount]])</f>
        <v>485.55839999999995</v>
      </c>
      <c r="M166">
        <f>IF(ISBLANK(L166),AVERAGE(Table4[Total Amount]),(L166))</f>
        <v>485.55839999999995</v>
      </c>
      <c r="N166" t="str">
        <f>_xlfn.XLOOKUP(Table4[[#This Row],[Product_ID]],Product_Dim[Product_ID],Product_Dim[Product_Name],"Missing")</f>
        <v>Sports Stopwatch Pro</v>
      </c>
      <c r="O166" t="str">
        <f>_xlfn.XLOOKUP(Table4[[#This Row],[Product_ID]],Product_Dim[Product_ID],Product_Dim[Category],0)</f>
        <v>Sports</v>
      </c>
      <c r="P166">
        <f>_xlfn.XLOOKUP(Table4[[#This Row],[Product_ID]],Product_Dim[Product_ID],Product_Dim[Cost Cleaned2],"0")</f>
        <v>434.84</v>
      </c>
      <c r="Q166" s="4">
        <f>IFERROR(Table4[[#This Row],[Total Amount]]-Table4[[#This Row],[Cost]]*Table4[[#This Row],[Quantity]],0)</f>
        <v>-1253.8016</v>
      </c>
    </row>
    <row r="167" spans="1:17" x14ac:dyDescent="0.35">
      <c r="A167" t="s">
        <v>1980</v>
      </c>
      <c r="B167" s="1">
        <v>45508</v>
      </c>
      <c r="C167" t="s">
        <v>263</v>
      </c>
      <c r="D167" t="s">
        <v>1562</v>
      </c>
      <c r="E167" t="s">
        <v>1801</v>
      </c>
      <c r="F167" t="str">
        <f>_xlfn.XLOOKUP(Table4[[#This Row],[Store_ID]],Table2[Store_ID],Table2[Region],"Unknown")</f>
        <v>North</v>
      </c>
      <c r="G167">
        <v>3</v>
      </c>
      <c r="H167">
        <f>IF(ISBLANK(G167),AVERAGE(Table4[Quantity]),(G167))</f>
        <v>3</v>
      </c>
      <c r="I167">
        <v>707.95</v>
      </c>
      <c r="J167">
        <f>IF(ISBLANK(I167),AVERAGE(Table4[Unit_Price]),(I167))</f>
        <v>707.95</v>
      </c>
      <c r="K167">
        <v>0.18</v>
      </c>
      <c r="L167">
        <f>Table4[[#This Row],[Quantity cleaned]]*Table4[[#This Row],[Unit Price Cleaned]]*(1-Table4[[#This Row],[Discount]])</f>
        <v>1741.5570000000005</v>
      </c>
      <c r="M167">
        <f>IF(ISBLANK(L167),AVERAGE(Table4[Total Amount]),(L167))</f>
        <v>1741.5570000000005</v>
      </c>
      <c r="N167" t="str">
        <f>_xlfn.XLOOKUP(Table4[[#This Row],[Product_ID]],Product_Dim[Product_ID],Product_Dim[Product_Name],"Missing")</f>
        <v>Ceramic Kitchen Bowl Set</v>
      </c>
      <c r="O167" t="str">
        <f>_xlfn.XLOOKUP(Table4[[#This Row],[Product_ID]],Product_Dim[Product_ID],Product_Dim[Category],0)</f>
        <v>Home</v>
      </c>
      <c r="P167">
        <f>_xlfn.XLOOKUP(Table4[[#This Row],[Product_ID]],Product_Dim[Product_ID],Product_Dim[Cost Cleaned2],"0")</f>
        <v>298.86</v>
      </c>
      <c r="Q167" s="4">
        <f>IFERROR(Table4[[#This Row],[Total Amount]]-Table4[[#This Row],[Cost]]*Table4[[#This Row],[Quantity]],0)</f>
        <v>844.97700000000043</v>
      </c>
    </row>
    <row r="168" spans="1:17" x14ac:dyDescent="0.35">
      <c r="A168" t="s">
        <v>1981</v>
      </c>
      <c r="B168" s="1">
        <v>45269</v>
      </c>
      <c r="C168" t="s">
        <v>929</v>
      </c>
      <c r="D168" t="s">
        <v>1680</v>
      </c>
      <c r="E168" t="s">
        <v>1776</v>
      </c>
      <c r="F168" t="str">
        <f>_xlfn.XLOOKUP(Table4[[#This Row],[Store_ID]],Table2[Store_ID],Table2[Region],"Unknown")</f>
        <v>West</v>
      </c>
      <c r="G168">
        <v>4</v>
      </c>
      <c r="H168">
        <f>IF(ISBLANK(G168),AVERAGE(Table4[Quantity]),(G168))</f>
        <v>4</v>
      </c>
      <c r="I168">
        <v>714.47</v>
      </c>
      <c r="J168">
        <f>IF(ISBLANK(I168),AVERAGE(Table4[Unit_Price]),(I168))</f>
        <v>714.47</v>
      </c>
      <c r="K168">
        <v>0.18</v>
      </c>
      <c r="L168">
        <f>Table4[[#This Row],[Quantity cleaned]]*Table4[[#This Row],[Unit Price Cleaned]]*(1-Table4[[#This Row],[Discount]])</f>
        <v>2343.4616000000001</v>
      </c>
      <c r="M168">
        <f>IF(ISBLANK(L168),AVERAGE(Table4[Total Amount]),(L168))</f>
        <v>2343.4616000000001</v>
      </c>
      <c r="N168" t="str">
        <f>_xlfn.XLOOKUP(Table4[[#This Row],[Product_ID]],Product_Dim[Product_ID],Product_Dim[Product_Name],"Missing")</f>
        <v>Men's Sports Shorts</v>
      </c>
      <c r="O168" t="str">
        <f>_xlfn.XLOOKUP(Table4[[#This Row],[Product_ID]],Product_Dim[Product_ID],Product_Dim[Category],0)</f>
        <v>Clothing</v>
      </c>
      <c r="P168">
        <f>_xlfn.XLOOKUP(Table4[[#This Row],[Product_ID]],Product_Dim[Product_ID],Product_Dim[Cost Cleaned2],"0")</f>
        <v>218.22</v>
      </c>
      <c r="Q168" s="4">
        <f>IFERROR(Table4[[#This Row],[Total Amount]]-Table4[[#This Row],[Cost]]*Table4[[#This Row],[Quantity]],0)</f>
        <v>1470.5816</v>
      </c>
    </row>
    <row r="169" spans="1:17" x14ac:dyDescent="0.35">
      <c r="A169" t="s">
        <v>1982</v>
      </c>
      <c r="B169" s="1">
        <v>45866</v>
      </c>
      <c r="C169" t="s">
        <v>1284</v>
      </c>
      <c r="D169" t="s">
        <v>1700</v>
      </c>
      <c r="E169" t="s">
        <v>1773</v>
      </c>
      <c r="F169" t="str">
        <f>_xlfn.XLOOKUP(Table4[[#This Row],[Store_ID]],Table2[Store_ID],Table2[Region],"Unknown")</f>
        <v>South</v>
      </c>
      <c r="G169">
        <v>4</v>
      </c>
      <c r="H169">
        <f>IF(ISBLANK(G169),AVERAGE(Table4[Quantity]),(G169))</f>
        <v>4</v>
      </c>
      <c r="I169">
        <v>422.09</v>
      </c>
      <c r="J169">
        <f>IF(ISBLANK(I169),AVERAGE(Table4[Unit_Price]),(I169))</f>
        <v>422.09</v>
      </c>
      <c r="K169">
        <v>0.04</v>
      </c>
      <c r="L169">
        <f>Table4[[#This Row],[Quantity cleaned]]*Table4[[#This Row],[Unit Price Cleaned]]*(1-Table4[[#This Row],[Discount]])</f>
        <v>1620.8255999999999</v>
      </c>
      <c r="M169">
        <f>IF(ISBLANK(L169),AVERAGE(Table4[Total Amount]),(L169))</f>
        <v>1620.8255999999999</v>
      </c>
      <c r="N169" t="str">
        <f>_xlfn.XLOOKUP(Table4[[#This Row],[Product_ID]],Product_Dim[Product_ID],Product_Dim[Product_Name],"Missing")</f>
        <v>Decorative Lamp Shade</v>
      </c>
      <c r="O169" t="str">
        <f>_xlfn.XLOOKUP(Table4[[#This Row],[Product_ID]],Product_Dim[Product_ID],Product_Dim[Category],0)</f>
        <v>Home</v>
      </c>
      <c r="P169">
        <f>_xlfn.XLOOKUP(Table4[[#This Row],[Product_ID]],Product_Dim[Product_ID],Product_Dim[Cost Cleaned2],"0")</f>
        <v>228.53</v>
      </c>
      <c r="Q169" s="4">
        <f>IFERROR(Table4[[#This Row],[Total Amount]]-Table4[[#This Row],[Cost]]*Table4[[#This Row],[Quantity]],0)</f>
        <v>706.70559999999989</v>
      </c>
    </row>
    <row r="170" spans="1:17" x14ac:dyDescent="0.35">
      <c r="A170" t="s">
        <v>1983</v>
      </c>
      <c r="B170" s="1">
        <v>45462</v>
      </c>
      <c r="C170" t="s">
        <v>376</v>
      </c>
      <c r="D170" t="s">
        <v>1602</v>
      </c>
      <c r="E170" t="s">
        <v>1780</v>
      </c>
      <c r="F170" t="str">
        <f>_xlfn.XLOOKUP(Table4[[#This Row],[Store_ID]],Table2[Store_ID],Table2[Region],"Unknown")</f>
        <v>South</v>
      </c>
      <c r="G170">
        <v>1</v>
      </c>
      <c r="H170">
        <f>IF(ISBLANK(G170),AVERAGE(Table4[Quantity]),(G170))</f>
        <v>1</v>
      </c>
      <c r="I170">
        <v>998.19</v>
      </c>
      <c r="J170">
        <f>IF(ISBLANK(I170),AVERAGE(Table4[Unit_Price]),(I170))</f>
        <v>998.19</v>
      </c>
      <c r="K170">
        <v>0.2</v>
      </c>
      <c r="L170">
        <f>Table4[[#This Row],[Quantity cleaned]]*Table4[[#This Row],[Unit Price Cleaned]]*(1-Table4[[#This Row],[Discount]])</f>
        <v>798.55200000000013</v>
      </c>
      <c r="M170">
        <f>IF(ISBLANK(L170),AVERAGE(Table4[Total Amount]),(L170))</f>
        <v>798.55200000000013</v>
      </c>
      <c r="N170" t="str">
        <f>_xlfn.XLOOKUP(Table4[[#This Row],[Product_ID]],Product_Dim[Product_ID],Product_Dim[Product_Name],"Missing")</f>
        <v>Stainless Steel Cutlery Set</v>
      </c>
      <c r="O170" t="str">
        <f>_xlfn.XLOOKUP(Table4[[#This Row],[Product_ID]],Product_Dim[Product_ID],Product_Dim[Category],0)</f>
        <v>Home</v>
      </c>
      <c r="P170">
        <f>_xlfn.XLOOKUP(Table4[[#This Row],[Product_ID]],Product_Dim[Product_ID],Product_Dim[Cost Cleaned2],"0")</f>
        <v>19.52</v>
      </c>
      <c r="Q170" s="4">
        <f>IFERROR(Table4[[#This Row],[Total Amount]]-Table4[[#This Row],[Cost]]*Table4[[#This Row],[Quantity]],0)</f>
        <v>779.03200000000015</v>
      </c>
    </row>
    <row r="171" spans="1:17" x14ac:dyDescent="0.35">
      <c r="A171" t="s">
        <v>1984</v>
      </c>
      <c r="B171" s="1">
        <v>45313</v>
      </c>
      <c r="C171" t="s">
        <v>1161</v>
      </c>
      <c r="D171" t="s">
        <v>1686</v>
      </c>
      <c r="E171" t="s">
        <v>1773</v>
      </c>
      <c r="F171" t="str">
        <f>_xlfn.XLOOKUP(Table4[[#This Row],[Store_ID]],Table2[Store_ID],Table2[Region],"Unknown")</f>
        <v>South</v>
      </c>
      <c r="G171">
        <v>2</v>
      </c>
      <c r="H171">
        <f>IF(ISBLANK(G171),AVERAGE(Table4[Quantity]),(G171))</f>
        <v>2</v>
      </c>
      <c r="I171">
        <v>343.42</v>
      </c>
      <c r="J171">
        <f>IF(ISBLANK(I171),AVERAGE(Table4[Unit_Price]),(I171))</f>
        <v>343.42</v>
      </c>
      <c r="K171">
        <v>0.12</v>
      </c>
      <c r="L171">
        <f>Table4[[#This Row],[Quantity cleaned]]*Table4[[#This Row],[Unit Price Cleaned]]*(1-Table4[[#This Row],[Discount]])</f>
        <v>604.41920000000005</v>
      </c>
      <c r="M171">
        <f>IF(ISBLANK(L171),AVERAGE(Table4[Total Amount]),(L171))</f>
        <v>604.41920000000005</v>
      </c>
      <c r="N171" t="str">
        <f>_xlfn.XLOOKUP(Table4[[#This Row],[Product_ID]],Product_Dim[Product_ID],Product_Dim[Product_Name],"Missing")</f>
        <v>Professional Jump Rope</v>
      </c>
      <c r="O171" t="str">
        <f>_xlfn.XLOOKUP(Table4[[#This Row],[Product_ID]],Product_Dim[Product_ID],Product_Dim[Category],0)</f>
        <v>Sports</v>
      </c>
      <c r="P171">
        <f>_xlfn.XLOOKUP(Table4[[#This Row],[Product_ID]],Product_Dim[Product_ID],Product_Dim[Cost Cleaned2],"0")</f>
        <v>477.61</v>
      </c>
      <c r="Q171" s="4">
        <f>IFERROR(Table4[[#This Row],[Total Amount]]-Table4[[#This Row],[Cost]]*Table4[[#This Row],[Quantity]],0)</f>
        <v>-350.80079999999998</v>
      </c>
    </row>
    <row r="172" spans="1:17" x14ac:dyDescent="0.35">
      <c r="A172" t="s">
        <v>1985</v>
      </c>
      <c r="B172" s="1">
        <v>45390</v>
      </c>
      <c r="C172" t="s">
        <v>813</v>
      </c>
      <c r="D172" t="s">
        <v>1610</v>
      </c>
      <c r="E172" t="s">
        <v>1770</v>
      </c>
      <c r="F172" t="str">
        <f>_xlfn.XLOOKUP(Table4[[#This Row],[Store_ID]],Table2[Store_ID],Table2[Region],"Unknown")</f>
        <v>East</v>
      </c>
      <c r="G172">
        <v>1</v>
      </c>
      <c r="H172">
        <f>IF(ISBLANK(G172),AVERAGE(Table4[Quantity]),(G172))</f>
        <v>1</v>
      </c>
      <c r="I172">
        <v>152.16999999999999</v>
      </c>
      <c r="J172">
        <f>IF(ISBLANK(I172),AVERAGE(Table4[Unit_Price]),(I172))</f>
        <v>152.16999999999999</v>
      </c>
      <c r="K172">
        <v>0.28000000000000003</v>
      </c>
      <c r="L172">
        <f>Table4[[#This Row],[Quantity cleaned]]*Table4[[#This Row],[Unit Price Cleaned]]*(1-Table4[[#This Row],[Discount]])</f>
        <v>109.56239999999998</v>
      </c>
      <c r="M172">
        <f>IF(ISBLANK(L172),AVERAGE(Table4[Total Amount]),(L172))</f>
        <v>109.56239999999998</v>
      </c>
      <c r="N172" t="str">
        <f>_xlfn.XLOOKUP(Table4[[#This Row],[Product_ID]],Product_Dim[Product_ID],Product_Dim[Product_Name],"Missing")</f>
        <v>Gaming Mechanical Keyboard</v>
      </c>
      <c r="O172" t="str">
        <f>_xlfn.XLOOKUP(Table4[[#This Row],[Product_ID]],Product_Dim[Product_ID],Product_Dim[Category],0)</f>
        <v>Electronics</v>
      </c>
      <c r="P172">
        <f>_xlfn.XLOOKUP(Table4[[#This Row],[Product_ID]],Product_Dim[Product_ID],Product_Dim[Cost Cleaned2],"0")</f>
        <v>419.28</v>
      </c>
      <c r="Q172" s="4">
        <f>IFERROR(Table4[[#This Row],[Total Amount]]-Table4[[#This Row],[Cost]]*Table4[[#This Row],[Quantity]],0)</f>
        <v>-309.7176</v>
      </c>
    </row>
    <row r="173" spans="1:17" x14ac:dyDescent="0.35">
      <c r="A173" t="s">
        <v>1986</v>
      </c>
      <c r="B173" s="1">
        <v>45795</v>
      </c>
      <c r="C173" t="s">
        <v>574</v>
      </c>
      <c r="D173" t="s">
        <v>1640</v>
      </c>
      <c r="E173" t="s">
        <v>1786</v>
      </c>
      <c r="F173" t="str">
        <f>_xlfn.XLOOKUP(Table4[[#This Row],[Store_ID]],Table2[Store_ID],Table2[Region],"Unknown")</f>
        <v>South</v>
      </c>
      <c r="G173">
        <v>1</v>
      </c>
      <c r="H173">
        <f>IF(ISBLANK(G173),AVERAGE(Table4[Quantity]),(G173))</f>
        <v>1</v>
      </c>
      <c r="I173">
        <v>325.08</v>
      </c>
      <c r="J173">
        <f>IF(ISBLANK(I173),AVERAGE(Table4[Unit_Price]),(I173))</f>
        <v>325.08</v>
      </c>
      <c r="K173">
        <v>0.26</v>
      </c>
      <c r="L173">
        <f>Table4[[#This Row],[Quantity cleaned]]*Table4[[#This Row],[Unit Price Cleaned]]*(1-Table4[[#This Row],[Discount]])</f>
        <v>240.55919999999998</v>
      </c>
      <c r="M173">
        <f>IF(ISBLANK(L173),AVERAGE(Table4[Total Amount]),(L173))</f>
        <v>240.55919999999998</v>
      </c>
      <c r="N173" t="str">
        <f>_xlfn.XLOOKUP(Table4[[#This Row],[Product_ID]],Product_Dim[Product_ID],Product_Dim[Product_Name],"Missing")</f>
        <v>Men's Roll-On Perfume</v>
      </c>
      <c r="O173" t="str">
        <f>_xlfn.XLOOKUP(Table4[[#This Row],[Product_ID]],Product_Dim[Product_ID],Product_Dim[Category],0)</f>
        <v>Beauty</v>
      </c>
      <c r="P173">
        <f>_xlfn.XLOOKUP(Table4[[#This Row],[Product_ID]],Product_Dim[Product_ID],Product_Dim[Cost Cleaned2],"0")</f>
        <v>43.29</v>
      </c>
      <c r="Q173" s="4">
        <f>IFERROR(Table4[[#This Row],[Total Amount]]-Table4[[#This Row],[Cost]]*Table4[[#This Row],[Quantity]],0)</f>
        <v>197.26919999999998</v>
      </c>
    </row>
    <row r="174" spans="1:17" x14ac:dyDescent="0.35">
      <c r="A174" t="s">
        <v>1987</v>
      </c>
      <c r="B174" s="1">
        <v>45267</v>
      </c>
      <c r="C174" t="s">
        <v>1075</v>
      </c>
      <c r="D174" t="s">
        <v>1720</v>
      </c>
      <c r="E174" t="s">
        <v>1783</v>
      </c>
      <c r="F174" t="str">
        <f>_xlfn.XLOOKUP(Table4[[#This Row],[Store_ID]],Table2[Store_ID],Table2[Region],"Unknown")</f>
        <v>East</v>
      </c>
      <c r="G174">
        <v>2</v>
      </c>
      <c r="H174">
        <f>IF(ISBLANK(G174),AVERAGE(Table4[Quantity]),(G174))</f>
        <v>2</v>
      </c>
      <c r="I174">
        <v>827.92</v>
      </c>
      <c r="J174">
        <f>IF(ISBLANK(I174),AVERAGE(Table4[Unit_Price]),(I174))</f>
        <v>827.92</v>
      </c>
      <c r="K174">
        <v>0.25</v>
      </c>
      <c r="L174">
        <f>Table4[[#This Row],[Quantity cleaned]]*Table4[[#This Row],[Unit Price Cleaned]]*(1-Table4[[#This Row],[Discount]])</f>
        <v>1241.8799999999999</v>
      </c>
      <c r="M174">
        <f>IF(ISBLANK(L174),AVERAGE(Table4[Total Amount]),(L174))</f>
        <v>1241.8799999999999</v>
      </c>
      <c r="N174" t="str">
        <f>_xlfn.XLOOKUP(Table4[[#This Row],[Product_ID]],Product_Dim[Product_ID],Product_Dim[Product_Name],"Missing")</f>
        <v>Face Foundation Kit</v>
      </c>
      <c r="O174" t="str">
        <f>_xlfn.XLOOKUP(Table4[[#This Row],[Product_ID]],Product_Dim[Product_ID],Product_Dim[Category],0)</f>
        <v>Beauty</v>
      </c>
      <c r="P174">
        <f>_xlfn.XLOOKUP(Table4[[#This Row],[Product_ID]],Product_Dim[Product_ID],Product_Dim[Cost Cleaned2],"0")</f>
        <v>183.04</v>
      </c>
      <c r="Q174" s="4">
        <f>IFERROR(Table4[[#This Row],[Total Amount]]-Table4[[#This Row],[Cost]]*Table4[[#This Row],[Quantity]],0)</f>
        <v>875.8</v>
      </c>
    </row>
    <row r="175" spans="1:17" x14ac:dyDescent="0.35">
      <c r="A175" t="s">
        <v>1988</v>
      </c>
      <c r="B175" s="1">
        <v>45314</v>
      </c>
      <c r="C175" t="s">
        <v>1487</v>
      </c>
      <c r="D175" t="s">
        <v>1594</v>
      </c>
      <c r="E175" t="s">
        <v>1755</v>
      </c>
      <c r="F175" t="str">
        <f>_xlfn.XLOOKUP(Table4[[#This Row],[Store_ID]],Table2[Store_ID],Table2[Region],"Unknown")</f>
        <v>South</v>
      </c>
      <c r="G175">
        <v>2</v>
      </c>
      <c r="H175">
        <f>IF(ISBLANK(G175),AVERAGE(Table4[Quantity]),(G175))</f>
        <v>2</v>
      </c>
      <c r="I175">
        <v>593.47</v>
      </c>
      <c r="J175">
        <f>IF(ISBLANK(I175),AVERAGE(Table4[Unit_Price]),(I175))</f>
        <v>593.47</v>
      </c>
      <c r="K175">
        <v>0.1</v>
      </c>
      <c r="L175">
        <f>Table4[[#This Row],[Quantity cleaned]]*Table4[[#This Row],[Unit Price Cleaned]]*(1-Table4[[#This Row],[Discount]])</f>
        <v>1068.2460000000001</v>
      </c>
      <c r="M175">
        <f>IF(ISBLANK(L175),AVERAGE(Table4[Total Amount]),(L175))</f>
        <v>1068.2460000000001</v>
      </c>
      <c r="N175" t="str">
        <f>_xlfn.XLOOKUP(Table4[[#This Row],[Product_ID]],Product_Dim[Product_ID],Product_Dim[Product_Name],"Missing")</f>
        <v>Wireless Bluetooth Speaker</v>
      </c>
      <c r="O175" t="str">
        <f>_xlfn.XLOOKUP(Table4[[#This Row],[Product_ID]],Product_Dim[Product_ID],Product_Dim[Category],0)</f>
        <v>Electronics</v>
      </c>
      <c r="P175">
        <f>_xlfn.XLOOKUP(Table4[[#This Row],[Product_ID]],Product_Dim[Product_ID],Product_Dim[Cost Cleaned2],"0")</f>
        <v>322.41000000000003</v>
      </c>
      <c r="Q175" s="4">
        <f>IFERROR(Table4[[#This Row],[Total Amount]]-Table4[[#This Row],[Cost]]*Table4[[#This Row],[Quantity]],0)</f>
        <v>423.42600000000004</v>
      </c>
    </row>
    <row r="176" spans="1:17" x14ac:dyDescent="0.35">
      <c r="A176" t="s">
        <v>1989</v>
      </c>
      <c r="B176" s="1">
        <v>45267</v>
      </c>
      <c r="C176" t="s">
        <v>924</v>
      </c>
      <c r="D176" t="s">
        <v>1582</v>
      </c>
      <c r="E176" t="s">
        <v>1773</v>
      </c>
      <c r="F176" t="str">
        <f>_xlfn.XLOOKUP(Table4[[#This Row],[Store_ID]],Table2[Store_ID],Table2[Region],"Unknown")</f>
        <v>South</v>
      </c>
      <c r="G176">
        <v>4</v>
      </c>
      <c r="H176">
        <f>IF(ISBLANK(G176),AVERAGE(Table4[Quantity]),(G176))</f>
        <v>4</v>
      </c>
      <c r="I176">
        <v>756.28</v>
      </c>
      <c r="J176">
        <f>IF(ISBLANK(I176),AVERAGE(Table4[Unit_Price]),(I176))</f>
        <v>756.28</v>
      </c>
      <c r="K176">
        <v>0.05</v>
      </c>
      <c r="L176">
        <f>Table4[[#This Row],[Quantity cleaned]]*Table4[[#This Row],[Unit Price Cleaned]]*(1-Table4[[#This Row],[Discount]])</f>
        <v>2873.8639999999996</v>
      </c>
      <c r="M176">
        <f>IF(ISBLANK(L176),AVERAGE(Table4[Total Amount]),(L176))</f>
        <v>2873.8639999999996</v>
      </c>
      <c r="N176" t="str">
        <f>_xlfn.XLOOKUP(Table4[[#This Row],[Product_ID]],Product_Dim[Product_ID],Product_Dim[Product_Name],"Missing")</f>
        <v>Outdoor Sports Water Bottle</v>
      </c>
      <c r="O176" t="str">
        <f>_xlfn.XLOOKUP(Table4[[#This Row],[Product_ID]],Product_Dim[Product_ID],Product_Dim[Category],0)</f>
        <v>Sports</v>
      </c>
      <c r="P176">
        <f>_xlfn.XLOOKUP(Table4[[#This Row],[Product_ID]],Product_Dim[Product_ID],Product_Dim[Cost Cleaned2],"0")</f>
        <v>131.51</v>
      </c>
      <c r="Q176" s="4">
        <f>IFERROR(Table4[[#This Row],[Total Amount]]-Table4[[#This Row],[Cost]]*Table4[[#This Row],[Quantity]],0)</f>
        <v>2347.8239999999996</v>
      </c>
    </row>
    <row r="177" spans="1:17" x14ac:dyDescent="0.35">
      <c r="A177" t="s">
        <v>1990</v>
      </c>
      <c r="B177" s="1">
        <v>45641</v>
      </c>
      <c r="C177" t="s">
        <v>1173</v>
      </c>
      <c r="D177" t="s">
        <v>1726</v>
      </c>
      <c r="E177" t="s">
        <v>1751</v>
      </c>
      <c r="F177" t="str">
        <f>_xlfn.XLOOKUP(Table4[[#This Row],[Store_ID]],Table2[Store_ID],Table2[Region],"Unknown")</f>
        <v>North</v>
      </c>
      <c r="G177">
        <v>2</v>
      </c>
      <c r="H177">
        <f>IF(ISBLANK(G177),AVERAGE(Table4[Quantity]),(G177))</f>
        <v>2</v>
      </c>
      <c r="I177">
        <v>707.65</v>
      </c>
      <c r="J177">
        <f>IF(ISBLANK(I177),AVERAGE(Table4[Unit_Price]),(I177))</f>
        <v>707.65</v>
      </c>
      <c r="K177">
        <v>0.14000000000000001</v>
      </c>
      <c r="L177">
        <f>Table4[[#This Row],[Quantity cleaned]]*Table4[[#This Row],[Unit Price Cleaned]]*(1-Table4[[#This Row],[Discount]])</f>
        <v>1217.1579999999999</v>
      </c>
      <c r="M177">
        <f>IF(ISBLANK(L177),AVERAGE(Table4[Total Amount]),(L177))</f>
        <v>1217.1579999999999</v>
      </c>
      <c r="N177" t="str">
        <f>_xlfn.XLOOKUP(Table4[[#This Row],[Product_ID]],Product_Dim[Product_ID],Product_Dim[Product_Name],"Missing")</f>
        <v>Microwave Oven</v>
      </c>
      <c r="O177" t="str">
        <f>_xlfn.XLOOKUP(Table4[[#This Row],[Product_ID]],Product_Dim[Product_ID],Product_Dim[Category],0)</f>
        <v>Home</v>
      </c>
      <c r="P177">
        <f>_xlfn.XLOOKUP(Table4[[#This Row],[Product_ID]],Product_Dim[Product_ID],Product_Dim[Cost Cleaned2],"0")</f>
        <v>447.43</v>
      </c>
      <c r="Q177" s="4">
        <f>IFERROR(Table4[[#This Row],[Total Amount]]-Table4[[#This Row],[Cost]]*Table4[[#This Row],[Quantity]],0)</f>
        <v>322.29799999999989</v>
      </c>
    </row>
    <row r="178" spans="1:17" x14ac:dyDescent="0.35">
      <c r="A178" t="s">
        <v>1991</v>
      </c>
      <c r="B178" s="1">
        <v>45371</v>
      </c>
      <c r="C178" t="s">
        <v>436</v>
      </c>
      <c r="D178" t="s">
        <v>1592</v>
      </c>
      <c r="E178" t="s">
        <v>1795</v>
      </c>
      <c r="F178" t="str">
        <f>_xlfn.XLOOKUP(Table4[[#This Row],[Store_ID]],Table2[Store_ID],Table2[Region],"Unknown")</f>
        <v>North</v>
      </c>
      <c r="G178">
        <v>1</v>
      </c>
      <c r="H178">
        <f>IF(ISBLANK(G178),AVERAGE(Table4[Quantity]),(G178))</f>
        <v>1</v>
      </c>
      <c r="I178">
        <v>857.35</v>
      </c>
      <c r="J178">
        <f>IF(ISBLANK(I178),AVERAGE(Table4[Unit_Price]),(I178))</f>
        <v>857.35</v>
      </c>
      <c r="K178">
        <v>0.28000000000000003</v>
      </c>
      <c r="L178">
        <f>Table4[[#This Row],[Quantity cleaned]]*Table4[[#This Row],[Unit Price Cleaned]]*(1-Table4[[#This Row],[Discount]])</f>
        <v>617.29200000000003</v>
      </c>
      <c r="M178">
        <f>IF(ISBLANK(L178),AVERAGE(Table4[Total Amount]),(L178))</f>
        <v>617.29200000000003</v>
      </c>
      <c r="N178" t="str">
        <f>_xlfn.XLOOKUP(Table4[[#This Row],[Product_ID]],Product_Dim[Product_ID],Product_Dim[Product_Name],"Missing")</f>
        <v>Women's Scarf Set</v>
      </c>
      <c r="O178" t="str">
        <f>_xlfn.XLOOKUP(Table4[[#This Row],[Product_ID]],Product_Dim[Product_ID],Product_Dim[Category],0)</f>
        <v>Clothing</v>
      </c>
      <c r="P178">
        <f>_xlfn.XLOOKUP(Table4[[#This Row],[Product_ID]],Product_Dim[Product_ID],Product_Dim[Cost Cleaned2],"0")</f>
        <v>174.02</v>
      </c>
      <c r="Q178" s="4">
        <f>IFERROR(Table4[[#This Row],[Total Amount]]-Table4[[#This Row],[Cost]]*Table4[[#This Row],[Quantity]],0)</f>
        <v>443.27200000000005</v>
      </c>
    </row>
    <row r="179" spans="1:17" x14ac:dyDescent="0.35">
      <c r="A179" t="s">
        <v>1992</v>
      </c>
      <c r="B179" s="1">
        <v>45670</v>
      </c>
      <c r="C179" t="s">
        <v>1528</v>
      </c>
      <c r="D179" t="s">
        <v>1652</v>
      </c>
      <c r="E179" t="s">
        <v>1776</v>
      </c>
      <c r="F179" t="str">
        <f>_xlfn.XLOOKUP(Table4[[#This Row],[Store_ID]],Table2[Store_ID],Table2[Region],"Unknown")</f>
        <v>West</v>
      </c>
      <c r="G179">
        <v>1</v>
      </c>
      <c r="H179">
        <f>IF(ISBLANK(G179),AVERAGE(Table4[Quantity]),(G179))</f>
        <v>1</v>
      </c>
      <c r="I179">
        <v>79</v>
      </c>
      <c r="J179">
        <f>IF(ISBLANK(I179),AVERAGE(Table4[Unit_Price]),(I179))</f>
        <v>79</v>
      </c>
      <c r="K179">
        <v>0.04</v>
      </c>
      <c r="L179">
        <f>Table4[[#This Row],[Quantity cleaned]]*Table4[[#This Row],[Unit Price Cleaned]]*(1-Table4[[#This Row],[Discount]])</f>
        <v>75.84</v>
      </c>
      <c r="M179">
        <f>IF(ISBLANK(L179),AVERAGE(Table4[Total Amount]),(L179))</f>
        <v>75.84</v>
      </c>
      <c r="N179" t="str">
        <f>_xlfn.XLOOKUP(Table4[[#This Row],[Product_ID]],Product_Dim[Product_ID],Product_Dim[Product_Name],"Missing")</f>
        <v>Ceramic Plant Pot</v>
      </c>
      <c r="O179" t="str">
        <f>_xlfn.XLOOKUP(Table4[[#This Row],[Product_ID]],Product_Dim[Product_ID],Product_Dim[Category],0)</f>
        <v>Home</v>
      </c>
      <c r="P179">
        <f>_xlfn.XLOOKUP(Table4[[#This Row],[Product_ID]],Product_Dim[Product_ID],Product_Dim[Cost Cleaned2],"0")</f>
        <v>81.75</v>
      </c>
      <c r="Q179" s="4">
        <f>IFERROR(Table4[[#This Row],[Total Amount]]-Table4[[#This Row],[Cost]]*Table4[[#This Row],[Quantity]],0)</f>
        <v>-5.9099999999999966</v>
      </c>
    </row>
    <row r="180" spans="1:17" x14ac:dyDescent="0.35">
      <c r="A180" t="s">
        <v>1993</v>
      </c>
      <c r="B180" s="1">
        <v>45885</v>
      </c>
      <c r="C180" t="s">
        <v>239</v>
      </c>
      <c r="D180" t="s">
        <v>1730</v>
      </c>
      <c r="E180" t="s">
        <v>1767</v>
      </c>
      <c r="F180" t="str">
        <f>_xlfn.XLOOKUP(Table4[[#This Row],[Store_ID]],Table2[Store_ID],Table2[Region],"Unknown")</f>
        <v>North</v>
      </c>
      <c r="G180">
        <v>4</v>
      </c>
      <c r="H180">
        <f>IF(ISBLANK(G180),AVERAGE(Table4[Quantity]),(G180))</f>
        <v>4</v>
      </c>
      <c r="I180">
        <v>638.91</v>
      </c>
      <c r="J180">
        <f>IF(ISBLANK(I180),AVERAGE(Table4[Unit_Price]),(I180))</f>
        <v>638.91</v>
      </c>
      <c r="K180">
        <v>0</v>
      </c>
      <c r="L180">
        <f>Table4[[#This Row],[Quantity cleaned]]*Table4[[#This Row],[Unit Price Cleaned]]*(1-Table4[[#This Row],[Discount]])</f>
        <v>2555.64</v>
      </c>
      <c r="M180">
        <f>IF(ISBLANK(L180),AVERAGE(Table4[Total Amount]),(L180))</f>
        <v>2555.64</v>
      </c>
      <c r="N180" t="str">
        <f>_xlfn.XLOOKUP(Table4[[#This Row],[Product_ID]],Product_Dim[Product_ID],Product_Dim[Product_Name],"Missing")</f>
        <v>Vitamin E Body Lotion</v>
      </c>
      <c r="O180" t="str">
        <f>_xlfn.XLOOKUP(Table4[[#This Row],[Product_ID]],Product_Dim[Product_ID],Product_Dim[Category],0)</f>
        <v>Beauty</v>
      </c>
      <c r="P180">
        <f>_xlfn.XLOOKUP(Table4[[#This Row],[Product_ID]],Product_Dim[Product_ID],Product_Dim[Cost Cleaned2],"0")</f>
        <v>358.47</v>
      </c>
      <c r="Q180" s="4">
        <f>IFERROR(Table4[[#This Row],[Total Amount]]-Table4[[#This Row],[Cost]]*Table4[[#This Row],[Quantity]],0)</f>
        <v>1121.7599999999998</v>
      </c>
    </row>
    <row r="181" spans="1:17" x14ac:dyDescent="0.35">
      <c r="A181" t="s">
        <v>1994</v>
      </c>
      <c r="B181" s="1">
        <v>45812</v>
      </c>
      <c r="C181" t="s">
        <v>290</v>
      </c>
      <c r="D181" t="s">
        <v>1632</v>
      </c>
      <c r="E181" t="s">
        <v>1746</v>
      </c>
      <c r="F181" t="str">
        <f>_xlfn.XLOOKUP(Table4[[#This Row],[Store_ID]],Table2[Store_ID],Table2[Region],"Unknown")</f>
        <v>East</v>
      </c>
      <c r="G181">
        <v>2</v>
      </c>
      <c r="H181">
        <f>IF(ISBLANK(G181),AVERAGE(Table4[Quantity]),(G181))</f>
        <v>2</v>
      </c>
      <c r="I181">
        <v>522.16999999999996</v>
      </c>
      <c r="J181">
        <f>IF(ISBLANK(I181),AVERAGE(Table4[Unit_Price]),(I181))</f>
        <v>522.16999999999996</v>
      </c>
      <c r="K181">
        <v>0.27</v>
      </c>
      <c r="L181">
        <f>Table4[[#This Row],[Quantity cleaned]]*Table4[[#This Row],[Unit Price Cleaned]]*(1-Table4[[#This Row],[Discount]])</f>
        <v>762.36819999999989</v>
      </c>
      <c r="M181">
        <f>IF(ISBLANK(L181),AVERAGE(Table4[Total Amount]),(L181))</f>
        <v>762.36819999999989</v>
      </c>
      <c r="N181" t="str">
        <f>_xlfn.XLOOKUP(Table4[[#This Row],[Product_ID]],Product_Dim[Product_ID],Product_Dim[Product_Name],"Missing")</f>
        <v>High-Grip Football</v>
      </c>
      <c r="O181" t="str">
        <f>_xlfn.XLOOKUP(Table4[[#This Row],[Product_ID]],Product_Dim[Product_ID],Product_Dim[Category],0)</f>
        <v>Sports</v>
      </c>
      <c r="P181">
        <f>_xlfn.XLOOKUP(Table4[[#This Row],[Product_ID]],Product_Dim[Product_ID],Product_Dim[Cost Cleaned2],"0")</f>
        <v>318.91000000000003</v>
      </c>
      <c r="Q181" s="4">
        <f>IFERROR(Table4[[#This Row],[Total Amount]]-Table4[[#This Row],[Cost]]*Table4[[#This Row],[Quantity]],0)</f>
        <v>124.54819999999984</v>
      </c>
    </row>
    <row r="182" spans="1:17" x14ac:dyDescent="0.35">
      <c r="A182" t="s">
        <v>1995</v>
      </c>
      <c r="B182" s="1">
        <v>45235</v>
      </c>
      <c r="C182" t="s">
        <v>1467</v>
      </c>
      <c r="D182" t="s">
        <v>1620</v>
      </c>
      <c r="E182" t="s">
        <v>1788</v>
      </c>
      <c r="F182" t="str">
        <f>_xlfn.XLOOKUP(Table4[[#This Row],[Store_ID]],Table2[Store_ID],Table2[Region],"Unknown")</f>
        <v>North</v>
      </c>
      <c r="G182">
        <v>3</v>
      </c>
      <c r="H182">
        <f>IF(ISBLANK(G182),AVERAGE(Table4[Quantity]),(G182))</f>
        <v>3</v>
      </c>
      <c r="I182">
        <v>954.29</v>
      </c>
      <c r="J182">
        <f>IF(ISBLANK(I182),AVERAGE(Table4[Unit_Price]),(I182))</f>
        <v>954.29</v>
      </c>
      <c r="K182">
        <v>0.27</v>
      </c>
      <c r="L182">
        <f>Table4[[#This Row],[Quantity cleaned]]*Table4[[#This Row],[Unit Price Cleaned]]*(1-Table4[[#This Row],[Discount]])</f>
        <v>2089.8950999999997</v>
      </c>
      <c r="M182">
        <f>IF(ISBLANK(L182),AVERAGE(Table4[Total Amount]),(L182))</f>
        <v>2089.8950999999997</v>
      </c>
      <c r="N182" t="str">
        <f>_xlfn.XLOOKUP(Table4[[#This Row],[Product_ID]],Product_Dim[Product_ID],Product_Dim[Product_Name],"Missing")</f>
        <v>Portable Power Bank</v>
      </c>
      <c r="O182" t="str">
        <f>_xlfn.XLOOKUP(Table4[[#This Row],[Product_ID]],Product_Dim[Product_ID],Product_Dim[Category],0)</f>
        <v>Electronics</v>
      </c>
      <c r="P182">
        <f>_xlfn.XLOOKUP(Table4[[#This Row],[Product_ID]],Product_Dim[Product_ID],Product_Dim[Cost Cleaned2],"0")</f>
        <v>326.06</v>
      </c>
      <c r="Q182" s="4">
        <f>IFERROR(Table4[[#This Row],[Total Amount]]-Table4[[#This Row],[Cost]]*Table4[[#This Row],[Quantity]],0)</f>
        <v>1111.7150999999997</v>
      </c>
    </row>
    <row r="183" spans="1:17" x14ac:dyDescent="0.35">
      <c r="A183" t="s">
        <v>1996</v>
      </c>
      <c r="B183" s="1">
        <v>45710</v>
      </c>
      <c r="C183" t="s">
        <v>1420</v>
      </c>
      <c r="D183" t="s">
        <v>1608</v>
      </c>
      <c r="E183" t="s">
        <v>1791</v>
      </c>
      <c r="F183" t="str">
        <f>_xlfn.XLOOKUP(Table4[[#This Row],[Store_ID]],Table2[Store_ID],Table2[Region],"Unknown")</f>
        <v>East</v>
      </c>
      <c r="G183">
        <v>3</v>
      </c>
      <c r="H183">
        <f>IF(ISBLANK(G183),AVERAGE(Table4[Quantity]),(G183))</f>
        <v>3</v>
      </c>
      <c r="I183">
        <v>53.92</v>
      </c>
      <c r="J183">
        <f>IF(ISBLANK(I183),AVERAGE(Table4[Unit_Price]),(I183))</f>
        <v>53.92</v>
      </c>
      <c r="K183">
        <v>0.15</v>
      </c>
      <c r="L183">
        <f>Table4[[#This Row],[Quantity cleaned]]*Table4[[#This Row],[Unit Price Cleaned]]*(1-Table4[[#This Row],[Discount]])</f>
        <v>137.49599999999998</v>
      </c>
      <c r="M183">
        <f>IF(ISBLANK(L183),AVERAGE(Table4[Total Amount]),(L183))</f>
        <v>137.49599999999998</v>
      </c>
      <c r="N183" t="str">
        <f>_xlfn.XLOOKUP(Table4[[#This Row],[Product_ID]],Product_Dim[Product_ID],Product_Dim[Product_Name],"Missing")</f>
        <v>Modern Wall Clock</v>
      </c>
      <c r="O183" t="str">
        <f>_xlfn.XLOOKUP(Table4[[#This Row],[Product_ID]],Product_Dim[Product_ID],Product_Dim[Category],0)</f>
        <v>Home</v>
      </c>
      <c r="P183">
        <f>_xlfn.XLOOKUP(Table4[[#This Row],[Product_ID]],Product_Dim[Product_ID],Product_Dim[Cost Cleaned2],"0")</f>
        <v>179.77</v>
      </c>
      <c r="Q183" s="4">
        <f>IFERROR(Table4[[#This Row],[Total Amount]]-Table4[[#This Row],[Cost]]*Table4[[#This Row],[Quantity]],0)</f>
        <v>-401.81400000000008</v>
      </c>
    </row>
    <row r="184" spans="1:17" x14ac:dyDescent="0.35">
      <c r="A184" t="s">
        <v>1997</v>
      </c>
      <c r="B184" s="1">
        <v>45753</v>
      </c>
      <c r="C184" t="s">
        <v>1230</v>
      </c>
      <c r="D184" t="s">
        <v>1610</v>
      </c>
      <c r="E184" t="s">
        <v>1746</v>
      </c>
      <c r="F184" t="str">
        <f>_xlfn.XLOOKUP(Table4[[#This Row],[Store_ID]],Table2[Store_ID],Table2[Region],"Unknown")</f>
        <v>East</v>
      </c>
      <c r="G184">
        <v>4</v>
      </c>
      <c r="H184">
        <f>IF(ISBLANK(G184),AVERAGE(Table4[Quantity]),(G184))</f>
        <v>4</v>
      </c>
      <c r="I184">
        <v>741.88</v>
      </c>
      <c r="J184">
        <f>IF(ISBLANK(I184),AVERAGE(Table4[Unit_Price]),(I184))</f>
        <v>741.88</v>
      </c>
      <c r="K184">
        <v>0.02</v>
      </c>
      <c r="L184">
        <f>Table4[[#This Row],[Quantity cleaned]]*Table4[[#This Row],[Unit Price Cleaned]]*(1-Table4[[#This Row],[Discount]])</f>
        <v>2908.1695999999997</v>
      </c>
      <c r="M184">
        <f>IF(ISBLANK(L184),AVERAGE(Table4[Total Amount]),(L184))</f>
        <v>2908.1695999999997</v>
      </c>
      <c r="N184" t="str">
        <f>_xlfn.XLOOKUP(Table4[[#This Row],[Product_ID]],Product_Dim[Product_ID],Product_Dim[Product_Name],"Missing")</f>
        <v>Gaming Mechanical Keyboard</v>
      </c>
      <c r="O184" t="str">
        <f>_xlfn.XLOOKUP(Table4[[#This Row],[Product_ID]],Product_Dim[Product_ID],Product_Dim[Category],0)</f>
        <v>Electronics</v>
      </c>
      <c r="P184">
        <f>_xlfn.XLOOKUP(Table4[[#This Row],[Product_ID]],Product_Dim[Product_ID],Product_Dim[Cost Cleaned2],"0")</f>
        <v>419.28</v>
      </c>
      <c r="Q184" s="4">
        <f>IFERROR(Table4[[#This Row],[Total Amount]]-Table4[[#This Row],[Cost]]*Table4[[#This Row],[Quantity]],0)</f>
        <v>1231.0495999999998</v>
      </c>
    </row>
    <row r="185" spans="1:17" x14ac:dyDescent="0.35">
      <c r="A185" t="s">
        <v>1998</v>
      </c>
      <c r="B185" s="1">
        <v>45594</v>
      </c>
      <c r="C185" t="s">
        <v>129</v>
      </c>
      <c r="D185" t="s">
        <v>1634</v>
      </c>
      <c r="E185" t="s">
        <v>1760</v>
      </c>
      <c r="F185" t="str">
        <f>_xlfn.XLOOKUP(Table4[[#This Row],[Store_ID]],Table2[Store_ID],Table2[Region],"Unknown")</f>
        <v>North</v>
      </c>
      <c r="G185">
        <v>1</v>
      </c>
      <c r="H185">
        <f>IF(ISBLANK(G185),AVERAGE(Table4[Quantity]),(G185))</f>
        <v>1</v>
      </c>
      <c r="I185">
        <v>547.09</v>
      </c>
      <c r="J185">
        <f>IF(ISBLANK(I185),AVERAGE(Table4[Unit_Price]),(I185))</f>
        <v>547.09</v>
      </c>
      <c r="K185">
        <v>0.01</v>
      </c>
      <c r="L185">
        <f>Table4[[#This Row],[Quantity cleaned]]*Table4[[#This Row],[Unit Price Cleaned]]*(1-Table4[[#This Row],[Discount]])</f>
        <v>541.6191</v>
      </c>
      <c r="M185">
        <f>IF(ISBLANK(L185),AVERAGE(Table4[Total Amount]),(L185))</f>
        <v>541.6191</v>
      </c>
      <c r="N185" t="str">
        <f>_xlfn.XLOOKUP(Table4[[#This Row],[Product_ID]],Product_Dim[Product_ID],Product_Dim[Product_Name],"Missing")</f>
        <v>Men's Winter Jacket</v>
      </c>
      <c r="O185" t="str">
        <f>_xlfn.XLOOKUP(Table4[[#This Row],[Product_ID]],Product_Dim[Product_ID],Product_Dim[Category],0)</f>
        <v>Clothing</v>
      </c>
      <c r="P185">
        <f>_xlfn.XLOOKUP(Table4[[#This Row],[Product_ID]],Product_Dim[Product_ID],Product_Dim[Cost Cleaned2],"0")</f>
        <v>167.34</v>
      </c>
      <c r="Q185" s="4">
        <f>IFERROR(Table4[[#This Row],[Total Amount]]-Table4[[#This Row],[Cost]]*Table4[[#This Row],[Quantity]],0)</f>
        <v>374.27909999999997</v>
      </c>
    </row>
    <row r="186" spans="1:17" x14ac:dyDescent="0.35">
      <c r="A186" t="s">
        <v>1999</v>
      </c>
      <c r="B186" s="1">
        <v>45686</v>
      </c>
      <c r="C186" t="s">
        <v>1499</v>
      </c>
      <c r="D186" t="s">
        <v>1720</v>
      </c>
      <c r="E186" t="s">
        <v>1760</v>
      </c>
      <c r="F186" t="str">
        <f>_xlfn.XLOOKUP(Table4[[#This Row],[Store_ID]],Table2[Store_ID],Table2[Region],"Unknown")</f>
        <v>North</v>
      </c>
      <c r="G186">
        <v>1</v>
      </c>
      <c r="H186">
        <f>IF(ISBLANK(G186),AVERAGE(Table4[Quantity]),(G186))</f>
        <v>1</v>
      </c>
      <c r="I186">
        <v>789.35</v>
      </c>
      <c r="J186">
        <f>IF(ISBLANK(I186),AVERAGE(Table4[Unit_Price]),(I186))</f>
        <v>789.35</v>
      </c>
      <c r="K186">
        <v>0.14000000000000001</v>
      </c>
      <c r="L186">
        <f>Table4[[#This Row],[Quantity cleaned]]*Table4[[#This Row],[Unit Price Cleaned]]*(1-Table4[[#This Row],[Discount]])</f>
        <v>678.84100000000001</v>
      </c>
      <c r="M186">
        <f>IF(ISBLANK(L186),AVERAGE(Table4[Total Amount]),(L186))</f>
        <v>678.84100000000001</v>
      </c>
      <c r="N186" t="str">
        <f>_xlfn.XLOOKUP(Table4[[#This Row],[Product_ID]],Product_Dim[Product_ID],Product_Dim[Product_Name],"Missing")</f>
        <v>Face Foundation Kit</v>
      </c>
      <c r="O186" t="str">
        <f>_xlfn.XLOOKUP(Table4[[#This Row],[Product_ID]],Product_Dim[Product_ID],Product_Dim[Category],0)</f>
        <v>Beauty</v>
      </c>
      <c r="P186">
        <f>_xlfn.XLOOKUP(Table4[[#This Row],[Product_ID]],Product_Dim[Product_ID],Product_Dim[Cost Cleaned2],"0")</f>
        <v>183.04</v>
      </c>
      <c r="Q186" s="4">
        <f>IFERROR(Table4[[#This Row],[Total Amount]]-Table4[[#This Row],[Cost]]*Table4[[#This Row],[Quantity]],0)</f>
        <v>495.80100000000004</v>
      </c>
    </row>
    <row r="187" spans="1:17" x14ac:dyDescent="0.35">
      <c r="A187" t="s">
        <v>2000</v>
      </c>
      <c r="B187" s="1">
        <v>45354</v>
      </c>
      <c r="C187" t="s">
        <v>1323</v>
      </c>
      <c r="D187" t="s">
        <v>1668</v>
      </c>
      <c r="E187" t="s">
        <v>1760</v>
      </c>
      <c r="F187" t="str">
        <f>_xlfn.XLOOKUP(Table4[[#This Row],[Store_ID]],Table2[Store_ID],Table2[Region],"Unknown")</f>
        <v>North</v>
      </c>
      <c r="G187">
        <v>3</v>
      </c>
      <c r="H187">
        <f>IF(ISBLANK(G187),AVERAGE(Table4[Quantity]),(G187))</f>
        <v>3</v>
      </c>
      <c r="I187">
        <v>476.78</v>
      </c>
      <c r="J187">
        <f>IF(ISBLANK(I187),AVERAGE(Table4[Unit_Price]),(I187))</f>
        <v>476.78</v>
      </c>
      <c r="K187">
        <v>0.09</v>
      </c>
      <c r="L187">
        <f>Table4[[#This Row],[Quantity cleaned]]*Table4[[#This Row],[Unit Price Cleaned]]*(1-Table4[[#This Row],[Discount]])</f>
        <v>1301.6094000000001</v>
      </c>
      <c r="M187">
        <f>IF(ISBLANK(L187),AVERAGE(Table4[Total Amount]),(L187))</f>
        <v>1301.6094000000001</v>
      </c>
      <c r="N187" t="str">
        <f>_xlfn.XLOOKUP(Table4[[#This Row],[Product_ID]],Product_Dim[Product_ID],Product_Dim[Product_Name],"Missing")</f>
        <v>Organic Sunscreen Lotion</v>
      </c>
      <c r="O187" t="str">
        <f>_xlfn.XLOOKUP(Table4[[#This Row],[Product_ID]],Product_Dim[Product_ID],Product_Dim[Category],0)</f>
        <v>Beauty</v>
      </c>
      <c r="P187">
        <f>_xlfn.XLOOKUP(Table4[[#This Row],[Product_ID]],Product_Dim[Product_ID],Product_Dim[Cost Cleaned2],"0")</f>
        <v>266.86</v>
      </c>
      <c r="Q187" s="4">
        <f>IFERROR(Table4[[#This Row],[Total Amount]]-Table4[[#This Row],[Cost]]*Table4[[#This Row],[Quantity]],0)</f>
        <v>501.02940000000001</v>
      </c>
    </row>
    <row r="188" spans="1:17" x14ac:dyDescent="0.35">
      <c r="A188" t="s">
        <v>2001</v>
      </c>
      <c r="B188" s="1">
        <v>45600</v>
      </c>
      <c r="C188" t="s">
        <v>1395</v>
      </c>
      <c r="D188" t="s">
        <v>1700</v>
      </c>
      <c r="E188" t="s">
        <v>1804</v>
      </c>
      <c r="F188" t="str">
        <f>_xlfn.XLOOKUP(Table4[[#This Row],[Store_ID]],Table2[Store_ID],Table2[Region],"Unknown")</f>
        <v>East</v>
      </c>
      <c r="G188">
        <v>2</v>
      </c>
      <c r="H188">
        <f>IF(ISBLANK(G188),AVERAGE(Table4[Quantity]),(G188))</f>
        <v>2</v>
      </c>
      <c r="I188">
        <v>504.26</v>
      </c>
      <c r="J188">
        <f>IF(ISBLANK(I188),AVERAGE(Table4[Unit_Price]),(I188))</f>
        <v>504.26</v>
      </c>
      <c r="K188">
        <v>0.04</v>
      </c>
      <c r="L188">
        <f>Table4[[#This Row],[Quantity cleaned]]*Table4[[#This Row],[Unit Price Cleaned]]*(1-Table4[[#This Row],[Discount]])</f>
        <v>968.17919999999992</v>
      </c>
      <c r="M188">
        <f>IF(ISBLANK(L188),AVERAGE(Table4[Total Amount]),(L188))</f>
        <v>968.17919999999992</v>
      </c>
      <c r="N188" t="str">
        <f>_xlfn.XLOOKUP(Table4[[#This Row],[Product_ID]],Product_Dim[Product_ID],Product_Dim[Product_Name],"Missing")</f>
        <v>Decorative Lamp Shade</v>
      </c>
      <c r="O188" t="str">
        <f>_xlfn.XLOOKUP(Table4[[#This Row],[Product_ID]],Product_Dim[Product_ID],Product_Dim[Category],0)</f>
        <v>Home</v>
      </c>
      <c r="P188">
        <f>_xlfn.XLOOKUP(Table4[[#This Row],[Product_ID]],Product_Dim[Product_ID],Product_Dim[Cost Cleaned2],"0")</f>
        <v>228.53</v>
      </c>
      <c r="Q188" s="4">
        <f>IFERROR(Table4[[#This Row],[Total Amount]]-Table4[[#This Row],[Cost]]*Table4[[#This Row],[Quantity]],0)</f>
        <v>511.11919999999992</v>
      </c>
    </row>
    <row r="189" spans="1:17" x14ac:dyDescent="0.35">
      <c r="A189" t="s">
        <v>2002</v>
      </c>
      <c r="B189" s="1">
        <v>45538</v>
      </c>
      <c r="C189" t="s">
        <v>861</v>
      </c>
      <c r="D189" t="s">
        <v>1704</v>
      </c>
      <c r="E189" t="s">
        <v>1770</v>
      </c>
      <c r="F189" t="str">
        <f>_xlfn.XLOOKUP(Table4[[#This Row],[Store_ID]],Table2[Store_ID],Table2[Region],"Unknown")</f>
        <v>East</v>
      </c>
      <c r="G189">
        <v>2</v>
      </c>
      <c r="H189">
        <f>IF(ISBLANK(G189),AVERAGE(Table4[Quantity]),(G189))</f>
        <v>2</v>
      </c>
      <c r="I189">
        <v>549.33000000000004</v>
      </c>
      <c r="J189">
        <f>IF(ISBLANK(I189),AVERAGE(Table4[Unit_Price]),(I189))</f>
        <v>549.33000000000004</v>
      </c>
      <c r="K189">
        <v>0.01</v>
      </c>
      <c r="L189">
        <f>Table4[[#This Row],[Quantity cleaned]]*Table4[[#This Row],[Unit Price Cleaned]]*(1-Table4[[#This Row],[Discount]])</f>
        <v>1087.6734000000001</v>
      </c>
      <c r="M189">
        <f>IF(ISBLANK(L189),AVERAGE(Table4[Total Amount]),(L189))</f>
        <v>1087.6734000000001</v>
      </c>
      <c r="N189" t="str">
        <f>_xlfn.XLOOKUP(Table4[[#This Row],[Product_ID]],Product_Dim[Product_ID],Product_Dim[Product_Name],"Missing")</f>
        <v>Badminton Racket Set</v>
      </c>
      <c r="O189" t="str">
        <f>_xlfn.XLOOKUP(Table4[[#This Row],[Product_ID]],Product_Dim[Product_ID],Product_Dim[Category],0)</f>
        <v>Sports</v>
      </c>
      <c r="P189">
        <f>_xlfn.XLOOKUP(Table4[[#This Row],[Product_ID]],Product_Dim[Product_ID],Product_Dim[Cost Cleaned2],"0")</f>
        <v>285.54000000000002</v>
      </c>
      <c r="Q189" s="4">
        <f>IFERROR(Table4[[#This Row],[Total Amount]]-Table4[[#This Row],[Cost]]*Table4[[#This Row],[Quantity]],0)</f>
        <v>516.59340000000009</v>
      </c>
    </row>
    <row r="190" spans="1:17" x14ac:dyDescent="0.35">
      <c r="A190" t="s">
        <v>2003</v>
      </c>
      <c r="B190" s="1">
        <v>45411</v>
      </c>
      <c r="C190" t="s">
        <v>1188</v>
      </c>
      <c r="D190" t="s">
        <v>1547</v>
      </c>
      <c r="E190" t="s">
        <v>1760</v>
      </c>
      <c r="F190" t="str">
        <f>_xlfn.XLOOKUP(Table4[[#This Row],[Store_ID]],Table2[Store_ID],Table2[Region],"Unknown")</f>
        <v>North</v>
      </c>
      <c r="G190">
        <v>3</v>
      </c>
      <c r="H190">
        <f>IF(ISBLANK(G190),AVERAGE(Table4[Quantity]),(G190))</f>
        <v>3</v>
      </c>
      <c r="I190">
        <v>620.22</v>
      </c>
      <c r="J190">
        <f>IF(ISBLANK(I190),AVERAGE(Table4[Unit_Price]),(I190))</f>
        <v>620.22</v>
      </c>
      <c r="K190">
        <v>0.04</v>
      </c>
      <c r="L190">
        <f>Table4[[#This Row],[Quantity cleaned]]*Table4[[#This Row],[Unit Price Cleaned]]*(1-Table4[[#This Row],[Discount]])</f>
        <v>1786.2336</v>
      </c>
      <c r="M190">
        <f>IF(ISBLANK(L190),AVERAGE(Table4[Total Amount]),(L190))</f>
        <v>1786.2336</v>
      </c>
      <c r="N190" t="str">
        <f>_xlfn.XLOOKUP(Table4[[#This Row],[Product_ID]],Product_Dim[Product_ID],Product_Dim[Product_Name],"Missing")</f>
        <v>Women's Yoga Pants</v>
      </c>
      <c r="O190" t="str">
        <f>_xlfn.XLOOKUP(Table4[[#This Row],[Product_ID]],Product_Dim[Product_ID],Product_Dim[Category],0)</f>
        <v>Clothing</v>
      </c>
      <c r="P190">
        <f>_xlfn.XLOOKUP(Table4[[#This Row],[Product_ID]],Product_Dim[Product_ID],Product_Dim[Cost Cleaned2],"0")</f>
        <v>306.45999999999998</v>
      </c>
      <c r="Q190" s="4">
        <f>IFERROR(Table4[[#This Row],[Total Amount]]-Table4[[#This Row],[Cost]]*Table4[[#This Row],[Quantity]],0)</f>
        <v>866.85360000000014</v>
      </c>
    </row>
    <row r="191" spans="1:17" x14ac:dyDescent="0.35">
      <c r="A191" t="s">
        <v>2004</v>
      </c>
      <c r="B191" s="1">
        <v>45411</v>
      </c>
      <c r="C191" t="s">
        <v>324</v>
      </c>
      <c r="D191" t="s">
        <v>1634</v>
      </c>
      <c r="E191" t="s">
        <v>1760</v>
      </c>
      <c r="F191" t="str">
        <f>_xlfn.XLOOKUP(Table4[[#This Row],[Store_ID]],Table2[Store_ID],Table2[Region],"Unknown")</f>
        <v>North</v>
      </c>
      <c r="G191">
        <v>1</v>
      </c>
      <c r="H191">
        <f>IF(ISBLANK(G191),AVERAGE(Table4[Quantity]),(G191))</f>
        <v>1</v>
      </c>
      <c r="I191">
        <v>580.76</v>
      </c>
      <c r="J191">
        <f>IF(ISBLANK(I191),AVERAGE(Table4[Unit_Price]),(I191))</f>
        <v>580.76</v>
      </c>
      <c r="K191">
        <v>0.1</v>
      </c>
      <c r="L191">
        <f>Table4[[#This Row],[Quantity cleaned]]*Table4[[#This Row],[Unit Price Cleaned]]*(1-Table4[[#This Row],[Discount]])</f>
        <v>522.68399999999997</v>
      </c>
      <c r="M191">
        <f>IF(ISBLANK(L191),AVERAGE(Table4[Total Amount]),(L191))</f>
        <v>522.68399999999997</v>
      </c>
      <c r="N191" t="str">
        <f>_xlfn.XLOOKUP(Table4[[#This Row],[Product_ID]],Product_Dim[Product_ID],Product_Dim[Product_Name],"Missing")</f>
        <v>Men's Winter Jacket</v>
      </c>
      <c r="O191" t="str">
        <f>_xlfn.XLOOKUP(Table4[[#This Row],[Product_ID]],Product_Dim[Product_ID],Product_Dim[Category],0)</f>
        <v>Clothing</v>
      </c>
      <c r="P191">
        <f>_xlfn.XLOOKUP(Table4[[#This Row],[Product_ID]],Product_Dim[Product_ID],Product_Dim[Cost Cleaned2],"0")</f>
        <v>167.34</v>
      </c>
      <c r="Q191" s="4">
        <f>IFERROR(Table4[[#This Row],[Total Amount]]-Table4[[#This Row],[Cost]]*Table4[[#This Row],[Quantity]],0)</f>
        <v>355.34399999999994</v>
      </c>
    </row>
    <row r="192" spans="1:17" x14ac:dyDescent="0.35">
      <c r="A192" t="s">
        <v>2005</v>
      </c>
      <c r="B192" s="1">
        <v>45775</v>
      </c>
      <c r="C192" t="s">
        <v>1045</v>
      </c>
      <c r="D192" t="s">
        <v>1684</v>
      </c>
      <c r="E192" t="s">
        <v>1780</v>
      </c>
      <c r="F192" t="str">
        <f>_xlfn.XLOOKUP(Table4[[#This Row],[Store_ID]],Table2[Store_ID],Table2[Region],"Unknown")</f>
        <v>South</v>
      </c>
      <c r="G192">
        <v>3</v>
      </c>
      <c r="H192">
        <f>IF(ISBLANK(G192),AVERAGE(Table4[Quantity]),(G192))</f>
        <v>3</v>
      </c>
      <c r="I192">
        <v>444.55</v>
      </c>
      <c r="J192">
        <f>IF(ISBLANK(I192),AVERAGE(Table4[Unit_Price]),(I192))</f>
        <v>444.55</v>
      </c>
      <c r="K192">
        <v>0.14000000000000001</v>
      </c>
      <c r="L192">
        <f>Table4[[#This Row],[Quantity cleaned]]*Table4[[#This Row],[Unit Price Cleaned]]*(1-Table4[[#This Row],[Discount]])</f>
        <v>1146.9390000000001</v>
      </c>
      <c r="M192">
        <f>IF(ISBLANK(L192),AVERAGE(Table4[Total Amount]),(L192))</f>
        <v>1146.9390000000001</v>
      </c>
      <c r="N192" t="str">
        <f>_xlfn.XLOOKUP(Table4[[#This Row],[Product_ID]],Product_Dim[Product_ID],Product_Dim[Product_Name],"Missing")</f>
        <v>Hair Repair Oil Treatment</v>
      </c>
      <c r="O192" t="str">
        <f>_xlfn.XLOOKUP(Table4[[#This Row],[Product_ID]],Product_Dim[Product_ID],Product_Dim[Category],0)</f>
        <v>Beauty</v>
      </c>
      <c r="P192">
        <f>_xlfn.XLOOKUP(Table4[[#This Row],[Product_ID]],Product_Dim[Product_ID],Product_Dim[Cost Cleaned2],"0")</f>
        <v>214.32</v>
      </c>
      <c r="Q192" s="4">
        <f>IFERROR(Table4[[#This Row],[Total Amount]]-Table4[[#This Row],[Cost]]*Table4[[#This Row],[Quantity]],0)</f>
        <v>503.97900000000004</v>
      </c>
    </row>
    <row r="193" spans="1:17" x14ac:dyDescent="0.35">
      <c r="A193" t="s">
        <v>2006</v>
      </c>
      <c r="B193" s="1">
        <v>45459</v>
      </c>
      <c r="C193" t="s">
        <v>465</v>
      </c>
      <c r="D193" t="s">
        <v>1634</v>
      </c>
      <c r="E193" t="s">
        <v>1804</v>
      </c>
      <c r="F193" t="str">
        <f>_xlfn.XLOOKUP(Table4[[#This Row],[Store_ID]],Table2[Store_ID],Table2[Region],"Unknown")</f>
        <v>East</v>
      </c>
      <c r="G193">
        <v>1</v>
      </c>
      <c r="H193">
        <f>IF(ISBLANK(G193),AVERAGE(Table4[Quantity]),(G193))</f>
        <v>1</v>
      </c>
      <c r="I193">
        <v>804.9</v>
      </c>
      <c r="J193">
        <f>IF(ISBLANK(I193),AVERAGE(Table4[Unit_Price]),(I193))</f>
        <v>804.9</v>
      </c>
      <c r="K193">
        <v>0.03</v>
      </c>
      <c r="L193">
        <f>Table4[[#This Row],[Quantity cleaned]]*Table4[[#This Row],[Unit Price Cleaned]]*(1-Table4[[#This Row],[Discount]])</f>
        <v>780.75299999999993</v>
      </c>
      <c r="M193">
        <f>IF(ISBLANK(L193),AVERAGE(Table4[Total Amount]),(L193))</f>
        <v>780.75299999999993</v>
      </c>
      <c r="N193" t="str">
        <f>_xlfn.XLOOKUP(Table4[[#This Row],[Product_ID]],Product_Dim[Product_ID],Product_Dim[Product_Name],"Missing")</f>
        <v>Men's Winter Jacket</v>
      </c>
      <c r="O193" t="str">
        <f>_xlfn.XLOOKUP(Table4[[#This Row],[Product_ID]],Product_Dim[Product_ID],Product_Dim[Category],0)</f>
        <v>Clothing</v>
      </c>
      <c r="P193">
        <f>_xlfn.XLOOKUP(Table4[[#This Row],[Product_ID]],Product_Dim[Product_ID],Product_Dim[Cost Cleaned2],"0")</f>
        <v>167.34</v>
      </c>
      <c r="Q193" s="4">
        <f>IFERROR(Table4[[#This Row],[Total Amount]]-Table4[[#This Row],[Cost]]*Table4[[#This Row],[Quantity]],0)</f>
        <v>613.4129999999999</v>
      </c>
    </row>
    <row r="194" spans="1:17" x14ac:dyDescent="0.35">
      <c r="A194" t="s">
        <v>2007</v>
      </c>
      <c r="B194" s="1">
        <v>45617</v>
      </c>
      <c r="C194" t="s">
        <v>1311</v>
      </c>
      <c r="D194" t="s">
        <v>1726</v>
      </c>
      <c r="E194" t="s">
        <v>1793</v>
      </c>
      <c r="F194" t="str">
        <f>_xlfn.XLOOKUP(Table4[[#This Row],[Store_ID]],Table2[Store_ID],Table2[Region],"Unknown")</f>
        <v>South</v>
      </c>
      <c r="G194">
        <v>3</v>
      </c>
      <c r="H194">
        <f>IF(ISBLANK(G194),AVERAGE(Table4[Quantity]),(G194))</f>
        <v>3</v>
      </c>
      <c r="I194">
        <v>361.65</v>
      </c>
      <c r="J194">
        <f>IF(ISBLANK(I194),AVERAGE(Table4[Unit_Price]),(I194))</f>
        <v>361.65</v>
      </c>
      <c r="K194">
        <v>0.15</v>
      </c>
      <c r="L194">
        <f>Table4[[#This Row],[Quantity cleaned]]*Table4[[#This Row],[Unit Price Cleaned]]*(1-Table4[[#This Row],[Discount]])</f>
        <v>922.20749999999987</v>
      </c>
      <c r="M194">
        <f>IF(ISBLANK(L194),AVERAGE(Table4[Total Amount]),(L194))</f>
        <v>922.20749999999987</v>
      </c>
      <c r="N194" t="str">
        <f>_xlfn.XLOOKUP(Table4[[#This Row],[Product_ID]],Product_Dim[Product_ID],Product_Dim[Product_Name],"Missing")</f>
        <v>Microwave Oven</v>
      </c>
      <c r="O194" t="str">
        <f>_xlfn.XLOOKUP(Table4[[#This Row],[Product_ID]],Product_Dim[Product_ID],Product_Dim[Category],0)</f>
        <v>Home</v>
      </c>
      <c r="P194">
        <f>_xlfn.XLOOKUP(Table4[[#This Row],[Product_ID]],Product_Dim[Product_ID],Product_Dim[Cost Cleaned2],"0")</f>
        <v>447.43</v>
      </c>
      <c r="Q194" s="4">
        <f>IFERROR(Table4[[#This Row],[Total Amount]]-Table4[[#This Row],[Cost]]*Table4[[#This Row],[Quantity]],0)</f>
        <v>-420.0825000000001</v>
      </c>
    </row>
    <row r="195" spans="1:17" x14ac:dyDescent="0.35">
      <c r="A195" t="s">
        <v>2008</v>
      </c>
      <c r="B195" s="1">
        <v>45763</v>
      </c>
      <c r="C195" t="s">
        <v>536</v>
      </c>
      <c r="D195" t="s">
        <v>1554</v>
      </c>
      <c r="E195" t="s">
        <v>1763</v>
      </c>
      <c r="F195" t="str">
        <f>_xlfn.XLOOKUP(Table4[[#This Row],[Store_ID]],Table2[Store_ID],Table2[Region],"Unknown")</f>
        <v>South</v>
      </c>
      <c r="G195">
        <v>1</v>
      </c>
      <c r="H195">
        <f>IF(ISBLANK(G195),AVERAGE(Table4[Quantity]),(G195))</f>
        <v>1</v>
      </c>
      <c r="I195">
        <v>271.76</v>
      </c>
      <c r="J195">
        <f>IF(ISBLANK(I195),AVERAGE(Table4[Unit_Price]),(I195))</f>
        <v>271.76</v>
      </c>
      <c r="K195">
        <v>0.03</v>
      </c>
      <c r="L195">
        <f>Table4[[#This Row],[Quantity cleaned]]*Table4[[#This Row],[Unit Price Cleaned]]*(1-Table4[[#This Row],[Discount]])</f>
        <v>263.60719999999998</v>
      </c>
      <c r="M195">
        <f>IF(ISBLANK(L195),AVERAGE(Table4[Total Amount]),(L195))</f>
        <v>263.60719999999998</v>
      </c>
      <c r="N195" t="str">
        <f>_xlfn.XLOOKUP(Table4[[#This Row],[Product_ID]],Product_Dim[Product_ID],Product_Dim[Product_Name],"Missing")</f>
        <v>LED Table Lamp</v>
      </c>
      <c r="O195" t="str">
        <f>_xlfn.XLOOKUP(Table4[[#This Row],[Product_ID]],Product_Dim[Product_ID],Product_Dim[Category],0)</f>
        <v>Home</v>
      </c>
      <c r="P195">
        <f>_xlfn.XLOOKUP(Table4[[#This Row],[Product_ID]],Product_Dim[Product_ID],Product_Dim[Cost Cleaned2],"0")</f>
        <v>218.86</v>
      </c>
      <c r="Q195" s="4">
        <f>IFERROR(Table4[[#This Row],[Total Amount]]-Table4[[#This Row],[Cost]]*Table4[[#This Row],[Quantity]],0)</f>
        <v>44.747199999999964</v>
      </c>
    </row>
    <row r="196" spans="1:17" x14ac:dyDescent="0.35">
      <c r="A196" t="s">
        <v>2009</v>
      </c>
      <c r="B196" s="1">
        <v>45618</v>
      </c>
      <c r="C196" t="s">
        <v>1012</v>
      </c>
      <c r="D196" t="s">
        <v>1640</v>
      </c>
      <c r="E196" t="s">
        <v>1783</v>
      </c>
      <c r="F196" t="str">
        <f>_xlfn.XLOOKUP(Table4[[#This Row],[Store_ID]],Table2[Store_ID],Table2[Region],"Unknown")</f>
        <v>East</v>
      </c>
      <c r="G196">
        <v>3</v>
      </c>
      <c r="H196">
        <f>IF(ISBLANK(G196),AVERAGE(Table4[Quantity]),(G196))</f>
        <v>3</v>
      </c>
      <c r="I196">
        <v>958.15</v>
      </c>
      <c r="J196">
        <f>IF(ISBLANK(I196),AVERAGE(Table4[Unit_Price]),(I196))</f>
        <v>958.15</v>
      </c>
      <c r="K196">
        <v>0.24</v>
      </c>
      <c r="L196">
        <f>Table4[[#This Row],[Quantity cleaned]]*Table4[[#This Row],[Unit Price Cleaned]]*(1-Table4[[#This Row],[Discount]])</f>
        <v>2184.5819999999999</v>
      </c>
      <c r="M196">
        <f>IF(ISBLANK(L196),AVERAGE(Table4[Total Amount]),(L196))</f>
        <v>2184.5819999999999</v>
      </c>
      <c r="N196" t="str">
        <f>_xlfn.XLOOKUP(Table4[[#This Row],[Product_ID]],Product_Dim[Product_ID],Product_Dim[Product_Name],"Missing")</f>
        <v>Men's Roll-On Perfume</v>
      </c>
      <c r="O196" t="str">
        <f>_xlfn.XLOOKUP(Table4[[#This Row],[Product_ID]],Product_Dim[Product_ID],Product_Dim[Category],0)</f>
        <v>Beauty</v>
      </c>
      <c r="P196">
        <f>_xlfn.XLOOKUP(Table4[[#This Row],[Product_ID]],Product_Dim[Product_ID],Product_Dim[Cost Cleaned2],"0")</f>
        <v>43.29</v>
      </c>
      <c r="Q196" s="4">
        <f>IFERROR(Table4[[#This Row],[Total Amount]]-Table4[[#This Row],[Cost]]*Table4[[#This Row],[Quantity]],0)</f>
        <v>2054.712</v>
      </c>
    </row>
    <row r="197" spans="1:17" x14ac:dyDescent="0.35">
      <c r="A197" t="s">
        <v>2010</v>
      </c>
      <c r="B197" s="1">
        <v>45290</v>
      </c>
      <c r="C197" t="s">
        <v>1320</v>
      </c>
      <c r="D197" t="s">
        <v>1662</v>
      </c>
      <c r="E197" t="s">
        <v>1801</v>
      </c>
      <c r="F197" t="str">
        <f>_xlfn.XLOOKUP(Table4[[#This Row],[Store_ID]],Table2[Store_ID],Table2[Region],"Unknown")</f>
        <v>North</v>
      </c>
      <c r="G197">
        <v>1</v>
      </c>
      <c r="H197">
        <f>IF(ISBLANK(G197),AVERAGE(Table4[Quantity]),(G197))</f>
        <v>1</v>
      </c>
      <c r="I197">
        <v>889.19</v>
      </c>
      <c r="J197">
        <f>IF(ISBLANK(I197),AVERAGE(Table4[Unit_Price]),(I197))</f>
        <v>889.19</v>
      </c>
      <c r="K197">
        <v>0.03</v>
      </c>
      <c r="L197">
        <f>Table4[[#This Row],[Quantity cleaned]]*Table4[[#This Row],[Unit Price Cleaned]]*(1-Table4[[#This Row],[Discount]])</f>
        <v>862.51430000000005</v>
      </c>
      <c r="M197">
        <f>IF(ISBLANK(L197),AVERAGE(Table4[Total Amount]),(L197))</f>
        <v>862.51430000000005</v>
      </c>
      <c r="N197" t="str">
        <f>_xlfn.XLOOKUP(Table4[[#This Row],[Product_ID]],Product_Dim[Product_ID],Product_Dim[Product_Name],"Missing")</f>
        <v>Luxury Perfume Spray</v>
      </c>
      <c r="O197" t="str">
        <f>_xlfn.XLOOKUP(Table4[[#This Row],[Product_ID]],Product_Dim[Product_ID],Product_Dim[Category],0)</f>
        <v>Beauty</v>
      </c>
      <c r="P197">
        <f>_xlfn.XLOOKUP(Table4[[#This Row],[Product_ID]],Product_Dim[Product_ID],Product_Dim[Cost Cleaned2],"0")</f>
        <v>482.75</v>
      </c>
      <c r="Q197" s="4">
        <f>IFERROR(Table4[[#This Row],[Total Amount]]-Table4[[#This Row],[Cost]]*Table4[[#This Row],[Quantity]],0)</f>
        <v>379.76430000000005</v>
      </c>
    </row>
    <row r="198" spans="1:17" x14ac:dyDescent="0.35">
      <c r="A198" t="s">
        <v>2011</v>
      </c>
      <c r="B198" s="1">
        <v>45904</v>
      </c>
      <c r="C198" t="s">
        <v>1426</v>
      </c>
      <c r="D198" t="s">
        <v>1656</v>
      </c>
      <c r="E198" t="s">
        <v>1798</v>
      </c>
      <c r="F198" t="str">
        <f>_xlfn.XLOOKUP(Table4[[#This Row],[Store_ID]],Table2[Store_ID],Table2[Region],"Unknown")</f>
        <v>West</v>
      </c>
      <c r="G198">
        <v>4</v>
      </c>
      <c r="H198">
        <f>IF(ISBLANK(G198),AVERAGE(Table4[Quantity]),(G198))</f>
        <v>4</v>
      </c>
      <c r="I198">
        <v>689.67</v>
      </c>
      <c r="J198">
        <f>IF(ISBLANK(I198),AVERAGE(Table4[Unit_Price]),(I198))</f>
        <v>689.67</v>
      </c>
      <c r="K198">
        <v>0.05</v>
      </c>
      <c r="L198">
        <f>Table4[[#This Row],[Quantity cleaned]]*Table4[[#This Row],[Unit Price Cleaned]]*(1-Table4[[#This Row],[Discount]])</f>
        <v>2620.7459999999996</v>
      </c>
      <c r="M198">
        <f>IF(ISBLANK(L198),AVERAGE(Table4[Total Amount]),(L198))</f>
        <v>2620.7459999999996</v>
      </c>
      <c r="N198" t="str">
        <f>_xlfn.XLOOKUP(Table4[[#This Row],[Product_ID]],Product_Dim[Product_ID],Product_Dim[Product_Name],"Missing")</f>
        <v>Foam Roller</v>
      </c>
      <c r="O198" t="str">
        <f>_xlfn.XLOOKUP(Table4[[#This Row],[Product_ID]],Product_Dim[Product_ID],Product_Dim[Category],0)</f>
        <v>Sports</v>
      </c>
      <c r="P198">
        <f>_xlfn.XLOOKUP(Table4[[#This Row],[Product_ID]],Product_Dim[Product_ID],Product_Dim[Cost Cleaned2],"0")</f>
        <v>30.62</v>
      </c>
      <c r="Q198" s="4">
        <f>IFERROR(Table4[[#This Row],[Total Amount]]-Table4[[#This Row],[Cost]]*Table4[[#This Row],[Quantity]],0)</f>
        <v>2498.2659999999996</v>
      </c>
    </row>
    <row r="199" spans="1:17" x14ac:dyDescent="0.35">
      <c r="A199" t="s">
        <v>2012</v>
      </c>
      <c r="B199" s="1">
        <v>45227</v>
      </c>
      <c r="C199" t="s">
        <v>456</v>
      </c>
      <c r="D199" t="s">
        <v>1630</v>
      </c>
      <c r="E199" t="s">
        <v>1786</v>
      </c>
      <c r="F199" t="str">
        <f>_xlfn.XLOOKUP(Table4[[#This Row],[Store_ID]],Table2[Store_ID],Table2[Region],"Unknown")</f>
        <v>South</v>
      </c>
      <c r="G199">
        <v>1</v>
      </c>
      <c r="H199">
        <f>IF(ISBLANK(G199),AVERAGE(Table4[Quantity]),(G199))</f>
        <v>1</v>
      </c>
      <c r="I199">
        <v>541.24</v>
      </c>
      <c r="J199">
        <f>IF(ISBLANK(I199),AVERAGE(Table4[Unit_Price]),(I199))</f>
        <v>541.24</v>
      </c>
      <c r="K199">
        <v>0.03</v>
      </c>
      <c r="L199">
        <f>Table4[[#This Row],[Quantity cleaned]]*Table4[[#This Row],[Unit Price Cleaned]]*(1-Table4[[#This Row],[Discount]])</f>
        <v>525.00279999999998</v>
      </c>
      <c r="M199">
        <f>IF(ISBLANK(L199),AVERAGE(Table4[Total Amount]),(L199))</f>
        <v>525.00279999999998</v>
      </c>
      <c r="N199" t="str">
        <f>_xlfn.XLOOKUP(Table4[[#This Row],[Product_ID]],Product_Dim[Product_ID],Product_Dim[Product_Name],"Missing")</f>
        <v>Adjustable Jump Rope</v>
      </c>
      <c r="O199" t="str">
        <f>_xlfn.XLOOKUP(Table4[[#This Row],[Product_ID]],Product_Dim[Product_ID],Product_Dim[Category],0)</f>
        <v>Sports</v>
      </c>
      <c r="P199">
        <f>_xlfn.XLOOKUP(Table4[[#This Row],[Product_ID]],Product_Dim[Product_ID],Product_Dim[Cost Cleaned2],"0")</f>
        <v>167.12</v>
      </c>
      <c r="Q199" s="4">
        <f>IFERROR(Table4[[#This Row],[Total Amount]]-Table4[[#This Row],[Cost]]*Table4[[#This Row],[Quantity]],0)</f>
        <v>357.88279999999997</v>
      </c>
    </row>
    <row r="200" spans="1:17" x14ac:dyDescent="0.35">
      <c r="A200" t="s">
        <v>2013</v>
      </c>
      <c r="B200" s="1">
        <v>45600</v>
      </c>
      <c r="C200" t="s">
        <v>1381</v>
      </c>
      <c r="D200" t="s">
        <v>1704</v>
      </c>
      <c r="E200" t="s">
        <v>1770</v>
      </c>
      <c r="F200" t="str">
        <f>_xlfn.XLOOKUP(Table4[[#This Row],[Store_ID]],Table2[Store_ID],Table2[Region],"Unknown")</f>
        <v>East</v>
      </c>
      <c r="G200">
        <v>1</v>
      </c>
      <c r="H200">
        <f>IF(ISBLANK(G200),AVERAGE(Table4[Quantity]),(G200))</f>
        <v>1</v>
      </c>
      <c r="I200">
        <v>454.71</v>
      </c>
      <c r="J200">
        <f>IF(ISBLANK(I200),AVERAGE(Table4[Unit_Price]),(I200))</f>
        <v>454.71</v>
      </c>
      <c r="K200">
        <v>0.16</v>
      </c>
      <c r="L200">
        <f>Table4[[#This Row],[Quantity cleaned]]*Table4[[#This Row],[Unit Price Cleaned]]*(1-Table4[[#This Row],[Discount]])</f>
        <v>381.95639999999997</v>
      </c>
      <c r="M200">
        <f>IF(ISBLANK(L200),AVERAGE(Table4[Total Amount]),(L200))</f>
        <v>381.95639999999997</v>
      </c>
      <c r="N200" t="str">
        <f>_xlfn.XLOOKUP(Table4[[#This Row],[Product_ID]],Product_Dim[Product_ID],Product_Dim[Product_Name],"Missing")</f>
        <v>Badminton Racket Set</v>
      </c>
      <c r="O200" t="str">
        <f>_xlfn.XLOOKUP(Table4[[#This Row],[Product_ID]],Product_Dim[Product_ID],Product_Dim[Category],0)</f>
        <v>Sports</v>
      </c>
      <c r="P200">
        <f>_xlfn.XLOOKUP(Table4[[#This Row],[Product_ID]],Product_Dim[Product_ID],Product_Dim[Cost Cleaned2],"0")</f>
        <v>285.54000000000002</v>
      </c>
      <c r="Q200" s="4">
        <f>IFERROR(Table4[[#This Row],[Total Amount]]-Table4[[#This Row],[Cost]]*Table4[[#This Row],[Quantity]],0)</f>
        <v>96.416399999999953</v>
      </c>
    </row>
    <row r="201" spans="1:17" x14ac:dyDescent="0.35">
      <c r="A201" t="s">
        <v>2014</v>
      </c>
      <c r="B201" s="1">
        <v>45646</v>
      </c>
      <c r="C201" t="s">
        <v>145</v>
      </c>
      <c r="D201" t="s">
        <v>1674</v>
      </c>
      <c r="E201" t="s">
        <v>1767</v>
      </c>
      <c r="F201" t="str">
        <f>_xlfn.XLOOKUP(Table4[[#This Row],[Store_ID]],Table2[Store_ID],Table2[Region],"Unknown")</f>
        <v>North</v>
      </c>
      <c r="G201">
        <v>2</v>
      </c>
      <c r="H201">
        <f>IF(ISBLANK(G201),AVERAGE(Table4[Quantity]),(G201))</f>
        <v>2</v>
      </c>
      <c r="I201">
        <v>397.63</v>
      </c>
      <c r="J201">
        <f>IF(ISBLANK(I201),AVERAGE(Table4[Unit_Price]),(I201))</f>
        <v>397.63</v>
      </c>
      <c r="K201">
        <v>0.26</v>
      </c>
      <c r="L201">
        <f>Table4[[#This Row],[Quantity cleaned]]*Table4[[#This Row],[Unit Price Cleaned]]*(1-Table4[[#This Row],[Discount]])</f>
        <v>588.49239999999998</v>
      </c>
      <c r="M201">
        <f>IF(ISBLANK(L201),AVERAGE(Table4[Total Amount]),(L201))</f>
        <v>588.49239999999998</v>
      </c>
      <c r="N201" t="str">
        <f>_xlfn.XLOOKUP(Table4[[#This Row],[Product_ID]],Product_Dim[Product_ID],Product_Dim[Product_Name],"Missing")</f>
        <v>Women's Hair Dryer Brush</v>
      </c>
      <c r="O201" t="str">
        <f>_xlfn.XLOOKUP(Table4[[#This Row],[Product_ID]],Product_Dim[Product_ID],Product_Dim[Category],0)</f>
        <v>Beauty</v>
      </c>
      <c r="P201">
        <f>_xlfn.XLOOKUP(Table4[[#This Row],[Product_ID]],Product_Dim[Product_ID],Product_Dim[Cost Cleaned2],"0")</f>
        <v>340.39</v>
      </c>
      <c r="Q201" s="4">
        <f>IFERROR(Table4[[#This Row],[Total Amount]]-Table4[[#This Row],[Cost]]*Table4[[#This Row],[Quantity]],0)</f>
        <v>-92.287599999999998</v>
      </c>
    </row>
    <row r="202" spans="1:17" x14ac:dyDescent="0.35">
      <c r="A202" t="s">
        <v>2015</v>
      </c>
      <c r="B202" s="1">
        <v>45725</v>
      </c>
      <c r="C202" t="s">
        <v>560</v>
      </c>
      <c r="D202" t="s">
        <v>1708</v>
      </c>
      <c r="E202" t="s">
        <v>1770</v>
      </c>
      <c r="F202" t="str">
        <f>_xlfn.XLOOKUP(Table4[[#This Row],[Store_ID]],Table2[Store_ID],Table2[Region],"Unknown")</f>
        <v>East</v>
      </c>
      <c r="G202">
        <v>3</v>
      </c>
      <c r="H202">
        <f>IF(ISBLANK(G202),AVERAGE(Table4[Quantity]),(G202))</f>
        <v>3</v>
      </c>
      <c r="I202">
        <v>748.56</v>
      </c>
      <c r="J202">
        <f>IF(ISBLANK(I202),AVERAGE(Table4[Unit_Price]),(I202))</f>
        <v>748.56</v>
      </c>
      <c r="K202">
        <v>0.26</v>
      </c>
      <c r="L202">
        <f>Table4[[#This Row],[Quantity cleaned]]*Table4[[#This Row],[Unit Price Cleaned]]*(1-Table4[[#This Row],[Discount]])</f>
        <v>1661.8031999999998</v>
      </c>
      <c r="M202">
        <f>IF(ISBLANK(L202),AVERAGE(Table4[Total Amount]),(L202))</f>
        <v>1661.8031999999998</v>
      </c>
      <c r="N202" t="str">
        <f>_xlfn.XLOOKUP(Table4[[#This Row],[Product_ID]],Product_Dim[Product_ID],Product_Dim[Product_Name],"Missing")</f>
        <v>Hydrating Face Cleanser</v>
      </c>
      <c r="O202" t="str">
        <f>_xlfn.XLOOKUP(Table4[[#This Row],[Product_ID]],Product_Dim[Product_ID],Product_Dim[Category],0)</f>
        <v>Beauty</v>
      </c>
      <c r="P202">
        <f>_xlfn.XLOOKUP(Table4[[#This Row],[Product_ID]],Product_Dim[Product_ID],Product_Dim[Cost Cleaned2],"0")</f>
        <v>254.04361702127662</v>
      </c>
      <c r="Q202" s="4">
        <f>IFERROR(Table4[[#This Row],[Total Amount]]-Table4[[#This Row],[Cost]]*Table4[[#This Row],[Quantity]],0)</f>
        <v>899.67234893617001</v>
      </c>
    </row>
    <row r="203" spans="1:17" x14ac:dyDescent="0.35">
      <c r="A203" t="s">
        <v>2016</v>
      </c>
      <c r="B203" s="1">
        <v>45742</v>
      </c>
      <c r="C203" t="s">
        <v>482</v>
      </c>
      <c r="D203" t="s">
        <v>1608</v>
      </c>
      <c r="E203" t="s">
        <v>1763</v>
      </c>
      <c r="F203" t="str">
        <f>_xlfn.XLOOKUP(Table4[[#This Row],[Store_ID]],Table2[Store_ID],Table2[Region],"Unknown")</f>
        <v>South</v>
      </c>
      <c r="G203">
        <v>1</v>
      </c>
      <c r="H203">
        <f>IF(ISBLANK(G203),AVERAGE(Table4[Quantity]),(G203))</f>
        <v>1</v>
      </c>
      <c r="I203">
        <v>885.72</v>
      </c>
      <c r="J203">
        <f>IF(ISBLANK(I203),AVERAGE(Table4[Unit_Price]),(I203))</f>
        <v>885.72</v>
      </c>
      <c r="K203">
        <v>0.15</v>
      </c>
      <c r="L203">
        <f>Table4[[#This Row],[Quantity cleaned]]*Table4[[#This Row],[Unit Price Cleaned]]*(1-Table4[[#This Row],[Discount]])</f>
        <v>752.86199999999997</v>
      </c>
      <c r="M203">
        <f>IF(ISBLANK(L203),AVERAGE(Table4[Total Amount]),(L203))</f>
        <v>752.86199999999997</v>
      </c>
      <c r="N203" t="str">
        <f>_xlfn.XLOOKUP(Table4[[#This Row],[Product_ID]],Product_Dim[Product_ID],Product_Dim[Product_Name],"Missing")</f>
        <v>Modern Wall Clock</v>
      </c>
      <c r="O203" t="str">
        <f>_xlfn.XLOOKUP(Table4[[#This Row],[Product_ID]],Product_Dim[Product_ID],Product_Dim[Category],0)</f>
        <v>Home</v>
      </c>
      <c r="P203">
        <f>_xlfn.XLOOKUP(Table4[[#This Row],[Product_ID]],Product_Dim[Product_ID],Product_Dim[Cost Cleaned2],"0")</f>
        <v>179.77</v>
      </c>
      <c r="Q203" s="4">
        <f>IFERROR(Table4[[#This Row],[Total Amount]]-Table4[[#This Row],[Cost]]*Table4[[#This Row],[Quantity]],0)</f>
        <v>573.09199999999998</v>
      </c>
    </row>
    <row r="204" spans="1:17" x14ac:dyDescent="0.35">
      <c r="A204" t="s">
        <v>2017</v>
      </c>
      <c r="B204" s="1">
        <v>45750</v>
      </c>
      <c r="C204" t="s">
        <v>376</v>
      </c>
      <c r="D204" t="s">
        <v>1666</v>
      </c>
      <c r="E204" t="s">
        <v>1751</v>
      </c>
      <c r="F204" t="str">
        <f>_xlfn.XLOOKUP(Table4[[#This Row],[Store_ID]],Table2[Store_ID],Table2[Region],"Unknown")</f>
        <v>North</v>
      </c>
      <c r="G204">
        <v>4</v>
      </c>
      <c r="H204">
        <f>IF(ISBLANK(G204),AVERAGE(Table4[Quantity]),(G204))</f>
        <v>4</v>
      </c>
      <c r="I204">
        <v>408.07</v>
      </c>
      <c r="J204">
        <f>IF(ISBLANK(I204),AVERAGE(Table4[Unit_Price]),(I204))</f>
        <v>408.07</v>
      </c>
      <c r="K204">
        <v>0.28000000000000003</v>
      </c>
      <c r="L204">
        <f>Table4[[#This Row],[Quantity cleaned]]*Table4[[#This Row],[Unit Price Cleaned]]*(1-Table4[[#This Row],[Discount]])</f>
        <v>1175.2415999999998</v>
      </c>
      <c r="M204">
        <f>IF(ISBLANK(L204),AVERAGE(Table4[Total Amount]),(L204))</f>
        <v>1175.2415999999998</v>
      </c>
      <c r="N204" t="str">
        <f>_xlfn.XLOOKUP(Table4[[#This Row],[Product_ID]],Product_Dim[Product_ID],Product_Dim[Product_Name],"Missing")</f>
        <v>Laptop Cooling Pad</v>
      </c>
      <c r="O204" t="str">
        <f>_xlfn.XLOOKUP(Table4[[#This Row],[Product_ID]],Product_Dim[Product_ID],Product_Dim[Category],0)</f>
        <v>Electronics</v>
      </c>
      <c r="P204">
        <f>_xlfn.XLOOKUP(Table4[[#This Row],[Product_ID]],Product_Dim[Product_ID],Product_Dim[Cost Cleaned2],"0")</f>
        <v>86.42</v>
      </c>
      <c r="Q204" s="4">
        <f>IFERROR(Table4[[#This Row],[Total Amount]]-Table4[[#This Row],[Cost]]*Table4[[#This Row],[Quantity]],0)</f>
        <v>829.56159999999977</v>
      </c>
    </row>
    <row r="205" spans="1:17" x14ac:dyDescent="0.35">
      <c r="A205" t="s">
        <v>2018</v>
      </c>
      <c r="B205" s="1">
        <v>45327</v>
      </c>
      <c r="C205" t="s">
        <v>1450</v>
      </c>
      <c r="D205" t="s">
        <v>1610</v>
      </c>
      <c r="E205" t="s">
        <v>1780</v>
      </c>
      <c r="F205" t="str">
        <f>_xlfn.XLOOKUP(Table4[[#This Row],[Store_ID]],Table2[Store_ID],Table2[Region],"Unknown")</f>
        <v>South</v>
      </c>
      <c r="G205">
        <v>2</v>
      </c>
      <c r="H205">
        <f>IF(ISBLANK(G205),AVERAGE(Table4[Quantity]),(G205))</f>
        <v>2</v>
      </c>
      <c r="I205">
        <v>597.07000000000005</v>
      </c>
      <c r="J205">
        <f>IF(ISBLANK(I205),AVERAGE(Table4[Unit_Price]),(I205))</f>
        <v>597.07000000000005</v>
      </c>
      <c r="K205">
        <v>0.28000000000000003</v>
      </c>
      <c r="L205">
        <f>Table4[[#This Row],[Quantity cleaned]]*Table4[[#This Row],[Unit Price Cleaned]]*(1-Table4[[#This Row],[Discount]])</f>
        <v>859.7808</v>
      </c>
      <c r="M205">
        <f>IF(ISBLANK(L205),AVERAGE(Table4[Total Amount]),(L205))</f>
        <v>859.7808</v>
      </c>
      <c r="N205" t="str">
        <f>_xlfn.XLOOKUP(Table4[[#This Row],[Product_ID]],Product_Dim[Product_ID],Product_Dim[Product_Name],"Missing")</f>
        <v>Gaming Mechanical Keyboard</v>
      </c>
      <c r="O205" t="str">
        <f>_xlfn.XLOOKUP(Table4[[#This Row],[Product_ID]],Product_Dim[Product_ID],Product_Dim[Category],0)</f>
        <v>Electronics</v>
      </c>
      <c r="P205">
        <f>_xlfn.XLOOKUP(Table4[[#This Row],[Product_ID]],Product_Dim[Product_ID],Product_Dim[Cost Cleaned2],"0")</f>
        <v>419.28</v>
      </c>
      <c r="Q205" s="4">
        <f>IFERROR(Table4[[#This Row],[Total Amount]]-Table4[[#This Row],[Cost]]*Table4[[#This Row],[Quantity]],0)</f>
        <v>21.220800000000054</v>
      </c>
    </row>
    <row r="206" spans="1:17" x14ac:dyDescent="0.35">
      <c r="A206" t="s">
        <v>2019</v>
      </c>
      <c r="B206" s="1">
        <v>45465</v>
      </c>
      <c r="C206" t="s">
        <v>92</v>
      </c>
      <c r="D206" t="s">
        <v>1676</v>
      </c>
      <c r="E206" t="s">
        <v>1780</v>
      </c>
      <c r="F206" t="str">
        <f>_xlfn.XLOOKUP(Table4[[#This Row],[Store_ID]],Table2[Store_ID],Table2[Region],"Unknown")</f>
        <v>South</v>
      </c>
      <c r="G206">
        <v>3</v>
      </c>
      <c r="H206">
        <f>IF(ISBLANK(G206),AVERAGE(Table4[Quantity]),(G206))</f>
        <v>3</v>
      </c>
      <c r="I206">
        <v>723.47</v>
      </c>
      <c r="J206">
        <f>IF(ISBLANK(I206),AVERAGE(Table4[Unit_Price]),(I206))</f>
        <v>723.47</v>
      </c>
      <c r="K206">
        <v>0.12</v>
      </c>
      <c r="L206">
        <f>Table4[[#This Row],[Quantity cleaned]]*Table4[[#This Row],[Unit Price Cleaned]]*(1-Table4[[#This Row],[Discount]])</f>
        <v>1909.9607999999998</v>
      </c>
      <c r="M206">
        <f>IF(ISBLANK(L206),AVERAGE(Table4[Total Amount]),(L206))</f>
        <v>1909.9607999999998</v>
      </c>
      <c r="N206" t="str">
        <f>_xlfn.XLOOKUP(Table4[[#This Row],[Product_ID]],Product_Dim[Product_ID],Product_Dim[Product_Name],"Missing")</f>
        <v>Smart LED Light Strip</v>
      </c>
      <c r="O206" t="str">
        <f>_xlfn.XLOOKUP(Table4[[#This Row],[Product_ID]],Product_Dim[Product_ID],Product_Dim[Category],0)</f>
        <v>Electronics</v>
      </c>
      <c r="P206">
        <f>_xlfn.XLOOKUP(Table4[[#This Row],[Product_ID]],Product_Dim[Product_ID],Product_Dim[Cost Cleaned2],"0")</f>
        <v>349.17</v>
      </c>
      <c r="Q206" s="4">
        <f>IFERROR(Table4[[#This Row],[Total Amount]]-Table4[[#This Row],[Cost]]*Table4[[#This Row],[Quantity]],0)</f>
        <v>862.45079999999984</v>
      </c>
    </row>
    <row r="207" spans="1:17" x14ac:dyDescent="0.35">
      <c r="A207" t="s">
        <v>2020</v>
      </c>
      <c r="B207" s="1">
        <v>45883</v>
      </c>
      <c r="C207" t="s">
        <v>1350</v>
      </c>
      <c r="D207" t="s">
        <v>1718</v>
      </c>
      <c r="E207" t="s">
        <v>1767</v>
      </c>
      <c r="F207" t="str">
        <f>_xlfn.XLOOKUP(Table4[[#This Row],[Store_ID]],Table2[Store_ID],Table2[Region],"Unknown")</f>
        <v>North</v>
      </c>
      <c r="G207">
        <v>1</v>
      </c>
      <c r="H207">
        <f>IF(ISBLANK(G207),AVERAGE(Table4[Quantity]),(G207))</f>
        <v>1</v>
      </c>
      <c r="I207">
        <v>479.93</v>
      </c>
      <c r="J207">
        <f>IF(ISBLANK(I207),AVERAGE(Table4[Unit_Price]),(I207))</f>
        <v>479.93</v>
      </c>
      <c r="K207">
        <v>0.22</v>
      </c>
      <c r="L207">
        <f>Table4[[#This Row],[Quantity cleaned]]*Table4[[#This Row],[Unit Price Cleaned]]*(1-Table4[[#This Row],[Discount]])</f>
        <v>374.34540000000004</v>
      </c>
      <c r="M207">
        <f>IF(ISBLANK(L207),AVERAGE(Table4[Total Amount]),(L207))</f>
        <v>374.34540000000004</v>
      </c>
      <c r="N207" t="str">
        <f>_xlfn.XLOOKUP(Table4[[#This Row],[Product_ID]],Product_Dim[Product_ID],Product_Dim[Product_Name],"Missing")</f>
        <v>Sports Wrist Sweatbands</v>
      </c>
      <c r="O207" t="str">
        <f>_xlfn.XLOOKUP(Table4[[#This Row],[Product_ID]],Product_Dim[Product_ID],Product_Dim[Category],0)</f>
        <v>Sports</v>
      </c>
      <c r="P207">
        <f>_xlfn.XLOOKUP(Table4[[#This Row],[Product_ID]],Product_Dim[Product_ID],Product_Dim[Cost Cleaned2],"0")</f>
        <v>131.24</v>
      </c>
      <c r="Q207" s="4">
        <f>IFERROR(Table4[[#This Row],[Total Amount]]-Table4[[#This Row],[Cost]]*Table4[[#This Row],[Quantity]],0)</f>
        <v>243.10540000000003</v>
      </c>
    </row>
    <row r="208" spans="1:17" x14ac:dyDescent="0.35">
      <c r="A208" t="s">
        <v>2021</v>
      </c>
      <c r="B208" s="1">
        <v>45445</v>
      </c>
      <c r="C208" t="s">
        <v>774</v>
      </c>
      <c r="D208" t="s">
        <v>1610</v>
      </c>
      <c r="E208" t="s">
        <v>1798</v>
      </c>
      <c r="F208" t="str">
        <f>_xlfn.XLOOKUP(Table4[[#This Row],[Store_ID]],Table2[Store_ID],Table2[Region],"Unknown")</f>
        <v>West</v>
      </c>
      <c r="G208">
        <v>4</v>
      </c>
      <c r="H208">
        <f>IF(ISBLANK(G208),AVERAGE(Table4[Quantity]),(G208))</f>
        <v>4</v>
      </c>
      <c r="I208">
        <v>362.81</v>
      </c>
      <c r="J208">
        <f>IF(ISBLANK(I208),AVERAGE(Table4[Unit_Price]),(I208))</f>
        <v>362.81</v>
      </c>
      <c r="K208">
        <v>0.21</v>
      </c>
      <c r="L208">
        <f>Table4[[#This Row],[Quantity cleaned]]*Table4[[#This Row],[Unit Price Cleaned]]*(1-Table4[[#This Row],[Discount]])</f>
        <v>1146.4796000000001</v>
      </c>
      <c r="M208">
        <f>IF(ISBLANK(L208),AVERAGE(Table4[Total Amount]),(L208))</f>
        <v>1146.4796000000001</v>
      </c>
      <c r="N208" t="str">
        <f>_xlfn.XLOOKUP(Table4[[#This Row],[Product_ID]],Product_Dim[Product_ID],Product_Dim[Product_Name],"Missing")</f>
        <v>Gaming Mechanical Keyboard</v>
      </c>
      <c r="O208" t="str">
        <f>_xlfn.XLOOKUP(Table4[[#This Row],[Product_ID]],Product_Dim[Product_ID],Product_Dim[Category],0)</f>
        <v>Electronics</v>
      </c>
      <c r="P208">
        <f>_xlfn.XLOOKUP(Table4[[#This Row],[Product_ID]],Product_Dim[Product_ID],Product_Dim[Cost Cleaned2],"0")</f>
        <v>419.28</v>
      </c>
      <c r="Q208" s="4">
        <f>IFERROR(Table4[[#This Row],[Total Amount]]-Table4[[#This Row],[Cost]]*Table4[[#This Row],[Quantity]],0)</f>
        <v>-530.64039999999977</v>
      </c>
    </row>
    <row r="209" spans="1:17" x14ac:dyDescent="0.35">
      <c r="A209" t="s">
        <v>2022</v>
      </c>
      <c r="B209" s="1">
        <v>45640</v>
      </c>
      <c r="C209" t="s">
        <v>605</v>
      </c>
      <c r="D209" t="s">
        <v>1700</v>
      </c>
      <c r="E209" t="s">
        <v>1760</v>
      </c>
      <c r="F209" t="str">
        <f>_xlfn.XLOOKUP(Table4[[#This Row],[Store_ID]],Table2[Store_ID],Table2[Region],"Unknown")</f>
        <v>North</v>
      </c>
      <c r="G209">
        <v>1</v>
      </c>
      <c r="H209">
        <f>IF(ISBLANK(G209),AVERAGE(Table4[Quantity]),(G209))</f>
        <v>1</v>
      </c>
      <c r="I209">
        <v>127.11</v>
      </c>
      <c r="J209">
        <f>IF(ISBLANK(I209),AVERAGE(Table4[Unit_Price]),(I209))</f>
        <v>127.11</v>
      </c>
      <c r="K209">
        <v>0.01</v>
      </c>
      <c r="L209">
        <f>Table4[[#This Row],[Quantity cleaned]]*Table4[[#This Row],[Unit Price Cleaned]]*(1-Table4[[#This Row],[Discount]])</f>
        <v>125.8389</v>
      </c>
      <c r="M209">
        <f>IF(ISBLANK(L209),AVERAGE(Table4[Total Amount]),(L209))</f>
        <v>125.8389</v>
      </c>
      <c r="N209" t="str">
        <f>_xlfn.XLOOKUP(Table4[[#This Row],[Product_ID]],Product_Dim[Product_ID],Product_Dim[Product_Name],"Missing")</f>
        <v>Decorative Lamp Shade</v>
      </c>
      <c r="O209" t="str">
        <f>_xlfn.XLOOKUP(Table4[[#This Row],[Product_ID]],Product_Dim[Product_ID],Product_Dim[Category],0)</f>
        <v>Home</v>
      </c>
      <c r="P209">
        <f>_xlfn.XLOOKUP(Table4[[#This Row],[Product_ID]],Product_Dim[Product_ID],Product_Dim[Cost Cleaned2],"0")</f>
        <v>228.53</v>
      </c>
      <c r="Q209" s="4">
        <f>IFERROR(Table4[[#This Row],[Total Amount]]-Table4[[#This Row],[Cost]]*Table4[[#This Row],[Quantity]],0)</f>
        <v>-102.69110000000001</v>
      </c>
    </row>
    <row r="210" spans="1:17" x14ac:dyDescent="0.35">
      <c r="A210" t="s">
        <v>2023</v>
      </c>
      <c r="B210" s="1">
        <v>45411</v>
      </c>
      <c r="C210" t="s">
        <v>602</v>
      </c>
      <c r="D210" t="s">
        <v>1610</v>
      </c>
      <c r="E210" t="s">
        <v>1801</v>
      </c>
      <c r="F210" t="str">
        <f>_xlfn.XLOOKUP(Table4[[#This Row],[Store_ID]],Table2[Store_ID],Table2[Region],"Unknown")</f>
        <v>North</v>
      </c>
      <c r="G210">
        <v>4</v>
      </c>
      <c r="H210">
        <f>IF(ISBLANK(G210),AVERAGE(Table4[Quantity]),(G210))</f>
        <v>4</v>
      </c>
      <c r="I210">
        <v>931.26</v>
      </c>
      <c r="J210">
        <f>IF(ISBLANK(I210),AVERAGE(Table4[Unit_Price]),(I210))</f>
        <v>931.26</v>
      </c>
      <c r="K210">
        <v>0.04</v>
      </c>
      <c r="L210">
        <f>Table4[[#This Row],[Quantity cleaned]]*Table4[[#This Row],[Unit Price Cleaned]]*(1-Table4[[#This Row],[Discount]])</f>
        <v>3576.0383999999999</v>
      </c>
      <c r="M210">
        <f>IF(ISBLANK(L210),AVERAGE(Table4[Total Amount]),(L210))</f>
        <v>3576.0383999999999</v>
      </c>
      <c r="N210" t="str">
        <f>_xlfn.XLOOKUP(Table4[[#This Row],[Product_ID]],Product_Dim[Product_ID],Product_Dim[Product_Name],"Missing")</f>
        <v>Gaming Mechanical Keyboard</v>
      </c>
      <c r="O210" t="str">
        <f>_xlfn.XLOOKUP(Table4[[#This Row],[Product_ID]],Product_Dim[Product_ID],Product_Dim[Category],0)</f>
        <v>Electronics</v>
      </c>
      <c r="P210">
        <f>_xlfn.XLOOKUP(Table4[[#This Row],[Product_ID]],Product_Dim[Product_ID],Product_Dim[Cost Cleaned2],"0")</f>
        <v>419.28</v>
      </c>
      <c r="Q210" s="4">
        <f>IFERROR(Table4[[#This Row],[Total Amount]]-Table4[[#This Row],[Cost]]*Table4[[#This Row],[Quantity]],0)</f>
        <v>1898.9184</v>
      </c>
    </row>
    <row r="211" spans="1:17" x14ac:dyDescent="0.35">
      <c r="A211" t="s">
        <v>2024</v>
      </c>
      <c r="B211" s="1">
        <v>45224</v>
      </c>
      <c r="C211" t="s">
        <v>1155</v>
      </c>
      <c r="D211" t="s">
        <v>1676</v>
      </c>
      <c r="E211" t="s">
        <v>1776</v>
      </c>
      <c r="F211" t="str">
        <f>_xlfn.XLOOKUP(Table4[[#This Row],[Store_ID]],Table2[Store_ID],Table2[Region],"Unknown")</f>
        <v>West</v>
      </c>
      <c r="G211">
        <v>1</v>
      </c>
      <c r="H211">
        <f>IF(ISBLANK(G211),AVERAGE(Table4[Quantity]),(G211))</f>
        <v>1</v>
      </c>
      <c r="I211">
        <v>620.80999999999995</v>
      </c>
      <c r="J211">
        <f>IF(ISBLANK(I211),AVERAGE(Table4[Unit_Price]),(I211))</f>
        <v>620.80999999999995</v>
      </c>
      <c r="K211">
        <v>0.04</v>
      </c>
      <c r="L211">
        <f>Table4[[#This Row],[Quantity cleaned]]*Table4[[#This Row],[Unit Price Cleaned]]*(1-Table4[[#This Row],[Discount]])</f>
        <v>595.97759999999994</v>
      </c>
      <c r="M211">
        <f>IF(ISBLANK(L211),AVERAGE(Table4[Total Amount]),(L211))</f>
        <v>595.97759999999994</v>
      </c>
      <c r="N211" t="str">
        <f>_xlfn.XLOOKUP(Table4[[#This Row],[Product_ID]],Product_Dim[Product_ID],Product_Dim[Product_Name],"Missing")</f>
        <v>Smart LED Light Strip</v>
      </c>
      <c r="O211" t="str">
        <f>_xlfn.XLOOKUP(Table4[[#This Row],[Product_ID]],Product_Dim[Product_ID],Product_Dim[Category],0)</f>
        <v>Electronics</v>
      </c>
      <c r="P211">
        <f>_xlfn.XLOOKUP(Table4[[#This Row],[Product_ID]],Product_Dim[Product_ID],Product_Dim[Cost Cleaned2],"0")</f>
        <v>349.17</v>
      </c>
      <c r="Q211" s="4">
        <f>IFERROR(Table4[[#This Row],[Total Amount]]-Table4[[#This Row],[Cost]]*Table4[[#This Row],[Quantity]],0)</f>
        <v>246.80759999999992</v>
      </c>
    </row>
    <row r="212" spans="1:17" x14ac:dyDescent="0.35">
      <c r="A212" t="s">
        <v>2025</v>
      </c>
      <c r="B212" s="1">
        <v>45497</v>
      </c>
      <c r="C212" t="s">
        <v>333</v>
      </c>
      <c r="D212" t="s">
        <v>1642</v>
      </c>
      <c r="E212" t="s">
        <v>1755</v>
      </c>
      <c r="F212" t="str">
        <f>_xlfn.XLOOKUP(Table4[[#This Row],[Store_ID]],Table2[Store_ID],Table2[Region],"Unknown")</f>
        <v>South</v>
      </c>
      <c r="G212">
        <v>1</v>
      </c>
      <c r="H212">
        <f>IF(ISBLANK(G212),AVERAGE(Table4[Quantity]),(G212))</f>
        <v>1</v>
      </c>
      <c r="I212">
        <v>823.26</v>
      </c>
      <c r="J212">
        <f>IF(ISBLANK(I212),AVERAGE(Table4[Unit_Price]),(I212))</f>
        <v>823.26</v>
      </c>
      <c r="K212">
        <v>0.27</v>
      </c>
      <c r="L212">
        <f>Table4[[#This Row],[Quantity cleaned]]*Table4[[#This Row],[Unit Price Cleaned]]*(1-Table4[[#This Row],[Discount]])</f>
        <v>600.97979999999995</v>
      </c>
      <c r="M212">
        <f>IF(ISBLANK(L212),AVERAGE(Table4[Total Amount]),(L212))</f>
        <v>600.97979999999995</v>
      </c>
      <c r="N212" t="str">
        <f>_xlfn.XLOOKUP(Table4[[#This Row],[Product_ID]],Product_Dim[Product_ID],Product_Dim[Product_Name],"Missing")</f>
        <v>Boxing Hand Wraps</v>
      </c>
      <c r="O212" t="str">
        <f>_xlfn.XLOOKUP(Table4[[#This Row],[Product_ID]],Product_Dim[Product_ID],Product_Dim[Category],0)</f>
        <v>Sports</v>
      </c>
      <c r="P212">
        <f>_xlfn.XLOOKUP(Table4[[#This Row],[Product_ID]],Product_Dim[Product_ID],Product_Dim[Cost Cleaned2],"0")</f>
        <v>190.29</v>
      </c>
      <c r="Q212" s="4">
        <f>IFERROR(Table4[[#This Row],[Total Amount]]-Table4[[#This Row],[Cost]]*Table4[[#This Row],[Quantity]],0)</f>
        <v>410.68979999999999</v>
      </c>
    </row>
    <row r="213" spans="1:17" x14ac:dyDescent="0.35">
      <c r="A213" t="s">
        <v>2026</v>
      </c>
      <c r="B213" s="1">
        <v>45807</v>
      </c>
      <c r="C213" t="s">
        <v>54</v>
      </c>
      <c r="D213" t="s">
        <v>1596</v>
      </c>
      <c r="E213" t="s">
        <v>1776</v>
      </c>
      <c r="F213" t="str">
        <f>_xlfn.XLOOKUP(Table4[[#This Row],[Store_ID]],Table2[Store_ID],Table2[Region],"Unknown")</f>
        <v>West</v>
      </c>
      <c r="G213">
        <v>3</v>
      </c>
      <c r="H213">
        <f>IF(ISBLANK(G213),AVERAGE(Table4[Quantity]),(G213))</f>
        <v>3</v>
      </c>
      <c r="I213">
        <v>681.01</v>
      </c>
      <c r="J213">
        <f>IF(ISBLANK(I213),AVERAGE(Table4[Unit_Price]),(I213))</f>
        <v>681.01</v>
      </c>
      <c r="K213">
        <v>0.27</v>
      </c>
      <c r="L213">
        <f>Table4[[#This Row],[Quantity cleaned]]*Table4[[#This Row],[Unit Price Cleaned]]*(1-Table4[[#This Row],[Discount]])</f>
        <v>1491.4118999999998</v>
      </c>
      <c r="M213">
        <f>IF(ISBLANK(L213),AVERAGE(Table4[Total Amount]),(L213))</f>
        <v>1491.4118999999998</v>
      </c>
      <c r="N213" t="str">
        <f>_xlfn.XLOOKUP(Table4[[#This Row],[Product_ID]],Product_Dim[Product_ID],Product_Dim[Product_Name],"Missing")</f>
        <v>Decorative Floor Vase</v>
      </c>
      <c r="O213" t="str">
        <f>_xlfn.XLOOKUP(Table4[[#This Row],[Product_ID]],Product_Dim[Product_ID],Product_Dim[Category],0)</f>
        <v>Home</v>
      </c>
      <c r="P213">
        <f>_xlfn.XLOOKUP(Table4[[#This Row],[Product_ID]],Product_Dim[Product_ID],Product_Dim[Cost Cleaned2],"0")</f>
        <v>254.04361702127662</v>
      </c>
      <c r="Q213" s="4">
        <f>IFERROR(Table4[[#This Row],[Total Amount]]-Table4[[#This Row],[Cost]]*Table4[[#This Row],[Quantity]],0)</f>
        <v>729.28104893617001</v>
      </c>
    </row>
    <row r="214" spans="1:17" x14ac:dyDescent="0.35">
      <c r="A214" t="s">
        <v>2027</v>
      </c>
      <c r="B214" s="1">
        <v>45942</v>
      </c>
      <c r="C214" t="s">
        <v>1363</v>
      </c>
      <c r="D214" t="s">
        <v>1654</v>
      </c>
      <c r="E214" t="s">
        <v>1807</v>
      </c>
      <c r="F214" t="str">
        <f>_xlfn.XLOOKUP(Table4[[#This Row],[Store_ID]],Table2[Store_ID],Table2[Region],"Unknown")</f>
        <v>East</v>
      </c>
      <c r="G214">
        <v>4</v>
      </c>
      <c r="H214">
        <f>IF(ISBLANK(G214),AVERAGE(Table4[Quantity]),(G214))</f>
        <v>4</v>
      </c>
      <c r="I214">
        <v>119.83</v>
      </c>
      <c r="J214">
        <f>IF(ISBLANK(I214),AVERAGE(Table4[Unit_Price]),(I214))</f>
        <v>119.83</v>
      </c>
      <c r="K214">
        <v>0.13</v>
      </c>
      <c r="L214">
        <f>Table4[[#This Row],[Quantity cleaned]]*Table4[[#This Row],[Unit Price Cleaned]]*(1-Table4[[#This Row],[Discount]])</f>
        <v>417.00839999999999</v>
      </c>
      <c r="M214">
        <f>IF(ISBLANK(L214),AVERAGE(Table4[Total Amount]),(L214))</f>
        <v>417.00839999999999</v>
      </c>
      <c r="N214" t="str">
        <f>_xlfn.XLOOKUP(Table4[[#This Row],[Product_ID]],Product_Dim[Product_ID],Product_Dim[Product_Name],"Missing")</f>
        <v>Premium Blanket Throw</v>
      </c>
      <c r="O214" t="str">
        <f>_xlfn.XLOOKUP(Table4[[#This Row],[Product_ID]],Product_Dim[Product_ID],Product_Dim[Category],0)</f>
        <v>Home</v>
      </c>
      <c r="P214">
        <f>_xlfn.XLOOKUP(Table4[[#This Row],[Product_ID]],Product_Dim[Product_ID],Product_Dim[Cost Cleaned2],"0")</f>
        <v>461.47</v>
      </c>
      <c r="Q214" s="4">
        <f>IFERROR(Table4[[#This Row],[Total Amount]]-Table4[[#This Row],[Cost]]*Table4[[#This Row],[Quantity]],0)</f>
        <v>-1428.8716000000002</v>
      </c>
    </row>
    <row r="215" spans="1:17" x14ac:dyDescent="0.35">
      <c r="A215" t="s">
        <v>2028</v>
      </c>
      <c r="B215" s="1">
        <v>45314</v>
      </c>
      <c r="C215" t="s">
        <v>964</v>
      </c>
      <c r="D215" t="s">
        <v>1698</v>
      </c>
      <c r="E215" t="s">
        <v>1755</v>
      </c>
      <c r="F215" t="str">
        <f>_xlfn.XLOOKUP(Table4[[#This Row],[Store_ID]],Table2[Store_ID],Table2[Region],"Unknown")</f>
        <v>South</v>
      </c>
      <c r="G215">
        <v>1</v>
      </c>
      <c r="H215">
        <f>IF(ISBLANK(G215),AVERAGE(Table4[Quantity]),(G215))</f>
        <v>1</v>
      </c>
      <c r="I215">
        <v>575.66</v>
      </c>
      <c r="J215">
        <f>IF(ISBLANK(I215),AVERAGE(Table4[Unit_Price]),(I215))</f>
        <v>575.66</v>
      </c>
      <c r="K215">
        <v>0.03</v>
      </c>
      <c r="L215">
        <f>Table4[[#This Row],[Quantity cleaned]]*Table4[[#This Row],[Unit Price Cleaned]]*(1-Table4[[#This Row],[Discount]])</f>
        <v>558.39019999999994</v>
      </c>
      <c r="M215">
        <f>IF(ISBLANK(L215),AVERAGE(Table4[Total Amount]),(L215))</f>
        <v>558.39019999999994</v>
      </c>
      <c r="N215" t="str">
        <f>_xlfn.XLOOKUP(Table4[[#This Row],[Product_ID]],Product_Dim[Product_ID],Product_Dim[Product_Name],"Missing")</f>
        <v>Essential Oil Diffuser</v>
      </c>
      <c r="O215" t="str">
        <f>_xlfn.XLOOKUP(Table4[[#This Row],[Product_ID]],Product_Dim[Product_ID],Product_Dim[Category],0)</f>
        <v>Home</v>
      </c>
      <c r="P215">
        <f>_xlfn.XLOOKUP(Table4[[#This Row],[Product_ID]],Product_Dim[Product_ID],Product_Dim[Cost Cleaned2],"0")</f>
        <v>325.26</v>
      </c>
      <c r="Q215" s="4">
        <f>IFERROR(Table4[[#This Row],[Total Amount]]-Table4[[#This Row],[Cost]]*Table4[[#This Row],[Quantity]],0)</f>
        <v>233.13019999999995</v>
      </c>
    </row>
    <row r="216" spans="1:17" x14ac:dyDescent="0.35">
      <c r="A216" t="s">
        <v>2029</v>
      </c>
      <c r="B216" s="1">
        <v>45943</v>
      </c>
      <c r="C216" t="s">
        <v>646</v>
      </c>
      <c r="D216" t="s">
        <v>1638</v>
      </c>
      <c r="E216" t="s">
        <v>1798</v>
      </c>
      <c r="F216" t="str">
        <f>_xlfn.XLOOKUP(Table4[[#This Row],[Store_ID]],Table2[Store_ID],Table2[Region],"Unknown")</f>
        <v>West</v>
      </c>
      <c r="G216">
        <v>1</v>
      </c>
      <c r="H216">
        <f>IF(ISBLANK(G216),AVERAGE(Table4[Quantity]),(G216))</f>
        <v>1</v>
      </c>
      <c r="I216">
        <v>775.84</v>
      </c>
      <c r="J216">
        <f>IF(ISBLANK(I216),AVERAGE(Table4[Unit_Price]),(I216))</f>
        <v>775.84</v>
      </c>
      <c r="K216">
        <v>0.26</v>
      </c>
      <c r="L216">
        <f>Table4[[#This Row],[Quantity cleaned]]*Table4[[#This Row],[Unit Price Cleaned]]*(1-Table4[[#This Row],[Discount]])</f>
        <v>574.12160000000006</v>
      </c>
      <c r="M216">
        <f>IF(ISBLANK(L216),AVERAGE(Table4[Total Amount]),(L216))</f>
        <v>574.12160000000006</v>
      </c>
      <c r="N216" t="str">
        <f>_xlfn.XLOOKUP(Table4[[#This Row],[Product_ID]],Product_Dim[Product_ID],Product_Dim[Product_Name],"Missing")</f>
        <v>Car Dashboard Phone Holder</v>
      </c>
      <c r="O216" t="str">
        <f>_xlfn.XLOOKUP(Table4[[#This Row],[Product_ID]],Product_Dim[Product_ID],Product_Dim[Category],0)</f>
        <v>Electronics</v>
      </c>
      <c r="P216">
        <f>_xlfn.XLOOKUP(Table4[[#This Row],[Product_ID]],Product_Dim[Product_ID],Product_Dim[Cost Cleaned2],"0")</f>
        <v>177.98</v>
      </c>
      <c r="Q216" s="4">
        <f>IFERROR(Table4[[#This Row],[Total Amount]]-Table4[[#This Row],[Cost]]*Table4[[#This Row],[Quantity]],0)</f>
        <v>396.14160000000004</v>
      </c>
    </row>
    <row r="217" spans="1:17" x14ac:dyDescent="0.35">
      <c r="A217" t="s">
        <v>2030</v>
      </c>
      <c r="B217" s="1">
        <v>45356</v>
      </c>
      <c r="C217" t="s">
        <v>1366</v>
      </c>
      <c r="D217" t="s">
        <v>1570</v>
      </c>
      <c r="E217" t="s">
        <v>1780</v>
      </c>
      <c r="F217" t="str">
        <f>_xlfn.XLOOKUP(Table4[[#This Row],[Store_ID]],Table2[Store_ID],Table2[Region],"Unknown")</f>
        <v>South</v>
      </c>
      <c r="G217">
        <v>3</v>
      </c>
      <c r="H217">
        <f>IF(ISBLANK(G217),AVERAGE(Table4[Quantity]),(G217))</f>
        <v>3</v>
      </c>
      <c r="I217">
        <v>318.43</v>
      </c>
      <c r="J217">
        <f>IF(ISBLANK(I217),AVERAGE(Table4[Unit_Price]),(I217))</f>
        <v>318.43</v>
      </c>
      <c r="K217">
        <v>0.05</v>
      </c>
      <c r="L217">
        <f>Table4[[#This Row],[Quantity cleaned]]*Table4[[#This Row],[Unit Price Cleaned]]*(1-Table4[[#This Row],[Discount]])</f>
        <v>907.52549999999997</v>
      </c>
      <c r="M217">
        <f>IF(ISBLANK(L217),AVERAGE(Table4[Total Amount]),(L217))</f>
        <v>907.52549999999997</v>
      </c>
      <c r="N217" t="str">
        <f>_xlfn.XLOOKUP(Table4[[#This Row],[Product_ID]],Product_Dim[Product_ID],Product_Dim[Product_Name],"Missing")</f>
        <v>Decorative Wall Mirror</v>
      </c>
      <c r="O217" t="str">
        <f>_xlfn.XLOOKUP(Table4[[#This Row],[Product_ID]],Product_Dim[Product_ID],Product_Dim[Category],0)</f>
        <v>Home</v>
      </c>
      <c r="P217">
        <f>_xlfn.XLOOKUP(Table4[[#This Row],[Product_ID]],Product_Dim[Product_ID],Product_Dim[Cost Cleaned2],"0")</f>
        <v>48.01</v>
      </c>
      <c r="Q217" s="4">
        <f>IFERROR(Table4[[#This Row],[Total Amount]]-Table4[[#This Row],[Cost]]*Table4[[#This Row],[Quantity]],0)</f>
        <v>763.49549999999999</v>
      </c>
    </row>
    <row r="218" spans="1:17" x14ac:dyDescent="0.35">
      <c r="A218" t="s">
        <v>2031</v>
      </c>
      <c r="B218" s="1">
        <v>45854</v>
      </c>
      <c r="C218" t="s">
        <v>509</v>
      </c>
      <c r="D218" t="s">
        <v>1686</v>
      </c>
      <c r="E218" t="s">
        <v>1776</v>
      </c>
      <c r="F218" t="str">
        <f>_xlfn.XLOOKUP(Table4[[#This Row],[Store_ID]],Table2[Store_ID],Table2[Region],"Unknown")</f>
        <v>West</v>
      </c>
      <c r="G218">
        <v>3</v>
      </c>
      <c r="H218">
        <f>IF(ISBLANK(G218),AVERAGE(Table4[Quantity]),(G218))</f>
        <v>3</v>
      </c>
      <c r="I218">
        <v>141.6</v>
      </c>
      <c r="J218">
        <f>IF(ISBLANK(I218),AVERAGE(Table4[Unit_Price]),(I218))</f>
        <v>141.6</v>
      </c>
      <c r="K218">
        <v>0.08</v>
      </c>
      <c r="L218">
        <f>Table4[[#This Row],[Quantity cleaned]]*Table4[[#This Row],[Unit Price Cleaned]]*(1-Table4[[#This Row],[Discount]])</f>
        <v>390.81599999999997</v>
      </c>
      <c r="M218">
        <f>IF(ISBLANK(L218),AVERAGE(Table4[Total Amount]),(L218))</f>
        <v>390.81599999999997</v>
      </c>
      <c r="N218" t="str">
        <f>_xlfn.XLOOKUP(Table4[[#This Row],[Product_ID]],Product_Dim[Product_ID],Product_Dim[Product_Name],"Missing")</f>
        <v>Professional Jump Rope</v>
      </c>
      <c r="O218" t="str">
        <f>_xlfn.XLOOKUP(Table4[[#This Row],[Product_ID]],Product_Dim[Product_ID],Product_Dim[Category],0)</f>
        <v>Sports</v>
      </c>
      <c r="P218">
        <f>_xlfn.XLOOKUP(Table4[[#This Row],[Product_ID]],Product_Dim[Product_ID],Product_Dim[Cost Cleaned2],"0")</f>
        <v>477.61</v>
      </c>
      <c r="Q218" s="4">
        <f>IFERROR(Table4[[#This Row],[Total Amount]]-Table4[[#This Row],[Cost]]*Table4[[#This Row],[Quantity]],0)</f>
        <v>-1042.0139999999999</v>
      </c>
    </row>
    <row r="219" spans="1:17" x14ac:dyDescent="0.35">
      <c r="A219" t="s">
        <v>2032</v>
      </c>
      <c r="B219" s="1">
        <v>45219</v>
      </c>
      <c r="C219" t="s">
        <v>844</v>
      </c>
      <c r="D219" t="s">
        <v>1572</v>
      </c>
      <c r="E219" t="s">
        <v>1807</v>
      </c>
      <c r="F219" t="str">
        <f>_xlfn.XLOOKUP(Table4[[#This Row],[Store_ID]],Table2[Store_ID],Table2[Region],"Unknown")</f>
        <v>East</v>
      </c>
      <c r="G219">
        <v>1</v>
      </c>
      <c r="H219">
        <f>IF(ISBLANK(G219),AVERAGE(Table4[Quantity]),(G219))</f>
        <v>1</v>
      </c>
      <c r="I219">
        <v>332.82</v>
      </c>
      <c r="J219">
        <f>IF(ISBLANK(I219),AVERAGE(Table4[Unit_Price]),(I219))</f>
        <v>332.82</v>
      </c>
      <c r="K219">
        <v>0.14000000000000001</v>
      </c>
      <c r="L219">
        <f>Table4[[#This Row],[Quantity cleaned]]*Table4[[#This Row],[Unit Price Cleaned]]*(1-Table4[[#This Row],[Discount]])</f>
        <v>286.22519999999997</v>
      </c>
      <c r="M219">
        <f>IF(ISBLANK(L219),AVERAGE(Table4[Total Amount]),(L219))</f>
        <v>286.22519999999997</v>
      </c>
      <c r="N219" t="str">
        <f>_xlfn.XLOOKUP(Table4[[#This Row],[Product_ID]],Product_Dim[Product_ID],Product_Dim[Product_Name],"Missing")</f>
        <v>4K Home Projector</v>
      </c>
      <c r="O219" t="str">
        <f>_xlfn.XLOOKUP(Table4[[#This Row],[Product_ID]],Product_Dim[Product_ID],Product_Dim[Category],0)</f>
        <v>Electronics</v>
      </c>
      <c r="P219">
        <f>_xlfn.XLOOKUP(Table4[[#This Row],[Product_ID]],Product_Dim[Product_ID],Product_Dim[Cost Cleaned2],"0")</f>
        <v>465.34</v>
      </c>
      <c r="Q219" s="4">
        <f>IFERROR(Table4[[#This Row],[Total Amount]]-Table4[[#This Row],[Cost]]*Table4[[#This Row],[Quantity]],0)</f>
        <v>-179.1148</v>
      </c>
    </row>
    <row r="220" spans="1:17" x14ac:dyDescent="0.35">
      <c r="A220" t="s">
        <v>2033</v>
      </c>
      <c r="B220" s="1">
        <v>45447</v>
      </c>
      <c r="C220" t="s">
        <v>783</v>
      </c>
      <c r="D220" t="s">
        <v>1686</v>
      </c>
      <c r="E220" t="s">
        <v>1751</v>
      </c>
      <c r="F220" t="str">
        <f>_xlfn.XLOOKUP(Table4[[#This Row],[Store_ID]],Table2[Store_ID],Table2[Region],"Unknown")</f>
        <v>North</v>
      </c>
      <c r="G220">
        <v>4</v>
      </c>
      <c r="H220">
        <f>IF(ISBLANK(G220),AVERAGE(Table4[Quantity]),(G220))</f>
        <v>4</v>
      </c>
      <c r="I220">
        <v>640.97</v>
      </c>
      <c r="J220">
        <f>IF(ISBLANK(I220),AVERAGE(Table4[Unit_Price]),(I220))</f>
        <v>640.97</v>
      </c>
      <c r="K220">
        <v>0.11</v>
      </c>
      <c r="L220">
        <f>Table4[[#This Row],[Quantity cleaned]]*Table4[[#This Row],[Unit Price Cleaned]]*(1-Table4[[#This Row],[Discount]])</f>
        <v>2281.8532</v>
      </c>
      <c r="M220">
        <f>IF(ISBLANK(L220),AVERAGE(Table4[Total Amount]),(L220))</f>
        <v>2281.8532</v>
      </c>
      <c r="N220" t="str">
        <f>_xlfn.XLOOKUP(Table4[[#This Row],[Product_ID]],Product_Dim[Product_ID],Product_Dim[Product_Name],"Missing")</f>
        <v>Professional Jump Rope</v>
      </c>
      <c r="O220" t="str">
        <f>_xlfn.XLOOKUP(Table4[[#This Row],[Product_ID]],Product_Dim[Product_ID],Product_Dim[Category],0)</f>
        <v>Sports</v>
      </c>
      <c r="P220">
        <f>_xlfn.XLOOKUP(Table4[[#This Row],[Product_ID]],Product_Dim[Product_ID],Product_Dim[Cost Cleaned2],"0")</f>
        <v>477.61</v>
      </c>
      <c r="Q220" s="4">
        <f>IFERROR(Table4[[#This Row],[Total Amount]]-Table4[[#This Row],[Cost]]*Table4[[#This Row],[Quantity]],0)</f>
        <v>371.41319999999996</v>
      </c>
    </row>
    <row r="221" spans="1:17" x14ac:dyDescent="0.35">
      <c r="A221" t="s">
        <v>2034</v>
      </c>
      <c r="B221" s="1">
        <v>45225</v>
      </c>
      <c r="C221" t="s">
        <v>658</v>
      </c>
      <c r="D221" t="s">
        <v>1722</v>
      </c>
      <c r="E221" t="s">
        <v>1795</v>
      </c>
      <c r="F221" t="str">
        <f>_xlfn.XLOOKUP(Table4[[#This Row],[Store_ID]],Table2[Store_ID],Table2[Region],"Unknown")</f>
        <v>North</v>
      </c>
      <c r="G221">
        <v>4</v>
      </c>
      <c r="H221">
        <f>IF(ISBLANK(G221),AVERAGE(Table4[Quantity]),(G221))</f>
        <v>4</v>
      </c>
      <c r="I221">
        <v>75.37</v>
      </c>
      <c r="J221">
        <f>IF(ISBLANK(I221),AVERAGE(Table4[Unit_Price]),(I221))</f>
        <v>75.37</v>
      </c>
      <c r="K221">
        <v>0.02</v>
      </c>
      <c r="L221">
        <f>Table4[[#This Row],[Quantity cleaned]]*Table4[[#This Row],[Unit Price Cleaned]]*(1-Table4[[#This Row],[Discount]])</f>
        <v>295.4504</v>
      </c>
      <c r="M221">
        <f>IF(ISBLANK(L221),AVERAGE(Table4[Total Amount]),(L221))</f>
        <v>295.4504</v>
      </c>
      <c r="N221" t="str">
        <f>_xlfn.XLOOKUP(Table4[[#This Row],[Product_ID]],Product_Dim[Product_ID],Product_Dim[Product_Name],"Missing")</f>
        <v>Gaming Mouse Pad XL</v>
      </c>
      <c r="O221" t="str">
        <f>_xlfn.XLOOKUP(Table4[[#This Row],[Product_ID]],Product_Dim[Product_ID],Product_Dim[Category],0)</f>
        <v>Electronics</v>
      </c>
      <c r="P221">
        <f>_xlfn.XLOOKUP(Table4[[#This Row],[Product_ID]],Product_Dim[Product_ID],Product_Dim[Cost Cleaned2],"0")</f>
        <v>340.14</v>
      </c>
      <c r="Q221" s="4">
        <f>IFERROR(Table4[[#This Row],[Total Amount]]-Table4[[#This Row],[Cost]]*Table4[[#This Row],[Quantity]],0)</f>
        <v>-1065.1096</v>
      </c>
    </row>
    <row r="222" spans="1:17" x14ac:dyDescent="0.35">
      <c r="A222" t="s">
        <v>2035</v>
      </c>
      <c r="B222" s="1">
        <v>45754</v>
      </c>
      <c r="C222" t="s">
        <v>270</v>
      </c>
      <c r="D222" t="s">
        <v>1574</v>
      </c>
      <c r="E222" t="s">
        <v>1804</v>
      </c>
      <c r="F222" t="str">
        <f>_xlfn.XLOOKUP(Table4[[#This Row],[Store_ID]],Table2[Store_ID],Table2[Region],"Unknown")</f>
        <v>East</v>
      </c>
      <c r="G222">
        <v>3</v>
      </c>
      <c r="H222">
        <f>IF(ISBLANK(G222),AVERAGE(Table4[Quantity]),(G222))</f>
        <v>3</v>
      </c>
      <c r="I222">
        <v>434.55</v>
      </c>
      <c r="J222">
        <f>IF(ISBLANK(I222),AVERAGE(Table4[Unit_Price]),(I222))</f>
        <v>434.55</v>
      </c>
      <c r="K222">
        <v>0.08</v>
      </c>
      <c r="L222">
        <f>Table4[[#This Row],[Quantity cleaned]]*Table4[[#This Row],[Unit Price Cleaned]]*(1-Table4[[#This Row],[Discount]])</f>
        <v>1199.3580000000002</v>
      </c>
      <c r="M222">
        <f>IF(ISBLANK(L222),AVERAGE(Table4[Total Amount]),(L222))</f>
        <v>1199.3580000000002</v>
      </c>
      <c r="N222" t="str">
        <f>_xlfn.XLOOKUP(Table4[[#This Row],[Product_ID]],Product_Dim[Product_ID],Product_Dim[Product_Name],"Missing")</f>
        <v>Beard Grooming Kit</v>
      </c>
      <c r="O222" t="str">
        <f>_xlfn.XLOOKUP(Table4[[#This Row],[Product_ID]],Product_Dim[Product_ID],Product_Dim[Category],0)</f>
        <v>Beauty</v>
      </c>
      <c r="P222">
        <f>_xlfn.XLOOKUP(Table4[[#This Row],[Product_ID]],Product_Dim[Product_ID],Product_Dim[Cost Cleaned2],"0")</f>
        <v>337.42</v>
      </c>
      <c r="Q222" s="4">
        <f>IFERROR(Table4[[#This Row],[Total Amount]]-Table4[[#This Row],[Cost]]*Table4[[#This Row],[Quantity]],0)</f>
        <v>187.09800000000018</v>
      </c>
    </row>
    <row r="223" spans="1:17" x14ac:dyDescent="0.35">
      <c r="A223" t="s">
        <v>2036</v>
      </c>
      <c r="B223" s="1">
        <v>45729</v>
      </c>
      <c r="C223" t="s">
        <v>348</v>
      </c>
      <c r="D223" t="s">
        <v>1594</v>
      </c>
      <c r="E223" t="s">
        <v>1793</v>
      </c>
      <c r="F223" t="str">
        <f>_xlfn.XLOOKUP(Table4[[#This Row],[Store_ID]],Table2[Store_ID],Table2[Region],"Unknown")</f>
        <v>South</v>
      </c>
      <c r="G223">
        <v>4</v>
      </c>
      <c r="H223">
        <f>IF(ISBLANK(G223),AVERAGE(Table4[Quantity]),(G223))</f>
        <v>4</v>
      </c>
      <c r="I223">
        <v>652.28</v>
      </c>
      <c r="J223">
        <f>IF(ISBLANK(I223),AVERAGE(Table4[Unit_Price]),(I223))</f>
        <v>652.28</v>
      </c>
      <c r="K223">
        <v>0.15</v>
      </c>
      <c r="L223">
        <f>Table4[[#This Row],[Quantity cleaned]]*Table4[[#This Row],[Unit Price Cleaned]]*(1-Table4[[#This Row],[Discount]])</f>
        <v>2217.752</v>
      </c>
      <c r="M223">
        <f>IF(ISBLANK(L223),AVERAGE(Table4[Total Amount]),(L223))</f>
        <v>2217.752</v>
      </c>
      <c r="N223" t="str">
        <f>_xlfn.XLOOKUP(Table4[[#This Row],[Product_ID]],Product_Dim[Product_ID],Product_Dim[Product_Name],"Missing")</f>
        <v>Wireless Bluetooth Speaker</v>
      </c>
      <c r="O223" t="str">
        <f>_xlfn.XLOOKUP(Table4[[#This Row],[Product_ID]],Product_Dim[Product_ID],Product_Dim[Category],0)</f>
        <v>Electronics</v>
      </c>
      <c r="P223">
        <f>_xlfn.XLOOKUP(Table4[[#This Row],[Product_ID]],Product_Dim[Product_ID],Product_Dim[Cost Cleaned2],"0")</f>
        <v>322.41000000000003</v>
      </c>
      <c r="Q223" s="4">
        <f>IFERROR(Table4[[#This Row],[Total Amount]]-Table4[[#This Row],[Cost]]*Table4[[#This Row],[Quantity]],0)</f>
        <v>928.11199999999985</v>
      </c>
    </row>
    <row r="224" spans="1:17" x14ac:dyDescent="0.35">
      <c r="A224" t="s">
        <v>2037</v>
      </c>
      <c r="B224" s="1">
        <v>45480</v>
      </c>
      <c r="C224" t="s">
        <v>852</v>
      </c>
      <c r="D224" t="s">
        <v>1694</v>
      </c>
      <c r="E224" t="s">
        <v>1801</v>
      </c>
      <c r="F224" t="str">
        <f>_xlfn.XLOOKUP(Table4[[#This Row],[Store_ID]],Table2[Store_ID],Table2[Region],"Unknown")</f>
        <v>North</v>
      </c>
      <c r="G224">
        <v>3</v>
      </c>
      <c r="H224">
        <f>IF(ISBLANK(G224),AVERAGE(Table4[Quantity]),(G224))</f>
        <v>3</v>
      </c>
      <c r="I224">
        <v>207.8</v>
      </c>
      <c r="J224">
        <f>IF(ISBLANK(I224),AVERAGE(Table4[Unit_Price]),(I224))</f>
        <v>207.8</v>
      </c>
      <c r="K224">
        <v>0.15</v>
      </c>
      <c r="L224">
        <f>Table4[[#This Row],[Quantity cleaned]]*Table4[[#This Row],[Unit Price Cleaned]]*(1-Table4[[#This Row],[Discount]])</f>
        <v>529.8900000000001</v>
      </c>
      <c r="M224">
        <f>IF(ISBLANK(L224),AVERAGE(Table4[Total Amount]),(L224))</f>
        <v>529.8900000000001</v>
      </c>
      <c r="N224" t="str">
        <f>_xlfn.XLOOKUP(Table4[[#This Row],[Product_ID]],Product_Dim[Product_ID],Product_Dim[Product_Name],"Missing")</f>
        <v>Wireless Mouse</v>
      </c>
      <c r="O224" t="str">
        <f>_xlfn.XLOOKUP(Table4[[#This Row],[Product_ID]],Product_Dim[Product_ID],Product_Dim[Category],0)</f>
        <v>Electronics</v>
      </c>
      <c r="P224">
        <f>_xlfn.XLOOKUP(Table4[[#This Row],[Product_ID]],Product_Dim[Product_ID],Product_Dim[Cost Cleaned2],"0")</f>
        <v>392.89</v>
      </c>
      <c r="Q224" s="4">
        <f>IFERROR(Table4[[#This Row],[Total Amount]]-Table4[[#This Row],[Cost]]*Table4[[#This Row],[Quantity]],0)</f>
        <v>-648.78</v>
      </c>
    </row>
    <row r="225" spans="1:17" x14ac:dyDescent="0.35">
      <c r="A225" t="s">
        <v>2038</v>
      </c>
      <c r="B225" s="1">
        <v>45361</v>
      </c>
      <c r="C225" t="s">
        <v>1516</v>
      </c>
      <c r="D225" t="s">
        <v>1664</v>
      </c>
      <c r="E225" t="s">
        <v>1795</v>
      </c>
      <c r="F225" t="str">
        <f>_xlfn.XLOOKUP(Table4[[#This Row],[Store_ID]],Table2[Store_ID],Table2[Region],"Unknown")</f>
        <v>North</v>
      </c>
      <c r="G225">
        <v>4</v>
      </c>
      <c r="H225">
        <f>IF(ISBLANK(G225),AVERAGE(Table4[Quantity]),(G225))</f>
        <v>4</v>
      </c>
      <c r="I225">
        <v>385.5</v>
      </c>
      <c r="J225">
        <f>IF(ISBLANK(I225),AVERAGE(Table4[Unit_Price]),(I225))</f>
        <v>385.5</v>
      </c>
      <c r="K225">
        <v>0.03</v>
      </c>
      <c r="L225">
        <f>Table4[[#This Row],[Quantity cleaned]]*Table4[[#This Row],[Unit Price Cleaned]]*(1-Table4[[#This Row],[Discount]])</f>
        <v>1495.74</v>
      </c>
      <c r="M225">
        <f>IF(ISBLANK(L225),AVERAGE(Table4[Total Amount]),(L225))</f>
        <v>1495.74</v>
      </c>
      <c r="N225" t="str">
        <f>_xlfn.XLOOKUP(Table4[[#This Row],[Product_ID]],Product_Dim[Product_ID],Product_Dim[Product_Name],"Missing")</f>
        <v>Tennis Ball 3-Pack</v>
      </c>
      <c r="O225" t="str">
        <f>_xlfn.XLOOKUP(Table4[[#This Row],[Product_ID]],Product_Dim[Product_ID],Product_Dim[Category],0)</f>
        <v>Sports</v>
      </c>
      <c r="P225">
        <f>_xlfn.XLOOKUP(Table4[[#This Row],[Product_ID]],Product_Dim[Product_ID],Product_Dim[Cost Cleaned2],"0")</f>
        <v>103.45</v>
      </c>
      <c r="Q225" s="4">
        <f>IFERROR(Table4[[#This Row],[Total Amount]]-Table4[[#This Row],[Cost]]*Table4[[#This Row],[Quantity]],0)</f>
        <v>1081.94</v>
      </c>
    </row>
    <row r="226" spans="1:17" x14ac:dyDescent="0.35">
      <c r="A226" t="s">
        <v>2039</v>
      </c>
      <c r="B226" s="1">
        <v>45915</v>
      </c>
      <c r="C226" t="s">
        <v>339</v>
      </c>
      <c r="D226" t="s">
        <v>1672</v>
      </c>
      <c r="E226" t="s">
        <v>1770</v>
      </c>
      <c r="F226" t="str">
        <f>_xlfn.XLOOKUP(Table4[[#This Row],[Store_ID]],Table2[Store_ID],Table2[Region],"Unknown")</f>
        <v>East</v>
      </c>
      <c r="G226">
        <v>3</v>
      </c>
      <c r="H226">
        <f>IF(ISBLANK(G226),AVERAGE(Table4[Quantity]),(G226))</f>
        <v>3</v>
      </c>
      <c r="I226">
        <v>548.19000000000005</v>
      </c>
      <c r="J226">
        <f>IF(ISBLANK(I226),AVERAGE(Table4[Unit_Price]),(I226))</f>
        <v>548.19000000000005</v>
      </c>
      <c r="K226">
        <v>0.12</v>
      </c>
      <c r="L226">
        <f>Table4[[#This Row],[Quantity cleaned]]*Table4[[#This Row],[Unit Price Cleaned]]*(1-Table4[[#This Row],[Discount]])</f>
        <v>1447.2216000000001</v>
      </c>
      <c r="M226">
        <f>IF(ISBLANK(L226),AVERAGE(Table4[Total Amount]),(L226))</f>
        <v>1447.2216000000001</v>
      </c>
      <c r="N226" t="str">
        <f>_xlfn.XLOOKUP(Table4[[#This Row],[Product_ID]],Product_Dim[Product_ID],Product_Dim[Product_Name],"Missing")</f>
        <v>Adjustable Dumbbells 20kg</v>
      </c>
      <c r="O226" t="str">
        <f>_xlfn.XLOOKUP(Table4[[#This Row],[Product_ID]],Product_Dim[Product_ID],Product_Dim[Category],0)</f>
        <v>Sports</v>
      </c>
      <c r="P226">
        <f>_xlfn.XLOOKUP(Table4[[#This Row],[Product_ID]],Product_Dim[Product_ID],Product_Dim[Cost Cleaned2],"0")</f>
        <v>240.63</v>
      </c>
      <c r="Q226" s="4">
        <f>IFERROR(Table4[[#This Row],[Total Amount]]-Table4[[#This Row],[Cost]]*Table4[[#This Row],[Quantity]],0)</f>
        <v>725.33160000000009</v>
      </c>
    </row>
    <row r="227" spans="1:17" x14ac:dyDescent="0.35">
      <c r="A227" t="s">
        <v>2040</v>
      </c>
      <c r="B227" s="1">
        <v>45607</v>
      </c>
      <c r="C227" t="s">
        <v>250</v>
      </c>
      <c r="D227" t="s">
        <v>1688</v>
      </c>
      <c r="E227" t="s">
        <v>1780</v>
      </c>
      <c r="F227" t="str">
        <f>_xlfn.XLOOKUP(Table4[[#This Row],[Store_ID]],Table2[Store_ID],Table2[Region],"Unknown")</f>
        <v>South</v>
      </c>
      <c r="G227">
        <v>3</v>
      </c>
      <c r="H227">
        <f>IF(ISBLANK(G227),AVERAGE(Table4[Quantity]),(G227))</f>
        <v>3</v>
      </c>
      <c r="I227">
        <v>927.6</v>
      </c>
      <c r="J227">
        <f>IF(ISBLANK(I227),AVERAGE(Table4[Unit_Price]),(I227))</f>
        <v>927.6</v>
      </c>
      <c r="K227">
        <v>0.09</v>
      </c>
      <c r="L227">
        <f>Table4[[#This Row],[Quantity cleaned]]*Table4[[#This Row],[Unit Price Cleaned]]*(1-Table4[[#This Row],[Discount]])</f>
        <v>2532.3480000000004</v>
      </c>
      <c r="M227">
        <f>IF(ISBLANK(L227),AVERAGE(Table4[Total Amount]),(L227))</f>
        <v>2532.3480000000004</v>
      </c>
      <c r="N227" t="str">
        <f>_xlfn.XLOOKUP(Table4[[#This Row],[Product_ID]],Product_Dim[Product_ID],Product_Dim[Product_Name],"Missing")</f>
        <v>Shin Guards – Adult</v>
      </c>
      <c r="O227" t="str">
        <f>_xlfn.XLOOKUP(Table4[[#This Row],[Product_ID]],Product_Dim[Product_ID],Product_Dim[Category],0)</f>
        <v>Sports</v>
      </c>
      <c r="P227">
        <f>_xlfn.XLOOKUP(Table4[[#This Row],[Product_ID]],Product_Dim[Product_ID],Product_Dim[Cost Cleaned2],"0")</f>
        <v>107.06</v>
      </c>
      <c r="Q227" s="4">
        <f>IFERROR(Table4[[#This Row],[Total Amount]]-Table4[[#This Row],[Cost]]*Table4[[#This Row],[Quantity]],0)</f>
        <v>2211.1680000000006</v>
      </c>
    </row>
    <row r="228" spans="1:17" x14ac:dyDescent="0.35">
      <c r="A228" t="s">
        <v>2041</v>
      </c>
      <c r="B228" s="1">
        <v>45666</v>
      </c>
      <c r="C228" t="s">
        <v>844</v>
      </c>
      <c r="D228" t="s">
        <v>1664</v>
      </c>
      <c r="E228" t="s">
        <v>1760</v>
      </c>
      <c r="F228" t="str">
        <f>_xlfn.XLOOKUP(Table4[[#This Row],[Store_ID]],Table2[Store_ID],Table2[Region],"Unknown")</f>
        <v>North</v>
      </c>
      <c r="G228">
        <v>4</v>
      </c>
      <c r="H228">
        <f>IF(ISBLANK(G228),AVERAGE(Table4[Quantity]),(G228))</f>
        <v>4</v>
      </c>
      <c r="I228">
        <v>585.04</v>
      </c>
      <c r="J228">
        <f>IF(ISBLANK(I228),AVERAGE(Table4[Unit_Price]),(I228))</f>
        <v>585.04</v>
      </c>
      <c r="K228">
        <v>0.22</v>
      </c>
      <c r="L228">
        <f>Table4[[#This Row],[Quantity cleaned]]*Table4[[#This Row],[Unit Price Cleaned]]*(1-Table4[[#This Row],[Discount]])</f>
        <v>1825.3247999999999</v>
      </c>
      <c r="M228">
        <f>IF(ISBLANK(L228),AVERAGE(Table4[Total Amount]),(L228))</f>
        <v>1825.3247999999999</v>
      </c>
      <c r="N228" t="str">
        <f>_xlfn.XLOOKUP(Table4[[#This Row],[Product_ID]],Product_Dim[Product_ID],Product_Dim[Product_Name],"Missing")</f>
        <v>Tennis Ball 3-Pack</v>
      </c>
      <c r="O228" t="str">
        <f>_xlfn.XLOOKUP(Table4[[#This Row],[Product_ID]],Product_Dim[Product_ID],Product_Dim[Category],0)</f>
        <v>Sports</v>
      </c>
      <c r="P228">
        <f>_xlfn.XLOOKUP(Table4[[#This Row],[Product_ID]],Product_Dim[Product_ID],Product_Dim[Cost Cleaned2],"0")</f>
        <v>103.45</v>
      </c>
      <c r="Q228" s="4">
        <f>IFERROR(Table4[[#This Row],[Total Amount]]-Table4[[#This Row],[Cost]]*Table4[[#This Row],[Quantity]],0)</f>
        <v>1411.5247999999999</v>
      </c>
    </row>
    <row r="229" spans="1:17" x14ac:dyDescent="0.35">
      <c r="A229" t="s">
        <v>2042</v>
      </c>
      <c r="B229" s="1">
        <v>45406</v>
      </c>
      <c r="C229" t="s">
        <v>1528</v>
      </c>
      <c r="D229" t="s">
        <v>1620</v>
      </c>
      <c r="E229" t="s">
        <v>1755</v>
      </c>
      <c r="F229" t="str">
        <f>_xlfn.XLOOKUP(Table4[[#This Row],[Store_ID]],Table2[Store_ID],Table2[Region],"Unknown")</f>
        <v>South</v>
      </c>
      <c r="G229">
        <v>2</v>
      </c>
      <c r="H229">
        <f>IF(ISBLANK(G229),AVERAGE(Table4[Quantity]),(G229))</f>
        <v>2</v>
      </c>
      <c r="I229">
        <v>999.89</v>
      </c>
      <c r="J229">
        <f>IF(ISBLANK(I229),AVERAGE(Table4[Unit_Price]),(I229))</f>
        <v>999.89</v>
      </c>
      <c r="K229">
        <v>0.09</v>
      </c>
      <c r="L229">
        <f>Table4[[#This Row],[Quantity cleaned]]*Table4[[#This Row],[Unit Price Cleaned]]*(1-Table4[[#This Row],[Discount]])</f>
        <v>1819.7998</v>
      </c>
      <c r="M229">
        <f>IF(ISBLANK(L229),AVERAGE(Table4[Total Amount]),(L229))</f>
        <v>1819.7998</v>
      </c>
      <c r="N229" t="str">
        <f>_xlfn.XLOOKUP(Table4[[#This Row],[Product_ID]],Product_Dim[Product_ID],Product_Dim[Product_Name],"Missing")</f>
        <v>Portable Power Bank</v>
      </c>
      <c r="O229" t="str">
        <f>_xlfn.XLOOKUP(Table4[[#This Row],[Product_ID]],Product_Dim[Product_ID],Product_Dim[Category],0)</f>
        <v>Electronics</v>
      </c>
      <c r="P229">
        <f>_xlfn.XLOOKUP(Table4[[#This Row],[Product_ID]],Product_Dim[Product_ID],Product_Dim[Cost Cleaned2],"0")</f>
        <v>326.06</v>
      </c>
      <c r="Q229" s="4">
        <f>IFERROR(Table4[[#This Row],[Total Amount]]-Table4[[#This Row],[Cost]]*Table4[[#This Row],[Quantity]],0)</f>
        <v>1167.6797999999999</v>
      </c>
    </row>
    <row r="230" spans="1:17" x14ac:dyDescent="0.35">
      <c r="A230" t="s">
        <v>2043</v>
      </c>
      <c r="B230" s="1">
        <v>45284</v>
      </c>
      <c r="C230" t="s">
        <v>373</v>
      </c>
      <c r="D230" t="s">
        <v>1692</v>
      </c>
      <c r="E230" t="s">
        <v>1760</v>
      </c>
      <c r="F230" t="str">
        <f>_xlfn.XLOOKUP(Table4[[#This Row],[Store_ID]],Table2[Store_ID],Table2[Region],"Unknown")</f>
        <v>North</v>
      </c>
      <c r="G230">
        <v>2</v>
      </c>
      <c r="H230">
        <f>IF(ISBLANK(G230),AVERAGE(Table4[Quantity]),(G230))</f>
        <v>2</v>
      </c>
      <c r="I230">
        <v>848.98</v>
      </c>
      <c r="J230">
        <f>IF(ISBLANK(I230),AVERAGE(Table4[Unit_Price]),(I230))</f>
        <v>848.98</v>
      </c>
      <c r="K230">
        <v>0.04</v>
      </c>
      <c r="L230">
        <f>Table4[[#This Row],[Quantity cleaned]]*Table4[[#This Row],[Unit Price Cleaned]]*(1-Table4[[#This Row],[Discount]])</f>
        <v>1630.0416</v>
      </c>
      <c r="M230">
        <f>IF(ISBLANK(L230),AVERAGE(Table4[Total Amount]),(L230))</f>
        <v>1630.0416</v>
      </c>
      <c r="N230" t="str">
        <f>_xlfn.XLOOKUP(Table4[[#This Row],[Product_ID]],Product_Dim[Product_ID],Product_Dim[Product_Name],"Missing")</f>
        <v>Women's Ankle Boots</v>
      </c>
      <c r="O230" t="str">
        <f>_xlfn.XLOOKUP(Table4[[#This Row],[Product_ID]],Product_Dim[Product_ID],Product_Dim[Category],0)</f>
        <v>Clothing</v>
      </c>
      <c r="P230">
        <f>_xlfn.XLOOKUP(Table4[[#This Row],[Product_ID]],Product_Dim[Product_ID],Product_Dim[Cost Cleaned2],"0")</f>
        <v>158.13999999999999</v>
      </c>
      <c r="Q230" s="4">
        <f>IFERROR(Table4[[#This Row],[Total Amount]]-Table4[[#This Row],[Cost]]*Table4[[#This Row],[Quantity]],0)</f>
        <v>1313.7616</v>
      </c>
    </row>
    <row r="231" spans="1:17" x14ac:dyDescent="0.35">
      <c r="A231" t="s">
        <v>2044</v>
      </c>
      <c r="B231" s="1">
        <v>45348</v>
      </c>
      <c r="C231" t="s">
        <v>476</v>
      </c>
      <c r="D231" t="s">
        <v>1662</v>
      </c>
      <c r="E231" t="s">
        <v>1793</v>
      </c>
      <c r="F231" t="str">
        <f>_xlfn.XLOOKUP(Table4[[#This Row],[Store_ID]],Table2[Store_ID],Table2[Region],"Unknown")</f>
        <v>South</v>
      </c>
      <c r="G231">
        <v>3</v>
      </c>
      <c r="H231">
        <f>IF(ISBLANK(G231),AVERAGE(Table4[Quantity]),(G231))</f>
        <v>3</v>
      </c>
      <c r="I231">
        <v>769.56</v>
      </c>
      <c r="J231">
        <f>IF(ISBLANK(I231),AVERAGE(Table4[Unit_Price]),(I231))</f>
        <v>769.56</v>
      </c>
      <c r="K231">
        <v>0.08</v>
      </c>
      <c r="L231">
        <f>Table4[[#This Row],[Quantity cleaned]]*Table4[[#This Row],[Unit Price Cleaned]]*(1-Table4[[#This Row],[Discount]])</f>
        <v>2123.9856</v>
      </c>
      <c r="M231">
        <f>IF(ISBLANK(L231),AVERAGE(Table4[Total Amount]),(L231))</f>
        <v>2123.9856</v>
      </c>
      <c r="N231" t="str">
        <f>_xlfn.XLOOKUP(Table4[[#This Row],[Product_ID]],Product_Dim[Product_ID],Product_Dim[Product_Name],"Missing")</f>
        <v>Luxury Perfume Spray</v>
      </c>
      <c r="O231" t="str">
        <f>_xlfn.XLOOKUP(Table4[[#This Row],[Product_ID]],Product_Dim[Product_ID],Product_Dim[Category],0)</f>
        <v>Beauty</v>
      </c>
      <c r="P231">
        <f>_xlfn.XLOOKUP(Table4[[#This Row],[Product_ID]],Product_Dim[Product_ID],Product_Dim[Cost Cleaned2],"0")</f>
        <v>482.75</v>
      </c>
      <c r="Q231" s="4">
        <f>IFERROR(Table4[[#This Row],[Total Amount]]-Table4[[#This Row],[Cost]]*Table4[[#This Row],[Quantity]],0)</f>
        <v>675.73559999999998</v>
      </c>
    </row>
    <row r="232" spans="1:17" x14ac:dyDescent="0.35">
      <c r="A232" t="s">
        <v>2045</v>
      </c>
      <c r="B232" s="1">
        <v>45676</v>
      </c>
      <c r="C232" t="s">
        <v>183</v>
      </c>
      <c r="D232" t="s">
        <v>1638</v>
      </c>
      <c r="E232" t="s">
        <v>1791</v>
      </c>
      <c r="F232" t="str">
        <f>_xlfn.XLOOKUP(Table4[[#This Row],[Store_ID]],Table2[Store_ID],Table2[Region],"Unknown")</f>
        <v>East</v>
      </c>
      <c r="G232">
        <v>3</v>
      </c>
      <c r="H232">
        <f>IF(ISBLANK(G232),AVERAGE(Table4[Quantity]),(G232))</f>
        <v>3</v>
      </c>
      <c r="I232">
        <v>449.88</v>
      </c>
      <c r="J232">
        <f>IF(ISBLANK(I232),AVERAGE(Table4[Unit_Price]),(I232))</f>
        <v>449.88</v>
      </c>
      <c r="K232">
        <v>0.1</v>
      </c>
      <c r="L232">
        <f>Table4[[#This Row],[Quantity cleaned]]*Table4[[#This Row],[Unit Price Cleaned]]*(1-Table4[[#This Row],[Discount]])</f>
        <v>1214.6759999999999</v>
      </c>
      <c r="M232">
        <f>IF(ISBLANK(L232),AVERAGE(Table4[Total Amount]),(L232))</f>
        <v>1214.6759999999999</v>
      </c>
      <c r="N232" t="str">
        <f>_xlfn.XLOOKUP(Table4[[#This Row],[Product_ID]],Product_Dim[Product_ID],Product_Dim[Product_Name],"Missing")</f>
        <v>Car Dashboard Phone Holder</v>
      </c>
      <c r="O232" t="str">
        <f>_xlfn.XLOOKUP(Table4[[#This Row],[Product_ID]],Product_Dim[Product_ID],Product_Dim[Category],0)</f>
        <v>Electronics</v>
      </c>
      <c r="P232">
        <f>_xlfn.XLOOKUP(Table4[[#This Row],[Product_ID]],Product_Dim[Product_ID],Product_Dim[Cost Cleaned2],"0")</f>
        <v>177.98</v>
      </c>
      <c r="Q232" s="4">
        <f>IFERROR(Table4[[#This Row],[Total Amount]]-Table4[[#This Row],[Cost]]*Table4[[#This Row],[Quantity]],0)</f>
        <v>680.73599999999999</v>
      </c>
    </row>
    <row r="233" spans="1:17" x14ac:dyDescent="0.35">
      <c r="A233" t="s">
        <v>2046</v>
      </c>
      <c r="B233" s="1">
        <v>45863</v>
      </c>
      <c r="C233" t="s">
        <v>870</v>
      </c>
      <c r="D233" t="s">
        <v>1680</v>
      </c>
      <c r="E233" t="s">
        <v>1788</v>
      </c>
      <c r="F233" t="str">
        <f>_xlfn.XLOOKUP(Table4[[#This Row],[Store_ID]],Table2[Store_ID],Table2[Region],"Unknown")</f>
        <v>North</v>
      </c>
      <c r="G233">
        <v>4</v>
      </c>
      <c r="H233">
        <f>IF(ISBLANK(G233),AVERAGE(Table4[Quantity]),(G233))</f>
        <v>4</v>
      </c>
      <c r="I233">
        <v>383.74</v>
      </c>
      <c r="J233">
        <f>IF(ISBLANK(I233),AVERAGE(Table4[Unit_Price]),(I233))</f>
        <v>383.74</v>
      </c>
      <c r="K233">
        <v>0.01</v>
      </c>
      <c r="L233">
        <f>Table4[[#This Row],[Quantity cleaned]]*Table4[[#This Row],[Unit Price Cleaned]]*(1-Table4[[#This Row],[Discount]])</f>
        <v>1519.6104</v>
      </c>
      <c r="M233">
        <f>IF(ISBLANK(L233),AVERAGE(Table4[Total Amount]),(L233))</f>
        <v>1519.6104</v>
      </c>
      <c r="N233" t="str">
        <f>_xlfn.XLOOKUP(Table4[[#This Row],[Product_ID]],Product_Dim[Product_ID],Product_Dim[Product_Name],"Missing")</f>
        <v>Men's Sports Shorts</v>
      </c>
      <c r="O233" t="str">
        <f>_xlfn.XLOOKUP(Table4[[#This Row],[Product_ID]],Product_Dim[Product_ID],Product_Dim[Category],0)</f>
        <v>Clothing</v>
      </c>
      <c r="P233">
        <f>_xlfn.XLOOKUP(Table4[[#This Row],[Product_ID]],Product_Dim[Product_ID],Product_Dim[Cost Cleaned2],"0")</f>
        <v>218.22</v>
      </c>
      <c r="Q233" s="4">
        <f>IFERROR(Table4[[#This Row],[Total Amount]]-Table4[[#This Row],[Cost]]*Table4[[#This Row],[Quantity]],0)</f>
        <v>646.73040000000003</v>
      </c>
    </row>
    <row r="234" spans="1:17" x14ac:dyDescent="0.35">
      <c r="A234" t="s">
        <v>2047</v>
      </c>
      <c r="B234" s="1">
        <v>45409</v>
      </c>
      <c r="C234" t="s">
        <v>494</v>
      </c>
      <c r="D234" t="s">
        <v>1658</v>
      </c>
      <c r="E234" t="s">
        <v>1783</v>
      </c>
      <c r="F234" t="str">
        <f>_xlfn.XLOOKUP(Table4[[#This Row],[Store_ID]],Table2[Store_ID],Table2[Region],"Unknown")</f>
        <v>East</v>
      </c>
      <c r="G234">
        <v>4</v>
      </c>
      <c r="H234">
        <f>IF(ISBLANK(G234),AVERAGE(Table4[Quantity]),(G234))</f>
        <v>4</v>
      </c>
      <c r="I234">
        <v>794.97</v>
      </c>
      <c r="J234">
        <f>IF(ISBLANK(I234),AVERAGE(Table4[Unit_Price]),(I234))</f>
        <v>794.97</v>
      </c>
      <c r="K234">
        <v>0.24</v>
      </c>
      <c r="L234">
        <f>Table4[[#This Row],[Quantity cleaned]]*Table4[[#This Row],[Unit Price Cleaned]]*(1-Table4[[#This Row],[Discount]])</f>
        <v>2416.7088000000003</v>
      </c>
      <c r="M234">
        <f>IF(ISBLANK(L234),AVERAGE(Table4[Total Amount]),(L234))</f>
        <v>2416.7088000000003</v>
      </c>
      <c r="N234" t="str">
        <f>_xlfn.XLOOKUP(Table4[[#This Row],[Product_ID]],Product_Dim[Product_ID],Product_Dim[Product_Name],"Missing")</f>
        <v>Womens Cotton Scarf</v>
      </c>
      <c r="O234" t="str">
        <f>_xlfn.XLOOKUP(Table4[[#This Row],[Product_ID]],Product_Dim[Product_ID],Product_Dim[Category],0)</f>
        <v>Clothing</v>
      </c>
      <c r="P234">
        <f>_xlfn.XLOOKUP(Table4[[#This Row],[Product_ID]],Product_Dim[Product_ID],Product_Dim[Cost Cleaned2],"0")</f>
        <v>113.83</v>
      </c>
      <c r="Q234" s="4">
        <f>IFERROR(Table4[[#This Row],[Total Amount]]-Table4[[#This Row],[Cost]]*Table4[[#This Row],[Quantity]],0)</f>
        <v>1961.3888000000004</v>
      </c>
    </row>
    <row r="235" spans="1:17" x14ac:dyDescent="0.35">
      <c r="A235" t="s">
        <v>2048</v>
      </c>
      <c r="B235" s="1">
        <v>45880</v>
      </c>
      <c r="C235" t="s">
        <v>47</v>
      </c>
      <c r="D235" t="s">
        <v>1700</v>
      </c>
      <c r="E235" t="s">
        <v>1767</v>
      </c>
      <c r="F235" t="str">
        <f>_xlfn.XLOOKUP(Table4[[#This Row],[Store_ID]],Table2[Store_ID],Table2[Region],"Unknown")</f>
        <v>North</v>
      </c>
      <c r="G235">
        <v>1</v>
      </c>
      <c r="H235">
        <f>IF(ISBLANK(G235),AVERAGE(Table4[Quantity]),(G235))</f>
        <v>1</v>
      </c>
      <c r="I235">
        <v>989.63</v>
      </c>
      <c r="J235">
        <f>IF(ISBLANK(I235),AVERAGE(Table4[Unit_Price]),(I235))</f>
        <v>989.63</v>
      </c>
      <c r="K235">
        <v>0.05</v>
      </c>
      <c r="L235">
        <f>Table4[[#This Row],[Quantity cleaned]]*Table4[[#This Row],[Unit Price Cleaned]]*(1-Table4[[#This Row],[Discount]])</f>
        <v>940.1484999999999</v>
      </c>
      <c r="M235">
        <f>IF(ISBLANK(L235),AVERAGE(Table4[Total Amount]),(L235))</f>
        <v>940.1484999999999</v>
      </c>
      <c r="N235" t="str">
        <f>_xlfn.XLOOKUP(Table4[[#This Row],[Product_ID]],Product_Dim[Product_ID],Product_Dim[Product_Name],"Missing")</f>
        <v>Decorative Lamp Shade</v>
      </c>
      <c r="O235" t="str">
        <f>_xlfn.XLOOKUP(Table4[[#This Row],[Product_ID]],Product_Dim[Product_ID],Product_Dim[Category],0)</f>
        <v>Home</v>
      </c>
      <c r="P235">
        <f>_xlfn.XLOOKUP(Table4[[#This Row],[Product_ID]],Product_Dim[Product_ID],Product_Dim[Cost Cleaned2],"0")</f>
        <v>228.53</v>
      </c>
      <c r="Q235" s="4">
        <f>IFERROR(Table4[[#This Row],[Total Amount]]-Table4[[#This Row],[Cost]]*Table4[[#This Row],[Quantity]],0)</f>
        <v>711.61849999999993</v>
      </c>
    </row>
    <row r="236" spans="1:17" x14ac:dyDescent="0.35">
      <c r="A236" t="s">
        <v>2049</v>
      </c>
      <c r="B236" s="1">
        <v>45731</v>
      </c>
      <c r="C236" t="s">
        <v>1048</v>
      </c>
      <c r="D236" t="s">
        <v>1650</v>
      </c>
      <c r="E236" t="s">
        <v>1746</v>
      </c>
      <c r="F236" t="str">
        <f>_xlfn.XLOOKUP(Table4[[#This Row],[Store_ID]],Table2[Store_ID],Table2[Region],"Unknown")</f>
        <v>East</v>
      </c>
      <c r="G236">
        <v>1</v>
      </c>
      <c r="H236">
        <f>IF(ISBLANK(G236),AVERAGE(Table4[Quantity]),(G236))</f>
        <v>1</v>
      </c>
      <c r="I236">
        <v>447.16</v>
      </c>
      <c r="J236">
        <f>IF(ISBLANK(I236),AVERAGE(Table4[Unit_Price]),(I236))</f>
        <v>447.16</v>
      </c>
      <c r="K236">
        <v>0.22</v>
      </c>
      <c r="L236">
        <f>Table4[[#This Row],[Quantity cleaned]]*Table4[[#This Row],[Unit Price Cleaned]]*(1-Table4[[#This Row],[Discount]])</f>
        <v>348.78480000000002</v>
      </c>
      <c r="M236">
        <f>IF(ISBLANK(L236),AVERAGE(Table4[Total Amount]),(L236))</f>
        <v>348.78480000000002</v>
      </c>
      <c r="N236" t="str">
        <f>_xlfn.XLOOKUP(Table4[[#This Row],[Product_ID]],Product_Dim[Product_ID],Product_Dim[Product_Name],"Missing")</f>
        <v>Sports Stopwatch Pro</v>
      </c>
      <c r="O236" t="str">
        <f>_xlfn.XLOOKUP(Table4[[#This Row],[Product_ID]],Product_Dim[Product_ID],Product_Dim[Category],0)</f>
        <v>Sports</v>
      </c>
      <c r="P236">
        <f>_xlfn.XLOOKUP(Table4[[#This Row],[Product_ID]],Product_Dim[Product_ID],Product_Dim[Cost Cleaned2],"0")</f>
        <v>434.84</v>
      </c>
      <c r="Q236" s="4">
        <f>IFERROR(Table4[[#This Row],[Total Amount]]-Table4[[#This Row],[Cost]]*Table4[[#This Row],[Quantity]],0)</f>
        <v>-86.055199999999957</v>
      </c>
    </row>
    <row r="237" spans="1:17" x14ac:dyDescent="0.35">
      <c r="A237" t="s">
        <v>2050</v>
      </c>
      <c r="B237" s="1">
        <v>45671</v>
      </c>
      <c r="C237" t="s">
        <v>39</v>
      </c>
      <c r="D237" t="s">
        <v>1730</v>
      </c>
      <c r="E237" t="s">
        <v>1770</v>
      </c>
      <c r="F237" t="str">
        <f>_xlfn.XLOOKUP(Table4[[#This Row],[Store_ID]],Table2[Store_ID],Table2[Region],"Unknown")</f>
        <v>East</v>
      </c>
      <c r="G237">
        <v>1</v>
      </c>
      <c r="H237">
        <f>IF(ISBLANK(G237),AVERAGE(Table4[Quantity]),(G237))</f>
        <v>1</v>
      </c>
      <c r="I237">
        <v>946.9</v>
      </c>
      <c r="J237">
        <f>IF(ISBLANK(I237),AVERAGE(Table4[Unit_Price]),(I237))</f>
        <v>946.9</v>
      </c>
      <c r="K237">
        <v>0.28999999999999998</v>
      </c>
      <c r="L237">
        <f>Table4[[#This Row],[Quantity cleaned]]*Table4[[#This Row],[Unit Price Cleaned]]*(1-Table4[[#This Row],[Discount]])</f>
        <v>672.29899999999998</v>
      </c>
      <c r="M237">
        <f>IF(ISBLANK(L237),AVERAGE(Table4[Total Amount]),(L237))</f>
        <v>672.29899999999998</v>
      </c>
      <c r="N237" t="str">
        <f>_xlfn.XLOOKUP(Table4[[#This Row],[Product_ID]],Product_Dim[Product_ID],Product_Dim[Product_Name],"Missing")</f>
        <v>Vitamin E Body Lotion</v>
      </c>
      <c r="O237" t="str">
        <f>_xlfn.XLOOKUP(Table4[[#This Row],[Product_ID]],Product_Dim[Product_ID],Product_Dim[Category],0)</f>
        <v>Beauty</v>
      </c>
      <c r="P237">
        <f>_xlfn.XLOOKUP(Table4[[#This Row],[Product_ID]],Product_Dim[Product_ID],Product_Dim[Cost Cleaned2],"0")</f>
        <v>358.47</v>
      </c>
      <c r="Q237" s="4">
        <f>IFERROR(Table4[[#This Row],[Total Amount]]-Table4[[#This Row],[Cost]]*Table4[[#This Row],[Quantity]],0)</f>
        <v>313.82899999999995</v>
      </c>
    </row>
    <row r="238" spans="1:17" x14ac:dyDescent="0.35">
      <c r="A238" t="s">
        <v>2051</v>
      </c>
      <c r="B238" s="1">
        <v>45809</v>
      </c>
      <c r="C238" t="s">
        <v>557</v>
      </c>
      <c r="D238" t="s">
        <v>1576</v>
      </c>
      <c r="E238" t="s">
        <v>1746</v>
      </c>
      <c r="F238" t="str">
        <f>_xlfn.XLOOKUP(Table4[[#This Row],[Store_ID]],Table2[Store_ID],Table2[Region],"Unknown")</f>
        <v>East</v>
      </c>
      <c r="G238">
        <v>4</v>
      </c>
      <c r="H238">
        <f>IF(ISBLANK(G238),AVERAGE(Table4[Quantity]),(G238))</f>
        <v>4</v>
      </c>
      <c r="I238">
        <v>469.68</v>
      </c>
      <c r="J238">
        <f>IF(ISBLANK(I238),AVERAGE(Table4[Unit_Price]),(I238))</f>
        <v>469.68</v>
      </c>
      <c r="K238">
        <v>0.19</v>
      </c>
      <c r="L238">
        <f>Table4[[#This Row],[Quantity cleaned]]*Table4[[#This Row],[Unit Price Cleaned]]*(1-Table4[[#This Row],[Discount]])</f>
        <v>1521.7632000000001</v>
      </c>
      <c r="M238">
        <f>IF(ISBLANK(L238),AVERAGE(Table4[Total Amount]),(L238))</f>
        <v>1521.7632000000001</v>
      </c>
      <c r="N238" t="str">
        <f>_xlfn.XLOOKUP(Table4[[#This Row],[Product_ID]],Product_Dim[Product_ID],Product_Dim[Product_Name],"Missing")</f>
        <v>Soccer Training Cone Set</v>
      </c>
      <c r="O238" t="str">
        <f>_xlfn.XLOOKUP(Table4[[#This Row],[Product_ID]],Product_Dim[Product_ID],Product_Dim[Category],0)</f>
        <v>Sports</v>
      </c>
      <c r="P238">
        <f>_xlfn.XLOOKUP(Table4[[#This Row],[Product_ID]],Product_Dim[Product_ID],Product_Dim[Cost Cleaned2],"0")</f>
        <v>144.53</v>
      </c>
      <c r="Q238" s="4">
        <f>IFERROR(Table4[[#This Row],[Total Amount]]-Table4[[#This Row],[Cost]]*Table4[[#This Row],[Quantity]],0)</f>
        <v>943.64320000000009</v>
      </c>
    </row>
    <row r="239" spans="1:17" x14ac:dyDescent="0.35">
      <c r="A239" t="s">
        <v>2052</v>
      </c>
      <c r="B239" s="1">
        <v>45559</v>
      </c>
      <c r="C239" t="s">
        <v>1513</v>
      </c>
      <c r="D239" t="s">
        <v>1598</v>
      </c>
      <c r="E239" t="s">
        <v>1801</v>
      </c>
      <c r="F239" t="str">
        <f>_xlfn.XLOOKUP(Table4[[#This Row],[Store_ID]],Table2[Store_ID],Table2[Region],"Unknown")</f>
        <v>North</v>
      </c>
      <c r="G239">
        <v>4</v>
      </c>
      <c r="H239">
        <f>IF(ISBLANK(G239),AVERAGE(Table4[Quantity]),(G239))</f>
        <v>4</v>
      </c>
      <c r="I239">
        <v>320.64</v>
      </c>
      <c r="J239">
        <f>IF(ISBLANK(I239),AVERAGE(Table4[Unit_Price]),(I239))</f>
        <v>320.64</v>
      </c>
      <c r="K239">
        <v>0.2</v>
      </c>
      <c r="L239">
        <f>Table4[[#This Row],[Quantity cleaned]]*Table4[[#This Row],[Unit Price Cleaned]]*(1-Table4[[#This Row],[Discount]])</f>
        <v>1026.048</v>
      </c>
      <c r="M239">
        <f>IF(ISBLANK(L239),AVERAGE(Table4[Total Amount]),(L239))</f>
        <v>1026.048</v>
      </c>
      <c r="N239" t="str">
        <f>_xlfn.XLOOKUP(Table4[[#This Row],[Product_ID]],Product_Dim[Product_ID],Product_Dim[Product_Name],"Missing")</f>
        <v>Sports Stopwatch Timer</v>
      </c>
      <c r="O239" t="str">
        <f>_xlfn.XLOOKUP(Table4[[#This Row],[Product_ID]],Product_Dim[Product_ID],Product_Dim[Category],0)</f>
        <v>Sports</v>
      </c>
      <c r="P239">
        <f>_xlfn.XLOOKUP(Table4[[#This Row],[Product_ID]],Product_Dim[Product_ID],Product_Dim[Cost Cleaned2],"0")</f>
        <v>38.76</v>
      </c>
      <c r="Q239" s="4">
        <f>IFERROR(Table4[[#This Row],[Total Amount]]-Table4[[#This Row],[Cost]]*Table4[[#This Row],[Quantity]],0)</f>
        <v>871.00800000000004</v>
      </c>
    </row>
    <row r="240" spans="1:17" x14ac:dyDescent="0.35">
      <c r="A240" t="s">
        <v>2053</v>
      </c>
      <c r="B240" s="1">
        <v>45253</v>
      </c>
      <c r="C240" t="s">
        <v>456</v>
      </c>
      <c r="D240" t="s">
        <v>1572</v>
      </c>
      <c r="E240" t="s">
        <v>1767</v>
      </c>
      <c r="F240" t="str">
        <f>_xlfn.XLOOKUP(Table4[[#This Row],[Store_ID]],Table2[Store_ID],Table2[Region],"Unknown")</f>
        <v>North</v>
      </c>
      <c r="G240">
        <v>1</v>
      </c>
      <c r="H240">
        <f>IF(ISBLANK(G240),AVERAGE(Table4[Quantity]),(G240))</f>
        <v>1</v>
      </c>
      <c r="I240">
        <v>594.44000000000005</v>
      </c>
      <c r="J240">
        <f>IF(ISBLANK(I240),AVERAGE(Table4[Unit_Price]),(I240))</f>
        <v>594.44000000000005</v>
      </c>
      <c r="K240">
        <v>0.21</v>
      </c>
      <c r="L240">
        <f>Table4[[#This Row],[Quantity cleaned]]*Table4[[#This Row],[Unit Price Cleaned]]*(1-Table4[[#This Row],[Discount]])</f>
        <v>469.60760000000005</v>
      </c>
      <c r="M240">
        <f>IF(ISBLANK(L240),AVERAGE(Table4[Total Amount]),(L240))</f>
        <v>469.60760000000005</v>
      </c>
      <c r="N240" t="str">
        <f>_xlfn.XLOOKUP(Table4[[#This Row],[Product_ID]],Product_Dim[Product_ID],Product_Dim[Product_Name],"Missing")</f>
        <v>4K Home Projector</v>
      </c>
      <c r="O240" t="str">
        <f>_xlfn.XLOOKUP(Table4[[#This Row],[Product_ID]],Product_Dim[Product_ID],Product_Dim[Category],0)</f>
        <v>Electronics</v>
      </c>
      <c r="P240">
        <f>_xlfn.XLOOKUP(Table4[[#This Row],[Product_ID]],Product_Dim[Product_ID],Product_Dim[Cost Cleaned2],"0")</f>
        <v>465.34</v>
      </c>
      <c r="Q240" s="4">
        <f>IFERROR(Table4[[#This Row],[Total Amount]]-Table4[[#This Row],[Cost]]*Table4[[#This Row],[Quantity]],0)</f>
        <v>4.2676000000000727</v>
      </c>
    </row>
    <row r="241" spans="1:17" x14ac:dyDescent="0.35">
      <c r="A241" t="s">
        <v>2054</v>
      </c>
      <c r="B241" s="1">
        <v>45861</v>
      </c>
      <c r="C241" t="s">
        <v>697</v>
      </c>
      <c r="D241" t="s">
        <v>1714</v>
      </c>
      <c r="E241" t="s">
        <v>1776</v>
      </c>
      <c r="F241" t="str">
        <f>_xlfn.XLOOKUP(Table4[[#This Row],[Store_ID]],Table2[Store_ID],Table2[Region],"Unknown")</f>
        <v>West</v>
      </c>
      <c r="G241">
        <v>3</v>
      </c>
      <c r="H241">
        <f>IF(ISBLANK(G241),AVERAGE(Table4[Quantity]),(G241))</f>
        <v>3</v>
      </c>
      <c r="I241">
        <v>91.7</v>
      </c>
      <c r="J241">
        <f>IF(ISBLANK(I241),AVERAGE(Table4[Unit_Price]),(I241))</f>
        <v>91.7</v>
      </c>
      <c r="K241">
        <v>0.08</v>
      </c>
      <c r="L241">
        <f>Table4[[#This Row],[Quantity cleaned]]*Table4[[#This Row],[Unit Price Cleaned]]*(1-Table4[[#This Row],[Discount]])</f>
        <v>253.09200000000004</v>
      </c>
      <c r="M241">
        <f>IF(ISBLANK(L241),AVERAGE(Table4[Total Amount]),(L241))</f>
        <v>253.09200000000004</v>
      </c>
      <c r="N241" t="str">
        <f>_xlfn.XLOOKUP(Table4[[#This Row],[Product_ID]],Product_Dim[Product_ID],Product_Dim[Product_Name],"Missing")</f>
        <v>Kitchen Cutting Board</v>
      </c>
      <c r="O241" t="str">
        <f>_xlfn.XLOOKUP(Table4[[#This Row],[Product_ID]],Product_Dim[Product_ID],Product_Dim[Category],0)</f>
        <v>Home</v>
      </c>
      <c r="P241">
        <f>_xlfn.XLOOKUP(Table4[[#This Row],[Product_ID]],Product_Dim[Product_ID],Product_Dim[Cost Cleaned2],"0")</f>
        <v>176.07</v>
      </c>
      <c r="Q241" s="4">
        <f>IFERROR(Table4[[#This Row],[Total Amount]]-Table4[[#This Row],[Cost]]*Table4[[#This Row],[Quantity]],0)</f>
        <v>-275.11799999999999</v>
      </c>
    </row>
    <row r="242" spans="1:17" x14ac:dyDescent="0.35">
      <c r="A242" t="s">
        <v>2055</v>
      </c>
      <c r="B242" s="1">
        <v>45917</v>
      </c>
      <c r="C242" t="s">
        <v>122</v>
      </c>
      <c r="D242" t="s">
        <v>1666</v>
      </c>
      <c r="E242" t="s">
        <v>1788</v>
      </c>
      <c r="F242" t="str">
        <f>_xlfn.XLOOKUP(Table4[[#This Row],[Store_ID]],Table2[Store_ID],Table2[Region],"Unknown")</f>
        <v>North</v>
      </c>
      <c r="G242">
        <v>3</v>
      </c>
      <c r="H242">
        <f>IF(ISBLANK(G242),AVERAGE(Table4[Quantity]),(G242))</f>
        <v>3</v>
      </c>
      <c r="I242">
        <v>741.33</v>
      </c>
      <c r="J242">
        <f>IF(ISBLANK(I242),AVERAGE(Table4[Unit_Price]),(I242))</f>
        <v>741.33</v>
      </c>
      <c r="K242">
        <v>0.03</v>
      </c>
      <c r="L242">
        <f>Table4[[#This Row],[Quantity cleaned]]*Table4[[#This Row],[Unit Price Cleaned]]*(1-Table4[[#This Row],[Discount]])</f>
        <v>2157.2703000000001</v>
      </c>
      <c r="M242">
        <f>IF(ISBLANK(L242),AVERAGE(Table4[Total Amount]),(L242))</f>
        <v>2157.2703000000001</v>
      </c>
      <c r="N242" t="str">
        <f>_xlfn.XLOOKUP(Table4[[#This Row],[Product_ID]],Product_Dim[Product_ID],Product_Dim[Product_Name],"Missing")</f>
        <v>Laptop Cooling Pad</v>
      </c>
      <c r="O242" t="str">
        <f>_xlfn.XLOOKUP(Table4[[#This Row],[Product_ID]],Product_Dim[Product_ID],Product_Dim[Category],0)</f>
        <v>Electronics</v>
      </c>
      <c r="P242">
        <f>_xlfn.XLOOKUP(Table4[[#This Row],[Product_ID]],Product_Dim[Product_ID],Product_Dim[Cost Cleaned2],"0")</f>
        <v>86.42</v>
      </c>
      <c r="Q242" s="4">
        <f>IFERROR(Table4[[#This Row],[Total Amount]]-Table4[[#This Row],[Cost]]*Table4[[#This Row],[Quantity]],0)</f>
        <v>1898.0103000000001</v>
      </c>
    </row>
    <row r="243" spans="1:17" x14ac:dyDescent="0.35">
      <c r="A243" t="s">
        <v>2056</v>
      </c>
      <c r="B243" s="1">
        <v>45754</v>
      </c>
      <c r="C243" t="s">
        <v>1461</v>
      </c>
      <c r="D243" t="s">
        <v>1574</v>
      </c>
      <c r="E243" t="s">
        <v>1807</v>
      </c>
      <c r="F243" t="str">
        <f>_xlfn.XLOOKUP(Table4[[#This Row],[Store_ID]],Table2[Store_ID],Table2[Region],"Unknown")</f>
        <v>East</v>
      </c>
      <c r="G243">
        <v>1</v>
      </c>
      <c r="H243">
        <f>IF(ISBLANK(G243),AVERAGE(Table4[Quantity]),(G243))</f>
        <v>1</v>
      </c>
      <c r="I243">
        <v>922.78</v>
      </c>
      <c r="J243">
        <f>IF(ISBLANK(I243),AVERAGE(Table4[Unit_Price]),(I243))</f>
        <v>922.78</v>
      </c>
      <c r="K243">
        <v>0.28999999999999998</v>
      </c>
      <c r="L243">
        <f>Table4[[#This Row],[Quantity cleaned]]*Table4[[#This Row],[Unit Price Cleaned]]*(1-Table4[[#This Row],[Discount]])</f>
        <v>655.17379999999991</v>
      </c>
      <c r="M243">
        <f>IF(ISBLANK(L243),AVERAGE(Table4[Total Amount]),(L243))</f>
        <v>655.17379999999991</v>
      </c>
      <c r="N243" t="str">
        <f>_xlfn.XLOOKUP(Table4[[#This Row],[Product_ID]],Product_Dim[Product_ID],Product_Dim[Product_Name],"Missing")</f>
        <v>Beard Grooming Kit</v>
      </c>
      <c r="O243" t="str">
        <f>_xlfn.XLOOKUP(Table4[[#This Row],[Product_ID]],Product_Dim[Product_ID],Product_Dim[Category],0)</f>
        <v>Beauty</v>
      </c>
      <c r="P243">
        <f>_xlfn.XLOOKUP(Table4[[#This Row],[Product_ID]],Product_Dim[Product_ID],Product_Dim[Cost Cleaned2],"0")</f>
        <v>337.42</v>
      </c>
      <c r="Q243" s="4">
        <f>IFERROR(Table4[[#This Row],[Total Amount]]-Table4[[#This Row],[Cost]]*Table4[[#This Row],[Quantity]],0)</f>
        <v>317.7537999999999</v>
      </c>
    </row>
    <row r="244" spans="1:17" x14ac:dyDescent="0.35">
      <c r="A244" t="s">
        <v>2057</v>
      </c>
      <c r="B244" s="1">
        <v>45312</v>
      </c>
      <c r="C244" t="s">
        <v>1018</v>
      </c>
      <c r="D244" t="s">
        <v>1556</v>
      </c>
      <c r="E244" t="s">
        <v>1798</v>
      </c>
      <c r="F244" t="str">
        <f>_xlfn.XLOOKUP(Table4[[#This Row],[Store_ID]],Table2[Store_ID],Table2[Region],"Unknown")</f>
        <v>West</v>
      </c>
      <c r="G244">
        <v>1</v>
      </c>
      <c r="H244">
        <f>IF(ISBLANK(G244),AVERAGE(Table4[Quantity]),(G244))</f>
        <v>1</v>
      </c>
      <c r="I244">
        <v>394.35</v>
      </c>
      <c r="J244">
        <f>IF(ISBLANK(I244),AVERAGE(Table4[Unit_Price]),(I244))</f>
        <v>394.35</v>
      </c>
      <c r="K244">
        <v>0.09</v>
      </c>
      <c r="L244">
        <f>Table4[[#This Row],[Quantity cleaned]]*Table4[[#This Row],[Unit Price Cleaned]]*(1-Table4[[#This Row],[Discount]])</f>
        <v>358.85850000000005</v>
      </c>
      <c r="M244">
        <f>IF(ISBLANK(L244),AVERAGE(Table4[Total Amount]),(L244))</f>
        <v>358.85850000000005</v>
      </c>
      <c r="N244" t="str">
        <f>_xlfn.XLOOKUP(Table4[[#This Row],[Product_ID]],Product_Dim[Product_ID],Product_Dim[Product_Name],"Missing")</f>
        <v>Wireless Bluetooth Earbuds</v>
      </c>
      <c r="O244" t="str">
        <f>_xlfn.XLOOKUP(Table4[[#This Row],[Product_ID]],Product_Dim[Product_ID],Product_Dim[Category],0)</f>
        <v>Electronics</v>
      </c>
      <c r="P244">
        <f>_xlfn.XLOOKUP(Table4[[#This Row],[Product_ID]],Product_Dim[Product_ID],Product_Dim[Cost Cleaned2],"0")</f>
        <v>439.07</v>
      </c>
      <c r="Q244" s="4">
        <f>IFERROR(Table4[[#This Row],[Total Amount]]-Table4[[#This Row],[Cost]]*Table4[[#This Row],[Quantity]],0)</f>
        <v>-80.211499999999944</v>
      </c>
    </row>
    <row r="245" spans="1:17" x14ac:dyDescent="0.35">
      <c r="A245" t="s">
        <v>2058</v>
      </c>
      <c r="B245" s="1">
        <v>45480</v>
      </c>
      <c r="C245" t="s">
        <v>1134</v>
      </c>
      <c r="D245" t="s">
        <v>1672</v>
      </c>
      <c r="E245" t="s">
        <v>1786</v>
      </c>
      <c r="F245" t="str">
        <f>_xlfn.XLOOKUP(Table4[[#This Row],[Store_ID]],Table2[Store_ID],Table2[Region],"Unknown")</f>
        <v>South</v>
      </c>
      <c r="G245">
        <v>2</v>
      </c>
      <c r="H245">
        <f>IF(ISBLANK(G245),AVERAGE(Table4[Quantity]),(G245))</f>
        <v>2</v>
      </c>
      <c r="I245">
        <v>703.95</v>
      </c>
      <c r="J245">
        <f>IF(ISBLANK(I245),AVERAGE(Table4[Unit_Price]),(I245))</f>
        <v>703.95</v>
      </c>
      <c r="K245">
        <v>0.03</v>
      </c>
      <c r="L245">
        <f>Table4[[#This Row],[Quantity cleaned]]*Table4[[#This Row],[Unit Price Cleaned]]*(1-Table4[[#This Row],[Discount]])</f>
        <v>1365.663</v>
      </c>
      <c r="M245">
        <f>IF(ISBLANK(L245),AVERAGE(Table4[Total Amount]),(L245))</f>
        <v>1365.663</v>
      </c>
      <c r="N245" t="str">
        <f>_xlfn.XLOOKUP(Table4[[#This Row],[Product_ID]],Product_Dim[Product_ID],Product_Dim[Product_Name],"Missing")</f>
        <v>Adjustable Dumbbells 20kg</v>
      </c>
      <c r="O245" t="str">
        <f>_xlfn.XLOOKUP(Table4[[#This Row],[Product_ID]],Product_Dim[Product_ID],Product_Dim[Category],0)</f>
        <v>Sports</v>
      </c>
      <c r="P245">
        <f>_xlfn.XLOOKUP(Table4[[#This Row],[Product_ID]],Product_Dim[Product_ID],Product_Dim[Cost Cleaned2],"0")</f>
        <v>240.63</v>
      </c>
      <c r="Q245" s="4">
        <f>IFERROR(Table4[[#This Row],[Total Amount]]-Table4[[#This Row],[Cost]]*Table4[[#This Row],[Quantity]],0)</f>
        <v>884.40300000000002</v>
      </c>
    </row>
    <row r="246" spans="1:17" x14ac:dyDescent="0.35">
      <c r="A246" t="s">
        <v>2059</v>
      </c>
      <c r="B246" s="1">
        <v>45780</v>
      </c>
      <c r="C246" t="s">
        <v>649</v>
      </c>
      <c r="D246" t="s">
        <v>1570</v>
      </c>
      <c r="E246" t="s">
        <v>1746</v>
      </c>
      <c r="F246" t="str">
        <f>_xlfn.XLOOKUP(Table4[[#This Row],[Store_ID]],Table2[Store_ID],Table2[Region],"Unknown")</f>
        <v>East</v>
      </c>
      <c r="G246">
        <v>4</v>
      </c>
      <c r="H246">
        <f>IF(ISBLANK(G246),AVERAGE(Table4[Quantity]),(G246))</f>
        <v>4</v>
      </c>
      <c r="I246">
        <v>452.67</v>
      </c>
      <c r="J246">
        <f>IF(ISBLANK(I246),AVERAGE(Table4[Unit_Price]),(I246))</f>
        <v>452.67</v>
      </c>
      <c r="K246">
        <v>0.28000000000000003</v>
      </c>
      <c r="L246">
        <f>Table4[[#This Row],[Quantity cleaned]]*Table4[[#This Row],[Unit Price Cleaned]]*(1-Table4[[#This Row],[Discount]])</f>
        <v>1303.6895999999999</v>
      </c>
      <c r="M246">
        <f>IF(ISBLANK(L246),AVERAGE(Table4[Total Amount]),(L246))</f>
        <v>1303.6895999999999</v>
      </c>
      <c r="N246" t="str">
        <f>_xlfn.XLOOKUP(Table4[[#This Row],[Product_ID]],Product_Dim[Product_ID],Product_Dim[Product_Name],"Missing")</f>
        <v>Decorative Wall Mirror</v>
      </c>
      <c r="O246" t="str">
        <f>_xlfn.XLOOKUP(Table4[[#This Row],[Product_ID]],Product_Dim[Product_ID],Product_Dim[Category],0)</f>
        <v>Home</v>
      </c>
      <c r="P246">
        <f>_xlfn.XLOOKUP(Table4[[#This Row],[Product_ID]],Product_Dim[Product_ID],Product_Dim[Cost Cleaned2],"0")</f>
        <v>48.01</v>
      </c>
      <c r="Q246" s="4">
        <f>IFERROR(Table4[[#This Row],[Total Amount]]-Table4[[#This Row],[Cost]]*Table4[[#This Row],[Quantity]],0)</f>
        <v>1111.6496</v>
      </c>
    </row>
    <row r="247" spans="1:17" x14ac:dyDescent="0.35">
      <c r="A247" t="s">
        <v>2060</v>
      </c>
      <c r="B247" s="1">
        <v>45349</v>
      </c>
      <c r="C247" t="s">
        <v>1423</v>
      </c>
      <c r="D247" t="s">
        <v>1556</v>
      </c>
      <c r="E247" t="s">
        <v>1773</v>
      </c>
      <c r="F247" t="str">
        <f>_xlfn.XLOOKUP(Table4[[#This Row],[Store_ID]],Table2[Store_ID],Table2[Region],"Unknown")</f>
        <v>South</v>
      </c>
      <c r="G247">
        <v>2</v>
      </c>
      <c r="H247">
        <f>IF(ISBLANK(G247),AVERAGE(Table4[Quantity]),(G247))</f>
        <v>2</v>
      </c>
      <c r="I247">
        <v>377.3</v>
      </c>
      <c r="J247">
        <f>IF(ISBLANK(I247),AVERAGE(Table4[Unit_Price]),(I247))</f>
        <v>377.3</v>
      </c>
      <c r="K247">
        <v>0.15</v>
      </c>
      <c r="L247">
        <f>Table4[[#This Row],[Quantity cleaned]]*Table4[[#This Row],[Unit Price Cleaned]]*(1-Table4[[#This Row],[Discount]])</f>
        <v>641.41</v>
      </c>
      <c r="M247">
        <f>IF(ISBLANK(L247),AVERAGE(Table4[Total Amount]),(L247))</f>
        <v>641.41</v>
      </c>
      <c r="N247" t="str">
        <f>_xlfn.XLOOKUP(Table4[[#This Row],[Product_ID]],Product_Dim[Product_ID],Product_Dim[Product_Name],"Missing")</f>
        <v>Wireless Bluetooth Earbuds</v>
      </c>
      <c r="O247" t="str">
        <f>_xlfn.XLOOKUP(Table4[[#This Row],[Product_ID]],Product_Dim[Product_ID],Product_Dim[Category],0)</f>
        <v>Electronics</v>
      </c>
      <c r="P247">
        <f>_xlfn.XLOOKUP(Table4[[#This Row],[Product_ID]],Product_Dim[Product_ID],Product_Dim[Cost Cleaned2],"0")</f>
        <v>439.07</v>
      </c>
      <c r="Q247" s="4">
        <f>IFERROR(Table4[[#This Row],[Total Amount]]-Table4[[#This Row],[Cost]]*Table4[[#This Row],[Quantity]],0)</f>
        <v>-236.73000000000002</v>
      </c>
    </row>
    <row r="248" spans="1:17" x14ac:dyDescent="0.35">
      <c r="A248" t="s">
        <v>2061</v>
      </c>
      <c r="B248" s="1">
        <v>45846</v>
      </c>
      <c r="C248" t="s">
        <v>1075</v>
      </c>
      <c r="D248" t="s">
        <v>1690</v>
      </c>
      <c r="E248" t="s">
        <v>1773</v>
      </c>
      <c r="F248" t="str">
        <f>_xlfn.XLOOKUP(Table4[[#This Row],[Store_ID]],Table2[Store_ID],Table2[Region],"Unknown")</f>
        <v>South</v>
      </c>
      <c r="G248">
        <v>2</v>
      </c>
      <c r="H248">
        <f>IF(ISBLANK(G248),AVERAGE(Table4[Quantity]),(G248))</f>
        <v>2</v>
      </c>
      <c r="I248">
        <v>130.47999999999999</v>
      </c>
      <c r="J248">
        <f>IF(ISBLANK(I248),AVERAGE(Table4[Unit_Price]),(I248))</f>
        <v>130.47999999999999</v>
      </c>
      <c r="K248">
        <v>0.23</v>
      </c>
      <c r="L248">
        <f>Table4[[#This Row],[Quantity cleaned]]*Table4[[#This Row],[Unit Price Cleaned]]*(1-Table4[[#This Row],[Discount]])</f>
        <v>200.9392</v>
      </c>
      <c r="M248">
        <f>IF(ISBLANK(L248),AVERAGE(Table4[Total Amount]),(L248))</f>
        <v>200.9392</v>
      </c>
      <c r="N248" t="str">
        <f>_xlfn.XLOOKUP(Table4[[#This Row],[Product_ID]],Product_Dim[Product_ID],Product_Dim[Product_Name],"Missing")</f>
        <v>Bluetooth Car Audio System</v>
      </c>
      <c r="O248" t="str">
        <f>_xlfn.XLOOKUP(Table4[[#This Row],[Product_ID]],Product_Dim[Product_ID],Product_Dim[Category],0)</f>
        <v>Electronics</v>
      </c>
      <c r="P248">
        <f>_xlfn.XLOOKUP(Table4[[#This Row],[Product_ID]],Product_Dim[Product_ID],Product_Dim[Cost Cleaned2],"0")</f>
        <v>403.71</v>
      </c>
      <c r="Q248" s="4">
        <f>IFERROR(Table4[[#This Row],[Total Amount]]-Table4[[#This Row],[Cost]]*Table4[[#This Row],[Quantity]],0)</f>
        <v>-606.48079999999993</v>
      </c>
    </row>
    <row r="249" spans="1:17" x14ac:dyDescent="0.35">
      <c r="A249" t="s">
        <v>2062</v>
      </c>
      <c r="B249" s="1">
        <v>45729</v>
      </c>
      <c r="C249" t="s">
        <v>1344</v>
      </c>
      <c r="D249" t="s">
        <v>1730</v>
      </c>
      <c r="E249" t="s">
        <v>1788</v>
      </c>
      <c r="F249" t="str">
        <f>_xlfn.XLOOKUP(Table4[[#This Row],[Store_ID]],Table2[Store_ID],Table2[Region],"Unknown")</f>
        <v>North</v>
      </c>
      <c r="G249">
        <v>1</v>
      </c>
      <c r="H249">
        <f>IF(ISBLANK(G249),AVERAGE(Table4[Quantity]),(G249))</f>
        <v>1</v>
      </c>
      <c r="I249">
        <v>809.45</v>
      </c>
      <c r="J249">
        <f>IF(ISBLANK(I249),AVERAGE(Table4[Unit_Price]),(I249))</f>
        <v>809.45</v>
      </c>
      <c r="K249">
        <v>0.09</v>
      </c>
      <c r="L249">
        <f>Table4[[#This Row],[Quantity cleaned]]*Table4[[#This Row],[Unit Price Cleaned]]*(1-Table4[[#This Row],[Discount]])</f>
        <v>736.59950000000003</v>
      </c>
      <c r="M249">
        <f>IF(ISBLANK(L249),AVERAGE(Table4[Total Amount]),(L249))</f>
        <v>736.59950000000003</v>
      </c>
      <c r="N249" t="str">
        <f>_xlfn.XLOOKUP(Table4[[#This Row],[Product_ID]],Product_Dim[Product_ID],Product_Dim[Product_Name],"Missing")</f>
        <v>Vitamin E Body Lotion</v>
      </c>
      <c r="O249" t="str">
        <f>_xlfn.XLOOKUP(Table4[[#This Row],[Product_ID]],Product_Dim[Product_ID],Product_Dim[Category],0)</f>
        <v>Beauty</v>
      </c>
      <c r="P249">
        <f>_xlfn.XLOOKUP(Table4[[#This Row],[Product_ID]],Product_Dim[Product_ID],Product_Dim[Cost Cleaned2],"0")</f>
        <v>358.47</v>
      </c>
      <c r="Q249" s="4">
        <f>IFERROR(Table4[[#This Row],[Total Amount]]-Table4[[#This Row],[Cost]]*Table4[[#This Row],[Quantity]],0)</f>
        <v>378.12950000000001</v>
      </c>
    </row>
    <row r="250" spans="1:17" x14ac:dyDescent="0.35">
      <c r="A250" t="s">
        <v>2063</v>
      </c>
      <c r="B250" s="1">
        <v>45768</v>
      </c>
      <c r="C250" t="s">
        <v>296</v>
      </c>
      <c r="D250" t="s">
        <v>1632</v>
      </c>
      <c r="E250" t="s">
        <v>1780</v>
      </c>
      <c r="F250" t="str">
        <f>_xlfn.XLOOKUP(Table4[[#This Row],[Store_ID]],Table2[Store_ID],Table2[Region],"Unknown")</f>
        <v>South</v>
      </c>
      <c r="G250">
        <v>3</v>
      </c>
      <c r="H250">
        <f>IF(ISBLANK(G250),AVERAGE(Table4[Quantity]),(G250))</f>
        <v>3</v>
      </c>
      <c r="I250">
        <v>499.12</v>
      </c>
      <c r="J250">
        <f>IF(ISBLANK(I250),AVERAGE(Table4[Unit_Price]),(I250))</f>
        <v>499.12</v>
      </c>
      <c r="K250">
        <v>0.05</v>
      </c>
      <c r="L250">
        <f>Table4[[#This Row],[Quantity cleaned]]*Table4[[#This Row],[Unit Price Cleaned]]*(1-Table4[[#This Row],[Discount]])</f>
        <v>1422.492</v>
      </c>
      <c r="M250">
        <f>IF(ISBLANK(L250),AVERAGE(Table4[Total Amount]),(L250))</f>
        <v>1422.492</v>
      </c>
      <c r="N250" t="str">
        <f>_xlfn.XLOOKUP(Table4[[#This Row],[Product_ID]],Product_Dim[Product_ID],Product_Dim[Product_Name],"Missing")</f>
        <v>High-Grip Football</v>
      </c>
      <c r="O250" t="str">
        <f>_xlfn.XLOOKUP(Table4[[#This Row],[Product_ID]],Product_Dim[Product_ID],Product_Dim[Category],0)</f>
        <v>Sports</v>
      </c>
      <c r="P250">
        <f>_xlfn.XLOOKUP(Table4[[#This Row],[Product_ID]],Product_Dim[Product_ID],Product_Dim[Cost Cleaned2],"0")</f>
        <v>318.91000000000003</v>
      </c>
      <c r="Q250" s="4">
        <f>IFERROR(Table4[[#This Row],[Total Amount]]-Table4[[#This Row],[Cost]]*Table4[[#This Row],[Quantity]],0)</f>
        <v>465.76199999999994</v>
      </c>
    </row>
    <row r="251" spans="1:17" x14ac:dyDescent="0.35">
      <c r="A251" t="s">
        <v>2064</v>
      </c>
      <c r="B251" s="1">
        <v>45606</v>
      </c>
      <c r="C251" t="s">
        <v>95</v>
      </c>
      <c r="D251" t="s">
        <v>1678</v>
      </c>
      <c r="E251" t="s">
        <v>1760</v>
      </c>
      <c r="F251" t="str">
        <f>_xlfn.XLOOKUP(Table4[[#This Row],[Store_ID]],Table2[Store_ID],Table2[Region],"Unknown")</f>
        <v>North</v>
      </c>
      <c r="G251">
        <v>2</v>
      </c>
      <c r="H251">
        <f>IF(ISBLANK(G251),AVERAGE(Table4[Quantity]),(G251))</f>
        <v>2</v>
      </c>
      <c r="I251">
        <v>894.58</v>
      </c>
      <c r="J251">
        <f>IF(ISBLANK(I251),AVERAGE(Table4[Unit_Price]),(I251))</f>
        <v>894.58</v>
      </c>
      <c r="K251">
        <v>0.25</v>
      </c>
      <c r="L251">
        <f>Table4[[#This Row],[Quantity cleaned]]*Table4[[#This Row],[Unit Price Cleaned]]*(1-Table4[[#This Row],[Discount]])</f>
        <v>1341.8700000000001</v>
      </c>
      <c r="M251">
        <f>IF(ISBLANK(L251),AVERAGE(Table4[Total Amount]),(L251))</f>
        <v>1341.8700000000001</v>
      </c>
      <c r="N251" t="str">
        <f>_xlfn.XLOOKUP(Table4[[#This Row],[Product_ID]],Product_Dim[Product_ID],Product_Dim[Product_Name],"Missing")</f>
        <v>Wooden Nightstand</v>
      </c>
      <c r="O251" t="str">
        <f>_xlfn.XLOOKUP(Table4[[#This Row],[Product_ID]],Product_Dim[Product_ID],Product_Dim[Category],0)</f>
        <v>Home</v>
      </c>
      <c r="P251">
        <f>_xlfn.XLOOKUP(Table4[[#This Row],[Product_ID]],Product_Dim[Product_ID],Product_Dim[Cost Cleaned2],"0")</f>
        <v>243.7</v>
      </c>
      <c r="Q251" s="4">
        <f>IFERROR(Table4[[#This Row],[Total Amount]]-Table4[[#This Row],[Cost]]*Table4[[#This Row],[Quantity]],0)</f>
        <v>854.47000000000014</v>
      </c>
    </row>
    <row r="252" spans="1:17" x14ac:dyDescent="0.35">
      <c r="A252" t="s">
        <v>2065</v>
      </c>
      <c r="B252" s="1">
        <v>45513</v>
      </c>
      <c r="C252" t="s">
        <v>444</v>
      </c>
      <c r="D252" t="s">
        <v>1692</v>
      </c>
      <c r="E252" t="s">
        <v>1780</v>
      </c>
      <c r="F252" t="str">
        <f>_xlfn.XLOOKUP(Table4[[#This Row],[Store_ID]],Table2[Store_ID],Table2[Region],"Unknown")</f>
        <v>South</v>
      </c>
      <c r="G252">
        <v>4</v>
      </c>
      <c r="H252">
        <f>IF(ISBLANK(G252),AVERAGE(Table4[Quantity]),(G252))</f>
        <v>4</v>
      </c>
      <c r="I252">
        <v>578.39</v>
      </c>
      <c r="J252">
        <f>IF(ISBLANK(I252),AVERAGE(Table4[Unit_Price]),(I252))</f>
        <v>578.39</v>
      </c>
      <c r="K252">
        <v>0.01</v>
      </c>
      <c r="L252">
        <f>Table4[[#This Row],[Quantity cleaned]]*Table4[[#This Row],[Unit Price Cleaned]]*(1-Table4[[#This Row],[Discount]])</f>
        <v>2290.4243999999999</v>
      </c>
      <c r="M252">
        <f>IF(ISBLANK(L252),AVERAGE(Table4[Total Amount]),(L252))</f>
        <v>2290.4243999999999</v>
      </c>
      <c r="N252" t="str">
        <f>_xlfn.XLOOKUP(Table4[[#This Row],[Product_ID]],Product_Dim[Product_ID],Product_Dim[Product_Name],"Missing")</f>
        <v>Women's Ankle Boots</v>
      </c>
      <c r="O252" t="str">
        <f>_xlfn.XLOOKUP(Table4[[#This Row],[Product_ID]],Product_Dim[Product_ID],Product_Dim[Category],0)</f>
        <v>Clothing</v>
      </c>
      <c r="P252">
        <f>_xlfn.XLOOKUP(Table4[[#This Row],[Product_ID]],Product_Dim[Product_ID],Product_Dim[Cost Cleaned2],"0")</f>
        <v>158.13999999999999</v>
      </c>
      <c r="Q252" s="4">
        <f>IFERROR(Table4[[#This Row],[Total Amount]]-Table4[[#This Row],[Cost]]*Table4[[#This Row],[Quantity]],0)</f>
        <v>1657.8643999999999</v>
      </c>
    </row>
    <row r="253" spans="1:17" x14ac:dyDescent="0.35">
      <c r="A253" t="s">
        <v>2066</v>
      </c>
      <c r="B253" s="1">
        <v>45356</v>
      </c>
      <c r="C253" t="s">
        <v>1487</v>
      </c>
      <c r="D253" t="s">
        <v>1624</v>
      </c>
      <c r="E253" t="s">
        <v>1801</v>
      </c>
      <c r="F253" t="str">
        <f>_xlfn.XLOOKUP(Table4[[#This Row],[Store_ID]],Table2[Store_ID],Table2[Region],"Unknown")</f>
        <v>North</v>
      </c>
      <c r="G253">
        <v>4</v>
      </c>
      <c r="H253">
        <f>IF(ISBLANK(G253),AVERAGE(Table4[Quantity]),(G253))</f>
        <v>4</v>
      </c>
      <c r="I253">
        <v>982.45</v>
      </c>
      <c r="J253">
        <f>IF(ISBLANK(I253),AVERAGE(Table4[Unit_Price]),(I253))</f>
        <v>982.45</v>
      </c>
      <c r="K253">
        <v>0.2</v>
      </c>
      <c r="L253">
        <f>Table4[[#This Row],[Quantity cleaned]]*Table4[[#This Row],[Unit Price Cleaned]]*(1-Table4[[#This Row],[Discount]])</f>
        <v>3143.84</v>
      </c>
      <c r="M253">
        <f>IF(ISBLANK(L253),AVERAGE(Table4[Total Amount]),(L253))</f>
        <v>3143.84</v>
      </c>
      <c r="N253" t="str">
        <f>_xlfn.XLOOKUP(Table4[[#This Row],[Product_ID]],Product_Dim[Product_ID],Product_Dim[Product_Name],"Missing")</f>
        <v>Yoga Exercise Mat</v>
      </c>
      <c r="O253" t="str">
        <f>_xlfn.XLOOKUP(Table4[[#This Row],[Product_ID]],Product_Dim[Product_ID],Product_Dim[Category],0)</f>
        <v>Sports</v>
      </c>
      <c r="P253">
        <f>_xlfn.XLOOKUP(Table4[[#This Row],[Product_ID]],Product_Dim[Product_ID],Product_Dim[Cost Cleaned2],"0")</f>
        <v>313.26</v>
      </c>
      <c r="Q253" s="4">
        <f>IFERROR(Table4[[#This Row],[Total Amount]]-Table4[[#This Row],[Cost]]*Table4[[#This Row],[Quantity]],0)</f>
        <v>1890.8000000000002</v>
      </c>
    </row>
    <row r="254" spans="1:17" x14ac:dyDescent="0.35">
      <c r="A254" t="s">
        <v>2067</v>
      </c>
      <c r="B254" s="1">
        <v>45925</v>
      </c>
      <c r="C254" t="s">
        <v>1384</v>
      </c>
      <c r="D254" t="s">
        <v>1738</v>
      </c>
      <c r="E254" t="s">
        <v>1807</v>
      </c>
      <c r="F254" t="str">
        <f>_xlfn.XLOOKUP(Table4[[#This Row],[Store_ID]],Table2[Store_ID],Table2[Region],"Unknown")</f>
        <v>East</v>
      </c>
      <c r="G254">
        <v>1</v>
      </c>
      <c r="H254">
        <f>IF(ISBLANK(G254),AVERAGE(Table4[Quantity]),(G254))</f>
        <v>1</v>
      </c>
      <c r="I254">
        <v>549.52</v>
      </c>
      <c r="J254">
        <f>IF(ISBLANK(I254),AVERAGE(Table4[Unit_Price]),(I254))</f>
        <v>549.52</v>
      </c>
      <c r="K254">
        <v>0.1</v>
      </c>
      <c r="L254">
        <f>Table4[[#This Row],[Quantity cleaned]]*Table4[[#This Row],[Unit Price Cleaned]]*(1-Table4[[#This Row],[Discount]])</f>
        <v>494.56799999999998</v>
      </c>
      <c r="M254">
        <f>IF(ISBLANK(L254),AVERAGE(Table4[Total Amount]),(L254))</f>
        <v>494.56799999999998</v>
      </c>
      <c r="N254" t="str">
        <f>_xlfn.XLOOKUP(Table4[[#This Row],[Product_ID]],Product_Dim[Product_ID],Product_Dim[Product_Name],"Missing")</f>
        <v>Portable Bluetooth Speaker</v>
      </c>
      <c r="O254" t="str">
        <f>_xlfn.XLOOKUP(Table4[[#This Row],[Product_ID]],Product_Dim[Product_ID],Product_Dim[Category],0)</f>
        <v>Electronics</v>
      </c>
      <c r="P254">
        <f>_xlfn.XLOOKUP(Table4[[#This Row],[Product_ID]],Product_Dim[Product_ID],Product_Dim[Cost Cleaned2],"0")</f>
        <v>431.67</v>
      </c>
      <c r="Q254" s="4">
        <f>IFERROR(Table4[[#This Row],[Total Amount]]-Table4[[#This Row],[Cost]]*Table4[[#This Row],[Quantity]],0)</f>
        <v>62.897999999999968</v>
      </c>
    </row>
    <row r="255" spans="1:17" x14ac:dyDescent="0.35">
      <c r="A255" t="s">
        <v>2068</v>
      </c>
      <c r="B255" s="1">
        <v>45876</v>
      </c>
      <c r="C255" t="s">
        <v>765</v>
      </c>
      <c r="D255" t="s">
        <v>1726</v>
      </c>
      <c r="E255" t="s">
        <v>1804</v>
      </c>
      <c r="F255" t="str">
        <f>_xlfn.XLOOKUP(Table4[[#This Row],[Store_ID]],Table2[Store_ID],Table2[Region],"Unknown")</f>
        <v>East</v>
      </c>
      <c r="G255">
        <v>2</v>
      </c>
      <c r="H255">
        <f>IF(ISBLANK(G255),AVERAGE(Table4[Quantity]),(G255))</f>
        <v>2</v>
      </c>
      <c r="I255">
        <v>239.92</v>
      </c>
      <c r="J255">
        <f>IF(ISBLANK(I255),AVERAGE(Table4[Unit_Price]),(I255))</f>
        <v>239.92</v>
      </c>
      <c r="K255">
        <v>0.16</v>
      </c>
      <c r="L255">
        <f>Table4[[#This Row],[Quantity cleaned]]*Table4[[#This Row],[Unit Price Cleaned]]*(1-Table4[[#This Row],[Discount]])</f>
        <v>403.06559999999996</v>
      </c>
      <c r="M255">
        <f>IF(ISBLANK(L255),AVERAGE(Table4[Total Amount]),(L255))</f>
        <v>403.06559999999996</v>
      </c>
      <c r="N255" t="str">
        <f>_xlfn.XLOOKUP(Table4[[#This Row],[Product_ID]],Product_Dim[Product_ID],Product_Dim[Product_Name],"Missing")</f>
        <v>Microwave Oven</v>
      </c>
      <c r="O255" t="str">
        <f>_xlfn.XLOOKUP(Table4[[#This Row],[Product_ID]],Product_Dim[Product_ID],Product_Dim[Category],0)</f>
        <v>Home</v>
      </c>
      <c r="P255">
        <f>_xlfn.XLOOKUP(Table4[[#This Row],[Product_ID]],Product_Dim[Product_ID],Product_Dim[Cost Cleaned2],"0")</f>
        <v>447.43</v>
      </c>
      <c r="Q255" s="4">
        <f>IFERROR(Table4[[#This Row],[Total Amount]]-Table4[[#This Row],[Cost]]*Table4[[#This Row],[Quantity]],0)</f>
        <v>-491.79440000000005</v>
      </c>
    </row>
    <row r="256" spans="1:17" x14ac:dyDescent="0.35">
      <c r="A256" t="s">
        <v>2069</v>
      </c>
      <c r="B256" s="1">
        <v>45338</v>
      </c>
      <c r="C256" t="s">
        <v>293</v>
      </c>
      <c r="D256" t="s">
        <v>1726</v>
      </c>
      <c r="E256" t="s">
        <v>1770</v>
      </c>
      <c r="F256" t="str">
        <f>_xlfn.XLOOKUP(Table4[[#This Row],[Store_ID]],Table2[Store_ID],Table2[Region],"Unknown")</f>
        <v>East</v>
      </c>
      <c r="G256">
        <v>2</v>
      </c>
      <c r="H256">
        <f>IF(ISBLANK(G256),AVERAGE(Table4[Quantity]),(G256))</f>
        <v>2</v>
      </c>
      <c r="I256">
        <v>878.05</v>
      </c>
      <c r="J256">
        <f>IF(ISBLANK(I256),AVERAGE(Table4[Unit_Price]),(I256))</f>
        <v>878.05</v>
      </c>
      <c r="K256">
        <v>0.11</v>
      </c>
      <c r="L256">
        <f>Table4[[#This Row],[Quantity cleaned]]*Table4[[#This Row],[Unit Price Cleaned]]*(1-Table4[[#This Row],[Discount]])</f>
        <v>1562.9289999999999</v>
      </c>
      <c r="M256">
        <f>IF(ISBLANK(L256),AVERAGE(Table4[Total Amount]),(L256))</f>
        <v>1562.9289999999999</v>
      </c>
      <c r="N256" t="str">
        <f>_xlfn.XLOOKUP(Table4[[#This Row],[Product_ID]],Product_Dim[Product_ID],Product_Dim[Product_Name],"Missing")</f>
        <v>Microwave Oven</v>
      </c>
      <c r="O256" t="str">
        <f>_xlfn.XLOOKUP(Table4[[#This Row],[Product_ID]],Product_Dim[Product_ID],Product_Dim[Category],0)</f>
        <v>Home</v>
      </c>
      <c r="P256">
        <f>_xlfn.XLOOKUP(Table4[[#This Row],[Product_ID]],Product_Dim[Product_ID],Product_Dim[Cost Cleaned2],"0")</f>
        <v>447.43</v>
      </c>
      <c r="Q256" s="4">
        <f>IFERROR(Table4[[#This Row],[Total Amount]]-Table4[[#This Row],[Cost]]*Table4[[#This Row],[Quantity]],0)</f>
        <v>668.06899999999985</v>
      </c>
    </row>
    <row r="257" spans="1:17" x14ac:dyDescent="0.35">
      <c r="A257" t="s">
        <v>2070</v>
      </c>
      <c r="B257" s="1">
        <v>45746</v>
      </c>
      <c r="C257" t="s">
        <v>167</v>
      </c>
      <c r="D257" t="s">
        <v>1540</v>
      </c>
      <c r="E257" t="s">
        <v>1780</v>
      </c>
      <c r="F257" t="str">
        <f>_xlfn.XLOOKUP(Table4[[#This Row],[Store_ID]],Table2[Store_ID],Table2[Region],"Unknown")</f>
        <v>South</v>
      </c>
      <c r="G257">
        <v>3</v>
      </c>
      <c r="H257">
        <f>IF(ISBLANK(G257),AVERAGE(Table4[Quantity]),(G257))</f>
        <v>3</v>
      </c>
      <c r="I257">
        <v>546.96</v>
      </c>
      <c r="J257">
        <f>IF(ISBLANK(I257),AVERAGE(Table4[Unit_Price]),(I257))</f>
        <v>546.96</v>
      </c>
      <c r="K257">
        <v>0.19</v>
      </c>
      <c r="L257">
        <f>Table4[[#This Row],[Quantity cleaned]]*Table4[[#This Row],[Unit Price Cleaned]]*(1-Table4[[#This Row],[Discount]])</f>
        <v>1329.1128000000001</v>
      </c>
      <c r="M257">
        <f>IF(ISBLANK(L257),AVERAGE(Table4[Total Amount]),(L257))</f>
        <v>1329.1128000000001</v>
      </c>
      <c r="N257" t="str">
        <f>_xlfn.XLOOKUP(Table4[[#This Row],[Product_ID]],Product_Dim[Product_ID],Product_Dim[Product_Name],"Missing")</f>
        <v>Men's Graphic T-Shirt</v>
      </c>
      <c r="O257" t="str">
        <f>_xlfn.XLOOKUP(Table4[[#This Row],[Product_ID]],Product_Dim[Product_ID],Product_Dim[Category],0)</f>
        <v>Clothing</v>
      </c>
      <c r="P257">
        <f>_xlfn.XLOOKUP(Table4[[#This Row],[Product_ID]],Product_Dim[Product_ID],Product_Dim[Cost Cleaned2],"0")</f>
        <v>342.56</v>
      </c>
      <c r="Q257" s="4">
        <f>IFERROR(Table4[[#This Row],[Total Amount]]-Table4[[#This Row],[Cost]]*Table4[[#This Row],[Quantity]],0)</f>
        <v>301.43280000000004</v>
      </c>
    </row>
    <row r="258" spans="1:17" x14ac:dyDescent="0.35">
      <c r="A258" t="s">
        <v>2071</v>
      </c>
      <c r="B258" s="1">
        <v>45706</v>
      </c>
      <c r="C258" t="s">
        <v>1447</v>
      </c>
      <c r="D258" t="s">
        <v>1576</v>
      </c>
      <c r="E258" t="s">
        <v>1783</v>
      </c>
      <c r="F258" t="str">
        <f>_xlfn.XLOOKUP(Table4[[#This Row],[Store_ID]],Table2[Store_ID],Table2[Region],"Unknown")</f>
        <v>East</v>
      </c>
      <c r="G258">
        <v>2</v>
      </c>
      <c r="H258">
        <f>IF(ISBLANK(G258),AVERAGE(Table4[Quantity]),(G258))</f>
        <v>2</v>
      </c>
      <c r="I258">
        <v>71.77</v>
      </c>
      <c r="J258">
        <f>IF(ISBLANK(I258),AVERAGE(Table4[Unit_Price]),(I258))</f>
        <v>71.77</v>
      </c>
      <c r="K258">
        <v>0.22</v>
      </c>
      <c r="L258">
        <f>Table4[[#This Row],[Quantity cleaned]]*Table4[[#This Row],[Unit Price Cleaned]]*(1-Table4[[#This Row],[Discount]])</f>
        <v>111.96119999999999</v>
      </c>
      <c r="M258">
        <f>IF(ISBLANK(L258),AVERAGE(Table4[Total Amount]),(L258))</f>
        <v>111.96119999999999</v>
      </c>
      <c r="N258" t="str">
        <f>_xlfn.XLOOKUP(Table4[[#This Row],[Product_ID]],Product_Dim[Product_ID],Product_Dim[Product_Name],"Missing")</f>
        <v>Soccer Training Cone Set</v>
      </c>
      <c r="O258" t="str">
        <f>_xlfn.XLOOKUP(Table4[[#This Row],[Product_ID]],Product_Dim[Product_ID],Product_Dim[Category],0)</f>
        <v>Sports</v>
      </c>
      <c r="P258">
        <f>_xlfn.XLOOKUP(Table4[[#This Row],[Product_ID]],Product_Dim[Product_ID],Product_Dim[Cost Cleaned2],"0")</f>
        <v>144.53</v>
      </c>
      <c r="Q258" s="4">
        <f>IFERROR(Table4[[#This Row],[Total Amount]]-Table4[[#This Row],[Cost]]*Table4[[#This Row],[Quantity]],0)</f>
        <v>-177.09880000000001</v>
      </c>
    </row>
    <row r="259" spans="1:17" x14ac:dyDescent="0.35">
      <c r="A259" t="s">
        <v>2072</v>
      </c>
      <c r="B259" s="1">
        <v>45717</v>
      </c>
      <c r="C259" t="s">
        <v>58</v>
      </c>
      <c r="D259" t="s">
        <v>1590</v>
      </c>
      <c r="E259" t="s">
        <v>1751</v>
      </c>
      <c r="F259" t="str">
        <f>_xlfn.XLOOKUP(Table4[[#This Row],[Store_ID]],Table2[Store_ID],Table2[Region],"Unknown")</f>
        <v>North</v>
      </c>
      <c r="G259">
        <v>2</v>
      </c>
      <c r="H259">
        <f>IF(ISBLANK(G259),AVERAGE(Table4[Quantity]),(G259))</f>
        <v>2</v>
      </c>
      <c r="I259">
        <v>679.86</v>
      </c>
      <c r="J259">
        <f>IF(ISBLANK(I259),AVERAGE(Table4[Unit_Price]),(I259))</f>
        <v>679.86</v>
      </c>
      <c r="K259">
        <v>0.22</v>
      </c>
      <c r="L259">
        <f>Table4[[#This Row],[Quantity cleaned]]*Table4[[#This Row],[Unit Price Cleaned]]*(1-Table4[[#This Row],[Discount]])</f>
        <v>1060.5816</v>
      </c>
      <c r="M259">
        <f>IF(ISBLANK(L259),AVERAGE(Table4[Total Amount]),(L259))</f>
        <v>1060.5816</v>
      </c>
      <c r="N259" t="str">
        <f>_xlfn.XLOOKUP(Table4[[#This Row],[Product_ID]],Product_Dim[Product_ID],Product_Dim[Product_Name],"Missing")</f>
        <v>Foldable Camping Chair</v>
      </c>
      <c r="O259" t="str">
        <f>_xlfn.XLOOKUP(Table4[[#This Row],[Product_ID]],Product_Dim[Product_ID],Product_Dim[Category],0)</f>
        <v>Sports</v>
      </c>
      <c r="P259">
        <f>_xlfn.XLOOKUP(Table4[[#This Row],[Product_ID]],Product_Dim[Product_ID],Product_Dim[Cost Cleaned2],"0")</f>
        <v>166.06</v>
      </c>
      <c r="Q259" s="4">
        <f>IFERROR(Table4[[#This Row],[Total Amount]]-Table4[[#This Row],[Cost]]*Table4[[#This Row],[Quantity]],0)</f>
        <v>728.46159999999998</v>
      </c>
    </row>
    <row r="260" spans="1:17" x14ac:dyDescent="0.35">
      <c r="A260" t="s">
        <v>2073</v>
      </c>
      <c r="B260" s="1">
        <v>45300</v>
      </c>
      <c r="C260" t="s">
        <v>459</v>
      </c>
      <c r="D260" t="s">
        <v>1612</v>
      </c>
      <c r="E260" t="s">
        <v>1801</v>
      </c>
      <c r="F260" t="str">
        <f>_xlfn.XLOOKUP(Table4[[#This Row],[Store_ID]],Table2[Store_ID],Table2[Region],"Unknown")</f>
        <v>North</v>
      </c>
      <c r="G260">
        <v>1</v>
      </c>
      <c r="H260">
        <f>IF(ISBLANK(G260),AVERAGE(Table4[Quantity]),(G260))</f>
        <v>1</v>
      </c>
      <c r="I260">
        <v>222.94</v>
      </c>
      <c r="J260">
        <f>IF(ISBLANK(I260),AVERAGE(Table4[Unit_Price]),(I260))</f>
        <v>222.94</v>
      </c>
      <c r="K260">
        <v>0.19</v>
      </c>
      <c r="L260">
        <f>Table4[[#This Row],[Quantity cleaned]]*Table4[[#This Row],[Unit Price Cleaned]]*(1-Table4[[#This Row],[Discount]])</f>
        <v>180.5814</v>
      </c>
      <c r="M260">
        <f>IF(ISBLANK(L260),AVERAGE(Table4[Total Amount]),(L260))</f>
        <v>180.5814</v>
      </c>
      <c r="N260" t="str">
        <f>_xlfn.XLOOKUP(Table4[[#This Row],[Product_ID]],Product_Dim[Product_ID],Product_Dim[Product_Name],"Missing")</f>
        <v>Bedroom Table Lamp</v>
      </c>
      <c r="O260" t="str">
        <f>_xlfn.XLOOKUP(Table4[[#This Row],[Product_ID]],Product_Dim[Product_ID],Product_Dim[Category],0)</f>
        <v>Home</v>
      </c>
      <c r="P260">
        <f>_xlfn.XLOOKUP(Table4[[#This Row],[Product_ID]],Product_Dim[Product_ID],Product_Dim[Cost Cleaned2],"0")</f>
        <v>382.22</v>
      </c>
      <c r="Q260" s="4">
        <f>IFERROR(Table4[[#This Row],[Total Amount]]-Table4[[#This Row],[Cost]]*Table4[[#This Row],[Quantity]],0)</f>
        <v>-201.63860000000003</v>
      </c>
    </row>
    <row r="261" spans="1:17" x14ac:dyDescent="0.35">
      <c r="A261" t="s">
        <v>2074</v>
      </c>
      <c r="B261" s="1">
        <v>45773</v>
      </c>
      <c r="C261" t="s">
        <v>789</v>
      </c>
      <c r="D261" t="s">
        <v>1612</v>
      </c>
      <c r="E261" t="s">
        <v>1755</v>
      </c>
      <c r="F261" t="str">
        <f>_xlfn.XLOOKUP(Table4[[#This Row],[Store_ID]],Table2[Store_ID],Table2[Region],"Unknown")</f>
        <v>South</v>
      </c>
      <c r="G261">
        <v>2</v>
      </c>
      <c r="H261">
        <f>IF(ISBLANK(G261),AVERAGE(Table4[Quantity]),(G261))</f>
        <v>2</v>
      </c>
      <c r="I261">
        <v>355.3</v>
      </c>
      <c r="J261">
        <f>IF(ISBLANK(I261),AVERAGE(Table4[Unit_Price]),(I261))</f>
        <v>355.3</v>
      </c>
      <c r="L261">
        <f>Table4[[#This Row],[Quantity cleaned]]*Table4[[#This Row],[Unit Price Cleaned]]*(1-Table4[[#This Row],[Discount]])</f>
        <v>710.6</v>
      </c>
      <c r="M261">
        <f>IF(ISBLANK(L261),AVERAGE(Table4[Total Amount]),(L261))</f>
        <v>710.6</v>
      </c>
      <c r="N261" t="str">
        <f>_xlfn.XLOOKUP(Table4[[#This Row],[Product_ID]],Product_Dim[Product_ID],Product_Dim[Product_Name],"Missing")</f>
        <v>Bedroom Table Lamp</v>
      </c>
      <c r="O261" t="str">
        <f>_xlfn.XLOOKUP(Table4[[#This Row],[Product_ID]],Product_Dim[Product_ID],Product_Dim[Category],0)</f>
        <v>Home</v>
      </c>
      <c r="P261">
        <f>_xlfn.XLOOKUP(Table4[[#This Row],[Product_ID]],Product_Dim[Product_ID],Product_Dim[Cost Cleaned2],"0")</f>
        <v>382.22</v>
      </c>
      <c r="Q261" s="4">
        <f>IFERROR(Table4[[#This Row],[Total Amount]]-Table4[[#This Row],[Cost]]*Table4[[#This Row],[Quantity]],0)</f>
        <v>-53.840000000000032</v>
      </c>
    </row>
    <row r="262" spans="1:17" x14ac:dyDescent="0.35">
      <c r="A262" t="s">
        <v>2075</v>
      </c>
      <c r="B262" s="1">
        <v>45497</v>
      </c>
      <c r="C262" t="s">
        <v>361</v>
      </c>
      <c r="D262" t="s">
        <v>1720</v>
      </c>
      <c r="E262" t="s">
        <v>1807</v>
      </c>
      <c r="F262" t="str">
        <f>_xlfn.XLOOKUP(Table4[[#This Row],[Store_ID]],Table2[Store_ID],Table2[Region],"Unknown")</f>
        <v>East</v>
      </c>
      <c r="G262">
        <v>4</v>
      </c>
      <c r="H262">
        <f>IF(ISBLANK(G262),AVERAGE(Table4[Quantity]),(G262))</f>
        <v>4</v>
      </c>
      <c r="I262">
        <v>611.29999999999995</v>
      </c>
      <c r="J262">
        <f>IF(ISBLANK(I262),AVERAGE(Table4[Unit_Price]),(I262))</f>
        <v>611.29999999999995</v>
      </c>
      <c r="K262">
        <v>0.11</v>
      </c>
      <c r="L262">
        <f>Table4[[#This Row],[Quantity cleaned]]*Table4[[#This Row],[Unit Price Cleaned]]*(1-Table4[[#This Row],[Discount]])</f>
        <v>2176.2280000000001</v>
      </c>
      <c r="M262">
        <f>IF(ISBLANK(L262),AVERAGE(Table4[Total Amount]),(L262))</f>
        <v>2176.2280000000001</v>
      </c>
      <c r="N262" t="str">
        <f>_xlfn.XLOOKUP(Table4[[#This Row],[Product_ID]],Product_Dim[Product_ID],Product_Dim[Product_Name],"Missing")</f>
        <v>Face Foundation Kit</v>
      </c>
      <c r="O262" t="str">
        <f>_xlfn.XLOOKUP(Table4[[#This Row],[Product_ID]],Product_Dim[Product_ID],Product_Dim[Category],0)</f>
        <v>Beauty</v>
      </c>
      <c r="P262">
        <f>_xlfn.XLOOKUP(Table4[[#This Row],[Product_ID]],Product_Dim[Product_ID],Product_Dim[Cost Cleaned2],"0")</f>
        <v>183.04</v>
      </c>
      <c r="Q262" s="4">
        <f>IFERROR(Table4[[#This Row],[Total Amount]]-Table4[[#This Row],[Cost]]*Table4[[#This Row],[Quantity]],0)</f>
        <v>1444.0680000000002</v>
      </c>
    </row>
    <row r="263" spans="1:17" x14ac:dyDescent="0.35">
      <c r="A263" t="s">
        <v>2076</v>
      </c>
      <c r="B263" s="1">
        <v>45742</v>
      </c>
      <c r="C263" t="s">
        <v>1042</v>
      </c>
      <c r="D263" t="s">
        <v>1537</v>
      </c>
      <c r="E263" t="s">
        <v>1776</v>
      </c>
      <c r="F263" t="str">
        <f>_xlfn.XLOOKUP(Table4[[#This Row],[Store_ID]],Table2[Store_ID],Table2[Region],"Unknown")</f>
        <v>West</v>
      </c>
      <c r="G263">
        <v>4</v>
      </c>
      <c r="H263">
        <f>IF(ISBLANK(G263),AVERAGE(Table4[Quantity]),(G263))</f>
        <v>4</v>
      </c>
      <c r="I263">
        <v>849.21</v>
      </c>
      <c r="J263">
        <f>IF(ISBLANK(I263),AVERAGE(Table4[Unit_Price]),(I263))</f>
        <v>849.21</v>
      </c>
      <c r="K263">
        <v>7.0000000000000007E-2</v>
      </c>
      <c r="L263">
        <f>Table4[[#This Row],[Quantity cleaned]]*Table4[[#This Row],[Unit Price Cleaned]]*(1-Table4[[#This Row],[Discount]])</f>
        <v>3159.0612000000001</v>
      </c>
      <c r="M263">
        <f>IF(ISBLANK(L263),AVERAGE(Table4[Total Amount]),(L263))</f>
        <v>3159.0612000000001</v>
      </c>
      <c r="N263" t="str">
        <f>_xlfn.XLOOKUP(Table4[[#This Row],[Product_ID]],Product_Dim[Product_ID],Product_Dim[Product_Name],"Missing")</f>
        <v>Brother Laser Printer</v>
      </c>
      <c r="O263" t="str">
        <f>_xlfn.XLOOKUP(Table4[[#This Row],[Product_ID]],Product_Dim[Product_ID],Product_Dim[Category],0)</f>
        <v>Electronics</v>
      </c>
      <c r="P263">
        <f>_xlfn.XLOOKUP(Table4[[#This Row],[Product_ID]],Product_Dim[Product_ID],Product_Dim[Cost Cleaned2],"0")</f>
        <v>112.42</v>
      </c>
      <c r="Q263" s="4">
        <f>IFERROR(Table4[[#This Row],[Total Amount]]-Table4[[#This Row],[Cost]]*Table4[[#This Row],[Quantity]],0)</f>
        <v>2709.3812000000003</v>
      </c>
    </row>
    <row r="264" spans="1:17" x14ac:dyDescent="0.35">
      <c r="A264" t="s">
        <v>2077</v>
      </c>
      <c r="B264" s="1">
        <v>45713</v>
      </c>
      <c r="C264" t="s">
        <v>676</v>
      </c>
      <c r="D264" t="s">
        <v>1626</v>
      </c>
      <c r="E264" t="s">
        <v>1773</v>
      </c>
      <c r="F264" t="str">
        <f>_xlfn.XLOOKUP(Table4[[#This Row],[Store_ID]],Table2[Store_ID],Table2[Region],"Unknown")</f>
        <v>South</v>
      </c>
      <c r="G264">
        <v>3</v>
      </c>
      <c r="H264">
        <f>IF(ISBLANK(G264),AVERAGE(Table4[Quantity]),(G264))</f>
        <v>3</v>
      </c>
      <c r="I264">
        <v>553.12</v>
      </c>
      <c r="J264">
        <f>IF(ISBLANK(I264),AVERAGE(Table4[Unit_Price]),(I264))</f>
        <v>553.12</v>
      </c>
      <c r="K264">
        <v>0.28000000000000003</v>
      </c>
      <c r="L264">
        <f>Table4[[#This Row],[Quantity cleaned]]*Table4[[#This Row],[Unit Price Cleaned]]*(1-Table4[[#This Row],[Discount]])</f>
        <v>1194.7392</v>
      </c>
      <c r="M264">
        <f>IF(ISBLANK(L264),AVERAGE(Table4[Total Amount]),(L264))</f>
        <v>1194.7392</v>
      </c>
      <c r="N264" t="str">
        <f>_xlfn.XLOOKUP(Table4[[#This Row],[Product_ID]],Product_Dim[Product_ID],Product_Dim[Product_Name],"Missing")</f>
        <v>Smart Home WiFi Camera</v>
      </c>
      <c r="O264" t="str">
        <f>_xlfn.XLOOKUP(Table4[[#This Row],[Product_ID]],Product_Dim[Product_ID],Product_Dim[Category],0)</f>
        <v>Electronics</v>
      </c>
      <c r="P264">
        <f>_xlfn.XLOOKUP(Table4[[#This Row],[Product_ID]],Product_Dim[Product_ID],Product_Dim[Cost Cleaned2],"0")</f>
        <v>450.71</v>
      </c>
      <c r="Q264" s="4">
        <f>IFERROR(Table4[[#This Row],[Total Amount]]-Table4[[#This Row],[Cost]]*Table4[[#This Row],[Quantity]],0)</f>
        <v>-157.3907999999999</v>
      </c>
    </row>
    <row r="265" spans="1:17" x14ac:dyDescent="0.35">
      <c r="A265" t="s">
        <v>2078</v>
      </c>
      <c r="B265" s="1">
        <v>45826</v>
      </c>
      <c r="C265" t="s">
        <v>891</v>
      </c>
      <c r="D265" t="s">
        <v>1724</v>
      </c>
      <c r="E265" t="s">
        <v>1780</v>
      </c>
      <c r="F265" t="str">
        <f>_xlfn.XLOOKUP(Table4[[#This Row],[Store_ID]],Table2[Store_ID],Table2[Region],"Unknown")</f>
        <v>South</v>
      </c>
      <c r="G265">
        <v>2</v>
      </c>
      <c r="H265">
        <f>IF(ISBLANK(G265),AVERAGE(Table4[Quantity]),(G265))</f>
        <v>2</v>
      </c>
      <c r="I265">
        <v>903.08</v>
      </c>
      <c r="J265">
        <f>IF(ISBLANK(I265),AVERAGE(Table4[Unit_Price]),(I265))</f>
        <v>903.08</v>
      </c>
      <c r="K265">
        <v>0.18</v>
      </c>
      <c r="L265">
        <f>Table4[[#This Row],[Quantity cleaned]]*Table4[[#This Row],[Unit Price Cleaned]]*(1-Table4[[#This Row],[Discount]])</f>
        <v>1481.0512000000001</v>
      </c>
      <c r="M265">
        <f>IF(ISBLANK(L265),AVERAGE(Table4[Total Amount]),(L265))</f>
        <v>1481.0512000000001</v>
      </c>
      <c r="N265" t="str">
        <f>_xlfn.XLOOKUP(Table4[[#This Row],[Product_ID]],Product_Dim[Product_ID],Product_Dim[Product_Name],"Missing")</f>
        <v>Women's High Heels</v>
      </c>
      <c r="O265" t="str">
        <f>_xlfn.XLOOKUP(Table4[[#This Row],[Product_ID]],Product_Dim[Product_ID],Product_Dim[Category],0)</f>
        <v>Clothing</v>
      </c>
      <c r="P265">
        <f>_xlfn.XLOOKUP(Table4[[#This Row],[Product_ID]],Product_Dim[Product_ID],Product_Dim[Cost Cleaned2],"0")</f>
        <v>438.25</v>
      </c>
      <c r="Q265" s="4">
        <f>IFERROR(Table4[[#This Row],[Total Amount]]-Table4[[#This Row],[Cost]]*Table4[[#This Row],[Quantity]],0)</f>
        <v>604.55120000000011</v>
      </c>
    </row>
    <row r="266" spans="1:17" x14ac:dyDescent="0.35">
      <c r="A266" t="s">
        <v>2079</v>
      </c>
      <c r="B266" s="1">
        <v>45648</v>
      </c>
      <c r="C266" t="s">
        <v>1467</v>
      </c>
      <c r="D266" t="s">
        <v>1574</v>
      </c>
      <c r="E266" t="s">
        <v>1786</v>
      </c>
      <c r="F266" t="str">
        <f>_xlfn.XLOOKUP(Table4[[#This Row],[Store_ID]],Table2[Store_ID],Table2[Region],"Unknown")</f>
        <v>South</v>
      </c>
      <c r="G266">
        <v>4</v>
      </c>
      <c r="H266">
        <f>IF(ISBLANK(G266),AVERAGE(Table4[Quantity]),(G266))</f>
        <v>4</v>
      </c>
      <c r="I266">
        <v>640.23</v>
      </c>
      <c r="J266">
        <f>IF(ISBLANK(I266),AVERAGE(Table4[Unit_Price]),(I266))</f>
        <v>640.23</v>
      </c>
      <c r="K266">
        <v>0.06</v>
      </c>
      <c r="L266">
        <f>Table4[[#This Row],[Quantity cleaned]]*Table4[[#This Row],[Unit Price Cleaned]]*(1-Table4[[#This Row],[Discount]])</f>
        <v>2407.2647999999999</v>
      </c>
      <c r="M266">
        <f>IF(ISBLANK(L266),AVERAGE(Table4[Total Amount]),(L266))</f>
        <v>2407.2647999999999</v>
      </c>
      <c r="N266" t="str">
        <f>_xlfn.XLOOKUP(Table4[[#This Row],[Product_ID]],Product_Dim[Product_ID],Product_Dim[Product_Name],"Missing")</f>
        <v>Beard Grooming Kit</v>
      </c>
      <c r="O266" t="str">
        <f>_xlfn.XLOOKUP(Table4[[#This Row],[Product_ID]],Product_Dim[Product_ID],Product_Dim[Category],0)</f>
        <v>Beauty</v>
      </c>
      <c r="P266">
        <f>_xlfn.XLOOKUP(Table4[[#This Row],[Product_ID]],Product_Dim[Product_ID],Product_Dim[Cost Cleaned2],"0")</f>
        <v>337.42</v>
      </c>
      <c r="Q266" s="4">
        <f>IFERROR(Table4[[#This Row],[Total Amount]]-Table4[[#This Row],[Cost]]*Table4[[#This Row],[Quantity]],0)</f>
        <v>1057.5847999999999</v>
      </c>
    </row>
    <row r="267" spans="1:17" x14ac:dyDescent="0.35">
      <c r="A267" t="s">
        <v>2080</v>
      </c>
      <c r="B267" s="1">
        <v>45836</v>
      </c>
      <c r="C267" t="s">
        <v>473</v>
      </c>
      <c r="D267" t="s">
        <v>1584</v>
      </c>
      <c r="E267" t="s">
        <v>1770</v>
      </c>
      <c r="F267" t="str">
        <f>_xlfn.XLOOKUP(Table4[[#This Row],[Store_ID]],Table2[Store_ID],Table2[Region],"Unknown")</f>
        <v>East</v>
      </c>
      <c r="G267">
        <v>1</v>
      </c>
      <c r="H267">
        <f>IF(ISBLANK(G267),AVERAGE(Table4[Quantity]),(G267))</f>
        <v>1</v>
      </c>
      <c r="I267">
        <v>518</v>
      </c>
      <c r="J267">
        <f>IF(ISBLANK(I267),AVERAGE(Table4[Unit_Price]),(I267))</f>
        <v>518</v>
      </c>
      <c r="K267">
        <v>0.25</v>
      </c>
      <c r="L267">
        <f>Table4[[#This Row],[Quantity cleaned]]*Table4[[#This Row],[Unit Price Cleaned]]*(1-Table4[[#This Row],[Discount]])</f>
        <v>388.5</v>
      </c>
      <c r="M267">
        <f>IF(ISBLANK(L267),AVERAGE(Table4[Total Amount]),(L267))</f>
        <v>388.5</v>
      </c>
      <c r="N267" t="str">
        <f>_xlfn.XLOOKUP(Table4[[#This Row],[Product_ID]],Product_Dim[Product_ID],Product_Dim[Product_Name],"Missing")</f>
        <v>Multi-Purpose Storage Box</v>
      </c>
      <c r="O267" t="str">
        <f>_xlfn.XLOOKUP(Table4[[#This Row],[Product_ID]],Product_Dim[Product_ID],Product_Dim[Category],0)</f>
        <v>Home</v>
      </c>
      <c r="P267">
        <f>_xlfn.XLOOKUP(Table4[[#This Row],[Product_ID]],Product_Dim[Product_ID],Product_Dim[Cost Cleaned2],"0")</f>
        <v>123.46</v>
      </c>
      <c r="Q267" s="4">
        <f>IFERROR(Table4[[#This Row],[Total Amount]]-Table4[[#This Row],[Cost]]*Table4[[#This Row],[Quantity]],0)</f>
        <v>265.04000000000002</v>
      </c>
    </row>
    <row r="268" spans="1:17" x14ac:dyDescent="0.35">
      <c r="A268" t="s">
        <v>2081</v>
      </c>
      <c r="B268" s="1">
        <v>45437</v>
      </c>
      <c r="C268" t="s">
        <v>1338</v>
      </c>
      <c r="D268" t="s">
        <v>1670</v>
      </c>
      <c r="E268" t="s">
        <v>1763</v>
      </c>
      <c r="F268" t="str">
        <f>_xlfn.XLOOKUP(Table4[[#This Row],[Store_ID]],Table2[Store_ID],Table2[Region],"Unknown")</f>
        <v>South</v>
      </c>
      <c r="G268">
        <v>4</v>
      </c>
      <c r="H268">
        <f>IF(ISBLANK(G268),AVERAGE(Table4[Quantity]),(G268))</f>
        <v>4</v>
      </c>
      <c r="I268">
        <v>779.25</v>
      </c>
      <c r="J268">
        <f>IF(ISBLANK(I268),AVERAGE(Table4[Unit_Price]),(I268))</f>
        <v>779.25</v>
      </c>
      <c r="K268">
        <v>0.25</v>
      </c>
      <c r="L268">
        <f>Table4[[#This Row],[Quantity cleaned]]*Table4[[#This Row],[Unit Price Cleaned]]*(1-Table4[[#This Row],[Discount]])</f>
        <v>2337.75</v>
      </c>
      <c r="M268">
        <f>IF(ISBLANK(L268),AVERAGE(Table4[Total Amount]),(L268))</f>
        <v>2337.75</v>
      </c>
      <c r="N268" t="str">
        <f>_xlfn.XLOOKUP(Table4[[#This Row],[Product_ID]],Product_Dim[Product_ID],Product_Dim[Product_Name],"Missing")</f>
        <v>Matte Lipstick Set</v>
      </c>
      <c r="O268" t="str">
        <f>_xlfn.XLOOKUP(Table4[[#This Row],[Product_ID]],Product_Dim[Product_ID],Product_Dim[Category],0)</f>
        <v>Beauty</v>
      </c>
      <c r="P268">
        <f>_xlfn.XLOOKUP(Table4[[#This Row],[Product_ID]],Product_Dim[Product_ID],Product_Dim[Cost Cleaned2],"0")</f>
        <v>299.11</v>
      </c>
      <c r="Q268" s="4">
        <f>IFERROR(Table4[[#This Row],[Total Amount]]-Table4[[#This Row],[Cost]]*Table4[[#This Row],[Quantity]],0)</f>
        <v>1141.31</v>
      </c>
    </row>
    <row r="269" spans="1:17" x14ac:dyDescent="0.35">
      <c r="A269" t="s">
        <v>2082</v>
      </c>
      <c r="B269" s="1">
        <v>45807</v>
      </c>
      <c r="C269" t="s">
        <v>406</v>
      </c>
      <c r="D269" t="s">
        <v>1708</v>
      </c>
      <c r="E269" t="s">
        <v>1773</v>
      </c>
      <c r="F269" t="str">
        <f>_xlfn.XLOOKUP(Table4[[#This Row],[Store_ID]],Table2[Store_ID],Table2[Region],"Unknown")</f>
        <v>South</v>
      </c>
      <c r="G269">
        <v>2</v>
      </c>
      <c r="H269">
        <f>IF(ISBLANK(G269),AVERAGE(Table4[Quantity]),(G269))</f>
        <v>2</v>
      </c>
      <c r="I269">
        <v>467.75</v>
      </c>
      <c r="J269">
        <f>IF(ISBLANK(I269),AVERAGE(Table4[Unit_Price]),(I269))</f>
        <v>467.75</v>
      </c>
      <c r="K269">
        <v>0.26</v>
      </c>
      <c r="L269">
        <f>Table4[[#This Row],[Quantity cleaned]]*Table4[[#This Row],[Unit Price Cleaned]]*(1-Table4[[#This Row],[Discount]])</f>
        <v>692.27</v>
      </c>
      <c r="M269">
        <f>IF(ISBLANK(L269),AVERAGE(Table4[Total Amount]),(L269))</f>
        <v>692.27</v>
      </c>
      <c r="N269" t="str">
        <f>_xlfn.XLOOKUP(Table4[[#This Row],[Product_ID]],Product_Dim[Product_ID],Product_Dim[Product_Name],"Missing")</f>
        <v>Hydrating Face Cleanser</v>
      </c>
      <c r="O269" t="str">
        <f>_xlfn.XLOOKUP(Table4[[#This Row],[Product_ID]],Product_Dim[Product_ID],Product_Dim[Category],0)</f>
        <v>Beauty</v>
      </c>
      <c r="P269">
        <f>_xlfn.XLOOKUP(Table4[[#This Row],[Product_ID]],Product_Dim[Product_ID],Product_Dim[Cost Cleaned2],"0")</f>
        <v>254.04361702127662</v>
      </c>
      <c r="Q269" s="4">
        <f>IFERROR(Table4[[#This Row],[Total Amount]]-Table4[[#This Row],[Cost]]*Table4[[#This Row],[Quantity]],0)</f>
        <v>184.18276595744675</v>
      </c>
    </row>
    <row r="270" spans="1:17" x14ac:dyDescent="0.35">
      <c r="A270" t="s">
        <v>2083</v>
      </c>
      <c r="B270" s="1">
        <v>45555</v>
      </c>
      <c r="C270" t="s">
        <v>1258</v>
      </c>
      <c r="D270" t="s">
        <v>1722</v>
      </c>
      <c r="E270" t="s">
        <v>1804</v>
      </c>
      <c r="F270" t="str">
        <f>_xlfn.XLOOKUP(Table4[[#This Row],[Store_ID]],Table2[Store_ID],Table2[Region],"Unknown")</f>
        <v>East</v>
      </c>
      <c r="G270">
        <v>3</v>
      </c>
      <c r="H270">
        <f>IF(ISBLANK(G270),AVERAGE(Table4[Quantity]),(G270))</f>
        <v>3</v>
      </c>
      <c r="J270">
        <f>IF(ISBLANK(I270),AVERAGE(Table4[Unit_Price]),(I270))</f>
        <v>513.98477215823721</v>
      </c>
      <c r="K270">
        <v>0.06</v>
      </c>
      <c r="L270">
        <f>Table4[[#This Row],[Quantity cleaned]]*Table4[[#This Row],[Unit Price Cleaned]]*(1-Table4[[#This Row],[Discount]])</f>
        <v>1449.4370574862287</v>
      </c>
      <c r="M270">
        <f>IF(ISBLANK(L270),AVERAGE(Table4[Total Amount]),(L270))</f>
        <v>1449.4370574862287</v>
      </c>
      <c r="N270" t="str">
        <f>_xlfn.XLOOKUP(Table4[[#This Row],[Product_ID]],Product_Dim[Product_ID],Product_Dim[Product_Name],"Missing")</f>
        <v>Gaming Mouse Pad XL</v>
      </c>
      <c r="O270" t="str">
        <f>_xlfn.XLOOKUP(Table4[[#This Row],[Product_ID]],Product_Dim[Product_ID],Product_Dim[Category],0)</f>
        <v>Electronics</v>
      </c>
      <c r="P270">
        <f>_xlfn.XLOOKUP(Table4[[#This Row],[Product_ID]],Product_Dim[Product_ID],Product_Dim[Cost Cleaned2],"0")</f>
        <v>340.14</v>
      </c>
      <c r="Q270" s="4">
        <f>IFERROR(Table4[[#This Row],[Total Amount]]-Table4[[#This Row],[Cost]]*Table4[[#This Row],[Quantity]],0)</f>
        <v>429.01705748622874</v>
      </c>
    </row>
    <row r="271" spans="1:17" x14ac:dyDescent="0.35">
      <c r="A271" t="s">
        <v>2084</v>
      </c>
      <c r="B271" s="1">
        <v>45803</v>
      </c>
      <c r="C271" t="s">
        <v>706</v>
      </c>
      <c r="D271" t="s">
        <v>1616</v>
      </c>
      <c r="E271" t="s">
        <v>1746</v>
      </c>
      <c r="F271" t="str">
        <f>_xlfn.XLOOKUP(Table4[[#This Row],[Store_ID]],Table2[Store_ID],Table2[Region],"Unknown")</f>
        <v>East</v>
      </c>
      <c r="G271">
        <v>4</v>
      </c>
      <c r="H271">
        <f>IF(ISBLANK(G271),AVERAGE(Table4[Quantity]),(G271))</f>
        <v>4</v>
      </c>
      <c r="I271">
        <v>747.01</v>
      </c>
      <c r="J271">
        <f>IF(ISBLANK(I271),AVERAGE(Table4[Unit_Price]),(I271))</f>
        <v>747.01</v>
      </c>
      <c r="K271">
        <v>0.13</v>
      </c>
      <c r="L271">
        <f>Table4[[#This Row],[Quantity cleaned]]*Table4[[#This Row],[Unit Price Cleaned]]*(1-Table4[[#This Row],[Discount]])</f>
        <v>2599.5947999999999</v>
      </c>
      <c r="M271">
        <f>IF(ISBLANK(L271),AVERAGE(Table4[Total Amount]),(L271))</f>
        <v>2599.5947999999999</v>
      </c>
      <c r="N271" t="str">
        <f>_xlfn.XLOOKUP(Table4[[#This Row],[Product_ID]],Product_Dim[Product_ID],Product_Dim[Product_Name],"Missing")</f>
        <v>Men's Casual Sneakers</v>
      </c>
      <c r="O271" t="str">
        <f>_xlfn.XLOOKUP(Table4[[#This Row],[Product_ID]],Product_Dim[Product_ID],Product_Dim[Category],0)</f>
        <v>Clothing</v>
      </c>
      <c r="P271">
        <f>_xlfn.XLOOKUP(Table4[[#This Row],[Product_ID]],Product_Dim[Product_ID],Product_Dim[Cost Cleaned2],"0")</f>
        <v>353.47</v>
      </c>
      <c r="Q271" s="4">
        <f>IFERROR(Table4[[#This Row],[Total Amount]]-Table4[[#This Row],[Cost]]*Table4[[#This Row],[Quantity]],0)</f>
        <v>1185.7147999999997</v>
      </c>
    </row>
    <row r="272" spans="1:17" x14ac:dyDescent="0.35">
      <c r="A272" t="s">
        <v>2085</v>
      </c>
      <c r="B272" s="1">
        <v>45735</v>
      </c>
      <c r="C272" t="s">
        <v>355</v>
      </c>
      <c r="D272" t="s">
        <v>1720</v>
      </c>
      <c r="E272" t="s">
        <v>1788</v>
      </c>
      <c r="F272" t="str">
        <f>_xlfn.XLOOKUP(Table4[[#This Row],[Store_ID]],Table2[Store_ID],Table2[Region],"Unknown")</f>
        <v>North</v>
      </c>
      <c r="G272">
        <v>4</v>
      </c>
      <c r="H272">
        <f>IF(ISBLANK(G272),AVERAGE(Table4[Quantity]),(G272))</f>
        <v>4</v>
      </c>
      <c r="I272">
        <v>461.83</v>
      </c>
      <c r="J272">
        <f>IF(ISBLANK(I272),AVERAGE(Table4[Unit_Price]),(I272))</f>
        <v>461.83</v>
      </c>
      <c r="K272">
        <v>0.28000000000000003</v>
      </c>
      <c r="L272">
        <f>Table4[[#This Row],[Quantity cleaned]]*Table4[[#This Row],[Unit Price Cleaned]]*(1-Table4[[#This Row],[Discount]])</f>
        <v>1330.0703999999998</v>
      </c>
      <c r="M272">
        <f>IF(ISBLANK(L272),AVERAGE(Table4[Total Amount]),(L272))</f>
        <v>1330.0703999999998</v>
      </c>
      <c r="N272" t="str">
        <f>_xlfn.XLOOKUP(Table4[[#This Row],[Product_ID]],Product_Dim[Product_ID],Product_Dim[Product_Name],"Missing")</f>
        <v>Face Foundation Kit</v>
      </c>
      <c r="O272" t="str">
        <f>_xlfn.XLOOKUP(Table4[[#This Row],[Product_ID]],Product_Dim[Product_ID],Product_Dim[Category],0)</f>
        <v>Beauty</v>
      </c>
      <c r="P272">
        <f>_xlfn.XLOOKUP(Table4[[#This Row],[Product_ID]],Product_Dim[Product_ID],Product_Dim[Cost Cleaned2],"0")</f>
        <v>183.04</v>
      </c>
      <c r="Q272" s="4">
        <f>IFERROR(Table4[[#This Row],[Total Amount]]-Table4[[#This Row],[Cost]]*Table4[[#This Row],[Quantity]],0)</f>
        <v>597.91039999999987</v>
      </c>
    </row>
    <row r="273" spans="1:17" x14ac:dyDescent="0.35">
      <c r="A273" t="s">
        <v>2086</v>
      </c>
      <c r="B273" s="1">
        <v>45750</v>
      </c>
      <c r="C273" t="s">
        <v>453</v>
      </c>
      <c r="D273" t="s">
        <v>1682</v>
      </c>
      <c r="E273" t="s">
        <v>1776</v>
      </c>
      <c r="F273" t="str">
        <f>_xlfn.XLOOKUP(Table4[[#This Row],[Store_ID]],Table2[Store_ID],Table2[Region],"Unknown")</f>
        <v>West</v>
      </c>
      <c r="G273">
        <v>2</v>
      </c>
      <c r="H273">
        <f>IF(ISBLANK(G273),AVERAGE(Table4[Quantity]),(G273))</f>
        <v>2</v>
      </c>
      <c r="I273">
        <v>105.15</v>
      </c>
      <c r="J273">
        <f>IF(ISBLANK(I273),AVERAGE(Table4[Unit_Price]),(I273))</f>
        <v>105.15</v>
      </c>
      <c r="K273">
        <v>0.06</v>
      </c>
      <c r="L273">
        <f>Table4[[#This Row],[Quantity cleaned]]*Table4[[#This Row],[Unit Price Cleaned]]*(1-Table4[[#This Row],[Discount]])</f>
        <v>197.68199999999999</v>
      </c>
      <c r="M273">
        <f>IF(ISBLANK(L273),AVERAGE(Table4[Total Amount]),(L273))</f>
        <v>197.68199999999999</v>
      </c>
      <c r="N273" t="str">
        <f>_xlfn.XLOOKUP(Table4[[#This Row],[Product_ID]],Product_Dim[Product_ID],Product_Dim[Product_Name],"Missing")</f>
        <v>Kitchen Storage Rack</v>
      </c>
      <c r="O273" t="str">
        <f>_xlfn.XLOOKUP(Table4[[#This Row],[Product_ID]],Product_Dim[Product_ID],Product_Dim[Category],0)</f>
        <v>Home</v>
      </c>
      <c r="P273">
        <f>_xlfn.XLOOKUP(Table4[[#This Row],[Product_ID]],Product_Dim[Product_ID],Product_Dim[Cost Cleaned2],"0")</f>
        <v>138.05000000000001</v>
      </c>
      <c r="Q273" s="4">
        <f>IFERROR(Table4[[#This Row],[Total Amount]]-Table4[[#This Row],[Cost]]*Table4[[#This Row],[Quantity]],0)</f>
        <v>-78.418000000000035</v>
      </c>
    </row>
    <row r="274" spans="1:17" x14ac:dyDescent="0.35">
      <c r="A274" t="s">
        <v>2087</v>
      </c>
      <c r="B274" s="1">
        <v>45693</v>
      </c>
      <c r="C274" t="s">
        <v>129</v>
      </c>
      <c r="D274" t="s">
        <v>1588</v>
      </c>
      <c r="E274" t="s">
        <v>1760</v>
      </c>
      <c r="F274" t="str">
        <f>_xlfn.XLOOKUP(Table4[[#This Row],[Store_ID]],Table2[Store_ID],Table2[Region],"Unknown")</f>
        <v>North</v>
      </c>
      <c r="G274">
        <v>3</v>
      </c>
      <c r="H274">
        <f>IF(ISBLANK(G274),AVERAGE(Table4[Quantity]),(G274))</f>
        <v>3</v>
      </c>
      <c r="I274">
        <v>610.24</v>
      </c>
      <c r="J274">
        <f>IF(ISBLANK(I274),AVERAGE(Table4[Unit_Price]),(I274))</f>
        <v>610.24</v>
      </c>
      <c r="K274">
        <v>0.17</v>
      </c>
      <c r="L274">
        <f>Table4[[#This Row],[Quantity cleaned]]*Table4[[#This Row],[Unit Price Cleaned]]*(1-Table4[[#This Row],[Discount]])</f>
        <v>1519.4975999999999</v>
      </c>
      <c r="M274">
        <f>IF(ISBLANK(L274),AVERAGE(Table4[Total Amount]),(L274))</f>
        <v>1519.4975999999999</v>
      </c>
      <c r="N274" t="str">
        <f>_xlfn.XLOOKUP(Table4[[#This Row],[Product_ID]],Product_Dim[Product_ID],Product_Dim[Product_Name],"Missing")</f>
        <v>Men's Formal Shirt</v>
      </c>
      <c r="O274" t="str">
        <f>_xlfn.XLOOKUP(Table4[[#This Row],[Product_ID]],Product_Dim[Product_ID],Product_Dim[Category],0)</f>
        <v>Clothing</v>
      </c>
      <c r="P274">
        <f>_xlfn.XLOOKUP(Table4[[#This Row],[Product_ID]],Product_Dim[Product_ID],Product_Dim[Cost Cleaned2],"0")</f>
        <v>254.04361702127662</v>
      </c>
      <c r="Q274" s="4">
        <f>IFERROR(Table4[[#This Row],[Total Amount]]-Table4[[#This Row],[Cost]]*Table4[[#This Row],[Quantity]],0)</f>
        <v>757.3667489361701</v>
      </c>
    </row>
    <row r="275" spans="1:17" x14ac:dyDescent="0.35">
      <c r="A275" t="s">
        <v>2088</v>
      </c>
      <c r="B275" s="1">
        <v>45667</v>
      </c>
      <c r="C275" t="s">
        <v>979</v>
      </c>
      <c r="D275" t="s">
        <v>1690</v>
      </c>
      <c r="E275" t="s">
        <v>1776</v>
      </c>
      <c r="F275" t="str">
        <f>_xlfn.XLOOKUP(Table4[[#This Row],[Store_ID]],Table2[Store_ID],Table2[Region],"Unknown")</f>
        <v>West</v>
      </c>
      <c r="G275">
        <v>1</v>
      </c>
      <c r="H275">
        <f>IF(ISBLANK(G275),AVERAGE(Table4[Quantity]),(G275))</f>
        <v>1</v>
      </c>
      <c r="I275">
        <v>872.12</v>
      </c>
      <c r="J275">
        <f>IF(ISBLANK(I275),AVERAGE(Table4[Unit_Price]),(I275))</f>
        <v>872.12</v>
      </c>
      <c r="K275">
        <v>7.0000000000000007E-2</v>
      </c>
      <c r="L275">
        <f>Table4[[#This Row],[Quantity cleaned]]*Table4[[#This Row],[Unit Price Cleaned]]*(1-Table4[[#This Row],[Discount]])</f>
        <v>811.07159999999999</v>
      </c>
      <c r="M275">
        <f>IF(ISBLANK(L275),AVERAGE(Table4[Total Amount]),(L275))</f>
        <v>811.07159999999999</v>
      </c>
      <c r="N275" t="str">
        <f>_xlfn.XLOOKUP(Table4[[#This Row],[Product_ID]],Product_Dim[Product_ID],Product_Dim[Product_Name],"Missing")</f>
        <v>Bluetooth Car Audio System</v>
      </c>
      <c r="O275" t="str">
        <f>_xlfn.XLOOKUP(Table4[[#This Row],[Product_ID]],Product_Dim[Product_ID],Product_Dim[Category],0)</f>
        <v>Electronics</v>
      </c>
      <c r="P275">
        <f>_xlfn.XLOOKUP(Table4[[#This Row],[Product_ID]],Product_Dim[Product_ID],Product_Dim[Cost Cleaned2],"0")</f>
        <v>403.71</v>
      </c>
      <c r="Q275" s="4">
        <f>IFERROR(Table4[[#This Row],[Total Amount]]-Table4[[#This Row],[Cost]]*Table4[[#This Row],[Quantity]],0)</f>
        <v>407.36160000000001</v>
      </c>
    </row>
    <row r="276" spans="1:17" x14ac:dyDescent="0.35">
      <c r="A276" t="s">
        <v>2089</v>
      </c>
      <c r="B276" s="1">
        <v>45316</v>
      </c>
      <c r="C276" t="s">
        <v>1338</v>
      </c>
      <c r="D276" t="s">
        <v>1562</v>
      </c>
      <c r="E276" t="s">
        <v>1751</v>
      </c>
      <c r="F276" t="str">
        <f>_xlfn.XLOOKUP(Table4[[#This Row],[Store_ID]],Table2[Store_ID],Table2[Region],"Unknown")</f>
        <v>North</v>
      </c>
      <c r="G276">
        <v>1</v>
      </c>
      <c r="H276">
        <f>IF(ISBLANK(G276),AVERAGE(Table4[Quantity]),(G276))</f>
        <v>1</v>
      </c>
      <c r="I276">
        <v>406.79</v>
      </c>
      <c r="J276">
        <f>IF(ISBLANK(I276),AVERAGE(Table4[Unit_Price]),(I276))</f>
        <v>406.79</v>
      </c>
      <c r="K276">
        <v>0.03</v>
      </c>
      <c r="L276">
        <f>Table4[[#This Row],[Quantity cleaned]]*Table4[[#This Row],[Unit Price Cleaned]]*(1-Table4[[#This Row],[Discount]])</f>
        <v>394.58629999999999</v>
      </c>
      <c r="M276">
        <f>IF(ISBLANK(L276),AVERAGE(Table4[Total Amount]),(L276))</f>
        <v>394.58629999999999</v>
      </c>
      <c r="N276" t="str">
        <f>_xlfn.XLOOKUP(Table4[[#This Row],[Product_ID]],Product_Dim[Product_ID],Product_Dim[Product_Name],"Missing")</f>
        <v>Ceramic Kitchen Bowl Set</v>
      </c>
      <c r="O276" t="str">
        <f>_xlfn.XLOOKUP(Table4[[#This Row],[Product_ID]],Product_Dim[Product_ID],Product_Dim[Category],0)</f>
        <v>Home</v>
      </c>
      <c r="P276">
        <f>_xlfn.XLOOKUP(Table4[[#This Row],[Product_ID]],Product_Dim[Product_ID],Product_Dim[Cost Cleaned2],"0")</f>
        <v>298.86</v>
      </c>
      <c r="Q276" s="4">
        <f>IFERROR(Table4[[#This Row],[Total Amount]]-Table4[[#This Row],[Cost]]*Table4[[#This Row],[Quantity]],0)</f>
        <v>95.726299999999981</v>
      </c>
    </row>
    <row r="277" spans="1:17" x14ac:dyDescent="0.35">
      <c r="A277" t="s">
        <v>2090</v>
      </c>
      <c r="B277" s="1">
        <v>45932</v>
      </c>
      <c r="C277" t="s">
        <v>1158</v>
      </c>
      <c r="D277" t="s">
        <v>1650</v>
      </c>
      <c r="E277" t="s">
        <v>1793</v>
      </c>
      <c r="F277" t="str">
        <f>_xlfn.XLOOKUP(Table4[[#This Row],[Store_ID]],Table2[Store_ID],Table2[Region],"Unknown")</f>
        <v>South</v>
      </c>
      <c r="G277">
        <v>1</v>
      </c>
      <c r="H277">
        <f>IF(ISBLANK(G277),AVERAGE(Table4[Quantity]),(G277))</f>
        <v>1</v>
      </c>
      <c r="I277">
        <v>606.01</v>
      </c>
      <c r="J277">
        <f>IF(ISBLANK(I277),AVERAGE(Table4[Unit_Price]),(I277))</f>
        <v>606.01</v>
      </c>
      <c r="K277">
        <v>0.04</v>
      </c>
      <c r="L277">
        <f>Table4[[#This Row],[Quantity cleaned]]*Table4[[#This Row],[Unit Price Cleaned]]*(1-Table4[[#This Row],[Discount]])</f>
        <v>581.76959999999997</v>
      </c>
      <c r="M277">
        <f>IF(ISBLANK(L277),AVERAGE(Table4[Total Amount]),(L277))</f>
        <v>581.76959999999997</v>
      </c>
      <c r="N277" t="str">
        <f>_xlfn.XLOOKUP(Table4[[#This Row],[Product_ID]],Product_Dim[Product_ID],Product_Dim[Product_Name],"Missing")</f>
        <v>Sports Stopwatch Pro</v>
      </c>
      <c r="O277" t="str">
        <f>_xlfn.XLOOKUP(Table4[[#This Row],[Product_ID]],Product_Dim[Product_ID],Product_Dim[Category],0)</f>
        <v>Sports</v>
      </c>
      <c r="P277">
        <f>_xlfn.XLOOKUP(Table4[[#This Row],[Product_ID]],Product_Dim[Product_ID],Product_Dim[Cost Cleaned2],"0")</f>
        <v>434.84</v>
      </c>
      <c r="Q277" s="4">
        <f>IFERROR(Table4[[#This Row],[Total Amount]]-Table4[[#This Row],[Cost]]*Table4[[#This Row],[Quantity]],0)</f>
        <v>146.92959999999999</v>
      </c>
    </row>
    <row r="278" spans="1:17" x14ac:dyDescent="0.35">
      <c r="A278" t="s">
        <v>2091</v>
      </c>
      <c r="B278" s="1">
        <v>45483</v>
      </c>
      <c r="C278" t="s">
        <v>1090</v>
      </c>
      <c r="D278" t="s">
        <v>1576</v>
      </c>
      <c r="E278" t="s">
        <v>1767</v>
      </c>
      <c r="F278" t="str">
        <f>_xlfn.XLOOKUP(Table4[[#This Row],[Store_ID]],Table2[Store_ID],Table2[Region],"Unknown")</f>
        <v>North</v>
      </c>
      <c r="G278">
        <v>4</v>
      </c>
      <c r="H278">
        <f>IF(ISBLANK(G278),AVERAGE(Table4[Quantity]),(G278))</f>
        <v>4</v>
      </c>
      <c r="I278">
        <v>322.58</v>
      </c>
      <c r="J278">
        <f>IF(ISBLANK(I278),AVERAGE(Table4[Unit_Price]),(I278))</f>
        <v>322.58</v>
      </c>
      <c r="K278">
        <v>0.06</v>
      </c>
      <c r="L278">
        <f>Table4[[#This Row],[Quantity cleaned]]*Table4[[#This Row],[Unit Price Cleaned]]*(1-Table4[[#This Row],[Discount]])</f>
        <v>1212.9007999999999</v>
      </c>
      <c r="M278">
        <f>IF(ISBLANK(L278),AVERAGE(Table4[Total Amount]),(L278))</f>
        <v>1212.9007999999999</v>
      </c>
      <c r="N278" t="str">
        <f>_xlfn.XLOOKUP(Table4[[#This Row],[Product_ID]],Product_Dim[Product_ID],Product_Dim[Product_Name],"Missing")</f>
        <v>Soccer Training Cone Set</v>
      </c>
      <c r="O278" t="str">
        <f>_xlfn.XLOOKUP(Table4[[#This Row],[Product_ID]],Product_Dim[Product_ID],Product_Dim[Category],0)</f>
        <v>Sports</v>
      </c>
      <c r="P278">
        <f>_xlfn.XLOOKUP(Table4[[#This Row],[Product_ID]],Product_Dim[Product_ID],Product_Dim[Cost Cleaned2],"0")</f>
        <v>144.53</v>
      </c>
      <c r="Q278" s="4">
        <f>IFERROR(Table4[[#This Row],[Total Amount]]-Table4[[#This Row],[Cost]]*Table4[[#This Row],[Quantity]],0)</f>
        <v>634.78079999999989</v>
      </c>
    </row>
    <row r="279" spans="1:17" x14ac:dyDescent="0.35">
      <c r="A279" t="s">
        <v>2092</v>
      </c>
      <c r="B279" s="1">
        <v>45661</v>
      </c>
      <c r="C279" t="s">
        <v>1484</v>
      </c>
      <c r="D279" t="s">
        <v>1696</v>
      </c>
      <c r="E279" t="s">
        <v>1804</v>
      </c>
      <c r="F279" t="str">
        <f>_xlfn.XLOOKUP(Table4[[#This Row],[Store_ID]],Table2[Store_ID],Table2[Region],"Unknown")</f>
        <v>East</v>
      </c>
      <c r="G279">
        <v>4</v>
      </c>
      <c r="H279">
        <f>IF(ISBLANK(G279),AVERAGE(Table4[Quantity]),(G279))</f>
        <v>4</v>
      </c>
      <c r="I279">
        <v>463.17</v>
      </c>
      <c r="J279">
        <f>IF(ISBLANK(I279),AVERAGE(Table4[Unit_Price]),(I279))</f>
        <v>463.17</v>
      </c>
      <c r="K279">
        <v>0.06</v>
      </c>
      <c r="L279">
        <f>Table4[[#This Row],[Quantity cleaned]]*Table4[[#This Row],[Unit Price Cleaned]]*(1-Table4[[#This Row],[Discount]])</f>
        <v>1741.5192</v>
      </c>
      <c r="M279">
        <f>IF(ISBLANK(L279),AVERAGE(Table4[Total Amount]),(L279))</f>
        <v>1741.5192</v>
      </c>
      <c r="N279" t="str">
        <f>_xlfn.XLOOKUP(Table4[[#This Row],[Product_ID]],Product_Dim[Product_ID],Product_Dim[Product_Name],"Missing")</f>
        <v>WiFi Mesh Router</v>
      </c>
      <c r="O279" t="str">
        <f>_xlfn.XLOOKUP(Table4[[#This Row],[Product_ID]],Product_Dim[Product_ID],Product_Dim[Category],0)</f>
        <v>Electronics</v>
      </c>
      <c r="P279">
        <f>_xlfn.XLOOKUP(Table4[[#This Row],[Product_ID]],Product_Dim[Product_ID],Product_Dim[Cost Cleaned2],"0")</f>
        <v>480.9</v>
      </c>
      <c r="Q279" s="4">
        <f>IFERROR(Table4[[#This Row],[Total Amount]]-Table4[[#This Row],[Cost]]*Table4[[#This Row],[Quantity]],0)</f>
        <v>-182.08079999999995</v>
      </c>
    </row>
    <row r="280" spans="1:17" x14ac:dyDescent="0.35">
      <c r="A280" t="s">
        <v>2093</v>
      </c>
      <c r="B280" s="1">
        <v>45798</v>
      </c>
      <c r="C280" t="s">
        <v>991</v>
      </c>
      <c r="D280" t="s">
        <v>1592</v>
      </c>
      <c r="E280" t="s">
        <v>1773</v>
      </c>
      <c r="F280" t="str">
        <f>_xlfn.XLOOKUP(Table4[[#This Row],[Store_ID]],Table2[Store_ID],Table2[Region],"Unknown")</f>
        <v>South</v>
      </c>
      <c r="G280">
        <v>4</v>
      </c>
      <c r="H280">
        <f>IF(ISBLANK(G280),AVERAGE(Table4[Quantity]),(G280))</f>
        <v>4</v>
      </c>
      <c r="I280">
        <v>285.82</v>
      </c>
      <c r="J280">
        <f>IF(ISBLANK(I280),AVERAGE(Table4[Unit_Price]),(I280))</f>
        <v>285.82</v>
      </c>
      <c r="K280">
        <v>0.18</v>
      </c>
      <c r="L280">
        <f>Table4[[#This Row],[Quantity cleaned]]*Table4[[#This Row],[Unit Price Cleaned]]*(1-Table4[[#This Row],[Discount]])</f>
        <v>937.4896</v>
      </c>
      <c r="M280">
        <f>IF(ISBLANK(L280),AVERAGE(Table4[Total Amount]),(L280))</f>
        <v>937.4896</v>
      </c>
      <c r="N280" t="str">
        <f>_xlfn.XLOOKUP(Table4[[#This Row],[Product_ID]],Product_Dim[Product_ID],Product_Dim[Product_Name],"Missing")</f>
        <v>Women's Scarf Set</v>
      </c>
      <c r="O280" t="str">
        <f>_xlfn.XLOOKUP(Table4[[#This Row],[Product_ID]],Product_Dim[Product_ID],Product_Dim[Category],0)</f>
        <v>Clothing</v>
      </c>
      <c r="P280">
        <f>_xlfn.XLOOKUP(Table4[[#This Row],[Product_ID]],Product_Dim[Product_ID],Product_Dim[Cost Cleaned2],"0")</f>
        <v>174.02</v>
      </c>
      <c r="Q280" s="4">
        <f>IFERROR(Table4[[#This Row],[Total Amount]]-Table4[[#This Row],[Cost]]*Table4[[#This Row],[Quantity]],0)</f>
        <v>241.40959999999995</v>
      </c>
    </row>
    <row r="281" spans="1:17" x14ac:dyDescent="0.35">
      <c r="A281" t="s">
        <v>2094</v>
      </c>
      <c r="B281" s="1">
        <v>45868</v>
      </c>
      <c r="C281" t="s">
        <v>1021</v>
      </c>
      <c r="D281" t="s">
        <v>1616</v>
      </c>
      <c r="E281" t="s">
        <v>1786</v>
      </c>
      <c r="F281" t="str">
        <f>_xlfn.XLOOKUP(Table4[[#This Row],[Store_ID]],Table2[Store_ID],Table2[Region],"Unknown")</f>
        <v>South</v>
      </c>
      <c r="G281">
        <v>3</v>
      </c>
      <c r="H281">
        <f>IF(ISBLANK(G281),AVERAGE(Table4[Quantity]),(G281))</f>
        <v>3</v>
      </c>
      <c r="I281">
        <v>995.38</v>
      </c>
      <c r="J281">
        <f>IF(ISBLANK(I281),AVERAGE(Table4[Unit_Price]),(I281))</f>
        <v>995.38</v>
      </c>
      <c r="K281">
        <v>0.1</v>
      </c>
      <c r="L281">
        <f>Table4[[#This Row],[Quantity cleaned]]*Table4[[#This Row],[Unit Price Cleaned]]*(1-Table4[[#This Row],[Discount]])</f>
        <v>2687.5259999999998</v>
      </c>
      <c r="M281">
        <f>IF(ISBLANK(L281),AVERAGE(Table4[Total Amount]),(L281))</f>
        <v>2687.5259999999998</v>
      </c>
      <c r="N281" t="str">
        <f>_xlfn.XLOOKUP(Table4[[#This Row],[Product_ID]],Product_Dim[Product_ID],Product_Dim[Product_Name],"Missing")</f>
        <v>Men's Casual Sneakers</v>
      </c>
      <c r="O281" t="str">
        <f>_xlfn.XLOOKUP(Table4[[#This Row],[Product_ID]],Product_Dim[Product_ID],Product_Dim[Category],0)</f>
        <v>Clothing</v>
      </c>
      <c r="P281">
        <f>_xlfn.XLOOKUP(Table4[[#This Row],[Product_ID]],Product_Dim[Product_ID],Product_Dim[Cost Cleaned2],"0")</f>
        <v>353.47</v>
      </c>
      <c r="Q281" s="4">
        <f>IFERROR(Table4[[#This Row],[Total Amount]]-Table4[[#This Row],[Cost]]*Table4[[#This Row],[Quantity]],0)</f>
        <v>1627.1159999999998</v>
      </c>
    </row>
    <row r="282" spans="1:17" x14ac:dyDescent="0.35">
      <c r="A282" t="s">
        <v>2095</v>
      </c>
      <c r="B282" s="1">
        <v>45757</v>
      </c>
      <c r="C282" t="s">
        <v>409</v>
      </c>
      <c r="D282" t="s">
        <v>1666</v>
      </c>
      <c r="E282" t="s">
        <v>1776</v>
      </c>
      <c r="F282" t="str">
        <f>_xlfn.XLOOKUP(Table4[[#This Row],[Store_ID]],Table2[Store_ID],Table2[Region],"Unknown")</f>
        <v>West</v>
      </c>
      <c r="G282">
        <v>1</v>
      </c>
      <c r="H282">
        <f>IF(ISBLANK(G282),AVERAGE(Table4[Quantity]),(G282))</f>
        <v>1</v>
      </c>
      <c r="I282">
        <v>329.31</v>
      </c>
      <c r="J282">
        <f>IF(ISBLANK(I282),AVERAGE(Table4[Unit_Price]),(I282))</f>
        <v>329.31</v>
      </c>
      <c r="K282">
        <v>0.09</v>
      </c>
      <c r="L282">
        <f>Table4[[#This Row],[Quantity cleaned]]*Table4[[#This Row],[Unit Price Cleaned]]*(1-Table4[[#This Row],[Discount]])</f>
        <v>299.6721</v>
      </c>
      <c r="M282">
        <f>IF(ISBLANK(L282),AVERAGE(Table4[Total Amount]),(L282))</f>
        <v>299.6721</v>
      </c>
      <c r="N282" t="str">
        <f>_xlfn.XLOOKUP(Table4[[#This Row],[Product_ID]],Product_Dim[Product_ID],Product_Dim[Product_Name],"Missing")</f>
        <v>Laptop Cooling Pad</v>
      </c>
      <c r="O282" t="str">
        <f>_xlfn.XLOOKUP(Table4[[#This Row],[Product_ID]],Product_Dim[Product_ID],Product_Dim[Category],0)</f>
        <v>Electronics</v>
      </c>
      <c r="P282">
        <f>_xlfn.XLOOKUP(Table4[[#This Row],[Product_ID]],Product_Dim[Product_ID],Product_Dim[Cost Cleaned2],"0")</f>
        <v>86.42</v>
      </c>
      <c r="Q282" s="4">
        <f>IFERROR(Table4[[#This Row],[Total Amount]]-Table4[[#This Row],[Cost]]*Table4[[#This Row],[Quantity]],0)</f>
        <v>213.25209999999998</v>
      </c>
    </row>
    <row r="283" spans="1:17" x14ac:dyDescent="0.35">
      <c r="A283" t="s">
        <v>2096</v>
      </c>
      <c r="B283" s="1">
        <v>45475</v>
      </c>
      <c r="C283" t="s">
        <v>1502</v>
      </c>
      <c r="D283" t="s">
        <v>1636</v>
      </c>
      <c r="E283" t="s">
        <v>1798</v>
      </c>
      <c r="F283" t="str">
        <f>_xlfn.XLOOKUP(Table4[[#This Row],[Store_ID]],Table2[Store_ID],Table2[Region],"Unknown")</f>
        <v>West</v>
      </c>
      <c r="G283">
        <v>3</v>
      </c>
      <c r="H283">
        <f>IF(ISBLANK(G283),AVERAGE(Table4[Quantity]),(G283))</f>
        <v>3</v>
      </c>
      <c r="I283">
        <v>64.2</v>
      </c>
      <c r="J283">
        <f>IF(ISBLANK(I283),AVERAGE(Table4[Unit_Price]),(I283))</f>
        <v>64.2</v>
      </c>
      <c r="K283">
        <v>0.08</v>
      </c>
      <c r="L283">
        <f>Table4[[#This Row],[Quantity cleaned]]*Table4[[#This Row],[Unit Price Cleaned]]*(1-Table4[[#This Row],[Discount]])</f>
        <v>177.19200000000004</v>
      </c>
      <c r="M283">
        <f>IF(ISBLANK(L283),AVERAGE(Table4[Total Amount]),(L283))</f>
        <v>177.19200000000004</v>
      </c>
      <c r="N283" t="str">
        <f>_xlfn.XLOOKUP(Table4[[#This Row],[Product_ID]],Product_Dim[Product_ID],Product_Dim[Product_Name],"Missing")</f>
        <v>Makeup Brush Set</v>
      </c>
      <c r="O283" t="str">
        <f>_xlfn.XLOOKUP(Table4[[#This Row],[Product_ID]],Product_Dim[Product_ID],Product_Dim[Category],0)</f>
        <v>Beauty</v>
      </c>
      <c r="P283">
        <f>_xlfn.XLOOKUP(Table4[[#This Row],[Product_ID]],Product_Dim[Product_ID],Product_Dim[Cost Cleaned2],"0")</f>
        <v>254.04361702127662</v>
      </c>
      <c r="Q283" s="4">
        <f>IFERROR(Table4[[#This Row],[Total Amount]]-Table4[[#This Row],[Cost]]*Table4[[#This Row],[Quantity]],0)</f>
        <v>-584.93885106382982</v>
      </c>
    </row>
    <row r="284" spans="1:17" x14ac:dyDescent="0.35">
      <c r="A284" t="s">
        <v>2097</v>
      </c>
      <c r="B284" s="1">
        <v>45829</v>
      </c>
      <c r="C284" t="s">
        <v>831</v>
      </c>
      <c r="D284" t="s">
        <v>1564</v>
      </c>
      <c r="E284" t="s">
        <v>1791</v>
      </c>
      <c r="F284" t="str">
        <f>_xlfn.XLOOKUP(Table4[[#This Row],[Store_ID]],Table2[Store_ID],Table2[Region],"Unknown")</f>
        <v>East</v>
      </c>
      <c r="G284">
        <v>3</v>
      </c>
      <c r="H284">
        <f>IF(ISBLANK(G284),AVERAGE(Table4[Quantity]),(G284))</f>
        <v>3</v>
      </c>
      <c r="I284">
        <v>697.13</v>
      </c>
      <c r="J284">
        <f>IF(ISBLANK(I284),AVERAGE(Table4[Unit_Price]),(I284))</f>
        <v>697.13</v>
      </c>
      <c r="K284">
        <v>0.25</v>
      </c>
      <c r="L284">
        <f>Table4[[#This Row],[Quantity cleaned]]*Table4[[#This Row],[Unit Price Cleaned]]*(1-Table4[[#This Row],[Discount]])</f>
        <v>1568.5425</v>
      </c>
      <c r="M284">
        <f>IF(ISBLANK(L284),AVERAGE(Table4[Total Amount]),(L284))</f>
        <v>1568.5425</v>
      </c>
      <c r="N284" t="str">
        <f>_xlfn.XLOOKUP(Table4[[#This Row],[Product_ID]],Product_Dim[Product_ID],Product_Dim[Product_Name],"Missing")</f>
        <v>HD Smart TV Stick</v>
      </c>
      <c r="O284" t="str">
        <f>_xlfn.XLOOKUP(Table4[[#This Row],[Product_ID]],Product_Dim[Product_ID],Product_Dim[Category],0)</f>
        <v>Electronics</v>
      </c>
      <c r="P284">
        <f>_xlfn.XLOOKUP(Table4[[#This Row],[Product_ID]],Product_Dim[Product_ID],Product_Dim[Cost Cleaned2],"0")</f>
        <v>449.4</v>
      </c>
      <c r="Q284" s="4">
        <f>IFERROR(Table4[[#This Row],[Total Amount]]-Table4[[#This Row],[Cost]]*Table4[[#This Row],[Quantity]],0)</f>
        <v>220.3425000000002</v>
      </c>
    </row>
    <row r="285" spans="1:17" x14ac:dyDescent="0.35">
      <c r="A285" t="s">
        <v>2098</v>
      </c>
      <c r="B285" s="1">
        <v>45639</v>
      </c>
      <c r="C285" t="s">
        <v>92</v>
      </c>
      <c r="D285" t="s">
        <v>1559</v>
      </c>
      <c r="E285" t="s">
        <v>1767</v>
      </c>
      <c r="F285" t="str">
        <f>_xlfn.XLOOKUP(Table4[[#This Row],[Store_ID]],Table2[Store_ID],Table2[Region],"Unknown")</f>
        <v>North</v>
      </c>
      <c r="G285">
        <v>3</v>
      </c>
      <c r="H285">
        <f>IF(ISBLANK(G285),AVERAGE(Table4[Quantity]),(G285))</f>
        <v>3</v>
      </c>
      <c r="I285">
        <v>134.30000000000001</v>
      </c>
      <c r="J285">
        <f>IF(ISBLANK(I285),AVERAGE(Table4[Unit_Price]),(I285))</f>
        <v>134.30000000000001</v>
      </c>
      <c r="K285">
        <v>0.14000000000000001</v>
      </c>
      <c r="L285">
        <f>Table4[[#This Row],[Quantity cleaned]]*Table4[[#This Row],[Unit Price Cleaned]]*(1-Table4[[#This Row],[Discount]])</f>
        <v>346.49400000000003</v>
      </c>
      <c r="M285">
        <f>IF(ISBLANK(L285),AVERAGE(Table4[Total Amount]),(L285))</f>
        <v>346.49400000000003</v>
      </c>
      <c r="N285" t="str">
        <f>_xlfn.XLOOKUP(Table4[[#This Row],[Product_ID]],Product_Dim[Product_ID],Product_Dim[Product_Name],"Missing")</f>
        <v>Adjustable Dumbbell Set</v>
      </c>
      <c r="O285" t="str">
        <f>_xlfn.XLOOKUP(Table4[[#This Row],[Product_ID]],Product_Dim[Product_ID],Product_Dim[Category],0)</f>
        <v>Sports</v>
      </c>
      <c r="P285">
        <f>_xlfn.XLOOKUP(Table4[[#This Row],[Product_ID]],Product_Dim[Product_ID],Product_Dim[Cost Cleaned2],"0")</f>
        <v>495.72</v>
      </c>
      <c r="Q285" s="4">
        <f>IFERROR(Table4[[#This Row],[Total Amount]]-Table4[[#This Row],[Cost]]*Table4[[#This Row],[Quantity]],0)</f>
        <v>-1140.6660000000002</v>
      </c>
    </row>
    <row r="286" spans="1:17" x14ac:dyDescent="0.35">
      <c r="A286" t="s">
        <v>2099</v>
      </c>
      <c r="B286" s="1">
        <v>45518</v>
      </c>
      <c r="C286" t="s">
        <v>825</v>
      </c>
      <c r="D286" t="s">
        <v>1710</v>
      </c>
      <c r="E286" t="s">
        <v>1791</v>
      </c>
      <c r="F286" t="str">
        <f>_xlfn.XLOOKUP(Table4[[#This Row],[Store_ID]],Table2[Store_ID],Table2[Region],"Unknown")</f>
        <v>East</v>
      </c>
      <c r="G286">
        <v>1</v>
      </c>
      <c r="H286">
        <f>IF(ISBLANK(G286),AVERAGE(Table4[Quantity]),(G286))</f>
        <v>1</v>
      </c>
      <c r="I286">
        <v>520.92999999999995</v>
      </c>
      <c r="J286">
        <f>IF(ISBLANK(I286),AVERAGE(Table4[Unit_Price]),(I286))</f>
        <v>520.92999999999995</v>
      </c>
      <c r="K286">
        <v>0.15</v>
      </c>
      <c r="L286">
        <f>Table4[[#This Row],[Quantity cleaned]]*Table4[[#This Row],[Unit Price Cleaned]]*(1-Table4[[#This Row],[Discount]])</f>
        <v>442.79049999999995</v>
      </c>
      <c r="M286">
        <f>IF(ISBLANK(L286),AVERAGE(Table4[Total Amount]),(L286))</f>
        <v>442.79049999999995</v>
      </c>
      <c r="N286" t="str">
        <f>_xlfn.XLOOKUP(Table4[[#This Row],[Product_ID]],Product_Dim[Product_ID],Product_Dim[Product_Name],"Missing")</f>
        <v>Wooden Bookshelf</v>
      </c>
      <c r="O286" t="str">
        <f>_xlfn.XLOOKUP(Table4[[#This Row],[Product_ID]],Product_Dim[Product_ID],Product_Dim[Category],0)</f>
        <v>Home</v>
      </c>
      <c r="P286">
        <f>_xlfn.XLOOKUP(Table4[[#This Row],[Product_ID]],Product_Dim[Product_ID],Product_Dim[Cost Cleaned2],"0")</f>
        <v>388.46</v>
      </c>
      <c r="Q286" s="4">
        <f>IFERROR(Table4[[#This Row],[Total Amount]]-Table4[[#This Row],[Cost]]*Table4[[#This Row],[Quantity]],0)</f>
        <v>54.330499999999972</v>
      </c>
    </row>
    <row r="287" spans="1:17" x14ac:dyDescent="0.35">
      <c r="A287" t="s">
        <v>2100</v>
      </c>
      <c r="B287" s="1">
        <v>45721</v>
      </c>
      <c r="C287" t="s">
        <v>722</v>
      </c>
      <c r="D287" t="s">
        <v>1580</v>
      </c>
      <c r="E287" t="s">
        <v>1773</v>
      </c>
      <c r="F287" t="str">
        <f>_xlfn.XLOOKUP(Table4[[#This Row],[Store_ID]],Table2[Store_ID],Table2[Region],"Unknown")</f>
        <v>South</v>
      </c>
      <c r="G287">
        <v>2</v>
      </c>
      <c r="H287">
        <f>IF(ISBLANK(G287),AVERAGE(Table4[Quantity]),(G287))</f>
        <v>2</v>
      </c>
      <c r="I287">
        <v>350.12</v>
      </c>
      <c r="J287">
        <f>IF(ISBLANK(I287),AVERAGE(Table4[Unit_Price]),(I287))</f>
        <v>350.12</v>
      </c>
      <c r="K287">
        <v>0.21</v>
      </c>
      <c r="L287">
        <f>Table4[[#This Row],[Quantity cleaned]]*Table4[[#This Row],[Unit Price Cleaned]]*(1-Table4[[#This Row],[Discount]])</f>
        <v>553.18960000000004</v>
      </c>
      <c r="M287">
        <f>IF(ISBLANK(L287),AVERAGE(Table4[Total Amount]),(L287))</f>
        <v>553.18960000000004</v>
      </c>
      <c r="N287" t="str">
        <f>_xlfn.XLOOKUP(Table4[[#This Row],[Product_ID]],Product_Dim[Product_ID],Product_Dim[Product_Name],"Missing")</f>
        <v>Knee Support Brace</v>
      </c>
      <c r="O287" t="str">
        <f>_xlfn.XLOOKUP(Table4[[#This Row],[Product_ID]],Product_Dim[Product_ID],Product_Dim[Category],0)</f>
        <v>Sports</v>
      </c>
      <c r="P287">
        <f>_xlfn.XLOOKUP(Table4[[#This Row],[Product_ID]],Product_Dim[Product_ID],Product_Dim[Cost Cleaned2],"0")</f>
        <v>21.34</v>
      </c>
      <c r="Q287" s="4">
        <f>IFERROR(Table4[[#This Row],[Total Amount]]-Table4[[#This Row],[Cost]]*Table4[[#This Row],[Quantity]],0)</f>
        <v>510.50960000000003</v>
      </c>
    </row>
    <row r="288" spans="1:17" x14ac:dyDescent="0.35">
      <c r="A288" t="s">
        <v>2101</v>
      </c>
      <c r="B288" s="1">
        <v>45308</v>
      </c>
      <c r="C288" t="s">
        <v>1432</v>
      </c>
      <c r="D288" t="s">
        <v>1638</v>
      </c>
      <c r="E288" t="s">
        <v>1807</v>
      </c>
      <c r="F288" t="str">
        <f>_xlfn.XLOOKUP(Table4[[#This Row],[Store_ID]],Table2[Store_ID],Table2[Region],"Unknown")</f>
        <v>East</v>
      </c>
      <c r="G288">
        <v>3</v>
      </c>
      <c r="H288">
        <f>IF(ISBLANK(G288),AVERAGE(Table4[Quantity]),(G288))</f>
        <v>3</v>
      </c>
      <c r="I288">
        <v>807.95</v>
      </c>
      <c r="J288">
        <f>IF(ISBLANK(I288),AVERAGE(Table4[Unit_Price]),(I288))</f>
        <v>807.95</v>
      </c>
      <c r="K288">
        <v>0.1</v>
      </c>
      <c r="L288">
        <f>Table4[[#This Row],[Quantity cleaned]]*Table4[[#This Row],[Unit Price Cleaned]]*(1-Table4[[#This Row],[Discount]])</f>
        <v>2181.4650000000006</v>
      </c>
      <c r="M288">
        <f>IF(ISBLANK(L288),AVERAGE(Table4[Total Amount]),(L288))</f>
        <v>2181.4650000000006</v>
      </c>
      <c r="N288" t="str">
        <f>_xlfn.XLOOKUP(Table4[[#This Row],[Product_ID]],Product_Dim[Product_ID],Product_Dim[Product_Name],"Missing")</f>
        <v>Car Dashboard Phone Holder</v>
      </c>
      <c r="O288" t="str">
        <f>_xlfn.XLOOKUP(Table4[[#This Row],[Product_ID]],Product_Dim[Product_ID],Product_Dim[Category],0)</f>
        <v>Electronics</v>
      </c>
      <c r="P288">
        <f>_xlfn.XLOOKUP(Table4[[#This Row],[Product_ID]],Product_Dim[Product_ID],Product_Dim[Cost Cleaned2],"0")</f>
        <v>177.98</v>
      </c>
      <c r="Q288" s="4">
        <f>IFERROR(Table4[[#This Row],[Total Amount]]-Table4[[#This Row],[Cost]]*Table4[[#This Row],[Quantity]],0)</f>
        <v>1647.5250000000005</v>
      </c>
    </row>
    <row r="289" spans="1:17" x14ac:dyDescent="0.35">
      <c r="A289" t="s">
        <v>2102</v>
      </c>
      <c r="B289" s="1">
        <v>45889</v>
      </c>
      <c r="C289" t="s">
        <v>1048</v>
      </c>
      <c r="D289" t="s">
        <v>1618</v>
      </c>
      <c r="E289" t="s">
        <v>1770</v>
      </c>
      <c r="F289" t="str">
        <f>_xlfn.XLOOKUP(Table4[[#This Row],[Store_ID]],Table2[Store_ID],Table2[Region],"Unknown")</f>
        <v>East</v>
      </c>
      <c r="G289">
        <v>4</v>
      </c>
      <c r="H289">
        <f>IF(ISBLANK(G289),AVERAGE(Table4[Quantity]),(G289))</f>
        <v>4</v>
      </c>
      <c r="I289">
        <v>766.03</v>
      </c>
      <c r="J289">
        <f>IF(ISBLANK(I289),AVERAGE(Table4[Unit_Price]),(I289))</f>
        <v>766.03</v>
      </c>
      <c r="K289">
        <v>0.28999999999999998</v>
      </c>
      <c r="L289">
        <f>Table4[[#This Row],[Quantity cleaned]]*Table4[[#This Row],[Unit Price Cleaned]]*(1-Table4[[#This Row],[Discount]])</f>
        <v>2175.5252</v>
      </c>
      <c r="M289">
        <f>IF(ISBLANK(L289),AVERAGE(Table4[Total Amount]),(L289))</f>
        <v>2175.5252</v>
      </c>
      <c r="N289" t="str">
        <f>_xlfn.XLOOKUP(Table4[[#This Row],[Product_ID]],Product_Dim[Product_ID],Product_Dim[Product_Name],"Missing")</f>
        <v>Sports Water Hydration Pack</v>
      </c>
      <c r="O289" t="str">
        <f>_xlfn.XLOOKUP(Table4[[#This Row],[Product_ID]],Product_Dim[Product_ID],Product_Dim[Category],0)</f>
        <v>Sports</v>
      </c>
      <c r="P289">
        <f>_xlfn.XLOOKUP(Table4[[#This Row],[Product_ID]],Product_Dim[Product_ID],Product_Dim[Cost Cleaned2],"0")</f>
        <v>135.61000000000001</v>
      </c>
      <c r="Q289" s="4">
        <f>IFERROR(Table4[[#This Row],[Total Amount]]-Table4[[#This Row],[Cost]]*Table4[[#This Row],[Quantity]],0)</f>
        <v>1633.0852</v>
      </c>
    </row>
    <row r="290" spans="1:17" x14ac:dyDescent="0.35">
      <c r="A290" t="s">
        <v>2103</v>
      </c>
      <c r="B290" s="1">
        <v>45386</v>
      </c>
      <c r="C290" t="s">
        <v>596</v>
      </c>
      <c r="D290" t="s">
        <v>1656</v>
      </c>
      <c r="E290" t="s">
        <v>1776</v>
      </c>
      <c r="F290" t="str">
        <f>_xlfn.XLOOKUP(Table4[[#This Row],[Store_ID]],Table2[Store_ID],Table2[Region],"Unknown")</f>
        <v>West</v>
      </c>
      <c r="G290">
        <v>3</v>
      </c>
      <c r="H290">
        <f>IF(ISBLANK(G290),AVERAGE(Table4[Quantity]),(G290))</f>
        <v>3</v>
      </c>
      <c r="I290">
        <v>545.1</v>
      </c>
      <c r="J290">
        <f>IF(ISBLANK(I290),AVERAGE(Table4[Unit_Price]),(I290))</f>
        <v>545.1</v>
      </c>
      <c r="K290">
        <v>0.08</v>
      </c>
      <c r="L290">
        <f>Table4[[#This Row],[Quantity cleaned]]*Table4[[#This Row],[Unit Price Cleaned]]*(1-Table4[[#This Row],[Discount]])</f>
        <v>1504.4760000000003</v>
      </c>
      <c r="M290">
        <f>IF(ISBLANK(L290),AVERAGE(Table4[Total Amount]),(L290))</f>
        <v>1504.4760000000003</v>
      </c>
      <c r="N290" t="str">
        <f>_xlfn.XLOOKUP(Table4[[#This Row],[Product_ID]],Product_Dim[Product_ID],Product_Dim[Product_Name],"Missing")</f>
        <v>Foam Roller</v>
      </c>
      <c r="O290" t="str">
        <f>_xlfn.XLOOKUP(Table4[[#This Row],[Product_ID]],Product_Dim[Product_ID],Product_Dim[Category],0)</f>
        <v>Sports</v>
      </c>
      <c r="P290">
        <f>_xlfn.XLOOKUP(Table4[[#This Row],[Product_ID]],Product_Dim[Product_ID],Product_Dim[Cost Cleaned2],"0")</f>
        <v>30.62</v>
      </c>
      <c r="Q290" s="4">
        <f>IFERROR(Table4[[#This Row],[Total Amount]]-Table4[[#This Row],[Cost]]*Table4[[#This Row],[Quantity]],0)</f>
        <v>1412.6160000000004</v>
      </c>
    </row>
    <row r="291" spans="1:17" x14ac:dyDescent="0.35">
      <c r="A291" t="s">
        <v>2104</v>
      </c>
      <c r="B291" s="1">
        <v>45438</v>
      </c>
      <c r="C291" t="s">
        <v>834</v>
      </c>
      <c r="D291" t="s">
        <v>1672</v>
      </c>
      <c r="E291" t="s">
        <v>1773</v>
      </c>
      <c r="F291" t="str">
        <f>_xlfn.XLOOKUP(Table4[[#This Row],[Store_ID]],Table2[Store_ID],Table2[Region],"Unknown")</f>
        <v>South</v>
      </c>
      <c r="G291">
        <v>1</v>
      </c>
      <c r="H291">
        <f>IF(ISBLANK(G291),AVERAGE(Table4[Quantity]),(G291))</f>
        <v>1</v>
      </c>
      <c r="I291">
        <v>203.61</v>
      </c>
      <c r="J291">
        <f>IF(ISBLANK(I291),AVERAGE(Table4[Unit_Price]),(I291))</f>
        <v>203.61</v>
      </c>
      <c r="K291">
        <v>0.24</v>
      </c>
      <c r="L291">
        <f>Table4[[#This Row],[Quantity cleaned]]*Table4[[#This Row],[Unit Price Cleaned]]*(1-Table4[[#This Row],[Discount]])</f>
        <v>154.74360000000001</v>
      </c>
      <c r="M291">
        <f>IF(ISBLANK(L291),AVERAGE(Table4[Total Amount]),(L291))</f>
        <v>154.74360000000001</v>
      </c>
      <c r="N291" t="str">
        <f>_xlfn.XLOOKUP(Table4[[#This Row],[Product_ID]],Product_Dim[Product_ID],Product_Dim[Product_Name],"Missing")</f>
        <v>Adjustable Dumbbells 20kg</v>
      </c>
      <c r="O291" t="str">
        <f>_xlfn.XLOOKUP(Table4[[#This Row],[Product_ID]],Product_Dim[Product_ID],Product_Dim[Category],0)</f>
        <v>Sports</v>
      </c>
      <c r="P291">
        <f>_xlfn.XLOOKUP(Table4[[#This Row],[Product_ID]],Product_Dim[Product_ID],Product_Dim[Cost Cleaned2],"0")</f>
        <v>240.63</v>
      </c>
      <c r="Q291" s="4">
        <f>IFERROR(Table4[[#This Row],[Total Amount]]-Table4[[#This Row],[Cost]]*Table4[[#This Row],[Quantity]],0)</f>
        <v>-85.886399999999981</v>
      </c>
    </row>
    <row r="292" spans="1:17" x14ac:dyDescent="0.35">
      <c r="A292" t="s">
        <v>2105</v>
      </c>
      <c r="B292" s="1">
        <v>45856</v>
      </c>
      <c r="C292" t="s">
        <v>1290</v>
      </c>
      <c r="D292" t="s">
        <v>1736</v>
      </c>
      <c r="E292" t="s">
        <v>1795</v>
      </c>
      <c r="F292" t="str">
        <f>_xlfn.XLOOKUP(Table4[[#This Row],[Store_ID]],Table2[Store_ID],Table2[Region],"Unknown")</f>
        <v>North</v>
      </c>
      <c r="G292">
        <v>4</v>
      </c>
      <c r="H292">
        <f>IF(ISBLANK(G292),AVERAGE(Table4[Quantity]),(G292))</f>
        <v>4</v>
      </c>
      <c r="I292">
        <v>493.8</v>
      </c>
      <c r="J292">
        <f>IF(ISBLANK(I292),AVERAGE(Table4[Unit_Price]),(I292))</f>
        <v>493.8</v>
      </c>
      <c r="K292">
        <v>0.24</v>
      </c>
      <c r="L292">
        <f>Table4[[#This Row],[Quantity cleaned]]*Table4[[#This Row],[Unit Price Cleaned]]*(1-Table4[[#This Row],[Discount]])</f>
        <v>1501.152</v>
      </c>
      <c r="M292">
        <f>IF(ISBLANK(L292),AVERAGE(Table4[Total Amount]),(L292))</f>
        <v>1501.152</v>
      </c>
      <c r="N292" t="str">
        <f>_xlfn.XLOOKUP(Table4[[#This Row],[Product_ID]],Product_Dim[Product_ID],Product_Dim[Product_Name],"Missing")</f>
        <v>Cricket Bat</v>
      </c>
      <c r="O292" t="str">
        <f>_xlfn.XLOOKUP(Table4[[#This Row],[Product_ID]],Product_Dim[Product_ID],Product_Dim[Category],0)</f>
        <v>Sports</v>
      </c>
      <c r="P292">
        <f>_xlfn.XLOOKUP(Table4[[#This Row],[Product_ID]],Product_Dim[Product_ID],Product_Dim[Cost Cleaned2],"0")</f>
        <v>245.98</v>
      </c>
      <c r="Q292" s="4">
        <f>IFERROR(Table4[[#This Row],[Total Amount]]-Table4[[#This Row],[Cost]]*Table4[[#This Row],[Quantity]],0)</f>
        <v>517.23200000000008</v>
      </c>
    </row>
    <row r="293" spans="1:17" x14ac:dyDescent="0.35">
      <c r="A293" t="s">
        <v>2106</v>
      </c>
      <c r="B293" s="1">
        <v>45485</v>
      </c>
      <c r="C293" t="s">
        <v>73</v>
      </c>
      <c r="D293" t="s">
        <v>1624</v>
      </c>
      <c r="E293" t="s">
        <v>1801</v>
      </c>
      <c r="F293" t="str">
        <f>_xlfn.XLOOKUP(Table4[[#This Row],[Store_ID]],Table2[Store_ID],Table2[Region],"Unknown")</f>
        <v>North</v>
      </c>
      <c r="G293">
        <v>1</v>
      </c>
      <c r="H293">
        <f>IF(ISBLANK(G293),AVERAGE(Table4[Quantity]),(G293))</f>
        <v>1</v>
      </c>
      <c r="I293">
        <v>640.54999999999995</v>
      </c>
      <c r="J293">
        <f>IF(ISBLANK(I293),AVERAGE(Table4[Unit_Price]),(I293))</f>
        <v>640.54999999999995</v>
      </c>
      <c r="K293">
        <v>0.25</v>
      </c>
      <c r="L293">
        <f>Table4[[#This Row],[Quantity cleaned]]*Table4[[#This Row],[Unit Price Cleaned]]*(1-Table4[[#This Row],[Discount]])</f>
        <v>480.41249999999997</v>
      </c>
      <c r="M293">
        <f>IF(ISBLANK(L293),AVERAGE(Table4[Total Amount]),(L293))</f>
        <v>480.41249999999997</v>
      </c>
      <c r="N293" t="str">
        <f>_xlfn.XLOOKUP(Table4[[#This Row],[Product_ID]],Product_Dim[Product_ID],Product_Dim[Product_Name],"Missing")</f>
        <v>Yoga Exercise Mat</v>
      </c>
      <c r="O293" t="str">
        <f>_xlfn.XLOOKUP(Table4[[#This Row],[Product_ID]],Product_Dim[Product_ID],Product_Dim[Category],0)</f>
        <v>Sports</v>
      </c>
      <c r="P293">
        <f>_xlfn.XLOOKUP(Table4[[#This Row],[Product_ID]],Product_Dim[Product_ID],Product_Dim[Cost Cleaned2],"0")</f>
        <v>313.26</v>
      </c>
      <c r="Q293" s="4">
        <f>IFERROR(Table4[[#This Row],[Total Amount]]-Table4[[#This Row],[Cost]]*Table4[[#This Row],[Quantity]],0)</f>
        <v>167.15249999999997</v>
      </c>
    </row>
    <row r="294" spans="1:17" x14ac:dyDescent="0.35">
      <c r="A294" t="s">
        <v>2107</v>
      </c>
      <c r="B294" s="1">
        <v>45545</v>
      </c>
      <c r="C294" t="s">
        <v>409</v>
      </c>
      <c r="D294" t="s">
        <v>1690</v>
      </c>
      <c r="E294" t="s">
        <v>1763</v>
      </c>
      <c r="F294" t="str">
        <f>_xlfn.XLOOKUP(Table4[[#This Row],[Store_ID]],Table2[Store_ID],Table2[Region],"Unknown")</f>
        <v>South</v>
      </c>
      <c r="G294">
        <v>1</v>
      </c>
      <c r="H294">
        <f>IF(ISBLANK(G294),AVERAGE(Table4[Quantity]),(G294))</f>
        <v>1</v>
      </c>
      <c r="I294">
        <v>702.53</v>
      </c>
      <c r="J294">
        <f>IF(ISBLANK(I294),AVERAGE(Table4[Unit_Price]),(I294))</f>
        <v>702.53</v>
      </c>
      <c r="K294">
        <v>0.3</v>
      </c>
      <c r="L294">
        <f>Table4[[#This Row],[Quantity cleaned]]*Table4[[#This Row],[Unit Price Cleaned]]*(1-Table4[[#This Row],[Discount]])</f>
        <v>491.77099999999996</v>
      </c>
      <c r="M294">
        <f>IF(ISBLANK(L294),AVERAGE(Table4[Total Amount]),(L294))</f>
        <v>491.77099999999996</v>
      </c>
      <c r="N294" t="str">
        <f>_xlfn.XLOOKUP(Table4[[#This Row],[Product_ID]],Product_Dim[Product_ID],Product_Dim[Product_Name],"Missing")</f>
        <v>Bluetooth Car Audio System</v>
      </c>
      <c r="O294" t="str">
        <f>_xlfn.XLOOKUP(Table4[[#This Row],[Product_ID]],Product_Dim[Product_ID],Product_Dim[Category],0)</f>
        <v>Electronics</v>
      </c>
      <c r="P294">
        <f>_xlfn.XLOOKUP(Table4[[#This Row],[Product_ID]],Product_Dim[Product_ID],Product_Dim[Cost Cleaned2],"0")</f>
        <v>403.71</v>
      </c>
      <c r="Q294" s="4">
        <f>IFERROR(Table4[[#This Row],[Total Amount]]-Table4[[#This Row],[Cost]]*Table4[[#This Row],[Quantity]],0)</f>
        <v>88.060999999999979</v>
      </c>
    </row>
    <row r="295" spans="1:17" x14ac:dyDescent="0.35">
      <c r="A295" t="s">
        <v>2108</v>
      </c>
      <c r="B295" s="1">
        <v>45826</v>
      </c>
      <c r="C295" t="s">
        <v>719</v>
      </c>
      <c r="D295" t="s">
        <v>1620</v>
      </c>
      <c r="E295" t="s">
        <v>1776</v>
      </c>
      <c r="F295" t="str">
        <f>_xlfn.XLOOKUP(Table4[[#This Row],[Store_ID]],Table2[Store_ID],Table2[Region],"Unknown")</f>
        <v>West</v>
      </c>
      <c r="G295">
        <v>4</v>
      </c>
      <c r="H295">
        <f>IF(ISBLANK(G295),AVERAGE(Table4[Quantity]),(G295))</f>
        <v>4</v>
      </c>
      <c r="I295">
        <v>139.94</v>
      </c>
      <c r="J295">
        <f>IF(ISBLANK(I295),AVERAGE(Table4[Unit_Price]),(I295))</f>
        <v>139.94</v>
      </c>
      <c r="K295">
        <v>0.24</v>
      </c>
      <c r="L295">
        <f>Table4[[#This Row],[Quantity cleaned]]*Table4[[#This Row],[Unit Price Cleaned]]*(1-Table4[[#This Row],[Discount]])</f>
        <v>425.41759999999999</v>
      </c>
      <c r="M295">
        <f>IF(ISBLANK(L295),AVERAGE(Table4[Total Amount]),(L295))</f>
        <v>425.41759999999999</v>
      </c>
      <c r="N295" t="str">
        <f>_xlfn.XLOOKUP(Table4[[#This Row],[Product_ID]],Product_Dim[Product_ID],Product_Dim[Product_Name],"Missing")</f>
        <v>Portable Power Bank</v>
      </c>
      <c r="O295" t="str">
        <f>_xlfn.XLOOKUP(Table4[[#This Row],[Product_ID]],Product_Dim[Product_ID],Product_Dim[Category],0)</f>
        <v>Electronics</v>
      </c>
      <c r="P295">
        <f>_xlfn.XLOOKUP(Table4[[#This Row],[Product_ID]],Product_Dim[Product_ID],Product_Dim[Cost Cleaned2],"0")</f>
        <v>326.06</v>
      </c>
      <c r="Q295" s="4">
        <f>IFERROR(Table4[[#This Row],[Total Amount]]-Table4[[#This Row],[Cost]]*Table4[[#This Row],[Quantity]],0)</f>
        <v>-878.82240000000002</v>
      </c>
    </row>
    <row r="296" spans="1:17" x14ac:dyDescent="0.35">
      <c r="A296" t="s">
        <v>2109</v>
      </c>
      <c r="B296" s="1">
        <v>45654</v>
      </c>
      <c r="C296" t="s">
        <v>876</v>
      </c>
      <c r="D296" t="s">
        <v>1580</v>
      </c>
      <c r="E296" t="s">
        <v>1776</v>
      </c>
      <c r="F296" t="str">
        <f>_xlfn.XLOOKUP(Table4[[#This Row],[Store_ID]],Table2[Store_ID],Table2[Region],"Unknown")</f>
        <v>West</v>
      </c>
      <c r="G296">
        <v>2</v>
      </c>
      <c r="H296">
        <f>IF(ISBLANK(G296),AVERAGE(Table4[Quantity]),(G296))</f>
        <v>2</v>
      </c>
      <c r="I296">
        <v>230.85</v>
      </c>
      <c r="J296">
        <f>IF(ISBLANK(I296),AVERAGE(Table4[Unit_Price]),(I296))</f>
        <v>230.85</v>
      </c>
      <c r="K296">
        <v>0.18</v>
      </c>
      <c r="L296">
        <f>Table4[[#This Row],[Quantity cleaned]]*Table4[[#This Row],[Unit Price Cleaned]]*(1-Table4[[#This Row],[Discount]])</f>
        <v>378.59399999999999</v>
      </c>
      <c r="M296">
        <f>IF(ISBLANK(L296),AVERAGE(Table4[Total Amount]),(L296))</f>
        <v>378.59399999999999</v>
      </c>
      <c r="N296" t="str">
        <f>_xlfn.XLOOKUP(Table4[[#This Row],[Product_ID]],Product_Dim[Product_ID],Product_Dim[Product_Name],"Missing")</f>
        <v>Knee Support Brace</v>
      </c>
      <c r="O296" t="str">
        <f>_xlfn.XLOOKUP(Table4[[#This Row],[Product_ID]],Product_Dim[Product_ID],Product_Dim[Category],0)</f>
        <v>Sports</v>
      </c>
      <c r="P296">
        <f>_xlfn.XLOOKUP(Table4[[#This Row],[Product_ID]],Product_Dim[Product_ID],Product_Dim[Cost Cleaned2],"0")</f>
        <v>21.34</v>
      </c>
      <c r="Q296" s="4">
        <f>IFERROR(Table4[[#This Row],[Total Amount]]-Table4[[#This Row],[Cost]]*Table4[[#This Row],[Quantity]],0)</f>
        <v>335.91399999999999</v>
      </c>
    </row>
    <row r="297" spans="1:17" x14ac:dyDescent="0.35">
      <c r="A297" t="s">
        <v>2110</v>
      </c>
      <c r="B297" s="1">
        <v>45556</v>
      </c>
      <c r="C297" t="s">
        <v>682</v>
      </c>
      <c r="D297" t="s">
        <v>1712</v>
      </c>
      <c r="E297" t="s">
        <v>1801</v>
      </c>
      <c r="F297" t="str">
        <f>_xlfn.XLOOKUP(Table4[[#This Row],[Store_ID]],Table2[Store_ID],Table2[Region],"Unknown")</f>
        <v>North</v>
      </c>
      <c r="G297">
        <v>4</v>
      </c>
      <c r="H297">
        <f>IF(ISBLANK(G297),AVERAGE(Table4[Quantity]),(G297))</f>
        <v>4</v>
      </c>
      <c r="I297">
        <v>626.35</v>
      </c>
      <c r="J297">
        <f>IF(ISBLANK(I297),AVERAGE(Table4[Unit_Price]),(I297))</f>
        <v>626.35</v>
      </c>
      <c r="K297">
        <v>0.25</v>
      </c>
      <c r="L297">
        <f>Table4[[#This Row],[Quantity cleaned]]*Table4[[#This Row],[Unit Price Cleaned]]*(1-Table4[[#This Row],[Discount]])</f>
        <v>1879.0500000000002</v>
      </c>
      <c r="M297">
        <f>IF(ISBLANK(L297),AVERAGE(Table4[Total Amount]),(L297))</f>
        <v>1879.0500000000002</v>
      </c>
      <c r="N297" t="str">
        <f>_xlfn.XLOOKUP(Table4[[#This Row],[Product_ID]],Product_Dim[Product_ID],Product_Dim[Product_Name],"Missing")</f>
        <v>Women's Beanie Hat</v>
      </c>
      <c r="O297" t="str">
        <f>_xlfn.XLOOKUP(Table4[[#This Row],[Product_ID]],Product_Dim[Product_ID],Product_Dim[Category],0)</f>
        <v>Clothing</v>
      </c>
      <c r="P297">
        <f>_xlfn.XLOOKUP(Table4[[#This Row],[Product_ID]],Product_Dim[Product_ID],Product_Dim[Cost Cleaned2],"0")</f>
        <v>119.57</v>
      </c>
      <c r="Q297" s="4">
        <f>IFERROR(Table4[[#This Row],[Total Amount]]-Table4[[#This Row],[Cost]]*Table4[[#This Row],[Quantity]],0)</f>
        <v>1400.7700000000002</v>
      </c>
    </row>
    <row r="298" spans="1:17" x14ac:dyDescent="0.35">
      <c r="A298" t="s">
        <v>2111</v>
      </c>
      <c r="B298" s="1">
        <v>45434</v>
      </c>
      <c r="C298" t="s">
        <v>293</v>
      </c>
      <c r="D298" t="s">
        <v>1624</v>
      </c>
      <c r="E298" t="s">
        <v>1793</v>
      </c>
      <c r="F298" t="str">
        <f>_xlfn.XLOOKUP(Table4[[#This Row],[Store_ID]],Table2[Store_ID],Table2[Region],"Unknown")</f>
        <v>South</v>
      </c>
      <c r="G298">
        <v>4</v>
      </c>
      <c r="H298">
        <f>IF(ISBLANK(G298),AVERAGE(Table4[Quantity]),(G298))</f>
        <v>4</v>
      </c>
      <c r="I298">
        <v>108.55</v>
      </c>
      <c r="J298">
        <f>IF(ISBLANK(I298),AVERAGE(Table4[Unit_Price]),(I298))</f>
        <v>108.55</v>
      </c>
      <c r="K298">
        <v>0.18</v>
      </c>
      <c r="L298">
        <f>Table4[[#This Row],[Quantity cleaned]]*Table4[[#This Row],[Unit Price Cleaned]]*(1-Table4[[#This Row],[Discount]])</f>
        <v>356.04400000000004</v>
      </c>
      <c r="M298">
        <f>IF(ISBLANK(L298),AVERAGE(Table4[Total Amount]),(L298))</f>
        <v>356.04400000000004</v>
      </c>
      <c r="N298" t="str">
        <f>_xlfn.XLOOKUP(Table4[[#This Row],[Product_ID]],Product_Dim[Product_ID],Product_Dim[Product_Name],"Missing")</f>
        <v>Yoga Exercise Mat</v>
      </c>
      <c r="O298" t="str">
        <f>_xlfn.XLOOKUP(Table4[[#This Row],[Product_ID]],Product_Dim[Product_ID],Product_Dim[Category],0)</f>
        <v>Sports</v>
      </c>
      <c r="P298">
        <f>_xlfn.XLOOKUP(Table4[[#This Row],[Product_ID]],Product_Dim[Product_ID],Product_Dim[Cost Cleaned2],"0")</f>
        <v>313.26</v>
      </c>
      <c r="Q298" s="4">
        <f>IFERROR(Table4[[#This Row],[Total Amount]]-Table4[[#This Row],[Cost]]*Table4[[#This Row],[Quantity]],0)</f>
        <v>-896.99599999999987</v>
      </c>
    </row>
    <row r="299" spans="1:17" x14ac:dyDescent="0.35">
      <c r="A299" t="s">
        <v>2112</v>
      </c>
      <c r="B299" s="1">
        <v>45871</v>
      </c>
      <c r="C299" t="s">
        <v>623</v>
      </c>
      <c r="D299" t="s">
        <v>1576</v>
      </c>
      <c r="E299" t="s">
        <v>1751</v>
      </c>
      <c r="F299" t="str">
        <f>_xlfn.XLOOKUP(Table4[[#This Row],[Store_ID]],Table2[Store_ID],Table2[Region],"Unknown")</f>
        <v>North</v>
      </c>
      <c r="G299">
        <v>4</v>
      </c>
      <c r="H299">
        <f>IF(ISBLANK(G299),AVERAGE(Table4[Quantity]),(G299))</f>
        <v>4</v>
      </c>
      <c r="I299">
        <v>353.67</v>
      </c>
      <c r="J299">
        <f>IF(ISBLANK(I299),AVERAGE(Table4[Unit_Price]),(I299))</f>
        <v>353.67</v>
      </c>
      <c r="K299">
        <v>0.03</v>
      </c>
      <c r="L299">
        <f>Table4[[#This Row],[Quantity cleaned]]*Table4[[#This Row],[Unit Price Cleaned]]*(1-Table4[[#This Row],[Discount]])</f>
        <v>1372.2396000000001</v>
      </c>
      <c r="M299">
        <f>IF(ISBLANK(L299),AVERAGE(Table4[Total Amount]),(L299))</f>
        <v>1372.2396000000001</v>
      </c>
      <c r="N299" t="str">
        <f>_xlfn.XLOOKUP(Table4[[#This Row],[Product_ID]],Product_Dim[Product_ID],Product_Dim[Product_Name],"Missing")</f>
        <v>Soccer Training Cone Set</v>
      </c>
      <c r="O299" t="str">
        <f>_xlfn.XLOOKUP(Table4[[#This Row],[Product_ID]],Product_Dim[Product_ID],Product_Dim[Category],0)</f>
        <v>Sports</v>
      </c>
      <c r="P299">
        <f>_xlfn.XLOOKUP(Table4[[#This Row],[Product_ID]],Product_Dim[Product_ID],Product_Dim[Cost Cleaned2],"0")</f>
        <v>144.53</v>
      </c>
      <c r="Q299" s="4">
        <f>IFERROR(Table4[[#This Row],[Total Amount]]-Table4[[#This Row],[Cost]]*Table4[[#This Row],[Quantity]],0)</f>
        <v>794.1196000000001</v>
      </c>
    </row>
    <row r="300" spans="1:17" x14ac:dyDescent="0.35">
      <c r="A300" t="s">
        <v>2113</v>
      </c>
      <c r="B300" s="1">
        <v>45583</v>
      </c>
      <c r="C300" t="s">
        <v>236</v>
      </c>
      <c r="D300" t="s">
        <v>1722</v>
      </c>
      <c r="E300" t="s">
        <v>1751</v>
      </c>
      <c r="F300" t="str">
        <f>_xlfn.XLOOKUP(Table4[[#This Row],[Store_ID]],Table2[Store_ID],Table2[Region],"Unknown")</f>
        <v>North</v>
      </c>
      <c r="G300">
        <v>4</v>
      </c>
      <c r="H300">
        <f>IF(ISBLANK(G300),AVERAGE(Table4[Quantity]),(G300))</f>
        <v>4</v>
      </c>
      <c r="I300">
        <v>61.98</v>
      </c>
      <c r="J300">
        <f>IF(ISBLANK(I300),AVERAGE(Table4[Unit_Price]),(I300))</f>
        <v>61.98</v>
      </c>
      <c r="K300">
        <v>0.16</v>
      </c>
      <c r="L300">
        <f>Table4[[#This Row],[Quantity cleaned]]*Table4[[#This Row],[Unit Price Cleaned]]*(1-Table4[[#This Row],[Discount]])</f>
        <v>208.25279999999998</v>
      </c>
      <c r="M300">
        <f>IF(ISBLANK(L300),AVERAGE(Table4[Total Amount]),(L300))</f>
        <v>208.25279999999998</v>
      </c>
      <c r="N300" t="str">
        <f>_xlfn.XLOOKUP(Table4[[#This Row],[Product_ID]],Product_Dim[Product_ID],Product_Dim[Product_Name],"Missing")</f>
        <v>Gaming Mouse Pad XL</v>
      </c>
      <c r="O300" t="str">
        <f>_xlfn.XLOOKUP(Table4[[#This Row],[Product_ID]],Product_Dim[Product_ID],Product_Dim[Category],0)</f>
        <v>Electronics</v>
      </c>
      <c r="P300">
        <f>_xlfn.XLOOKUP(Table4[[#This Row],[Product_ID]],Product_Dim[Product_ID],Product_Dim[Cost Cleaned2],"0")</f>
        <v>340.14</v>
      </c>
      <c r="Q300" s="4">
        <f>IFERROR(Table4[[#This Row],[Total Amount]]-Table4[[#This Row],[Cost]]*Table4[[#This Row],[Quantity]],0)</f>
        <v>-1152.3072</v>
      </c>
    </row>
    <row r="301" spans="1:17" x14ac:dyDescent="0.35">
      <c r="A301" t="s">
        <v>2114</v>
      </c>
      <c r="B301" s="1">
        <v>45348</v>
      </c>
      <c r="C301" t="s">
        <v>697</v>
      </c>
      <c r="D301" t="s">
        <v>1586</v>
      </c>
      <c r="E301" t="s">
        <v>1807</v>
      </c>
      <c r="F301" t="str">
        <f>_xlfn.XLOOKUP(Table4[[#This Row],[Store_ID]],Table2[Store_ID],Table2[Region],"Unknown")</f>
        <v>East</v>
      </c>
      <c r="G301">
        <v>2</v>
      </c>
      <c r="H301">
        <f>IF(ISBLANK(G301),AVERAGE(Table4[Quantity]),(G301))</f>
        <v>2</v>
      </c>
      <c r="I301">
        <v>873.1</v>
      </c>
      <c r="J301">
        <f>IF(ISBLANK(I301),AVERAGE(Table4[Unit_Price]),(I301))</f>
        <v>873.1</v>
      </c>
      <c r="K301">
        <v>0.12</v>
      </c>
      <c r="L301">
        <f>Table4[[#This Row],[Quantity cleaned]]*Table4[[#This Row],[Unit Price Cleaned]]*(1-Table4[[#This Row],[Discount]])</f>
        <v>1536.6559999999999</v>
      </c>
      <c r="M301">
        <f>IF(ISBLANK(L301),AVERAGE(Table4[Total Amount]),(L301))</f>
        <v>1536.6559999999999</v>
      </c>
      <c r="N301" t="str">
        <f>_xlfn.XLOOKUP(Table4[[#This Row],[Product_ID]],Product_Dim[Product_ID],Product_Dim[Product_Name],"Missing")</f>
        <v>Carbon Fiber Tennis Racket</v>
      </c>
      <c r="O301" t="str">
        <f>_xlfn.XLOOKUP(Table4[[#This Row],[Product_ID]],Product_Dim[Product_ID],Product_Dim[Category],0)</f>
        <v>Sports</v>
      </c>
      <c r="P301">
        <f>_xlfn.XLOOKUP(Table4[[#This Row],[Product_ID]],Product_Dim[Product_ID],Product_Dim[Cost Cleaned2],"0")</f>
        <v>484.62</v>
      </c>
      <c r="Q301" s="4">
        <f>IFERROR(Table4[[#This Row],[Total Amount]]-Table4[[#This Row],[Cost]]*Table4[[#This Row],[Quantity]],0)</f>
        <v>567.41599999999994</v>
      </c>
    </row>
    <row r="302" spans="1:17" x14ac:dyDescent="0.35">
      <c r="A302" t="s">
        <v>2115</v>
      </c>
      <c r="B302" s="1">
        <v>45268</v>
      </c>
      <c r="C302" t="s">
        <v>643</v>
      </c>
      <c r="D302" t="s">
        <v>1566</v>
      </c>
      <c r="E302" t="s">
        <v>1795</v>
      </c>
      <c r="F302" t="str">
        <f>_xlfn.XLOOKUP(Table4[[#This Row],[Store_ID]],Table2[Store_ID],Table2[Region],"Unknown")</f>
        <v>North</v>
      </c>
      <c r="G302">
        <v>4</v>
      </c>
      <c r="H302">
        <f>IF(ISBLANK(G302),AVERAGE(Table4[Quantity]),(G302))</f>
        <v>4</v>
      </c>
      <c r="I302">
        <v>889.47</v>
      </c>
      <c r="J302">
        <f>IF(ISBLANK(I302),AVERAGE(Table4[Unit_Price]),(I302))</f>
        <v>889.47</v>
      </c>
      <c r="K302">
        <v>0.24</v>
      </c>
      <c r="L302">
        <f>Table4[[#This Row],[Quantity cleaned]]*Table4[[#This Row],[Unit Price Cleaned]]*(1-Table4[[#This Row],[Discount]])</f>
        <v>2703.9888000000001</v>
      </c>
      <c r="M302">
        <f>IF(ISBLANK(L302),AVERAGE(Table4[Total Amount]),(L302))</f>
        <v>2703.9888000000001</v>
      </c>
      <c r="N302" t="str">
        <f>_xlfn.XLOOKUP(Table4[[#This Row],[Product_ID]],Product_Dim[Product_ID],Product_Dim[Product_Name],"Missing")</f>
        <v>Hair Strengthening Shampoo</v>
      </c>
      <c r="O302" t="str">
        <f>_xlfn.XLOOKUP(Table4[[#This Row],[Product_ID]],Product_Dim[Product_ID],Product_Dim[Category],0)</f>
        <v>Beauty</v>
      </c>
      <c r="P302">
        <f>_xlfn.XLOOKUP(Table4[[#This Row],[Product_ID]],Product_Dim[Product_ID],Product_Dim[Cost Cleaned2],"0")</f>
        <v>115.82</v>
      </c>
      <c r="Q302" s="4">
        <f>IFERROR(Table4[[#This Row],[Total Amount]]-Table4[[#This Row],[Cost]]*Table4[[#This Row],[Quantity]],0)</f>
        <v>2240.7088000000003</v>
      </c>
    </row>
    <row r="303" spans="1:17" x14ac:dyDescent="0.35">
      <c r="A303" t="s">
        <v>2116</v>
      </c>
      <c r="B303" s="1">
        <v>45596</v>
      </c>
      <c r="C303" t="s">
        <v>113</v>
      </c>
      <c r="D303" t="s">
        <v>1690</v>
      </c>
      <c r="E303" t="s">
        <v>1786</v>
      </c>
      <c r="F303" t="str">
        <f>_xlfn.XLOOKUP(Table4[[#This Row],[Store_ID]],Table2[Store_ID],Table2[Region],"Unknown")</f>
        <v>South</v>
      </c>
      <c r="G303">
        <v>3</v>
      </c>
      <c r="H303">
        <f>IF(ISBLANK(G303),AVERAGE(Table4[Quantity]),(G303))</f>
        <v>3</v>
      </c>
      <c r="I303">
        <v>803.76</v>
      </c>
      <c r="J303">
        <f>IF(ISBLANK(I303),AVERAGE(Table4[Unit_Price]),(I303))</f>
        <v>803.76</v>
      </c>
      <c r="K303">
        <v>0.19</v>
      </c>
      <c r="L303">
        <f>Table4[[#This Row],[Quantity cleaned]]*Table4[[#This Row],[Unit Price Cleaned]]*(1-Table4[[#This Row],[Discount]])</f>
        <v>1953.1368</v>
      </c>
      <c r="M303">
        <f>IF(ISBLANK(L303),AVERAGE(Table4[Total Amount]),(L303))</f>
        <v>1953.1368</v>
      </c>
      <c r="N303" t="str">
        <f>_xlfn.XLOOKUP(Table4[[#This Row],[Product_ID]],Product_Dim[Product_ID],Product_Dim[Product_Name],"Missing")</f>
        <v>Bluetooth Car Audio System</v>
      </c>
      <c r="O303" t="str">
        <f>_xlfn.XLOOKUP(Table4[[#This Row],[Product_ID]],Product_Dim[Product_ID],Product_Dim[Category],0)</f>
        <v>Electronics</v>
      </c>
      <c r="P303">
        <f>_xlfn.XLOOKUP(Table4[[#This Row],[Product_ID]],Product_Dim[Product_ID],Product_Dim[Cost Cleaned2],"0")</f>
        <v>403.71</v>
      </c>
      <c r="Q303" s="4">
        <f>IFERROR(Table4[[#This Row],[Total Amount]]-Table4[[#This Row],[Cost]]*Table4[[#This Row],[Quantity]],0)</f>
        <v>742.00680000000011</v>
      </c>
    </row>
    <row r="304" spans="1:17" x14ac:dyDescent="0.35">
      <c r="A304" t="s">
        <v>2117</v>
      </c>
      <c r="B304" s="1">
        <v>45624</v>
      </c>
      <c r="C304" t="s">
        <v>1438</v>
      </c>
      <c r="D304" t="s">
        <v>1692</v>
      </c>
      <c r="E304" t="s">
        <v>1767</v>
      </c>
      <c r="F304" t="str">
        <f>_xlfn.XLOOKUP(Table4[[#This Row],[Store_ID]],Table2[Store_ID],Table2[Region],"Unknown")</f>
        <v>North</v>
      </c>
      <c r="G304">
        <v>2</v>
      </c>
      <c r="H304">
        <f>IF(ISBLANK(G304),AVERAGE(Table4[Quantity]),(G304))</f>
        <v>2</v>
      </c>
      <c r="I304">
        <v>865.14</v>
      </c>
      <c r="J304">
        <f>IF(ISBLANK(I304),AVERAGE(Table4[Unit_Price]),(I304))</f>
        <v>865.14</v>
      </c>
      <c r="K304">
        <v>0.2</v>
      </c>
      <c r="L304">
        <f>Table4[[#This Row],[Quantity cleaned]]*Table4[[#This Row],[Unit Price Cleaned]]*(1-Table4[[#This Row],[Discount]])</f>
        <v>1384.2240000000002</v>
      </c>
      <c r="M304">
        <f>IF(ISBLANK(L304),AVERAGE(Table4[Total Amount]),(L304))</f>
        <v>1384.2240000000002</v>
      </c>
      <c r="N304" t="str">
        <f>_xlfn.XLOOKUP(Table4[[#This Row],[Product_ID]],Product_Dim[Product_ID],Product_Dim[Product_Name],"Missing")</f>
        <v>Women's Ankle Boots</v>
      </c>
      <c r="O304" t="str">
        <f>_xlfn.XLOOKUP(Table4[[#This Row],[Product_ID]],Product_Dim[Product_ID],Product_Dim[Category],0)</f>
        <v>Clothing</v>
      </c>
      <c r="P304">
        <f>_xlfn.XLOOKUP(Table4[[#This Row],[Product_ID]],Product_Dim[Product_ID],Product_Dim[Cost Cleaned2],"0")</f>
        <v>158.13999999999999</v>
      </c>
      <c r="Q304" s="4">
        <f>IFERROR(Table4[[#This Row],[Total Amount]]-Table4[[#This Row],[Cost]]*Table4[[#This Row],[Quantity]],0)</f>
        <v>1067.9440000000002</v>
      </c>
    </row>
    <row r="305" spans="1:17" x14ac:dyDescent="0.35">
      <c r="A305" t="s">
        <v>2118</v>
      </c>
      <c r="B305" s="1">
        <v>45813</v>
      </c>
      <c r="C305" t="s">
        <v>342</v>
      </c>
      <c r="D305" t="s">
        <v>1604</v>
      </c>
      <c r="E305" t="s">
        <v>1780</v>
      </c>
      <c r="F305" t="str">
        <f>_xlfn.XLOOKUP(Table4[[#This Row],[Store_ID]],Table2[Store_ID],Table2[Region],"Unknown")</f>
        <v>South</v>
      </c>
      <c r="G305">
        <v>2</v>
      </c>
      <c r="H305">
        <f>IF(ISBLANK(G305),AVERAGE(Table4[Quantity]),(G305))</f>
        <v>2</v>
      </c>
      <c r="I305">
        <v>916.49</v>
      </c>
      <c r="J305">
        <f>IF(ISBLANK(I305),AVERAGE(Table4[Unit_Price]),(I305))</f>
        <v>916.49</v>
      </c>
      <c r="K305">
        <v>0.3</v>
      </c>
      <c r="L305">
        <f>Table4[[#This Row],[Quantity cleaned]]*Table4[[#This Row],[Unit Price Cleaned]]*(1-Table4[[#This Row],[Discount]])</f>
        <v>1283.086</v>
      </c>
      <c r="M305">
        <f>IF(ISBLANK(L305),AVERAGE(Table4[Total Amount]),(L305))</f>
        <v>1283.086</v>
      </c>
      <c r="N305" t="str">
        <f>_xlfn.XLOOKUP(Table4[[#This Row],[Product_ID]],Product_Dim[Product_ID],Product_Dim[Product_Name],"Missing")</f>
        <v>Basketball</v>
      </c>
      <c r="O305" t="str">
        <f>_xlfn.XLOOKUP(Table4[[#This Row],[Product_ID]],Product_Dim[Product_ID],Product_Dim[Category],0)</f>
        <v>Sports</v>
      </c>
      <c r="P305">
        <f>_xlfn.XLOOKUP(Table4[[#This Row],[Product_ID]],Product_Dim[Product_ID],Product_Dim[Cost Cleaned2],"0")</f>
        <v>204.39</v>
      </c>
      <c r="Q305" s="4">
        <f>IFERROR(Table4[[#This Row],[Total Amount]]-Table4[[#This Row],[Cost]]*Table4[[#This Row],[Quantity]],0)</f>
        <v>874.30600000000004</v>
      </c>
    </row>
    <row r="306" spans="1:17" x14ac:dyDescent="0.35">
      <c r="A306" t="s">
        <v>2119</v>
      </c>
      <c r="B306" s="1">
        <v>45615</v>
      </c>
      <c r="C306" t="s">
        <v>159</v>
      </c>
      <c r="D306" t="s">
        <v>1644</v>
      </c>
      <c r="E306" t="s">
        <v>1788</v>
      </c>
      <c r="F306" t="str">
        <f>_xlfn.XLOOKUP(Table4[[#This Row],[Store_ID]],Table2[Store_ID],Table2[Region],"Unknown")</f>
        <v>North</v>
      </c>
      <c r="G306">
        <v>3</v>
      </c>
      <c r="H306">
        <f>IF(ISBLANK(G306),AVERAGE(Table4[Quantity]),(G306))</f>
        <v>3</v>
      </c>
      <c r="I306">
        <v>781.39</v>
      </c>
      <c r="J306">
        <f>IF(ISBLANK(I306),AVERAGE(Table4[Unit_Price]),(I306))</f>
        <v>781.39</v>
      </c>
      <c r="K306">
        <v>0.12</v>
      </c>
      <c r="L306">
        <f>Table4[[#This Row],[Quantity cleaned]]*Table4[[#This Row],[Unit Price Cleaned]]*(1-Table4[[#This Row],[Discount]])</f>
        <v>2062.8696</v>
      </c>
      <c r="M306">
        <f>IF(ISBLANK(L306),AVERAGE(Table4[Total Amount]),(L306))</f>
        <v>2062.8696</v>
      </c>
      <c r="N306" t="str">
        <f>_xlfn.XLOOKUP(Table4[[#This Row],[Product_ID]],Product_Dim[Product_ID],Product_Dim[Product_Name],"Missing")</f>
        <v>HDMI Cable – 2m</v>
      </c>
      <c r="O306" t="str">
        <f>_xlfn.XLOOKUP(Table4[[#This Row],[Product_ID]],Product_Dim[Product_ID],Product_Dim[Category],0)</f>
        <v>Electronics</v>
      </c>
      <c r="P306">
        <f>_xlfn.XLOOKUP(Table4[[#This Row],[Product_ID]],Product_Dim[Product_ID],Product_Dim[Cost Cleaned2],"0")</f>
        <v>88.49</v>
      </c>
      <c r="Q306" s="4">
        <f>IFERROR(Table4[[#This Row],[Total Amount]]-Table4[[#This Row],[Cost]]*Table4[[#This Row],[Quantity]],0)</f>
        <v>1797.3996</v>
      </c>
    </row>
    <row r="307" spans="1:17" x14ac:dyDescent="0.35">
      <c r="A307" t="s">
        <v>2120</v>
      </c>
      <c r="B307" s="1">
        <v>45431</v>
      </c>
      <c r="C307" t="s">
        <v>682</v>
      </c>
      <c r="D307" t="s">
        <v>1618</v>
      </c>
      <c r="E307" t="s">
        <v>1788</v>
      </c>
      <c r="F307" t="str">
        <f>_xlfn.XLOOKUP(Table4[[#This Row],[Store_ID]],Table2[Store_ID],Table2[Region],"Unknown")</f>
        <v>North</v>
      </c>
      <c r="G307">
        <v>4</v>
      </c>
      <c r="H307">
        <f>IF(ISBLANK(G307),AVERAGE(Table4[Quantity]),(G307))</f>
        <v>4</v>
      </c>
      <c r="I307">
        <v>619.74</v>
      </c>
      <c r="J307">
        <f>IF(ISBLANK(I307),AVERAGE(Table4[Unit_Price]),(I307))</f>
        <v>619.74</v>
      </c>
      <c r="K307">
        <v>0.13</v>
      </c>
      <c r="L307">
        <f>Table4[[#This Row],[Quantity cleaned]]*Table4[[#This Row],[Unit Price Cleaned]]*(1-Table4[[#This Row],[Discount]])</f>
        <v>2156.6952000000001</v>
      </c>
      <c r="M307">
        <f>IF(ISBLANK(L307),AVERAGE(Table4[Total Amount]),(L307))</f>
        <v>2156.6952000000001</v>
      </c>
      <c r="N307" t="str">
        <f>_xlfn.XLOOKUP(Table4[[#This Row],[Product_ID]],Product_Dim[Product_ID],Product_Dim[Product_Name],"Missing")</f>
        <v>Sports Water Hydration Pack</v>
      </c>
      <c r="O307" t="str">
        <f>_xlfn.XLOOKUP(Table4[[#This Row],[Product_ID]],Product_Dim[Product_ID],Product_Dim[Category],0)</f>
        <v>Sports</v>
      </c>
      <c r="P307">
        <f>_xlfn.XLOOKUP(Table4[[#This Row],[Product_ID]],Product_Dim[Product_ID],Product_Dim[Cost Cleaned2],"0")</f>
        <v>135.61000000000001</v>
      </c>
      <c r="Q307" s="4">
        <f>IFERROR(Table4[[#This Row],[Total Amount]]-Table4[[#This Row],[Cost]]*Table4[[#This Row],[Quantity]],0)</f>
        <v>1614.2552000000001</v>
      </c>
    </row>
    <row r="308" spans="1:17" x14ac:dyDescent="0.35">
      <c r="A308" t="s">
        <v>2121</v>
      </c>
      <c r="B308" s="1">
        <v>45679</v>
      </c>
      <c r="C308" t="s">
        <v>1476</v>
      </c>
      <c r="D308" t="s">
        <v>1666</v>
      </c>
      <c r="E308" t="s">
        <v>1793</v>
      </c>
      <c r="F308" t="str">
        <f>_xlfn.XLOOKUP(Table4[[#This Row],[Store_ID]],Table2[Store_ID],Table2[Region],"Unknown")</f>
        <v>South</v>
      </c>
      <c r="G308">
        <v>2</v>
      </c>
      <c r="H308">
        <f>IF(ISBLANK(G308),AVERAGE(Table4[Quantity]),(G308))</f>
        <v>2</v>
      </c>
      <c r="I308">
        <v>837.76</v>
      </c>
      <c r="J308">
        <f>IF(ISBLANK(I308),AVERAGE(Table4[Unit_Price]),(I308))</f>
        <v>837.76</v>
      </c>
      <c r="K308">
        <v>0.03</v>
      </c>
      <c r="L308">
        <f>Table4[[#This Row],[Quantity cleaned]]*Table4[[#This Row],[Unit Price Cleaned]]*(1-Table4[[#This Row],[Discount]])</f>
        <v>1625.2544</v>
      </c>
      <c r="M308">
        <f>IF(ISBLANK(L308),AVERAGE(Table4[Total Amount]),(L308))</f>
        <v>1625.2544</v>
      </c>
      <c r="N308" t="str">
        <f>_xlfn.XLOOKUP(Table4[[#This Row],[Product_ID]],Product_Dim[Product_ID],Product_Dim[Product_Name],"Missing")</f>
        <v>Laptop Cooling Pad</v>
      </c>
      <c r="O308" t="str">
        <f>_xlfn.XLOOKUP(Table4[[#This Row],[Product_ID]],Product_Dim[Product_ID],Product_Dim[Category],0)</f>
        <v>Electronics</v>
      </c>
      <c r="P308">
        <f>_xlfn.XLOOKUP(Table4[[#This Row],[Product_ID]],Product_Dim[Product_ID],Product_Dim[Cost Cleaned2],"0")</f>
        <v>86.42</v>
      </c>
      <c r="Q308" s="4">
        <f>IFERROR(Table4[[#This Row],[Total Amount]]-Table4[[#This Row],[Cost]]*Table4[[#This Row],[Quantity]],0)</f>
        <v>1452.4144000000001</v>
      </c>
    </row>
    <row r="309" spans="1:17" x14ac:dyDescent="0.35">
      <c r="A309" t="s">
        <v>2122</v>
      </c>
      <c r="B309" s="1">
        <v>45842</v>
      </c>
      <c r="C309" t="s">
        <v>1390</v>
      </c>
      <c r="D309" t="s">
        <v>1722</v>
      </c>
      <c r="E309" t="s">
        <v>1751</v>
      </c>
      <c r="F309" t="str">
        <f>_xlfn.XLOOKUP(Table4[[#This Row],[Store_ID]],Table2[Store_ID],Table2[Region],"Unknown")</f>
        <v>North</v>
      </c>
      <c r="G309">
        <v>3</v>
      </c>
      <c r="H309">
        <f>IF(ISBLANK(G309),AVERAGE(Table4[Quantity]),(G309))</f>
        <v>3</v>
      </c>
      <c r="I309">
        <v>135.94</v>
      </c>
      <c r="J309">
        <f>IF(ISBLANK(I309),AVERAGE(Table4[Unit_Price]),(I309))</f>
        <v>135.94</v>
      </c>
      <c r="K309">
        <v>0.2</v>
      </c>
      <c r="L309">
        <f>Table4[[#This Row],[Quantity cleaned]]*Table4[[#This Row],[Unit Price Cleaned]]*(1-Table4[[#This Row],[Discount]])</f>
        <v>326.25600000000003</v>
      </c>
      <c r="M309">
        <f>IF(ISBLANK(L309),AVERAGE(Table4[Total Amount]),(L309))</f>
        <v>326.25600000000003</v>
      </c>
      <c r="N309" t="str">
        <f>_xlfn.XLOOKUP(Table4[[#This Row],[Product_ID]],Product_Dim[Product_ID],Product_Dim[Product_Name],"Missing")</f>
        <v>Gaming Mouse Pad XL</v>
      </c>
      <c r="O309" t="str">
        <f>_xlfn.XLOOKUP(Table4[[#This Row],[Product_ID]],Product_Dim[Product_ID],Product_Dim[Category],0)</f>
        <v>Electronics</v>
      </c>
      <c r="P309">
        <f>_xlfn.XLOOKUP(Table4[[#This Row],[Product_ID]],Product_Dim[Product_ID],Product_Dim[Cost Cleaned2],"0")</f>
        <v>340.14</v>
      </c>
      <c r="Q309" s="4">
        <f>IFERROR(Table4[[#This Row],[Total Amount]]-Table4[[#This Row],[Cost]]*Table4[[#This Row],[Quantity]],0)</f>
        <v>-694.16399999999999</v>
      </c>
    </row>
    <row r="310" spans="1:17" x14ac:dyDescent="0.35">
      <c r="A310" t="s">
        <v>2123</v>
      </c>
      <c r="B310" s="1">
        <v>45796</v>
      </c>
      <c r="C310" t="s">
        <v>1470</v>
      </c>
      <c r="D310" t="s">
        <v>1690</v>
      </c>
      <c r="E310" t="s">
        <v>1751</v>
      </c>
      <c r="F310" t="str">
        <f>_xlfn.XLOOKUP(Table4[[#This Row],[Store_ID]],Table2[Store_ID],Table2[Region],"Unknown")</f>
        <v>North</v>
      </c>
      <c r="G310">
        <v>4</v>
      </c>
      <c r="H310">
        <f>IF(ISBLANK(G310),AVERAGE(Table4[Quantity]),(G310))</f>
        <v>4</v>
      </c>
      <c r="I310">
        <v>396.53</v>
      </c>
      <c r="J310">
        <f>IF(ISBLANK(I310),AVERAGE(Table4[Unit_Price]),(I310))</f>
        <v>396.53</v>
      </c>
      <c r="K310">
        <v>7.0000000000000007E-2</v>
      </c>
      <c r="L310">
        <f>Table4[[#This Row],[Quantity cleaned]]*Table4[[#This Row],[Unit Price Cleaned]]*(1-Table4[[#This Row],[Discount]])</f>
        <v>1475.0915999999997</v>
      </c>
      <c r="M310">
        <f>IF(ISBLANK(L310),AVERAGE(Table4[Total Amount]),(L310))</f>
        <v>1475.0915999999997</v>
      </c>
      <c r="N310" t="str">
        <f>_xlfn.XLOOKUP(Table4[[#This Row],[Product_ID]],Product_Dim[Product_ID],Product_Dim[Product_Name],"Missing")</f>
        <v>Bluetooth Car Audio System</v>
      </c>
      <c r="O310" t="str">
        <f>_xlfn.XLOOKUP(Table4[[#This Row],[Product_ID]],Product_Dim[Product_ID],Product_Dim[Category],0)</f>
        <v>Electronics</v>
      </c>
      <c r="P310">
        <f>_xlfn.XLOOKUP(Table4[[#This Row],[Product_ID]],Product_Dim[Product_ID],Product_Dim[Cost Cleaned2],"0")</f>
        <v>403.71</v>
      </c>
      <c r="Q310" s="4">
        <f>IFERROR(Table4[[#This Row],[Total Amount]]-Table4[[#This Row],[Cost]]*Table4[[#This Row],[Quantity]],0)</f>
        <v>-139.74840000000017</v>
      </c>
    </row>
    <row r="311" spans="1:17" x14ac:dyDescent="0.35">
      <c r="A311" t="s">
        <v>2124</v>
      </c>
      <c r="B311" s="1">
        <v>45264</v>
      </c>
      <c r="C311" t="s">
        <v>708</v>
      </c>
      <c r="D311" t="s">
        <v>1600</v>
      </c>
      <c r="E311" t="s">
        <v>1793</v>
      </c>
      <c r="F311" t="str">
        <f>_xlfn.XLOOKUP(Table4[[#This Row],[Store_ID]],Table2[Store_ID],Table2[Region],"Unknown")</f>
        <v>South</v>
      </c>
      <c r="G311">
        <v>2</v>
      </c>
      <c r="H311">
        <f>IF(ISBLANK(G311),AVERAGE(Table4[Quantity]),(G311))</f>
        <v>2</v>
      </c>
      <c r="I311">
        <v>722.45</v>
      </c>
      <c r="J311">
        <f>IF(ISBLANK(I311),AVERAGE(Table4[Unit_Price]),(I311))</f>
        <v>722.45</v>
      </c>
      <c r="K311">
        <v>0.22</v>
      </c>
      <c r="L311">
        <f>Table4[[#This Row],[Quantity cleaned]]*Table4[[#This Row],[Unit Price Cleaned]]*(1-Table4[[#This Row],[Discount]])</f>
        <v>1127.0220000000002</v>
      </c>
      <c r="M311">
        <f>IF(ISBLANK(L311),AVERAGE(Table4[Total Amount]),(L311))</f>
        <v>1127.0220000000002</v>
      </c>
      <c r="N311" t="str">
        <f>_xlfn.XLOOKUP(Table4[[#This Row],[Product_ID]],Product_Dim[Product_ID],Product_Dim[Product_Name],"Missing")</f>
        <v>Fabric Sofa Throw Blanket</v>
      </c>
      <c r="O311" t="str">
        <f>_xlfn.XLOOKUP(Table4[[#This Row],[Product_ID]],Product_Dim[Product_ID],Product_Dim[Category],0)</f>
        <v>Home</v>
      </c>
      <c r="P311">
        <f>_xlfn.XLOOKUP(Table4[[#This Row],[Product_ID]],Product_Dim[Product_ID],Product_Dim[Cost Cleaned2],"0")</f>
        <v>218.48</v>
      </c>
      <c r="Q311" s="4">
        <f>IFERROR(Table4[[#This Row],[Total Amount]]-Table4[[#This Row],[Cost]]*Table4[[#This Row],[Quantity]],0)</f>
        <v>690.06200000000013</v>
      </c>
    </row>
    <row r="312" spans="1:17" x14ac:dyDescent="0.35">
      <c r="A312" t="s">
        <v>2125</v>
      </c>
      <c r="B312" s="1">
        <v>45504</v>
      </c>
      <c r="C312" t="s">
        <v>176</v>
      </c>
      <c r="D312" t="s">
        <v>1670</v>
      </c>
      <c r="E312" t="s">
        <v>1755</v>
      </c>
      <c r="F312" t="str">
        <f>_xlfn.XLOOKUP(Table4[[#This Row],[Store_ID]],Table2[Store_ID],Table2[Region],"Unknown")</f>
        <v>South</v>
      </c>
      <c r="G312">
        <v>2</v>
      </c>
      <c r="H312">
        <f>IF(ISBLANK(G312),AVERAGE(Table4[Quantity]),(G312))</f>
        <v>2</v>
      </c>
      <c r="I312">
        <v>138.41</v>
      </c>
      <c r="J312">
        <f>IF(ISBLANK(I312),AVERAGE(Table4[Unit_Price]),(I312))</f>
        <v>138.41</v>
      </c>
      <c r="K312">
        <v>0.02</v>
      </c>
      <c r="L312">
        <f>Table4[[#This Row],[Quantity cleaned]]*Table4[[#This Row],[Unit Price Cleaned]]*(1-Table4[[#This Row],[Discount]])</f>
        <v>271.28359999999998</v>
      </c>
      <c r="M312">
        <f>IF(ISBLANK(L312),AVERAGE(Table4[Total Amount]),(L312))</f>
        <v>271.28359999999998</v>
      </c>
      <c r="N312" t="str">
        <f>_xlfn.XLOOKUP(Table4[[#This Row],[Product_ID]],Product_Dim[Product_ID],Product_Dim[Product_Name],"Missing")</f>
        <v>Matte Lipstick Set</v>
      </c>
      <c r="O312" t="str">
        <f>_xlfn.XLOOKUP(Table4[[#This Row],[Product_ID]],Product_Dim[Product_ID],Product_Dim[Category],0)</f>
        <v>Beauty</v>
      </c>
      <c r="P312">
        <f>_xlfn.XLOOKUP(Table4[[#This Row],[Product_ID]],Product_Dim[Product_ID],Product_Dim[Cost Cleaned2],"0")</f>
        <v>299.11</v>
      </c>
      <c r="Q312" s="4">
        <f>IFERROR(Table4[[#This Row],[Total Amount]]-Table4[[#This Row],[Cost]]*Table4[[#This Row],[Quantity]],0)</f>
        <v>-326.93640000000005</v>
      </c>
    </row>
    <row r="313" spans="1:17" x14ac:dyDescent="0.35">
      <c r="A313" t="s">
        <v>2126</v>
      </c>
      <c r="B313" s="1">
        <v>45679</v>
      </c>
      <c r="C313" t="s">
        <v>430</v>
      </c>
      <c r="D313" t="s">
        <v>1702</v>
      </c>
      <c r="E313" t="s">
        <v>1755</v>
      </c>
      <c r="F313" t="str">
        <f>_xlfn.XLOOKUP(Table4[[#This Row],[Store_ID]],Table2[Store_ID],Table2[Region],"Unknown")</f>
        <v>South</v>
      </c>
      <c r="G313">
        <v>4</v>
      </c>
      <c r="H313">
        <f>IF(ISBLANK(G313),AVERAGE(Table4[Quantity]),(G313))</f>
        <v>4</v>
      </c>
      <c r="I313">
        <v>741.51</v>
      </c>
      <c r="J313">
        <f>IF(ISBLANK(I313),AVERAGE(Table4[Unit_Price]),(I313))</f>
        <v>741.51</v>
      </c>
      <c r="K313">
        <v>0.09</v>
      </c>
      <c r="L313">
        <f>Table4[[#This Row],[Quantity cleaned]]*Table4[[#This Row],[Unit Price Cleaned]]*(1-Table4[[#This Row],[Discount]])</f>
        <v>2699.0963999999999</v>
      </c>
      <c r="M313">
        <f>IF(ISBLANK(L313),AVERAGE(Table4[Total Amount]),(L313))</f>
        <v>2699.0963999999999</v>
      </c>
      <c r="N313" t="str">
        <f>_xlfn.XLOOKUP(Table4[[#This Row],[Product_ID]],Product_Dim[Product_ID],Product_Dim[Product_Name],"Missing")</f>
        <v>Wall-Mounted Spice Rack</v>
      </c>
      <c r="O313" t="str">
        <f>_xlfn.XLOOKUP(Table4[[#This Row],[Product_ID]],Product_Dim[Product_ID],Product_Dim[Category],0)</f>
        <v>Home</v>
      </c>
      <c r="P313">
        <f>_xlfn.XLOOKUP(Table4[[#This Row],[Product_ID]],Product_Dim[Product_ID],Product_Dim[Cost Cleaned2],"0")</f>
        <v>143.43</v>
      </c>
      <c r="Q313" s="4">
        <f>IFERROR(Table4[[#This Row],[Total Amount]]-Table4[[#This Row],[Cost]]*Table4[[#This Row],[Quantity]],0)</f>
        <v>2125.3764000000001</v>
      </c>
    </row>
    <row r="314" spans="1:17" x14ac:dyDescent="0.35">
      <c r="A314" t="s">
        <v>2127</v>
      </c>
      <c r="B314" s="1">
        <v>45611</v>
      </c>
      <c r="C314" t="s">
        <v>95</v>
      </c>
      <c r="D314" t="s">
        <v>1702</v>
      </c>
      <c r="E314" t="s">
        <v>1801</v>
      </c>
      <c r="F314" t="str">
        <f>_xlfn.XLOOKUP(Table4[[#This Row],[Store_ID]],Table2[Store_ID],Table2[Region],"Unknown")</f>
        <v>North</v>
      </c>
      <c r="G314">
        <v>2</v>
      </c>
      <c r="H314">
        <f>IF(ISBLANK(G314),AVERAGE(Table4[Quantity]),(G314))</f>
        <v>2</v>
      </c>
      <c r="I314">
        <v>588.9</v>
      </c>
      <c r="J314">
        <f>IF(ISBLANK(I314),AVERAGE(Table4[Unit_Price]),(I314))</f>
        <v>588.9</v>
      </c>
      <c r="K314">
        <v>0.19</v>
      </c>
      <c r="L314">
        <f>Table4[[#This Row],[Quantity cleaned]]*Table4[[#This Row],[Unit Price Cleaned]]*(1-Table4[[#This Row],[Discount]])</f>
        <v>954.01800000000003</v>
      </c>
      <c r="M314">
        <f>IF(ISBLANK(L314),AVERAGE(Table4[Total Amount]),(L314))</f>
        <v>954.01800000000003</v>
      </c>
      <c r="N314" t="str">
        <f>_xlfn.XLOOKUP(Table4[[#This Row],[Product_ID]],Product_Dim[Product_ID],Product_Dim[Product_Name],"Missing")</f>
        <v>Wall-Mounted Spice Rack</v>
      </c>
      <c r="O314" t="str">
        <f>_xlfn.XLOOKUP(Table4[[#This Row],[Product_ID]],Product_Dim[Product_ID],Product_Dim[Category],0)</f>
        <v>Home</v>
      </c>
      <c r="P314">
        <f>_xlfn.XLOOKUP(Table4[[#This Row],[Product_ID]],Product_Dim[Product_ID],Product_Dim[Cost Cleaned2],"0")</f>
        <v>143.43</v>
      </c>
      <c r="Q314" s="4">
        <f>IFERROR(Table4[[#This Row],[Total Amount]]-Table4[[#This Row],[Cost]]*Table4[[#This Row],[Quantity]],0)</f>
        <v>667.15800000000002</v>
      </c>
    </row>
    <row r="315" spans="1:17" x14ac:dyDescent="0.35">
      <c r="A315" t="s">
        <v>2128</v>
      </c>
      <c r="B315" s="1">
        <v>45389</v>
      </c>
      <c r="C315" t="s">
        <v>955</v>
      </c>
      <c r="D315" t="s">
        <v>1642</v>
      </c>
      <c r="E315" t="s">
        <v>1755</v>
      </c>
      <c r="F315" t="str">
        <f>_xlfn.XLOOKUP(Table4[[#This Row],[Store_ID]],Table2[Store_ID],Table2[Region],"Unknown")</f>
        <v>South</v>
      </c>
      <c r="G315">
        <v>1</v>
      </c>
      <c r="H315">
        <f>IF(ISBLANK(G315),AVERAGE(Table4[Quantity]),(G315))</f>
        <v>1</v>
      </c>
      <c r="I315">
        <v>88.92</v>
      </c>
      <c r="J315">
        <f>IF(ISBLANK(I315),AVERAGE(Table4[Unit_Price]),(I315))</f>
        <v>88.92</v>
      </c>
      <c r="K315">
        <v>0.19</v>
      </c>
      <c r="L315">
        <f>Table4[[#This Row],[Quantity cleaned]]*Table4[[#This Row],[Unit Price Cleaned]]*(1-Table4[[#This Row],[Discount]])</f>
        <v>72.025200000000012</v>
      </c>
      <c r="M315">
        <f>IF(ISBLANK(L315),AVERAGE(Table4[Total Amount]),(L315))</f>
        <v>72.025200000000012</v>
      </c>
      <c r="N315" t="str">
        <f>_xlfn.XLOOKUP(Table4[[#This Row],[Product_ID]],Product_Dim[Product_ID],Product_Dim[Product_Name],"Missing")</f>
        <v>Boxing Hand Wraps</v>
      </c>
      <c r="O315" t="str">
        <f>_xlfn.XLOOKUP(Table4[[#This Row],[Product_ID]],Product_Dim[Product_ID],Product_Dim[Category],0)</f>
        <v>Sports</v>
      </c>
      <c r="P315">
        <f>_xlfn.XLOOKUP(Table4[[#This Row],[Product_ID]],Product_Dim[Product_ID],Product_Dim[Cost Cleaned2],"0")</f>
        <v>190.29</v>
      </c>
      <c r="Q315" s="4">
        <f>IFERROR(Table4[[#This Row],[Total Amount]]-Table4[[#This Row],[Cost]]*Table4[[#This Row],[Quantity]],0)</f>
        <v>-118.26479999999998</v>
      </c>
    </row>
    <row r="316" spans="1:17" x14ac:dyDescent="0.35">
      <c r="A316" t="s">
        <v>2129</v>
      </c>
      <c r="B316" s="1">
        <v>45339</v>
      </c>
      <c r="C316" t="s">
        <v>406</v>
      </c>
      <c r="D316" t="s">
        <v>1664</v>
      </c>
      <c r="E316" t="s">
        <v>1798</v>
      </c>
      <c r="F316" t="str">
        <f>_xlfn.XLOOKUP(Table4[[#This Row],[Store_ID]],Table2[Store_ID],Table2[Region],"Unknown")</f>
        <v>West</v>
      </c>
      <c r="G316">
        <v>1</v>
      </c>
      <c r="H316">
        <f>IF(ISBLANK(G316),AVERAGE(Table4[Quantity]),(G316))</f>
        <v>1</v>
      </c>
      <c r="I316">
        <v>299.13</v>
      </c>
      <c r="J316">
        <f>IF(ISBLANK(I316),AVERAGE(Table4[Unit_Price]),(I316))</f>
        <v>299.13</v>
      </c>
      <c r="K316">
        <v>0.1</v>
      </c>
      <c r="L316">
        <f>Table4[[#This Row],[Quantity cleaned]]*Table4[[#This Row],[Unit Price Cleaned]]*(1-Table4[[#This Row],[Discount]])</f>
        <v>269.21699999999998</v>
      </c>
      <c r="M316">
        <f>IF(ISBLANK(L316),AVERAGE(Table4[Total Amount]),(L316))</f>
        <v>269.21699999999998</v>
      </c>
      <c r="N316" t="str">
        <f>_xlfn.XLOOKUP(Table4[[#This Row],[Product_ID]],Product_Dim[Product_ID],Product_Dim[Product_Name],"Missing")</f>
        <v>Tennis Ball 3-Pack</v>
      </c>
      <c r="O316" t="str">
        <f>_xlfn.XLOOKUP(Table4[[#This Row],[Product_ID]],Product_Dim[Product_ID],Product_Dim[Category],0)</f>
        <v>Sports</v>
      </c>
      <c r="P316">
        <f>_xlfn.XLOOKUP(Table4[[#This Row],[Product_ID]],Product_Dim[Product_ID],Product_Dim[Cost Cleaned2],"0")</f>
        <v>103.45</v>
      </c>
      <c r="Q316" s="4">
        <f>IFERROR(Table4[[#This Row],[Total Amount]]-Table4[[#This Row],[Cost]]*Table4[[#This Row],[Quantity]],0)</f>
        <v>165.767</v>
      </c>
    </row>
    <row r="317" spans="1:17" x14ac:dyDescent="0.35">
      <c r="A317" t="s">
        <v>2130</v>
      </c>
      <c r="B317" s="1">
        <v>45433</v>
      </c>
      <c r="C317" t="s">
        <v>400</v>
      </c>
      <c r="D317" t="s">
        <v>1696</v>
      </c>
      <c r="E317" t="s">
        <v>1760</v>
      </c>
      <c r="F317" t="str">
        <f>_xlfn.XLOOKUP(Table4[[#This Row],[Store_ID]],Table2[Store_ID],Table2[Region],"Unknown")</f>
        <v>North</v>
      </c>
      <c r="G317">
        <v>2</v>
      </c>
      <c r="H317">
        <f>IF(ISBLANK(G317),AVERAGE(Table4[Quantity]),(G317))</f>
        <v>2</v>
      </c>
      <c r="I317">
        <v>548.29999999999995</v>
      </c>
      <c r="J317">
        <f>IF(ISBLANK(I317),AVERAGE(Table4[Unit_Price]),(I317))</f>
        <v>548.29999999999995</v>
      </c>
      <c r="K317">
        <v>0.23</v>
      </c>
      <c r="L317">
        <f>Table4[[#This Row],[Quantity cleaned]]*Table4[[#This Row],[Unit Price Cleaned]]*(1-Table4[[#This Row],[Discount]])</f>
        <v>844.38199999999995</v>
      </c>
      <c r="M317">
        <f>IF(ISBLANK(L317),AVERAGE(Table4[Total Amount]),(L317))</f>
        <v>844.38199999999995</v>
      </c>
      <c r="N317" t="str">
        <f>_xlfn.XLOOKUP(Table4[[#This Row],[Product_ID]],Product_Dim[Product_ID],Product_Dim[Product_Name],"Missing")</f>
        <v>WiFi Mesh Router</v>
      </c>
      <c r="O317" t="str">
        <f>_xlfn.XLOOKUP(Table4[[#This Row],[Product_ID]],Product_Dim[Product_ID],Product_Dim[Category],0)</f>
        <v>Electronics</v>
      </c>
      <c r="P317">
        <f>_xlfn.XLOOKUP(Table4[[#This Row],[Product_ID]],Product_Dim[Product_ID],Product_Dim[Cost Cleaned2],"0")</f>
        <v>480.9</v>
      </c>
      <c r="Q317" s="4">
        <f>IFERROR(Table4[[#This Row],[Total Amount]]-Table4[[#This Row],[Cost]]*Table4[[#This Row],[Quantity]],0)</f>
        <v>-117.41800000000001</v>
      </c>
    </row>
    <row r="318" spans="1:17" x14ac:dyDescent="0.35">
      <c r="A318" t="s">
        <v>2131</v>
      </c>
      <c r="B318" s="1">
        <v>45435</v>
      </c>
      <c r="C318" t="s">
        <v>831</v>
      </c>
      <c r="D318" t="s">
        <v>1650</v>
      </c>
      <c r="E318" t="s">
        <v>1783</v>
      </c>
      <c r="F318" t="str">
        <f>_xlfn.XLOOKUP(Table4[[#This Row],[Store_ID]],Table2[Store_ID],Table2[Region],"Unknown")</f>
        <v>East</v>
      </c>
      <c r="G318">
        <v>3</v>
      </c>
      <c r="H318">
        <f>IF(ISBLANK(G318),AVERAGE(Table4[Quantity]),(G318))</f>
        <v>3</v>
      </c>
      <c r="I318">
        <v>977.55</v>
      </c>
      <c r="J318">
        <f>IF(ISBLANK(I318),AVERAGE(Table4[Unit_Price]),(I318))</f>
        <v>977.55</v>
      </c>
      <c r="K318">
        <v>0.02</v>
      </c>
      <c r="L318">
        <f>Table4[[#This Row],[Quantity cleaned]]*Table4[[#This Row],[Unit Price Cleaned]]*(1-Table4[[#This Row],[Discount]])</f>
        <v>2873.9969999999994</v>
      </c>
      <c r="M318">
        <f>IF(ISBLANK(L318),AVERAGE(Table4[Total Amount]),(L318))</f>
        <v>2873.9969999999994</v>
      </c>
      <c r="N318" t="str">
        <f>_xlfn.XLOOKUP(Table4[[#This Row],[Product_ID]],Product_Dim[Product_ID],Product_Dim[Product_Name],"Missing")</f>
        <v>Sports Stopwatch Pro</v>
      </c>
      <c r="O318" t="str">
        <f>_xlfn.XLOOKUP(Table4[[#This Row],[Product_ID]],Product_Dim[Product_ID],Product_Dim[Category],0)</f>
        <v>Sports</v>
      </c>
      <c r="P318">
        <f>_xlfn.XLOOKUP(Table4[[#This Row],[Product_ID]],Product_Dim[Product_ID],Product_Dim[Cost Cleaned2],"0")</f>
        <v>434.84</v>
      </c>
      <c r="Q318" s="4">
        <f>IFERROR(Table4[[#This Row],[Total Amount]]-Table4[[#This Row],[Cost]]*Table4[[#This Row],[Quantity]],0)</f>
        <v>1569.4769999999994</v>
      </c>
    </row>
    <row r="319" spans="1:17" x14ac:dyDescent="0.35">
      <c r="A319" t="s">
        <v>2132</v>
      </c>
      <c r="B319" s="1">
        <v>45823</v>
      </c>
      <c r="C319" t="s">
        <v>1081</v>
      </c>
      <c r="D319" t="s">
        <v>1630</v>
      </c>
      <c r="E319" t="s">
        <v>1804</v>
      </c>
      <c r="F319" t="str">
        <f>_xlfn.XLOOKUP(Table4[[#This Row],[Store_ID]],Table2[Store_ID],Table2[Region],"Unknown")</f>
        <v>East</v>
      </c>
      <c r="G319">
        <v>1</v>
      </c>
      <c r="H319">
        <f>IF(ISBLANK(G319),AVERAGE(Table4[Quantity]),(G319))</f>
        <v>1</v>
      </c>
      <c r="I319">
        <v>459.42</v>
      </c>
      <c r="J319">
        <f>IF(ISBLANK(I319),AVERAGE(Table4[Unit_Price]),(I319))</f>
        <v>459.42</v>
      </c>
      <c r="K319">
        <v>0.28000000000000003</v>
      </c>
      <c r="L319">
        <f>Table4[[#This Row],[Quantity cleaned]]*Table4[[#This Row],[Unit Price Cleaned]]*(1-Table4[[#This Row],[Discount]])</f>
        <v>330.7824</v>
      </c>
      <c r="M319">
        <f>IF(ISBLANK(L319),AVERAGE(Table4[Total Amount]),(L319))</f>
        <v>330.7824</v>
      </c>
      <c r="N319" t="str">
        <f>_xlfn.XLOOKUP(Table4[[#This Row],[Product_ID]],Product_Dim[Product_ID],Product_Dim[Product_Name],"Missing")</f>
        <v>Adjustable Jump Rope</v>
      </c>
      <c r="O319" t="str">
        <f>_xlfn.XLOOKUP(Table4[[#This Row],[Product_ID]],Product_Dim[Product_ID],Product_Dim[Category],0)</f>
        <v>Sports</v>
      </c>
      <c r="P319">
        <f>_xlfn.XLOOKUP(Table4[[#This Row],[Product_ID]],Product_Dim[Product_ID],Product_Dim[Cost Cleaned2],"0")</f>
        <v>167.12</v>
      </c>
      <c r="Q319" s="4">
        <f>IFERROR(Table4[[#This Row],[Total Amount]]-Table4[[#This Row],[Cost]]*Table4[[#This Row],[Quantity]],0)</f>
        <v>163.66239999999999</v>
      </c>
    </row>
    <row r="320" spans="1:17" x14ac:dyDescent="0.35">
      <c r="A320" t="s">
        <v>2133</v>
      </c>
      <c r="B320" s="1">
        <v>45663</v>
      </c>
      <c r="C320" t="s">
        <v>313</v>
      </c>
      <c r="D320" t="s">
        <v>1543</v>
      </c>
      <c r="E320" t="s">
        <v>1763</v>
      </c>
      <c r="F320" t="str">
        <f>_xlfn.XLOOKUP(Table4[[#This Row],[Store_ID]],Table2[Store_ID],Table2[Region],"Unknown")</f>
        <v>South</v>
      </c>
      <c r="G320">
        <v>2</v>
      </c>
      <c r="H320">
        <f>IF(ISBLANK(G320),AVERAGE(Table4[Quantity]),(G320))</f>
        <v>2</v>
      </c>
      <c r="I320">
        <v>123.19</v>
      </c>
      <c r="J320">
        <f>IF(ISBLANK(I320),AVERAGE(Table4[Unit_Price]),(I320))</f>
        <v>123.19</v>
      </c>
      <c r="K320">
        <v>0.19</v>
      </c>
      <c r="L320">
        <f>Table4[[#This Row],[Quantity cleaned]]*Table4[[#This Row],[Unit Price Cleaned]]*(1-Table4[[#This Row],[Discount]])</f>
        <v>199.56780000000001</v>
      </c>
      <c r="M320">
        <f>IF(ISBLANK(L320),AVERAGE(Table4[Total Amount]),(L320))</f>
        <v>199.56780000000001</v>
      </c>
      <c r="N320" t="str">
        <f>_xlfn.XLOOKUP(Table4[[#This Row],[Product_ID]],Product_Dim[Product_ID],Product_Dim[Product_Name],"Missing")</f>
        <v>Women's Casual Hoodie</v>
      </c>
      <c r="O320" t="str">
        <f>_xlfn.XLOOKUP(Table4[[#This Row],[Product_ID]],Product_Dim[Product_ID],Product_Dim[Category],0)</f>
        <v>Clothing</v>
      </c>
      <c r="P320">
        <f>_xlfn.XLOOKUP(Table4[[#This Row],[Product_ID]],Product_Dim[Product_ID],Product_Dim[Cost Cleaned2],"0")</f>
        <v>254.04361702127662</v>
      </c>
      <c r="Q320" s="4">
        <f>IFERROR(Table4[[#This Row],[Total Amount]]-Table4[[#This Row],[Cost]]*Table4[[#This Row],[Quantity]],0)</f>
        <v>-308.51943404255326</v>
      </c>
    </row>
    <row r="321" spans="1:17" x14ac:dyDescent="0.35">
      <c r="A321" t="s">
        <v>2134</v>
      </c>
      <c r="B321" s="1">
        <v>45879</v>
      </c>
      <c r="C321" t="s">
        <v>1116</v>
      </c>
      <c r="D321" t="s">
        <v>1652</v>
      </c>
      <c r="E321" t="s">
        <v>1807</v>
      </c>
      <c r="F321" t="str">
        <f>_xlfn.XLOOKUP(Table4[[#This Row],[Store_ID]],Table2[Store_ID],Table2[Region],"Unknown")</f>
        <v>East</v>
      </c>
      <c r="G321">
        <v>1</v>
      </c>
      <c r="H321">
        <f>IF(ISBLANK(G321),AVERAGE(Table4[Quantity]),(G321))</f>
        <v>1</v>
      </c>
      <c r="I321">
        <v>222.95</v>
      </c>
      <c r="J321">
        <f>IF(ISBLANK(I321),AVERAGE(Table4[Unit_Price]),(I321))</f>
        <v>222.95</v>
      </c>
      <c r="K321">
        <v>0.02</v>
      </c>
      <c r="L321">
        <f>Table4[[#This Row],[Quantity cleaned]]*Table4[[#This Row],[Unit Price Cleaned]]*(1-Table4[[#This Row],[Discount]])</f>
        <v>218.49099999999999</v>
      </c>
      <c r="M321">
        <f>IF(ISBLANK(L321),AVERAGE(Table4[Total Amount]),(L321))</f>
        <v>218.49099999999999</v>
      </c>
      <c r="N321" t="str">
        <f>_xlfn.XLOOKUP(Table4[[#This Row],[Product_ID]],Product_Dim[Product_ID],Product_Dim[Product_Name],"Missing")</f>
        <v>Ceramic Plant Pot</v>
      </c>
      <c r="O321" t="str">
        <f>_xlfn.XLOOKUP(Table4[[#This Row],[Product_ID]],Product_Dim[Product_ID],Product_Dim[Category],0)</f>
        <v>Home</v>
      </c>
      <c r="P321">
        <f>_xlfn.XLOOKUP(Table4[[#This Row],[Product_ID]],Product_Dim[Product_ID],Product_Dim[Cost Cleaned2],"0")</f>
        <v>81.75</v>
      </c>
      <c r="Q321" s="4">
        <f>IFERROR(Table4[[#This Row],[Total Amount]]-Table4[[#This Row],[Cost]]*Table4[[#This Row],[Quantity]],0)</f>
        <v>136.74099999999999</v>
      </c>
    </row>
    <row r="322" spans="1:17" x14ac:dyDescent="0.35">
      <c r="A322" t="s">
        <v>2135</v>
      </c>
      <c r="B322" s="1">
        <v>45840</v>
      </c>
      <c r="C322" t="s">
        <v>1039</v>
      </c>
      <c r="D322" t="s">
        <v>1606</v>
      </c>
      <c r="E322" t="s">
        <v>1763</v>
      </c>
      <c r="F322" t="str">
        <f>_xlfn.XLOOKUP(Table4[[#This Row],[Store_ID]],Table2[Store_ID],Table2[Region],"Unknown")</f>
        <v>South</v>
      </c>
      <c r="G322">
        <v>3</v>
      </c>
      <c r="H322">
        <f>IF(ISBLANK(G322),AVERAGE(Table4[Quantity]),(G322))</f>
        <v>3</v>
      </c>
      <c r="I322">
        <v>601.92999999999995</v>
      </c>
      <c r="J322">
        <f>IF(ISBLANK(I322),AVERAGE(Table4[Unit_Price]),(I322))</f>
        <v>601.92999999999995</v>
      </c>
      <c r="K322">
        <v>0.14000000000000001</v>
      </c>
      <c r="L322">
        <f>Table4[[#This Row],[Quantity cleaned]]*Table4[[#This Row],[Unit Price Cleaned]]*(1-Table4[[#This Row],[Discount]])</f>
        <v>1552.9793999999999</v>
      </c>
      <c r="M322">
        <f>IF(ISBLANK(L322),AVERAGE(Table4[Total Amount]),(L322))</f>
        <v>1552.9793999999999</v>
      </c>
      <c r="N322" t="str">
        <f>_xlfn.XLOOKUP(Table4[[#This Row],[Product_ID]],Product_Dim[Product_ID],Product_Dim[Product_Name],"Missing")</f>
        <v>Vitamin C Face Serum</v>
      </c>
      <c r="O322" t="str">
        <f>_xlfn.XLOOKUP(Table4[[#This Row],[Product_ID]],Product_Dim[Product_ID],Product_Dim[Category],0)</f>
        <v>Beauty</v>
      </c>
      <c r="P322">
        <f>_xlfn.XLOOKUP(Table4[[#This Row],[Product_ID]],Product_Dim[Product_ID],Product_Dim[Cost Cleaned2],"0")</f>
        <v>283.83</v>
      </c>
      <c r="Q322" s="4">
        <f>IFERROR(Table4[[#This Row],[Total Amount]]-Table4[[#This Row],[Cost]]*Table4[[#This Row],[Quantity]],0)</f>
        <v>701.48939999999993</v>
      </c>
    </row>
    <row r="323" spans="1:17" x14ac:dyDescent="0.35">
      <c r="A323" t="s">
        <v>2136</v>
      </c>
      <c r="B323" s="1">
        <v>45380</v>
      </c>
      <c r="C323" t="s">
        <v>934</v>
      </c>
      <c r="D323" t="s">
        <v>1680</v>
      </c>
      <c r="E323" t="s">
        <v>1755</v>
      </c>
      <c r="F323" t="str">
        <f>_xlfn.XLOOKUP(Table4[[#This Row],[Store_ID]],Table2[Store_ID],Table2[Region],"Unknown")</f>
        <v>South</v>
      </c>
      <c r="G323">
        <v>1</v>
      </c>
      <c r="H323">
        <f>IF(ISBLANK(G323),AVERAGE(Table4[Quantity]),(G323))</f>
        <v>1</v>
      </c>
      <c r="I323">
        <v>564.1</v>
      </c>
      <c r="J323">
        <f>IF(ISBLANK(I323),AVERAGE(Table4[Unit_Price]),(I323))</f>
        <v>564.1</v>
      </c>
      <c r="K323">
        <v>0.03</v>
      </c>
      <c r="L323">
        <f>Table4[[#This Row],[Quantity cleaned]]*Table4[[#This Row],[Unit Price Cleaned]]*(1-Table4[[#This Row],[Discount]])</f>
        <v>547.17700000000002</v>
      </c>
      <c r="M323">
        <f>IF(ISBLANK(L323),AVERAGE(Table4[Total Amount]),(L323))</f>
        <v>547.17700000000002</v>
      </c>
      <c r="N323" t="str">
        <f>_xlfn.XLOOKUP(Table4[[#This Row],[Product_ID]],Product_Dim[Product_ID],Product_Dim[Product_Name],"Missing")</f>
        <v>Men's Sports Shorts</v>
      </c>
      <c r="O323" t="str">
        <f>_xlfn.XLOOKUP(Table4[[#This Row],[Product_ID]],Product_Dim[Product_ID],Product_Dim[Category],0)</f>
        <v>Clothing</v>
      </c>
      <c r="P323">
        <f>_xlfn.XLOOKUP(Table4[[#This Row],[Product_ID]],Product_Dim[Product_ID],Product_Dim[Cost Cleaned2],"0")</f>
        <v>218.22</v>
      </c>
      <c r="Q323" s="4">
        <f>IFERROR(Table4[[#This Row],[Total Amount]]-Table4[[#This Row],[Cost]]*Table4[[#This Row],[Quantity]],0)</f>
        <v>328.95699999999999</v>
      </c>
    </row>
    <row r="324" spans="1:17" x14ac:dyDescent="0.35">
      <c r="A324" t="s">
        <v>2137</v>
      </c>
      <c r="B324" s="1">
        <v>45672</v>
      </c>
      <c r="C324" t="s">
        <v>336</v>
      </c>
      <c r="D324" t="s">
        <v>1702</v>
      </c>
      <c r="E324" t="s">
        <v>1767</v>
      </c>
      <c r="F324" t="str">
        <f>_xlfn.XLOOKUP(Table4[[#This Row],[Store_ID]],Table2[Store_ID],Table2[Region],"Unknown")</f>
        <v>North</v>
      </c>
      <c r="G324">
        <v>1</v>
      </c>
      <c r="H324">
        <f>IF(ISBLANK(G324),AVERAGE(Table4[Quantity]),(G324))</f>
        <v>1</v>
      </c>
      <c r="I324">
        <v>516.62</v>
      </c>
      <c r="J324">
        <f>IF(ISBLANK(I324),AVERAGE(Table4[Unit_Price]),(I324))</f>
        <v>516.62</v>
      </c>
      <c r="K324">
        <v>0.18</v>
      </c>
      <c r="L324">
        <f>Table4[[#This Row],[Quantity cleaned]]*Table4[[#This Row],[Unit Price Cleaned]]*(1-Table4[[#This Row],[Discount]])</f>
        <v>423.62840000000006</v>
      </c>
      <c r="M324">
        <f>IF(ISBLANK(L324),AVERAGE(Table4[Total Amount]),(L324))</f>
        <v>423.62840000000006</v>
      </c>
      <c r="N324" t="str">
        <f>_xlfn.XLOOKUP(Table4[[#This Row],[Product_ID]],Product_Dim[Product_ID],Product_Dim[Product_Name],"Missing")</f>
        <v>Wall-Mounted Spice Rack</v>
      </c>
      <c r="O324" t="str">
        <f>_xlfn.XLOOKUP(Table4[[#This Row],[Product_ID]],Product_Dim[Product_ID],Product_Dim[Category],0)</f>
        <v>Home</v>
      </c>
      <c r="P324">
        <f>_xlfn.XLOOKUP(Table4[[#This Row],[Product_ID]],Product_Dim[Product_ID],Product_Dim[Cost Cleaned2],"0")</f>
        <v>143.43</v>
      </c>
      <c r="Q324" s="4">
        <f>IFERROR(Table4[[#This Row],[Total Amount]]-Table4[[#This Row],[Cost]]*Table4[[#This Row],[Quantity]],0)</f>
        <v>280.19840000000005</v>
      </c>
    </row>
    <row r="325" spans="1:17" x14ac:dyDescent="0.35">
      <c r="A325" t="s">
        <v>2138</v>
      </c>
      <c r="B325" s="1">
        <v>45497</v>
      </c>
      <c r="C325" t="s">
        <v>1352</v>
      </c>
      <c r="D325" t="s">
        <v>1668</v>
      </c>
      <c r="E325" t="s">
        <v>1788</v>
      </c>
      <c r="F325" t="str">
        <f>_xlfn.XLOOKUP(Table4[[#This Row],[Store_ID]],Table2[Store_ID],Table2[Region],"Unknown")</f>
        <v>North</v>
      </c>
      <c r="G325">
        <v>1</v>
      </c>
      <c r="H325">
        <f>IF(ISBLANK(G325),AVERAGE(Table4[Quantity]),(G325))</f>
        <v>1</v>
      </c>
      <c r="I325">
        <v>934.75</v>
      </c>
      <c r="J325">
        <f>IF(ISBLANK(I325),AVERAGE(Table4[Unit_Price]),(I325))</f>
        <v>934.75</v>
      </c>
      <c r="K325">
        <v>0.11</v>
      </c>
      <c r="L325">
        <f>Table4[[#This Row],[Quantity cleaned]]*Table4[[#This Row],[Unit Price Cleaned]]*(1-Table4[[#This Row],[Discount]])</f>
        <v>831.92750000000001</v>
      </c>
      <c r="M325">
        <f>IF(ISBLANK(L325),AVERAGE(Table4[Total Amount]),(L325))</f>
        <v>831.92750000000001</v>
      </c>
      <c r="N325" t="str">
        <f>_xlfn.XLOOKUP(Table4[[#This Row],[Product_ID]],Product_Dim[Product_ID],Product_Dim[Product_Name],"Missing")</f>
        <v>Organic Sunscreen Lotion</v>
      </c>
      <c r="O325" t="str">
        <f>_xlfn.XLOOKUP(Table4[[#This Row],[Product_ID]],Product_Dim[Product_ID],Product_Dim[Category],0)</f>
        <v>Beauty</v>
      </c>
      <c r="P325">
        <f>_xlfn.XLOOKUP(Table4[[#This Row],[Product_ID]],Product_Dim[Product_ID],Product_Dim[Cost Cleaned2],"0")</f>
        <v>266.86</v>
      </c>
      <c r="Q325" s="4">
        <f>IFERROR(Table4[[#This Row],[Total Amount]]-Table4[[#This Row],[Cost]]*Table4[[#This Row],[Quantity]],0)</f>
        <v>565.0675</v>
      </c>
    </row>
    <row r="326" spans="1:17" x14ac:dyDescent="0.35">
      <c r="A326" t="s">
        <v>2139</v>
      </c>
      <c r="B326" s="1">
        <v>45407</v>
      </c>
      <c r="C326" t="s">
        <v>747</v>
      </c>
      <c r="D326" t="s">
        <v>1738</v>
      </c>
      <c r="E326" t="s">
        <v>1773</v>
      </c>
      <c r="F326" t="str">
        <f>_xlfn.XLOOKUP(Table4[[#This Row],[Store_ID]],Table2[Store_ID],Table2[Region],"Unknown")</f>
        <v>South</v>
      </c>
      <c r="G326">
        <v>4</v>
      </c>
      <c r="H326">
        <f>IF(ISBLANK(G326),AVERAGE(Table4[Quantity]),(G326))</f>
        <v>4</v>
      </c>
      <c r="I326">
        <v>548.44000000000005</v>
      </c>
      <c r="J326">
        <f>IF(ISBLANK(I326),AVERAGE(Table4[Unit_Price]),(I326))</f>
        <v>548.44000000000005</v>
      </c>
      <c r="K326">
        <v>0.05</v>
      </c>
      <c r="L326">
        <f>Table4[[#This Row],[Quantity cleaned]]*Table4[[#This Row],[Unit Price Cleaned]]*(1-Table4[[#This Row],[Discount]])</f>
        <v>2084.0720000000001</v>
      </c>
      <c r="M326">
        <f>IF(ISBLANK(L326),AVERAGE(Table4[Total Amount]),(L326))</f>
        <v>2084.0720000000001</v>
      </c>
      <c r="N326" t="str">
        <f>_xlfn.XLOOKUP(Table4[[#This Row],[Product_ID]],Product_Dim[Product_ID],Product_Dim[Product_Name],"Missing")</f>
        <v>Portable Bluetooth Speaker</v>
      </c>
      <c r="O326" t="str">
        <f>_xlfn.XLOOKUP(Table4[[#This Row],[Product_ID]],Product_Dim[Product_ID],Product_Dim[Category],0)</f>
        <v>Electronics</v>
      </c>
      <c r="P326">
        <f>_xlfn.XLOOKUP(Table4[[#This Row],[Product_ID]],Product_Dim[Product_ID],Product_Dim[Cost Cleaned2],"0")</f>
        <v>431.67</v>
      </c>
      <c r="Q326" s="4">
        <f>IFERROR(Table4[[#This Row],[Total Amount]]-Table4[[#This Row],[Cost]]*Table4[[#This Row],[Quantity]],0)</f>
        <v>357.39200000000005</v>
      </c>
    </row>
    <row r="327" spans="1:17" x14ac:dyDescent="0.35">
      <c r="A327" t="s">
        <v>2140</v>
      </c>
      <c r="B327" s="1">
        <v>45764</v>
      </c>
      <c r="C327" t="s">
        <v>58</v>
      </c>
      <c r="D327" t="s">
        <v>1616</v>
      </c>
      <c r="E327" t="s">
        <v>1760</v>
      </c>
      <c r="F327" t="str">
        <f>_xlfn.XLOOKUP(Table4[[#This Row],[Store_ID]],Table2[Store_ID],Table2[Region],"Unknown")</f>
        <v>North</v>
      </c>
      <c r="G327">
        <v>3</v>
      </c>
      <c r="H327">
        <f>IF(ISBLANK(G327),AVERAGE(Table4[Quantity]),(G327))</f>
        <v>3</v>
      </c>
      <c r="I327">
        <v>361.11</v>
      </c>
      <c r="J327">
        <f>IF(ISBLANK(I327),AVERAGE(Table4[Unit_Price]),(I327))</f>
        <v>361.11</v>
      </c>
      <c r="K327">
        <v>0.06</v>
      </c>
      <c r="L327">
        <f>Table4[[#This Row],[Quantity cleaned]]*Table4[[#This Row],[Unit Price Cleaned]]*(1-Table4[[#This Row],[Discount]])</f>
        <v>1018.3301999999999</v>
      </c>
      <c r="M327">
        <f>IF(ISBLANK(L327),AVERAGE(Table4[Total Amount]),(L327))</f>
        <v>1018.3301999999999</v>
      </c>
      <c r="N327" t="str">
        <f>_xlfn.XLOOKUP(Table4[[#This Row],[Product_ID]],Product_Dim[Product_ID],Product_Dim[Product_Name],"Missing")</f>
        <v>Men's Casual Sneakers</v>
      </c>
      <c r="O327" t="str">
        <f>_xlfn.XLOOKUP(Table4[[#This Row],[Product_ID]],Product_Dim[Product_ID],Product_Dim[Category],0)</f>
        <v>Clothing</v>
      </c>
      <c r="P327">
        <f>_xlfn.XLOOKUP(Table4[[#This Row],[Product_ID]],Product_Dim[Product_ID],Product_Dim[Cost Cleaned2],"0")</f>
        <v>353.47</v>
      </c>
      <c r="Q327" s="4">
        <f>IFERROR(Table4[[#This Row],[Total Amount]]-Table4[[#This Row],[Cost]]*Table4[[#This Row],[Quantity]],0)</f>
        <v>-42.079800000000205</v>
      </c>
    </row>
    <row r="328" spans="1:17" x14ac:dyDescent="0.35">
      <c r="A328" t="s">
        <v>2141</v>
      </c>
      <c r="B328" s="1">
        <v>45924</v>
      </c>
      <c r="C328" t="s">
        <v>611</v>
      </c>
      <c r="D328" t="s">
        <v>1568</v>
      </c>
      <c r="E328" t="s">
        <v>1751</v>
      </c>
      <c r="F328" t="str">
        <f>_xlfn.XLOOKUP(Table4[[#This Row],[Store_ID]],Table2[Store_ID],Table2[Region],"Unknown")</f>
        <v>North</v>
      </c>
      <c r="G328">
        <v>2</v>
      </c>
      <c r="H328">
        <f>IF(ISBLANK(G328),AVERAGE(Table4[Quantity]),(G328))</f>
        <v>2</v>
      </c>
      <c r="I328">
        <v>610.37</v>
      </c>
      <c r="J328">
        <f>IF(ISBLANK(I328),AVERAGE(Table4[Unit_Price]),(I328))</f>
        <v>610.37</v>
      </c>
      <c r="K328">
        <v>0.1</v>
      </c>
      <c r="L328">
        <f>Table4[[#This Row],[Quantity cleaned]]*Table4[[#This Row],[Unit Price Cleaned]]*(1-Table4[[#This Row],[Discount]])</f>
        <v>1098.6659999999999</v>
      </c>
      <c r="M328">
        <f>IF(ISBLANK(L328),AVERAGE(Table4[Total Amount]),(L328))</f>
        <v>1098.6659999999999</v>
      </c>
      <c r="N328" t="str">
        <f>_xlfn.XLOOKUP(Table4[[#This Row],[Product_ID]],Product_Dim[Product_ID],Product_Dim[Product_Name],"Missing")</f>
        <v>USB-C Fast Charger</v>
      </c>
      <c r="O328" t="str">
        <f>_xlfn.XLOOKUP(Table4[[#This Row],[Product_ID]],Product_Dim[Product_ID],Product_Dim[Category],0)</f>
        <v>Electronics</v>
      </c>
      <c r="P328">
        <f>_xlfn.XLOOKUP(Table4[[#This Row],[Product_ID]],Product_Dim[Product_ID],Product_Dim[Cost Cleaned2],"0")</f>
        <v>242.23</v>
      </c>
      <c r="Q328" s="4">
        <f>IFERROR(Table4[[#This Row],[Total Amount]]-Table4[[#This Row],[Cost]]*Table4[[#This Row],[Quantity]],0)</f>
        <v>614.2059999999999</v>
      </c>
    </row>
    <row r="329" spans="1:17" x14ac:dyDescent="0.35">
      <c r="A329" t="s">
        <v>2142</v>
      </c>
      <c r="B329" s="1">
        <v>45240</v>
      </c>
      <c r="C329" t="s">
        <v>1045</v>
      </c>
      <c r="D329" t="s">
        <v>1644</v>
      </c>
      <c r="E329" t="s">
        <v>1798</v>
      </c>
      <c r="F329" t="str">
        <f>_xlfn.XLOOKUP(Table4[[#This Row],[Store_ID]],Table2[Store_ID],Table2[Region],"Unknown")</f>
        <v>West</v>
      </c>
      <c r="G329">
        <v>1</v>
      </c>
      <c r="H329">
        <f>IF(ISBLANK(G329),AVERAGE(Table4[Quantity]),(G329))</f>
        <v>1</v>
      </c>
      <c r="I329">
        <v>272.2</v>
      </c>
      <c r="J329">
        <f>IF(ISBLANK(I329),AVERAGE(Table4[Unit_Price]),(I329))</f>
        <v>272.2</v>
      </c>
      <c r="K329">
        <v>0.3</v>
      </c>
      <c r="L329">
        <f>Table4[[#This Row],[Quantity cleaned]]*Table4[[#This Row],[Unit Price Cleaned]]*(1-Table4[[#This Row],[Discount]])</f>
        <v>190.54</v>
      </c>
      <c r="M329">
        <f>IF(ISBLANK(L329),AVERAGE(Table4[Total Amount]),(L329))</f>
        <v>190.54</v>
      </c>
      <c r="N329" t="str">
        <f>_xlfn.XLOOKUP(Table4[[#This Row],[Product_ID]],Product_Dim[Product_ID],Product_Dim[Product_Name],"Missing")</f>
        <v>HDMI Cable – 2m</v>
      </c>
      <c r="O329" t="str">
        <f>_xlfn.XLOOKUP(Table4[[#This Row],[Product_ID]],Product_Dim[Product_ID],Product_Dim[Category],0)</f>
        <v>Electronics</v>
      </c>
      <c r="P329">
        <f>_xlfn.XLOOKUP(Table4[[#This Row],[Product_ID]],Product_Dim[Product_ID],Product_Dim[Cost Cleaned2],"0")</f>
        <v>88.49</v>
      </c>
      <c r="Q329" s="4">
        <f>IFERROR(Table4[[#This Row],[Total Amount]]-Table4[[#This Row],[Cost]]*Table4[[#This Row],[Quantity]],0)</f>
        <v>102.05</v>
      </c>
    </row>
    <row r="330" spans="1:17" x14ac:dyDescent="0.35">
      <c r="A330" t="s">
        <v>2143</v>
      </c>
      <c r="B330" s="1">
        <v>45349</v>
      </c>
      <c r="C330" t="s">
        <v>1352</v>
      </c>
      <c r="D330" t="s">
        <v>1696</v>
      </c>
      <c r="E330" t="s">
        <v>1770</v>
      </c>
      <c r="F330" t="str">
        <f>_xlfn.XLOOKUP(Table4[[#This Row],[Store_ID]],Table2[Store_ID],Table2[Region],"Unknown")</f>
        <v>East</v>
      </c>
      <c r="G330">
        <v>3</v>
      </c>
      <c r="H330">
        <f>IF(ISBLANK(G330),AVERAGE(Table4[Quantity]),(G330))</f>
        <v>3</v>
      </c>
      <c r="I330">
        <v>573.1</v>
      </c>
      <c r="J330">
        <f>IF(ISBLANK(I330),AVERAGE(Table4[Unit_Price]),(I330))</f>
        <v>573.1</v>
      </c>
      <c r="K330">
        <v>0.16</v>
      </c>
      <c r="L330">
        <f>Table4[[#This Row],[Quantity cleaned]]*Table4[[#This Row],[Unit Price Cleaned]]*(1-Table4[[#This Row],[Discount]])</f>
        <v>1444.212</v>
      </c>
      <c r="M330">
        <f>IF(ISBLANK(L330),AVERAGE(Table4[Total Amount]),(L330))</f>
        <v>1444.212</v>
      </c>
      <c r="N330" t="str">
        <f>_xlfn.XLOOKUP(Table4[[#This Row],[Product_ID]],Product_Dim[Product_ID],Product_Dim[Product_Name],"Missing")</f>
        <v>WiFi Mesh Router</v>
      </c>
      <c r="O330" t="str">
        <f>_xlfn.XLOOKUP(Table4[[#This Row],[Product_ID]],Product_Dim[Product_ID],Product_Dim[Category],0)</f>
        <v>Electronics</v>
      </c>
      <c r="P330">
        <f>_xlfn.XLOOKUP(Table4[[#This Row],[Product_ID]],Product_Dim[Product_ID],Product_Dim[Cost Cleaned2],"0")</f>
        <v>480.9</v>
      </c>
      <c r="Q330" s="4">
        <f>IFERROR(Table4[[#This Row],[Total Amount]]-Table4[[#This Row],[Cost]]*Table4[[#This Row],[Quantity]],0)</f>
        <v>1.512000000000171</v>
      </c>
    </row>
    <row r="331" spans="1:17" x14ac:dyDescent="0.35">
      <c r="A331" t="s">
        <v>2144</v>
      </c>
      <c r="B331" s="1">
        <v>45756</v>
      </c>
      <c r="C331" t="s">
        <v>1009</v>
      </c>
      <c r="D331" t="s">
        <v>1551</v>
      </c>
      <c r="E331" t="s">
        <v>1746</v>
      </c>
      <c r="F331" t="str">
        <f>_xlfn.XLOOKUP(Table4[[#This Row],[Store_ID]],Table2[Store_ID],Table2[Region],"Unknown")</f>
        <v>East</v>
      </c>
      <c r="G331">
        <v>4</v>
      </c>
      <c r="H331">
        <f>IF(ISBLANK(G331),AVERAGE(Table4[Quantity]),(G331))</f>
        <v>4</v>
      </c>
      <c r="I331">
        <v>24.72</v>
      </c>
      <c r="J331">
        <f>IF(ISBLANK(I331),AVERAGE(Table4[Unit_Price]),(I331))</f>
        <v>24.72</v>
      </c>
      <c r="K331">
        <v>0.28000000000000003</v>
      </c>
      <c r="L331">
        <f>Table4[[#This Row],[Quantity cleaned]]*Table4[[#This Row],[Unit Price Cleaned]]*(1-Table4[[#This Row],[Discount]])</f>
        <v>71.193599999999989</v>
      </c>
      <c r="M331">
        <f>IF(ISBLANK(L331),AVERAGE(Table4[Total Amount]),(L331))</f>
        <v>71.193599999999989</v>
      </c>
      <c r="N331" t="str">
        <f>_xlfn.XLOOKUP(Table4[[#This Row],[Product_ID]],Product_Dim[Product_ID],Product_Dim[Product_Name],"Missing")</f>
        <v>Herbal Face Moisturizer</v>
      </c>
      <c r="O331" t="str">
        <f>_xlfn.XLOOKUP(Table4[[#This Row],[Product_ID]],Product_Dim[Product_ID],Product_Dim[Category],0)</f>
        <v>Beauty</v>
      </c>
      <c r="P331">
        <f>_xlfn.XLOOKUP(Table4[[#This Row],[Product_ID]],Product_Dim[Product_ID],Product_Dim[Cost Cleaned2],"0")</f>
        <v>312.8</v>
      </c>
      <c r="Q331" s="4">
        <f>IFERROR(Table4[[#This Row],[Total Amount]]-Table4[[#This Row],[Cost]]*Table4[[#This Row],[Quantity]],0)</f>
        <v>-1180.0064</v>
      </c>
    </row>
    <row r="332" spans="1:17" x14ac:dyDescent="0.35">
      <c r="A332" t="s">
        <v>2145</v>
      </c>
      <c r="B332" s="1">
        <v>45478</v>
      </c>
      <c r="C332" t="s">
        <v>798</v>
      </c>
      <c r="D332" t="s">
        <v>1559</v>
      </c>
      <c r="E332" t="s">
        <v>1780</v>
      </c>
      <c r="F332" t="str">
        <f>_xlfn.XLOOKUP(Table4[[#This Row],[Store_ID]],Table2[Store_ID],Table2[Region],"Unknown")</f>
        <v>South</v>
      </c>
      <c r="G332">
        <v>3</v>
      </c>
      <c r="H332">
        <f>IF(ISBLANK(G332),AVERAGE(Table4[Quantity]),(G332))</f>
        <v>3</v>
      </c>
      <c r="I332">
        <v>268.89</v>
      </c>
      <c r="J332">
        <f>IF(ISBLANK(I332),AVERAGE(Table4[Unit_Price]),(I332))</f>
        <v>268.89</v>
      </c>
      <c r="K332">
        <v>7.0000000000000007E-2</v>
      </c>
      <c r="L332">
        <f>Table4[[#This Row],[Quantity cleaned]]*Table4[[#This Row],[Unit Price Cleaned]]*(1-Table4[[#This Row],[Discount]])</f>
        <v>750.20309999999995</v>
      </c>
      <c r="M332">
        <f>IF(ISBLANK(L332),AVERAGE(Table4[Total Amount]),(L332))</f>
        <v>750.20309999999995</v>
      </c>
      <c r="N332" t="str">
        <f>_xlfn.XLOOKUP(Table4[[#This Row],[Product_ID]],Product_Dim[Product_ID],Product_Dim[Product_Name],"Missing")</f>
        <v>Adjustable Dumbbell Set</v>
      </c>
      <c r="O332" t="str">
        <f>_xlfn.XLOOKUP(Table4[[#This Row],[Product_ID]],Product_Dim[Product_ID],Product_Dim[Category],0)</f>
        <v>Sports</v>
      </c>
      <c r="P332">
        <f>_xlfn.XLOOKUP(Table4[[#This Row],[Product_ID]],Product_Dim[Product_ID],Product_Dim[Cost Cleaned2],"0")</f>
        <v>495.72</v>
      </c>
      <c r="Q332" s="4">
        <f>IFERROR(Table4[[#This Row],[Total Amount]]-Table4[[#This Row],[Cost]]*Table4[[#This Row],[Quantity]],0)</f>
        <v>-736.95690000000013</v>
      </c>
    </row>
    <row r="333" spans="1:17" x14ac:dyDescent="0.35">
      <c r="A333" t="s">
        <v>2146</v>
      </c>
      <c r="B333" s="1">
        <v>45890</v>
      </c>
      <c r="C333" t="s">
        <v>816</v>
      </c>
      <c r="D333" t="s">
        <v>1678</v>
      </c>
      <c r="E333" t="s">
        <v>1780</v>
      </c>
      <c r="F333" t="str">
        <f>_xlfn.XLOOKUP(Table4[[#This Row],[Store_ID]],Table2[Store_ID],Table2[Region],"Unknown")</f>
        <v>South</v>
      </c>
      <c r="G333">
        <v>1</v>
      </c>
      <c r="H333">
        <f>IF(ISBLANK(G333),AVERAGE(Table4[Quantity]),(G333))</f>
        <v>1</v>
      </c>
      <c r="I333">
        <v>78.5</v>
      </c>
      <c r="J333">
        <f>IF(ISBLANK(I333),AVERAGE(Table4[Unit_Price]),(I333))</f>
        <v>78.5</v>
      </c>
      <c r="K333">
        <v>0.17</v>
      </c>
      <c r="L333">
        <f>Table4[[#This Row],[Quantity cleaned]]*Table4[[#This Row],[Unit Price Cleaned]]*(1-Table4[[#This Row],[Discount]])</f>
        <v>65.155000000000001</v>
      </c>
      <c r="M333">
        <f>IF(ISBLANK(L333),AVERAGE(Table4[Total Amount]),(L333))</f>
        <v>65.155000000000001</v>
      </c>
      <c r="N333" t="str">
        <f>_xlfn.XLOOKUP(Table4[[#This Row],[Product_ID]],Product_Dim[Product_ID],Product_Dim[Product_Name],"Missing")</f>
        <v>Wooden Nightstand</v>
      </c>
      <c r="O333" t="str">
        <f>_xlfn.XLOOKUP(Table4[[#This Row],[Product_ID]],Product_Dim[Product_ID],Product_Dim[Category],0)</f>
        <v>Home</v>
      </c>
      <c r="P333">
        <f>_xlfn.XLOOKUP(Table4[[#This Row],[Product_ID]],Product_Dim[Product_ID],Product_Dim[Cost Cleaned2],"0")</f>
        <v>243.7</v>
      </c>
      <c r="Q333" s="4">
        <f>IFERROR(Table4[[#This Row],[Total Amount]]-Table4[[#This Row],[Cost]]*Table4[[#This Row],[Quantity]],0)</f>
        <v>-178.54499999999999</v>
      </c>
    </row>
    <row r="334" spans="1:17" x14ac:dyDescent="0.35">
      <c r="A334" t="s">
        <v>2147</v>
      </c>
      <c r="B334" s="1">
        <v>45815</v>
      </c>
      <c r="C334" t="s">
        <v>450</v>
      </c>
      <c r="D334" t="s">
        <v>1614</v>
      </c>
      <c r="E334" t="s">
        <v>1763</v>
      </c>
      <c r="F334" t="str">
        <f>_xlfn.XLOOKUP(Table4[[#This Row],[Store_ID]],Table2[Store_ID],Table2[Region],"Unknown")</f>
        <v>South</v>
      </c>
      <c r="G334">
        <v>3</v>
      </c>
      <c r="H334">
        <f>IF(ISBLANK(G334),AVERAGE(Table4[Quantity]),(G334))</f>
        <v>3</v>
      </c>
      <c r="I334">
        <v>399.42</v>
      </c>
      <c r="J334">
        <f>IF(ISBLANK(I334),AVERAGE(Table4[Unit_Price]),(I334))</f>
        <v>399.42</v>
      </c>
      <c r="K334">
        <v>0.02</v>
      </c>
      <c r="L334">
        <f>Table4[[#This Row],[Quantity cleaned]]*Table4[[#This Row],[Unit Price Cleaned]]*(1-Table4[[#This Row],[Discount]])</f>
        <v>1174.2947999999999</v>
      </c>
      <c r="M334">
        <f>IF(ISBLANK(L334),AVERAGE(Table4[Total Amount]),(L334))</f>
        <v>1174.2947999999999</v>
      </c>
      <c r="N334" t="str">
        <f>_xlfn.XLOOKUP(Table4[[#This Row],[Product_ID]],Product_Dim[Product_ID],Product_Dim[Product_Name],"Missing")</f>
        <v>Women's Summer Dress</v>
      </c>
      <c r="O334" t="str">
        <f>_xlfn.XLOOKUP(Table4[[#This Row],[Product_ID]],Product_Dim[Product_ID],Product_Dim[Category],0)</f>
        <v>Clothing</v>
      </c>
      <c r="P334">
        <f>_xlfn.XLOOKUP(Table4[[#This Row],[Product_ID]],Product_Dim[Product_ID],Product_Dim[Cost Cleaned2],"0")</f>
        <v>223.43</v>
      </c>
      <c r="Q334" s="4">
        <f>IFERROR(Table4[[#This Row],[Total Amount]]-Table4[[#This Row],[Cost]]*Table4[[#This Row],[Quantity]],0)</f>
        <v>504.00479999999993</v>
      </c>
    </row>
    <row r="335" spans="1:17" x14ac:dyDescent="0.35">
      <c r="A335" t="s">
        <v>2148</v>
      </c>
      <c r="B335" s="1">
        <v>45891</v>
      </c>
      <c r="C335" t="s">
        <v>302</v>
      </c>
      <c r="D335" t="s">
        <v>1604</v>
      </c>
      <c r="E335" t="s">
        <v>1807</v>
      </c>
      <c r="F335" t="str">
        <f>_xlfn.XLOOKUP(Table4[[#This Row],[Store_ID]],Table2[Store_ID],Table2[Region],"Unknown")</f>
        <v>East</v>
      </c>
      <c r="G335">
        <v>3</v>
      </c>
      <c r="H335">
        <f>IF(ISBLANK(G335),AVERAGE(Table4[Quantity]),(G335))</f>
        <v>3</v>
      </c>
      <c r="I335">
        <v>455.82</v>
      </c>
      <c r="J335">
        <f>IF(ISBLANK(I335),AVERAGE(Table4[Unit_Price]),(I335))</f>
        <v>455.82</v>
      </c>
      <c r="K335">
        <v>0.01</v>
      </c>
      <c r="L335">
        <f>Table4[[#This Row],[Quantity cleaned]]*Table4[[#This Row],[Unit Price Cleaned]]*(1-Table4[[#This Row],[Discount]])</f>
        <v>1353.7854</v>
      </c>
      <c r="M335">
        <f>IF(ISBLANK(L335),AVERAGE(Table4[Total Amount]),(L335))</f>
        <v>1353.7854</v>
      </c>
      <c r="N335" t="str">
        <f>_xlfn.XLOOKUP(Table4[[#This Row],[Product_ID]],Product_Dim[Product_ID],Product_Dim[Product_Name],"Missing")</f>
        <v>Basketball</v>
      </c>
      <c r="O335" t="str">
        <f>_xlfn.XLOOKUP(Table4[[#This Row],[Product_ID]],Product_Dim[Product_ID],Product_Dim[Category],0)</f>
        <v>Sports</v>
      </c>
      <c r="P335">
        <f>_xlfn.XLOOKUP(Table4[[#This Row],[Product_ID]],Product_Dim[Product_ID],Product_Dim[Cost Cleaned2],"0")</f>
        <v>204.39</v>
      </c>
      <c r="Q335" s="4">
        <f>IFERROR(Table4[[#This Row],[Total Amount]]-Table4[[#This Row],[Cost]]*Table4[[#This Row],[Quantity]],0)</f>
        <v>740.61540000000002</v>
      </c>
    </row>
    <row r="336" spans="1:17" x14ac:dyDescent="0.35">
      <c r="A336" t="s">
        <v>2149</v>
      </c>
      <c r="B336" s="1">
        <v>45609</v>
      </c>
      <c r="C336" t="s">
        <v>1090</v>
      </c>
      <c r="D336" t="s">
        <v>1642</v>
      </c>
      <c r="E336" t="s">
        <v>1767</v>
      </c>
      <c r="F336" t="str">
        <f>_xlfn.XLOOKUP(Table4[[#This Row],[Store_ID]],Table2[Store_ID],Table2[Region],"Unknown")</f>
        <v>North</v>
      </c>
      <c r="G336">
        <v>2</v>
      </c>
      <c r="H336">
        <f>IF(ISBLANK(G336),AVERAGE(Table4[Quantity]),(G336))</f>
        <v>2</v>
      </c>
      <c r="I336">
        <v>613.23</v>
      </c>
      <c r="J336">
        <f>IF(ISBLANK(I336),AVERAGE(Table4[Unit_Price]),(I336))</f>
        <v>613.23</v>
      </c>
      <c r="K336">
        <v>0.15</v>
      </c>
      <c r="L336">
        <f>Table4[[#This Row],[Quantity cleaned]]*Table4[[#This Row],[Unit Price Cleaned]]*(1-Table4[[#This Row],[Discount]])</f>
        <v>1042.491</v>
      </c>
      <c r="M336">
        <f>IF(ISBLANK(L336),AVERAGE(Table4[Total Amount]),(L336))</f>
        <v>1042.491</v>
      </c>
      <c r="N336" t="str">
        <f>_xlfn.XLOOKUP(Table4[[#This Row],[Product_ID]],Product_Dim[Product_ID],Product_Dim[Product_Name],"Missing")</f>
        <v>Boxing Hand Wraps</v>
      </c>
      <c r="O336" t="str">
        <f>_xlfn.XLOOKUP(Table4[[#This Row],[Product_ID]],Product_Dim[Product_ID],Product_Dim[Category],0)</f>
        <v>Sports</v>
      </c>
      <c r="P336">
        <f>_xlfn.XLOOKUP(Table4[[#This Row],[Product_ID]],Product_Dim[Product_ID],Product_Dim[Cost Cleaned2],"0")</f>
        <v>190.29</v>
      </c>
      <c r="Q336" s="4">
        <f>IFERROR(Table4[[#This Row],[Total Amount]]-Table4[[#This Row],[Cost]]*Table4[[#This Row],[Quantity]],0)</f>
        <v>661.91100000000006</v>
      </c>
    </row>
    <row r="337" spans="1:17" x14ac:dyDescent="0.35">
      <c r="A337" t="s">
        <v>2150</v>
      </c>
      <c r="B337" s="1">
        <v>45309</v>
      </c>
      <c r="C337" t="s">
        <v>1409</v>
      </c>
      <c r="D337" t="s">
        <v>1543</v>
      </c>
      <c r="E337" t="s">
        <v>1793</v>
      </c>
      <c r="F337" t="str">
        <f>_xlfn.XLOOKUP(Table4[[#This Row],[Store_ID]],Table2[Store_ID],Table2[Region],"Unknown")</f>
        <v>South</v>
      </c>
      <c r="G337">
        <v>4</v>
      </c>
      <c r="H337">
        <f>IF(ISBLANK(G337),AVERAGE(Table4[Quantity]),(G337))</f>
        <v>4</v>
      </c>
      <c r="I337">
        <v>971.9</v>
      </c>
      <c r="J337">
        <f>IF(ISBLANK(I337),AVERAGE(Table4[Unit_Price]),(I337))</f>
        <v>971.9</v>
      </c>
      <c r="K337">
        <v>0.28000000000000003</v>
      </c>
      <c r="L337">
        <f>Table4[[#This Row],[Quantity cleaned]]*Table4[[#This Row],[Unit Price Cleaned]]*(1-Table4[[#This Row],[Discount]])</f>
        <v>2799.0719999999997</v>
      </c>
      <c r="M337">
        <f>IF(ISBLANK(L337),AVERAGE(Table4[Total Amount]),(L337))</f>
        <v>2799.0719999999997</v>
      </c>
      <c r="N337" t="str">
        <f>_xlfn.XLOOKUP(Table4[[#This Row],[Product_ID]],Product_Dim[Product_ID],Product_Dim[Product_Name],"Missing")</f>
        <v>Women's Casual Hoodie</v>
      </c>
      <c r="O337" t="str">
        <f>_xlfn.XLOOKUP(Table4[[#This Row],[Product_ID]],Product_Dim[Product_ID],Product_Dim[Category],0)</f>
        <v>Clothing</v>
      </c>
      <c r="P337">
        <f>_xlfn.XLOOKUP(Table4[[#This Row],[Product_ID]],Product_Dim[Product_ID],Product_Dim[Cost Cleaned2],"0")</f>
        <v>254.04361702127662</v>
      </c>
      <c r="Q337" s="4">
        <f>IFERROR(Table4[[#This Row],[Total Amount]]-Table4[[#This Row],[Cost]]*Table4[[#This Row],[Quantity]],0)</f>
        <v>1782.8975319148931</v>
      </c>
    </row>
    <row r="338" spans="1:17" x14ac:dyDescent="0.35">
      <c r="A338" t="s">
        <v>2151</v>
      </c>
      <c r="B338" s="1">
        <v>45519</v>
      </c>
      <c r="C338" t="s">
        <v>132</v>
      </c>
      <c r="D338" t="s">
        <v>1598</v>
      </c>
      <c r="E338" t="s">
        <v>1773</v>
      </c>
      <c r="F338" t="str">
        <f>_xlfn.XLOOKUP(Table4[[#This Row],[Store_ID]],Table2[Store_ID],Table2[Region],"Unknown")</f>
        <v>South</v>
      </c>
      <c r="G338">
        <v>3</v>
      </c>
      <c r="H338">
        <f>IF(ISBLANK(G338),AVERAGE(Table4[Quantity]),(G338))</f>
        <v>3</v>
      </c>
      <c r="I338">
        <v>884.92</v>
      </c>
      <c r="J338">
        <f>IF(ISBLANK(I338),AVERAGE(Table4[Unit_Price]),(I338))</f>
        <v>884.92</v>
      </c>
      <c r="K338">
        <v>0.06</v>
      </c>
      <c r="L338">
        <f>Table4[[#This Row],[Quantity cleaned]]*Table4[[#This Row],[Unit Price Cleaned]]*(1-Table4[[#This Row],[Discount]])</f>
        <v>2495.4743999999996</v>
      </c>
      <c r="M338">
        <f>IF(ISBLANK(L338),AVERAGE(Table4[Total Amount]),(L338))</f>
        <v>2495.4743999999996</v>
      </c>
      <c r="N338" t="str">
        <f>_xlfn.XLOOKUP(Table4[[#This Row],[Product_ID]],Product_Dim[Product_ID],Product_Dim[Product_Name],"Missing")</f>
        <v>Sports Stopwatch Timer</v>
      </c>
      <c r="O338" t="str">
        <f>_xlfn.XLOOKUP(Table4[[#This Row],[Product_ID]],Product_Dim[Product_ID],Product_Dim[Category],0)</f>
        <v>Sports</v>
      </c>
      <c r="P338">
        <f>_xlfn.XLOOKUP(Table4[[#This Row],[Product_ID]],Product_Dim[Product_ID],Product_Dim[Cost Cleaned2],"0")</f>
        <v>38.76</v>
      </c>
      <c r="Q338" s="4">
        <f>IFERROR(Table4[[#This Row],[Total Amount]]-Table4[[#This Row],[Cost]]*Table4[[#This Row],[Quantity]],0)</f>
        <v>2379.1943999999994</v>
      </c>
    </row>
    <row r="339" spans="1:17" x14ac:dyDescent="0.35">
      <c r="A339" t="s">
        <v>2152</v>
      </c>
      <c r="B339" s="1">
        <v>45921</v>
      </c>
      <c r="C339" t="s">
        <v>309</v>
      </c>
      <c r="D339" t="s">
        <v>1556</v>
      </c>
      <c r="E339" t="s">
        <v>1780</v>
      </c>
      <c r="F339" t="str">
        <f>_xlfn.XLOOKUP(Table4[[#This Row],[Store_ID]],Table2[Store_ID],Table2[Region],"Unknown")</f>
        <v>South</v>
      </c>
      <c r="G339">
        <v>1</v>
      </c>
      <c r="H339">
        <f>IF(ISBLANK(G339),AVERAGE(Table4[Quantity]),(G339))</f>
        <v>1</v>
      </c>
      <c r="I339">
        <v>125</v>
      </c>
      <c r="J339">
        <f>IF(ISBLANK(I339),AVERAGE(Table4[Unit_Price]),(I339))</f>
        <v>125</v>
      </c>
      <c r="K339">
        <v>0.23</v>
      </c>
      <c r="L339">
        <f>Table4[[#This Row],[Quantity cleaned]]*Table4[[#This Row],[Unit Price Cleaned]]*(1-Table4[[#This Row],[Discount]])</f>
        <v>96.25</v>
      </c>
      <c r="M339">
        <f>IF(ISBLANK(L339),AVERAGE(Table4[Total Amount]),(L339))</f>
        <v>96.25</v>
      </c>
      <c r="N339" t="str">
        <f>_xlfn.XLOOKUP(Table4[[#This Row],[Product_ID]],Product_Dim[Product_ID],Product_Dim[Product_Name],"Missing")</f>
        <v>Wireless Bluetooth Earbuds</v>
      </c>
      <c r="O339" t="str">
        <f>_xlfn.XLOOKUP(Table4[[#This Row],[Product_ID]],Product_Dim[Product_ID],Product_Dim[Category],0)</f>
        <v>Electronics</v>
      </c>
      <c r="P339">
        <f>_xlfn.XLOOKUP(Table4[[#This Row],[Product_ID]],Product_Dim[Product_ID],Product_Dim[Cost Cleaned2],"0")</f>
        <v>439.07</v>
      </c>
      <c r="Q339" s="4">
        <f>IFERROR(Table4[[#This Row],[Total Amount]]-Table4[[#This Row],[Cost]]*Table4[[#This Row],[Quantity]],0)</f>
        <v>-342.82</v>
      </c>
    </row>
    <row r="340" spans="1:17" x14ac:dyDescent="0.35">
      <c r="A340" t="s">
        <v>2153</v>
      </c>
      <c r="B340" s="1">
        <v>45465</v>
      </c>
      <c r="C340" t="s">
        <v>436</v>
      </c>
      <c r="D340" t="s">
        <v>1562</v>
      </c>
      <c r="E340" t="s">
        <v>1795</v>
      </c>
      <c r="F340" t="str">
        <f>_xlfn.XLOOKUP(Table4[[#This Row],[Store_ID]],Table2[Store_ID],Table2[Region],"Unknown")</f>
        <v>North</v>
      </c>
      <c r="G340">
        <v>2</v>
      </c>
      <c r="H340">
        <f>IF(ISBLANK(G340),AVERAGE(Table4[Quantity]),(G340))</f>
        <v>2</v>
      </c>
      <c r="I340">
        <v>188.25</v>
      </c>
      <c r="J340">
        <f>IF(ISBLANK(I340),AVERAGE(Table4[Unit_Price]),(I340))</f>
        <v>188.25</v>
      </c>
      <c r="K340">
        <v>0.08</v>
      </c>
      <c r="L340">
        <f>Table4[[#This Row],[Quantity cleaned]]*Table4[[#This Row],[Unit Price Cleaned]]*(1-Table4[[#This Row],[Discount]])</f>
        <v>346.38</v>
      </c>
      <c r="M340">
        <f>IF(ISBLANK(L340),AVERAGE(Table4[Total Amount]),(L340))</f>
        <v>346.38</v>
      </c>
      <c r="N340" t="str">
        <f>_xlfn.XLOOKUP(Table4[[#This Row],[Product_ID]],Product_Dim[Product_ID],Product_Dim[Product_Name],"Missing")</f>
        <v>Ceramic Kitchen Bowl Set</v>
      </c>
      <c r="O340" t="str">
        <f>_xlfn.XLOOKUP(Table4[[#This Row],[Product_ID]],Product_Dim[Product_ID],Product_Dim[Category],0)</f>
        <v>Home</v>
      </c>
      <c r="P340">
        <f>_xlfn.XLOOKUP(Table4[[#This Row],[Product_ID]],Product_Dim[Product_ID],Product_Dim[Cost Cleaned2],"0")</f>
        <v>298.86</v>
      </c>
      <c r="Q340" s="4">
        <f>IFERROR(Table4[[#This Row],[Total Amount]]-Table4[[#This Row],[Cost]]*Table4[[#This Row],[Quantity]],0)</f>
        <v>-251.34000000000003</v>
      </c>
    </row>
    <row r="341" spans="1:17" x14ac:dyDescent="0.35">
      <c r="A341" t="s">
        <v>2154</v>
      </c>
      <c r="B341" s="1">
        <v>45303</v>
      </c>
      <c r="C341" t="s">
        <v>714</v>
      </c>
      <c r="D341" t="s">
        <v>1634</v>
      </c>
      <c r="E341" t="s">
        <v>1770</v>
      </c>
      <c r="F341" t="str">
        <f>_xlfn.XLOOKUP(Table4[[#This Row],[Store_ID]],Table2[Store_ID],Table2[Region],"Unknown")</f>
        <v>East</v>
      </c>
      <c r="G341">
        <v>4</v>
      </c>
      <c r="H341">
        <f>IF(ISBLANK(G341),AVERAGE(Table4[Quantity]),(G341))</f>
        <v>4</v>
      </c>
      <c r="I341">
        <v>344.12</v>
      </c>
      <c r="J341">
        <f>IF(ISBLANK(I341),AVERAGE(Table4[Unit_Price]),(I341))</f>
        <v>344.12</v>
      </c>
      <c r="K341">
        <v>0.25</v>
      </c>
      <c r="L341">
        <f>Table4[[#This Row],[Quantity cleaned]]*Table4[[#This Row],[Unit Price Cleaned]]*(1-Table4[[#This Row],[Discount]])</f>
        <v>1032.3600000000001</v>
      </c>
      <c r="M341">
        <f>IF(ISBLANK(L341),AVERAGE(Table4[Total Amount]),(L341))</f>
        <v>1032.3600000000001</v>
      </c>
      <c r="N341" t="str">
        <f>_xlfn.XLOOKUP(Table4[[#This Row],[Product_ID]],Product_Dim[Product_ID],Product_Dim[Product_Name],"Missing")</f>
        <v>Men's Winter Jacket</v>
      </c>
      <c r="O341" t="str">
        <f>_xlfn.XLOOKUP(Table4[[#This Row],[Product_ID]],Product_Dim[Product_ID],Product_Dim[Category],0)</f>
        <v>Clothing</v>
      </c>
      <c r="P341">
        <f>_xlfn.XLOOKUP(Table4[[#This Row],[Product_ID]],Product_Dim[Product_ID],Product_Dim[Cost Cleaned2],"0")</f>
        <v>167.34</v>
      </c>
      <c r="Q341" s="4">
        <f>IFERROR(Table4[[#This Row],[Total Amount]]-Table4[[#This Row],[Cost]]*Table4[[#This Row],[Quantity]],0)</f>
        <v>363.00000000000011</v>
      </c>
    </row>
    <row r="342" spans="1:17" x14ac:dyDescent="0.35">
      <c r="A342" t="s">
        <v>2155</v>
      </c>
      <c r="B342" s="1">
        <v>45218</v>
      </c>
      <c r="C342" t="s">
        <v>176</v>
      </c>
      <c r="D342" t="s">
        <v>1576</v>
      </c>
      <c r="E342" t="s">
        <v>1807</v>
      </c>
      <c r="F342" t="str">
        <f>_xlfn.XLOOKUP(Table4[[#This Row],[Store_ID]],Table2[Store_ID],Table2[Region],"Unknown")</f>
        <v>East</v>
      </c>
      <c r="G342">
        <v>3</v>
      </c>
      <c r="H342">
        <f>IF(ISBLANK(G342),AVERAGE(Table4[Quantity]),(G342))</f>
        <v>3</v>
      </c>
      <c r="I342">
        <v>997.95</v>
      </c>
      <c r="J342">
        <f>IF(ISBLANK(I342),AVERAGE(Table4[Unit_Price]),(I342))</f>
        <v>997.95</v>
      </c>
      <c r="K342">
        <v>0.09</v>
      </c>
      <c r="L342">
        <f>Table4[[#This Row],[Quantity cleaned]]*Table4[[#This Row],[Unit Price Cleaned]]*(1-Table4[[#This Row],[Discount]])</f>
        <v>2724.4035000000003</v>
      </c>
      <c r="M342">
        <f>IF(ISBLANK(L342),AVERAGE(Table4[Total Amount]),(L342))</f>
        <v>2724.4035000000003</v>
      </c>
      <c r="N342" t="str">
        <f>_xlfn.XLOOKUP(Table4[[#This Row],[Product_ID]],Product_Dim[Product_ID],Product_Dim[Product_Name],"Missing")</f>
        <v>Soccer Training Cone Set</v>
      </c>
      <c r="O342" t="str">
        <f>_xlfn.XLOOKUP(Table4[[#This Row],[Product_ID]],Product_Dim[Product_ID],Product_Dim[Category],0)</f>
        <v>Sports</v>
      </c>
      <c r="P342">
        <f>_xlfn.XLOOKUP(Table4[[#This Row],[Product_ID]],Product_Dim[Product_ID],Product_Dim[Cost Cleaned2],"0")</f>
        <v>144.53</v>
      </c>
      <c r="Q342" s="4">
        <f>IFERROR(Table4[[#This Row],[Total Amount]]-Table4[[#This Row],[Cost]]*Table4[[#This Row],[Quantity]],0)</f>
        <v>2290.8135000000002</v>
      </c>
    </row>
    <row r="343" spans="1:17" x14ac:dyDescent="0.35">
      <c r="A343" t="s">
        <v>2156</v>
      </c>
      <c r="B343" s="1">
        <v>45727</v>
      </c>
      <c r="C343" t="s">
        <v>500</v>
      </c>
      <c r="D343" t="s">
        <v>1564</v>
      </c>
      <c r="E343" t="s">
        <v>1795</v>
      </c>
      <c r="F343" t="str">
        <f>_xlfn.XLOOKUP(Table4[[#This Row],[Store_ID]],Table2[Store_ID],Table2[Region],"Unknown")</f>
        <v>North</v>
      </c>
      <c r="G343">
        <v>3</v>
      </c>
      <c r="H343">
        <f>IF(ISBLANK(G343),AVERAGE(Table4[Quantity]),(G343))</f>
        <v>3</v>
      </c>
      <c r="I343">
        <v>121.64</v>
      </c>
      <c r="J343">
        <f>IF(ISBLANK(I343),AVERAGE(Table4[Unit_Price]),(I343))</f>
        <v>121.64</v>
      </c>
      <c r="K343">
        <v>7.0000000000000007E-2</v>
      </c>
      <c r="L343">
        <f>Table4[[#This Row],[Quantity cleaned]]*Table4[[#This Row],[Unit Price Cleaned]]*(1-Table4[[#This Row],[Discount]])</f>
        <v>339.37560000000002</v>
      </c>
      <c r="M343">
        <f>IF(ISBLANK(L343),AVERAGE(Table4[Total Amount]),(L343))</f>
        <v>339.37560000000002</v>
      </c>
      <c r="N343" t="str">
        <f>_xlfn.XLOOKUP(Table4[[#This Row],[Product_ID]],Product_Dim[Product_ID],Product_Dim[Product_Name],"Missing")</f>
        <v>HD Smart TV Stick</v>
      </c>
      <c r="O343" t="str">
        <f>_xlfn.XLOOKUP(Table4[[#This Row],[Product_ID]],Product_Dim[Product_ID],Product_Dim[Category],0)</f>
        <v>Electronics</v>
      </c>
      <c r="P343">
        <f>_xlfn.XLOOKUP(Table4[[#This Row],[Product_ID]],Product_Dim[Product_ID],Product_Dim[Cost Cleaned2],"0")</f>
        <v>449.4</v>
      </c>
      <c r="Q343" s="4">
        <f>IFERROR(Table4[[#This Row],[Total Amount]]-Table4[[#This Row],[Cost]]*Table4[[#This Row],[Quantity]],0)</f>
        <v>-1008.8243999999997</v>
      </c>
    </row>
    <row r="344" spans="1:17" x14ac:dyDescent="0.35">
      <c r="A344" t="s">
        <v>2157</v>
      </c>
      <c r="B344" s="1">
        <v>45557</v>
      </c>
      <c r="C344" t="s">
        <v>711</v>
      </c>
      <c r="D344" t="s">
        <v>1678</v>
      </c>
      <c r="E344" t="s">
        <v>1783</v>
      </c>
      <c r="F344" t="str">
        <f>_xlfn.XLOOKUP(Table4[[#This Row],[Store_ID]],Table2[Store_ID],Table2[Region],"Unknown")</f>
        <v>East</v>
      </c>
      <c r="G344">
        <v>2</v>
      </c>
      <c r="H344">
        <f>IF(ISBLANK(G344),AVERAGE(Table4[Quantity]),(G344))</f>
        <v>2</v>
      </c>
      <c r="I344">
        <v>692.72</v>
      </c>
      <c r="J344">
        <f>IF(ISBLANK(I344),AVERAGE(Table4[Unit_Price]),(I344))</f>
        <v>692.72</v>
      </c>
      <c r="K344">
        <v>0.13</v>
      </c>
      <c r="L344">
        <f>Table4[[#This Row],[Quantity cleaned]]*Table4[[#This Row],[Unit Price Cleaned]]*(1-Table4[[#This Row],[Discount]])</f>
        <v>1205.3328000000001</v>
      </c>
      <c r="M344">
        <f>IF(ISBLANK(L344),AVERAGE(Table4[Total Amount]),(L344))</f>
        <v>1205.3328000000001</v>
      </c>
      <c r="N344" t="str">
        <f>_xlfn.XLOOKUP(Table4[[#This Row],[Product_ID]],Product_Dim[Product_ID],Product_Dim[Product_Name],"Missing")</f>
        <v>Wooden Nightstand</v>
      </c>
      <c r="O344" t="str">
        <f>_xlfn.XLOOKUP(Table4[[#This Row],[Product_ID]],Product_Dim[Product_ID],Product_Dim[Category],0)</f>
        <v>Home</v>
      </c>
      <c r="P344">
        <f>_xlfn.XLOOKUP(Table4[[#This Row],[Product_ID]],Product_Dim[Product_ID],Product_Dim[Cost Cleaned2],"0")</f>
        <v>243.7</v>
      </c>
      <c r="Q344" s="4">
        <f>IFERROR(Table4[[#This Row],[Total Amount]]-Table4[[#This Row],[Cost]]*Table4[[#This Row],[Quantity]],0)</f>
        <v>717.93280000000016</v>
      </c>
    </row>
    <row r="345" spans="1:17" x14ac:dyDescent="0.35">
      <c r="A345" t="s">
        <v>2158</v>
      </c>
      <c r="B345" s="1">
        <v>45623</v>
      </c>
      <c r="C345" t="s">
        <v>109</v>
      </c>
      <c r="D345" t="s">
        <v>1590</v>
      </c>
      <c r="E345" t="s">
        <v>1807</v>
      </c>
      <c r="F345" t="str">
        <f>_xlfn.XLOOKUP(Table4[[#This Row],[Store_ID]],Table2[Store_ID],Table2[Region],"Unknown")</f>
        <v>East</v>
      </c>
      <c r="G345">
        <v>3</v>
      </c>
      <c r="H345">
        <f>IF(ISBLANK(G345),AVERAGE(Table4[Quantity]),(G345))</f>
        <v>3</v>
      </c>
      <c r="I345">
        <v>794.59</v>
      </c>
      <c r="J345">
        <f>IF(ISBLANK(I345),AVERAGE(Table4[Unit_Price]),(I345))</f>
        <v>794.59</v>
      </c>
      <c r="K345">
        <v>0.03</v>
      </c>
      <c r="L345">
        <f>Table4[[#This Row],[Quantity cleaned]]*Table4[[#This Row],[Unit Price Cleaned]]*(1-Table4[[#This Row],[Discount]])</f>
        <v>2312.2568999999999</v>
      </c>
      <c r="M345">
        <f>IF(ISBLANK(L345),AVERAGE(Table4[Total Amount]),(L345))</f>
        <v>2312.2568999999999</v>
      </c>
      <c r="N345" t="str">
        <f>_xlfn.XLOOKUP(Table4[[#This Row],[Product_ID]],Product_Dim[Product_ID],Product_Dim[Product_Name],"Missing")</f>
        <v>Foldable Camping Chair</v>
      </c>
      <c r="O345" t="str">
        <f>_xlfn.XLOOKUP(Table4[[#This Row],[Product_ID]],Product_Dim[Product_ID],Product_Dim[Category],0)</f>
        <v>Sports</v>
      </c>
      <c r="P345">
        <f>_xlfn.XLOOKUP(Table4[[#This Row],[Product_ID]],Product_Dim[Product_ID],Product_Dim[Cost Cleaned2],"0")</f>
        <v>166.06</v>
      </c>
      <c r="Q345" s="4">
        <f>IFERROR(Table4[[#This Row],[Total Amount]]-Table4[[#This Row],[Cost]]*Table4[[#This Row],[Quantity]],0)</f>
        <v>1814.0768999999998</v>
      </c>
    </row>
    <row r="346" spans="1:17" x14ac:dyDescent="0.35">
      <c r="A346" t="s">
        <v>2159</v>
      </c>
      <c r="B346" s="1">
        <v>45224</v>
      </c>
      <c r="C346" t="s">
        <v>62</v>
      </c>
      <c r="D346" t="s">
        <v>1594</v>
      </c>
      <c r="E346" t="s">
        <v>1780</v>
      </c>
      <c r="F346" t="str">
        <f>_xlfn.XLOOKUP(Table4[[#This Row],[Store_ID]],Table2[Store_ID],Table2[Region],"Unknown")</f>
        <v>South</v>
      </c>
      <c r="G346">
        <v>1</v>
      </c>
      <c r="H346">
        <f>IF(ISBLANK(G346),AVERAGE(Table4[Quantity]),(G346))</f>
        <v>1</v>
      </c>
      <c r="I346">
        <v>907.95</v>
      </c>
      <c r="J346">
        <f>IF(ISBLANK(I346),AVERAGE(Table4[Unit_Price]),(I346))</f>
        <v>907.95</v>
      </c>
      <c r="K346">
        <v>0.1</v>
      </c>
      <c r="L346">
        <f>Table4[[#This Row],[Quantity cleaned]]*Table4[[#This Row],[Unit Price Cleaned]]*(1-Table4[[#This Row],[Discount]])</f>
        <v>817.15500000000009</v>
      </c>
      <c r="M346">
        <f>IF(ISBLANK(L346),AVERAGE(Table4[Total Amount]),(L346))</f>
        <v>817.15500000000009</v>
      </c>
      <c r="N346" t="str">
        <f>_xlfn.XLOOKUP(Table4[[#This Row],[Product_ID]],Product_Dim[Product_ID],Product_Dim[Product_Name],"Missing")</f>
        <v>Wireless Bluetooth Speaker</v>
      </c>
      <c r="O346" t="str">
        <f>_xlfn.XLOOKUP(Table4[[#This Row],[Product_ID]],Product_Dim[Product_ID],Product_Dim[Category],0)</f>
        <v>Electronics</v>
      </c>
      <c r="P346">
        <f>_xlfn.XLOOKUP(Table4[[#This Row],[Product_ID]],Product_Dim[Product_ID],Product_Dim[Cost Cleaned2],"0")</f>
        <v>322.41000000000003</v>
      </c>
      <c r="Q346" s="4">
        <f>IFERROR(Table4[[#This Row],[Total Amount]]-Table4[[#This Row],[Cost]]*Table4[[#This Row],[Quantity]],0)</f>
        <v>494.74500000000006</v>
      </c>
    </row>
    <row r="347" spans="1:17" x14ac:dyDescent="0.35">
      <c r="A347" t="s">
        <v>2160</v>
      </c>
      <c r="B347" s="1">
        <v>45940</v>
      </c>
      <c r="C347" t="s">
        <v>906</v>
      </c>
      <c r="D347" t="s">
        <v>1642</v>
      </c>
      <c r="E347" t="s">
        <v>1746</v>
      </c>
      <c r="F347" t="str">
        <f>_xlfn.XLOOKUP(Table4[[#This Row],[Store_ID]],Table2[Store_ID],Table2[Region],"Unknown")</f>
        <v>East</v>
      </c>
      <c r="G347">
        <v>2</v>
      </c>
      <c r="H347">
        <f>IF(ISBLANK(G347),AVERAGE(Table4[Quantity]),(G347))</f>
        <v>2</v>
      </c>
      <c r="I347">
        <v>660.81</v>
      </c>
      <c r="J347">
        <f>IF(ISBLANK(I347),AVERAGE(Table4[Unit_Price]),(I347))</f>
        <v>660.81</v>
      </c>
      <c r="K347">
        <v>0.18</v>
      </c>
      <c r="L347">
        <f>Table4[[#This Row],[Quantity cleaned]]*Table4[[#This Row],[Unit Price Cleaned]]*(1-Table4[[#This Row],[Discount]])</f>
        <v>1083.7284</v>
      </c>
      <c r="M347">
        <f>IF(ISBLANK(L347),AVERAGE(Table4[Total Amount]),(L347))</f>
        <v>1083.7284</v>
      </c>
      <c r="N347" t="str">
        <f>_xlfn.XLOOKUP(Table4[[#This Row],[Product_ID]],Product_Dim[Product_ID],Product_Dim[Product_Name],"Missing")</f>
        <v>Boxing Hand Wraps</v>
      </c>
      <c r="O347" t="str">
        <f>_xlfn.XLOOKUP(Table4[[#This Row],[Product_ID]],Product_Dim[Product_ID],Product_Dim[Category],0)</f>
        <v>Sports</v>
      </c>
      <c r="P347">
        <f>_xlfn.XLOOKUP(Table4[[#This Row],[Product_ID]],Product_Dim[Product_ID],Product_Dim[Cost Cleaned2],"0")</f>
        <v>190.29</v>
      </c>
      <c r="Q347" s="4">
        <f>IFERROR(Table4[[#This Row],[Total Amount]]-Table4[[#This Row],[Cost]]*Table4[[#This Row],[Quantity]],0)</f>
        <v>703.14840000000004</v>
      </c>
    </row>
    <row r="348" spans="1:17" x14ac:dyDescent="0.35">
      <c r="A348" t="s">
        <v>2161</v>
      </c>
      <c r="B348" s="1">
        <v>45915</v>
      </c>
      <c r="C348" t="s">
        <v>222</v>
      </c>
      <c r="D348" t="s">
        <v>1644</v>
      </c>
      <c r="E348" t="s">
        <v>1776</v>
      </c>
      <c r="F348" t="str">
        <f>_xlfn.XLOOKUP(Table4[[#This Row],[Store_ID]],Table2[Store_ID],Table2[Region],"Unknown")</f>
        <v>West</v>
      </c>
      <c r="G348">
        <v>3</v>
      </c>
      <c r="H348">
        <f>IF(ISBLANK(G348),AVERAGE(Table4[Quantity]),(G348))</f>
        <v>3</v>
      </c>
      <c r="I348">
        <v>564.94000000000005</v>
      </c>
      <c r="J348">
        <f>IF(ISBLANK(I348),AVERAGE(Table4[Unit_Price]),(I348))</f>
        <v>564.94000000000005</v>
      </c>
      <c r="K348">
        <v>0.22</v>
      </c>
      <c r="L348">
        <f>Table4[[#This Row],[Quantity cleaned]]*Table4[[#This Row],[Unit Price Cleaned]]*(1-Table4[[#This Row],[Discount]])</f>
        <v>1321.9596000000001</v>
      </c>
      <c r="M348">
        <f>IF(ISBLANK(L348),AVERAGE(Table4[Total Amount]),(L348))</f>
        <v>1321.9596000000001</v>
      </c>
      <c r="N348" t="str">
        <f>_xlfn.XLOOKUP(Table4[[#This Row],[Product_ID]],Product_Dim[Product_ID],Product_Dim[Product_Name],"Missing")</f>
        <v>HDMI Cable – 2m</v>
      </c>
      <c r="O348" t="str">
        <f>_xlfn.XLOOKUP(Table4[[#This Row],[Product_ID]],Product_Dim[Product_ID],Product_Dim[Category],0)</f>
        <v>Electronics</v>
      </c>
      <c r="P348">
        <f>_xlfn.XLOOKUP(Table4[[#This Row],[Product_ID]],Product_Dim[Product_ID],Product_Dim[Cost Cleaned2],"0")</f>
        <v>88.49</v>
      </c>
      <c r="Q348" s="4">
        <f>IFERROR(Table4[[#This Row],[Total Amount]]-Table4[[#This Row],[Cost]]*Table4[[#This Row],[Quantity]],0)</f>
        <v>1056.4896000000001</v>
      </c>
    </row>
    <row r="349" spans="1:17" x14ac:dyDescent="0.35">
      <c r="A349" t="s">
        <v>2162</v>
      </c>
      <c r="B349" s="1">
        <v>45541</v>
      </c>
      <c r="C349" t="s">
        <v>200</v>
      </c>
      <c r="D349" t="s">
        <v>1572</v>
      </c>
      <c r="E349" t="s">
        <v>1795</v>
      </c>
      <c r="F349" t="str">
        <f>_xlfn.XLOOKUP(Table4[[#This Row],[Store_ID]],Table2[Store_ID],Table2[Region],"Unknown")</f>
        <v>North</v>
      </c>
      <c r="G349">
        <v>2</v>
      </c>
      <c r="H349">
        <f>IF(ISBLANK(G349),AVERAGE(Table4[Quantity]),(G349))</f>
        <v>2</v>
      </c>
      <c r="I349">
        <v>280.37</v>
      </c>
      <c r="J349">
        <f>IF(ISBLANK(I349),AVERAGE(Table4[Unit_Price]),(I349))</f>
        <v>280.37</v>
      </c>
      <c r="K349">
        <v>0.22</v>
      </c>
      <c r="L349">
        <f>Table4[[#This Row],[Quantity cleaned]]*Table4[[#This Row],[Unit Price Cleaned]]*(1-Table4[[#This Row],[Discount]])</f>
        <v>437.37720000000002</v>
      </c>
      <c r="M349">
        <f>IF(ISBLANK(L349),AVERAGE(Table4[Total Amount]),(L349))</f>
        <v>437.37720000000002</v>
      </c>
      <c r="N349" t="str">
        <f>_xlfn.XLOOKUP(Table4[[#This Row],[Product_ID]],Product_Dim[Product_ID],Product_Dim[Product_Name],"Missing")</f>
        <v>4K Home Projector</v>
      </c>
      <c r="O349" t="str">
        <f>_xlfn.XLOOKUP(Table4[[#This Row],[Product_ID]],Product_Dim[Product_ID],Product_Dim[Category],0)</f>
        <v>Electronics</v>
      </c>
      <c r="P349">
        <f>_xlfn.XLOOKUP(Table4[[#This Row],[Product_ID]],Product_Dim[Product_ID],Product_Dim[Cost Cleaned2],"0")</f>
        <v>465.34</v>
      </c>
      <c r="Q349" s="4">
        <f>IFERROR(Table4[[#This Row],[Total Amount]]-Table4[[#This Row],[Cost]]*Table4[[#This Row],[Quantity]],0)</f>
        <v>-493.30279999999993</v>
      </c>
    </row>
    <row r="350" spans="1:17" x14ac:dyDescent="0.35">
      <c r="A350" t="s">
        <v>2163</v>
      </c>
      <c r="B350" s="1">
        <v>45489</v>
      </c>
      <c r="C350" t="s">
        <v>1158</v>
      </c>
      <c r="D350" t="s">
        <v>1642</v>
      </c>
      <c r="E350" t="s">
        <v>1760</v>
      </c>
      <c r="F350" t="str">
        <f>_xlfn.XLOOKUP(Table4[[#This Row],[Store_ID]],Table2[Store_ID],Table2[Region],"Unknown")</f>
        <v>North</v>
      </c>
      <c r="G350">
        <v>2</v>
      </c>
      <c r="H350">
        <f>IF(ISBLANK(G350),AVERAGE(Table4[Quantity]),(G350))</f>
        <v>2</v>
      </c>
      <c r="I350">
        <v>85.23</v>
      </c>
      <c r="J350">
        <f>IF(ISBLANK(I350),AVERAGE(Table4[Unit_Price]),(I350))</f>
        <v>85.23</v>
      </c>
      <c r="K350">
        <v>0.13</v>
      </c>
      <c r="L350">
        <f>Table4[[#This Row],[Quantity cleaned]]*Table4[[#This Row],[Unit Price Cleaned]]*(1-Table4[[#This Row],[Discount]])</f>
        <v>148.30020000000002</v>
      </c>
      <c r="M350">
        <f>IF(ISBLANK(L350),AVERAGE(Table4[Total Amount]),(L350))</f>
        <v>148.30020000000002</v>
      </c>
      <c r="N350" t="str">
        <f>_xlfn.XLOOKUP(Table4[[#This Row],[Product_ID]],Product_Dim[Product_ID],Product_Dim[Product_Name],"Missing")</f>
        <v>Boxing Hand Wraps</v>
      </c>
      <c r="O350" t="str">
        <f>_xlfn.XLOOKUP(Table4[[#This Row],[Product_ID]],Product_Dim[Product_ID],Product_Dim[Category],0)</f>
        <v>Sports</v>
      </c>
      <c r="P350">
        <f>_xlfn.XLOOKUP(Table4[[#This Row],[Product_ID]],Product_Dim[Product_ID],Product_Dim[Cost Cleaned2],"0")</f>
        <v>190.29</v>
      </c>
      <c r="Q350" s="4">
        <f>IFERROR(Table4[[#This Row],[Total Amount]]-Table4[[#This Row],[Cost]]*Table4[[#This Row],[Quantity]],0)</f>
        <v>-232.27979999999997</v>
      </c>
    </row>
    <row r="351" spans="1:17" x14ac:dyDescent="0.35">
      <c r="A351" t="s">
        <v>2164</v>
      </c>
      <c r="B351" s="1">
        <v>45748</v>
      </c>
      <c r="C351" t="s">
        <v>979</v>
      </c>
      <c r="D351" t="s">
        <v>1596</v>
      </c>
      <c r="E351" t="s">
        <v>1791</v>
      </c>
      <c r="F351" t="str">
        <f>_xlfn.XLOOKUP(Table4[[#This Row],[Store_ID]],Table2[Store_ID],Table2[Region],"Unknown")</f>
        <v>East</v>
      </c>
      <c r="G351">
        <v>2</v>
      </c>
      <c r="H351">
        <f>IF(ISBLANK(G351),AVERAGE(Table4[Quantity]),(G351))</f>
        <v>2</v>
      </c>
      <c r="I351">
        <v>563.29999999999995</v>
      </c>
      <c r="J351">
        <f>IF(ISBLANK(I351),AVERAGE(Table4[Unit_Price]),(I351))</f>
        <v>563.29999999999995</v>
      </c>
      <c r="K351">
        <v>0.26</v>
      </c>
      <c r="L351">
        <f>Table4[[#This Row],[Quantity cleaned]]*Table4[[#This Row],[Unit Price Cleaned]]*(1-Table4[[#This Row],[Discount]])</f>
        <v>833.68399999999997</v>
      </c>
      <c r="M351">
        <f>IF(ISBLANK(L351),AVERAGE(Table4[Total Amount]),(L351))</f>
        <v>833.68399999999997</v>
      </c>
      <c r="N351" t="str">
        <f>_xlfn.XLOOKUP(Table4[[#This Row],[Product_ID]],Product_Dim[Product_ID],Product_Dim[Product_Name],"Missing")</f>
        <v>Decorative Floor Vase</v>
      </c>
      <c r="O351" t="str">
        <f>_xlfn.XLOOKUP(Table4[[#This Row],[Product_ID]],Product_Dim[Product_ID],Product_Dim[Category],0)</f>
        <v>Home</v>
      </c>
      <c r="P351">
        <f>_xlfn.XLOOKUP(Table4[[#This Row],[Product_ID]],Product_Dim[Product_ID],Product_Dim[Cost Cleaned2],"0")</f>
        <v>254.04361702127662</v>
      </c>
      <c r="Q351" s="4">
        <f>IFERROR(Table4[[#This Row],[Total Amount]]-Table4[[#This Row],[Cost]]*Table4[[#This Row],[Quantity]],0)</f>
        <v>325.59676595744673</v>
      </c>
    </row>
    <row r="352" spans="1:17" x14ac:dyDescent="0.35">
      <c r="A352" t="s">
        <v>2165</v>
      </c>
      <c r="B352" s="1">
        <v>45309</v>
      </c>
      <c r="C352" t="s">
        <v>129</v>
      </c>
      <c r="D352" t="s">
        <v>1702</v>
      </c>
      <c r="E352" t="s">
        <v>1804</v>
      </c>
      <c r="F352" t="str">
        <f>_xlfn.XLOOKUP(Table4[[#This Row],[Store_ID]],Table2[Store_ID],Table2[Region],"Unknown")</f>
        <v>East</v>
      </c>
      <c r="G352">
        <v>2</v>
      </c>
      <c r="H352">
        <f>IF(ISBLANK(G352),AVERAGE(Table4[Quantity]),(G352))</f>
        <v>2</v>
      </c>
      <c r="I352">
        <v>827.81</v>
      </c>
      <c r="J352">
        <f>IF(ISBLANK(I352),AVERAGE(Table4[Unit_Price]),(I352))</f>
        <v>827.81</v>
      </c>
      <c r="K352">
        <v>0.04</v>
      </c>
      <c r="L352">
        <f>Table4[[#This Row],[Quantity cleaned]]*Table4[[#This Row],[Unit Price Cleaned]]*(1-Table4[[#This Row],[Discount]])</f>
        <v>1589.3951999999999</v>
      </c>
      <c r="M352">
        <f>IF(ISBLANK(L352),AVERAGE(Table4[Total Amount]),(L352))</f>
        <v>1589.3951999999999</v>
      </c>
      <c r="N352" t="str">
        <f>_xlfn.XLOOKUP(Table4[[#This Row],[Product_ID]],Product_Dim[Product_ID],Product_Dim[Product_Name],"Missing")</f>
        <v>Wall-Mounted Spice Rack</v>
      </c>
      <c r="O352" t="str">
        <f>_xlfn.XLOOKUP(Table4[[#This Row],[Product_ID]],Product_Dim[Product_ID],Product_Dim[Category],0)</f>
        <v>Home</v>
      </c>
      <c r="P352">
        <f>_xlfn.XLOOKUP(Table4[[#This Row],[Product_ID]],Product_Dim[Product_ID],Product_Dim[Cost Cleaned2],"0")</f>
        <v>143.43</v>
      </c>
      <c r="Q352" s="4">
        <f>IFERROR(Table4[[#This Row],[Total Amount]]-Table4[[#This Row],[Cost]]*Table4[[#This Row],[Quantity]],0)</f>
        <v>1302.5351999999998</v>
      </c>
    </row>
    <row r="353" spans="1:17" x14ac:dyDescent="0.35">
      <c r="A353" t="s">
        <v>2166</v>
      </c>
      <c r="B353" s="1">
        <v>45621</v>
      </c>
      <c r="C353" t="s">
        <v>691</v>
      </c>
      <c r="D353" t="s">
        <v>1566</v>
      </c>
      <c r="E353" t="s">
        <v>1804</v>
      </c>
      <c r="F353" t="str">
        <f>_xlfn.XLOOKUP(Table4[[#This Row],[Store_ID]],Table2[Store_ID],Table2[Region],"Unknown")</f>
        <v>East</v>
      </c>
      <c r="G353">
        <v>3</v>
      </c>
      <c r="H353">
        <f>IF(ISBLANK(G353),AVERAGE(Table4[Quantity]),(G353))</f>
        <v>3</v>
      </c>
      <c r="I353">
        <v>877.71</v>
      </c>
      <c r="J353">
        <f>IF(ISBLANK(I353),AVERAGE(Table4[Unit_Price]),(I353))</f>
        <v>877.71</v>
      </c>
      <c r="K353">
        <v>0.12</v>
      </c>
      <c r="L353">
        <f>Table4[[#This Row],[Quantity cleaned]]*Table4[[#This Row],[Unit Price Cleaned]]*(1-Table4[[#This Row],[Discount]])</f>
        <v>2317.1543999999999</v>
      </c>
      <c r="M353">
        <f>IF(ISBLANK(L353),AVERAGE(Table4[Total Amount]),(L353))</f>
        <v>2317.1543999999999</v>
      </c>
      <c r="N353" t="str">
        <f>_xlfn.XLOOKUP(Table4[[#This Row],[Product_ID]],Product_Dim[Product_ID],Product_Dim[Product_Name],"Missing")</f>
        <v>Hair Strengthening Shampoo</v>
      </c>
      <c r="O353" t="str">
        <f>_xlfn.XLOOKUP(Table4[[#This Row],[Product_ID]],Product_Dim[Product_ID],Product_Dim[Category],0)</f>
        <v>Beauty</v>
      </c>
      <c r="P353">
        <f>_xlfn.XLOOKUP(Table4[[#This Row],[Product_ID]],Product_Dim[Product_ID],Product_Dim[Cost Cleaned2],"0")</f>
        <v>115.82</v>
      </c>
      <c r="Q353" s="4">
        <f>IFERROR(Table4[[#This Row],[Total Amount]]-Table4[[#This Row],[Cost]]*Table4[[#This Row],[Quantity]],0)</f>
        <v>1969.6943999999999</v>
      </c>
    </row>
    <row r="354" spans="1:17" x14ac:dyDescent="0.35">
      <c r="A354" t="s">
        <v>2167</v>
      </c>
      <c r="B354" s="1">
        <v>45603</v>
      </c>
      <c r="C354" t="s">
        <v>816</v>
      </c>
      <c r="D354" t="s">
        <v>1656</v>
      </c>
      <c r="E354" t="s">
        <v>1780</v>
      </c>
      <c r="F354" t="str">
        <f>_xlfn.XLOOKUP(Table4[[#This Row],[Store_ID]],Table2[Store_ID],Table2[Region],"Unknown")</f>
        <v>South</v>
      </c>
      <c r="G354">
        <v>4</v>
      </c>
      <c r="H354">
        <f>IF(ISBLANK(G354),AVERAGE(Table4[Quantity]),(G354))</f>
        <v>4</v>
      </c>
      <c r="I354">
        <v>488.56</v>
      </c>
      <c r="J354">
        <f>IF(ISBLANK(I354),AVERAGE(Table4[Unit_Price]),(I354))</f>
        <v>488.56</v>
      </c>
      <c r="K354">
        <v>0.26</v>
      </c>
      <c r="L354">
        <f>Table4[[#This Row],[Quantity cleaned]]*Table4[[#This Row],[Unit Price Cleaned]]*(1-Table4[[#This Row],[Discount]])</f>
        <v>1446.1376</v>
      </c>
      <c r="M354">
        <f>IF(ISBLANK(L354),AVERAGE(Table4[Total Amount]),(L354))</f>
        <v>1446.1376</v>
      </c>
      <c r="N354" t="str">
        <f>_xlfn.XLOOKUP(Table4[[#This Row],[Product_ID]],Product_Dim[Product_ID],Product_Dim[Product_Name],"Missing")</f>
        <v>Foam Roller</v>
      </c>
      <c r="O354" t="str">
        <f>_xlfn.XLOOKUP(Table4[[#This Row],[Product_ID]],Product_Dim[Product_ID],Product_Dim[Category],0)</f>
        <v>Sports</v>
      </c>
      <c r="P354">
        <f>_xlfn.XLOOKUP(Table4[[#This Row],[Product_ID]],Product_Dim[Product_ID],Product_Dim[Cost Cleaned2],"0")</f>
        <v>30.62</v>
      </c>
      <c r="Q354" s="4">
        <f>IFERROR(Table4[[#This Row],[Total Amount]]-Table4[[#This Row],[Cost]]*Table4[[#This Row],[Quantity]],0)</f>
        <v>1323.6576</v>
      </c>
    </row>
    <row r="355" spans="1:17" x14ac:dyDescent="0.35">
      <c r="A355" t="s">
        <v>2168</v>
      </c>
      <c r="B355" s="1">
        <v>45501</v>
      </c>
      <c r="C355" t="s">
        <v>364</v>
      </c>
      <c r="D355" t="s">
        <v>1592</v>
      </c>
      <c r="E355" t="s">
        <v>1788</v>
      </c>
      <c r="F355" t="str">
        <f>_xlfn.XLOOKUP(Table4[[#This Row],[Store_ID]],Table2[Store_ID],Table2[Region],"Unknown")</f>
        <v>North</v>
      </c>
      <c r="G355">
        <v>4</v>
      </c>
      <c r="H355">
        <f>IF(ISBLANK(G355),AVERAGE(Table4[Quantity]),(G355))</f>
        <v>4</v>
      </c>
      <c r="I355">
        <v>175.91</v>
      </c>
      <c r="J355">
        <f>IF(ISBLANK(I355),AVERAGE(Table4[Unit_Price]),(I355))</f>
        <v>175.91</v>
      </c>
      <c r="K355">
        <v>0.13</v>
      </c>
      <c r="L355">
        <f>Table4[[#This Row],[Quantity cleaned]]*Table4[[#This Row],[Unit Price Cleaned]]*(1-Table4[[#This Row],[Discount]])</f>
        <v>612.16679999999997</v>
      </c>
      <c r="M355">
        <f>IF(ISBLANK(L355),AVERAGE(Table4[Total Amount]),(L355))</f>
        <v>612.16679999999997</v>
      </c>
      <c r="N355" t="str">
        <f>_xlfn.XLOOKUP(Table4[[#This Row],[Product_ID]],Product_Dim[Product_ID],Product_Dim[Product_Name],"Missing")</f>
        <v>Women's Scarf Set</v>
      </c>
      <c r="O355" t="str">
        <f>_xlfn.XLOOKUP(Table4[[#This Row],[Product_ID]],Product_Dim[Product_ID],Product_Dim[Category],0)</f>
        <v>Clothing</v>
      </c>
      <c r="P355">
        <f>_xlfn.XLOOKUP(Table4[[#This Row],[Product_ID]],Product_Dim[Product_ID],Product_Dim[Cost Cleaned2],"0")</f>
        <v>174.02</v>
      </c>
      <c r="Q355" s="4">
        <f>IFERROR(Table4[[#This Row],[Total Amount]]-Table4[[#This Row],[Cost]]*Table4[[#This Row],[Quantity]],0)</f>
        <v>-83.913200000000074</v>
      </c>
    </row>
    <row r="356" spans="1:17" x14ac:dyDescent="0.35">
      <c r="A356" t="s">
        <v>2169</v>
      </c>
      <c r="B356" s="1">
        <v>45398</v>
      </c>
      <c r="C356" t="s">
        <v>789</v>
      </c>
      <c r="D356" t="s">
        <v>1716</v>
      </c>
      <c r="E356" t="s">
        <v>1776</v>
      </c>
      <c r="F356" t="str">
        <f>_xlfn.XLOOKUP(Table4[[#This Row],[Store_ID]],Table2[Store_ID],Table2[Region],"Unknown")</f>
        <v>West</v>
      </c>
      <c r="G356">
        <v>4</v>
      </c>
      <c r="H356">
        <f>IF(ISBLANK(G356),AVERAGE(Table4[Quantity]),(G356))</f>
        <v>4</v>
      </c>
      <c r="I356">
        <v>289.66000000000003</v>
      </c>
      <c r="J356">
        <f>IF(ISBLANK(I356),AVERAGE(Table4[Unit_Price]),(I356))</f>
        <v>289.66000000000003</v>
      </c>
      <c r="K356">
        <v>0.25</v>
      </c>
      <c r="L356">
        <f>Table4[[#This Row],[Quantity cleaned]]*Table4[[#This Row],[Unit Price Cleaned]]*(1-Table4[[#This Row],[Discount]])</f>
        <v>868.98</v>
      </c>
      <c r="M356">
        <f>IF(ISBLANK(L356),AVERAGE(Table4[Total Amount]),(L356))</f>
        <v>868.98</v>
      </c>
      <c r="N356" t="str">
        <f>_xlfn.XLOOKUP(Table4[[#This Row],[Product_ID]],Product_Dim[Product_ID],Product_Dim[Product_Name],"Missing")</f>
        <v>LED Bedside Lamp</v>
      </c>
      <c r="O356" t="str">
        <f>_xlfn.XLOOKUP(Table4[[#This Row],[Product_ID]],Product_Dim[Product_ID],Product_Dim[Category],0)</f>
        <v>Home</v>
      </c>
      <c r="P356">
        <f>_xlfn.XLOOKUP(Table4[[#This Row],[Product_ID]],Product_Dim[Product_ID],Product_Dim[Cost Cleaned2],"0")</f>
        <v>371.38</v>
      </c>
      <c r="Q356" s="4">
        <f>IFERROR(Table4[[#This Row],[Total Amount]]-Table4[[#This Row],[Cost]]*Table4[[#This Row],[Quantity]],0)</f>
        <v>-616.54</v>
      </c>
    </row>
    <row r="357" spans="1:17" x14ac:dyDescent="0.35">
      <c r="A357" t="s">
        <v>2170</v>
      </c>
      <c r="B357" s="1">
        <v>45304</v>
      </c>
      <c r="C357" t="s">
        <v>768</v>
      </c>
      <c r="D357" t="s">
        <v>1572</v>
      </c>
      <c r="E357" t="s">
        <v>1795</v>
      </c>
      <c r="F357" t="str">
        <f>_xlfn.XLOOKUP(Table4[[#This Row],[Store_ID]],Table2[Store_ID],Table2[Region],"Unknown")</f>
        <v>North</v>
      </c>
      <c r="G357">
        <v>2</v>
      </c>
      <c r="H357">
        <f>IF(ISBLANK(G357),AVERAGE(Table4[Quantity]),(G357))</f>
        <v>2</v>
      </c>
      <c r="I357">
        <v>899.27</v>
      </c>
      <c r="J357">
        <f>IF(ISBLANK(I357),AVERAGE(Table4[Unit_Price]),(I357))</f>
        <v>899.27</v>
      </c>
      <c r="K357">
        <v>0.17</v>
      </c>
      <c r="L357">
        <f>Table4[[#This Row],[Quantity cleaned]]*Table4[[#This Row],[Unit Price Cleaned]]*(1-Table4[[#This Row],[Discount]])</f>
        <v>1492.7882</v>
      </c>
      <c r="M357">
        <f>IF(ISBLANK(L357),AVERAGE(Table4[Total Amount]),(L357))</f>
        <v>1492.7882</v>
      </c>
      <c r="N357" t="str">
        <f>_xlfn.XLOOKUP(Table4[[#This Row],[Product_ID]],Product_Dim[Product_ID],Product_Dim[Product_Name],"Missing")</f>
        <v>4K Home Projector</v>
      </c>
      <c r="O357" t="str">
        <f>_xlfn.XLOOKUP(Table4[[#This Row],[Product_ID]],Product_Dim[Product_ID],Product_Dim[Category],0)</f>
        <v>Electronics</v>
      </c>
      <c r="P357">
        <f>_xlfn.XLOOKUP(Table4[[#This Row],[Product_ID]],Product_Dim[Product_ID],Product_Dim[Cost Cleaned2],"0")</f>
        <v>465.34</v>
      </c>
      <c r="Q357" s="4">
        <f>IFERROR(Table4[[#This Row],[Total Amount]]-Table4[[#This Row],[Cost]]*Table4[[#This Row],[Quantity]],0)</f>
        <v>562.10820000000001</v>
      </c>
    </row>
    <row r="358" spans="1:17" x14ac:dyDescent="0.35">
      <c r="A358" t="s">
        <v>2171</v>
      </c>
      <c r="B358" s="1">
        <v>45299</v>
      </c>
      <c r="C358" t="s">
        <v>236</v>
      </c>
      <c r="D358" t="s">
        <v>1578</v>
      </c>
      <c r="E358" t="s">
        <v>1751</v>
      </c>
      <c r="F358" t="str">
        <f>_xlfn.XLOOKUP(Table4[[#This Row],[Store_ID]],Table2[Store_ID],Table2[Region],"Unknown")</f>
        <v>North</v>
      </c>
      <c r="G358">
        <v>1</v>
      </c>
      <c r="H358">
        <f>IF(ISBLANK(G358),AVERAGE(Table4[Quantity]),(G358))</f>
        <v>1</v>
      </c>
      <c r="I358">
        <v>691.38</v>
      </c>
      <c r="J358">
        <f>IF(ISBLANK(I358),AVERAGE(Table4[Unit_Price]),(I358))</f>
        <v>691.38</v>
      </c>
      <c r="K358">
        <v>0.11</v>
      </c>
      <c r="L358">
        <f>Table4[[#This Row],[Quantity cleaned]]*Table4[[#This Row],[Unit Price Cleaned]]*(1-Table4[[#This Row],[Discount]])</f>
        <v>615.32820000000004</v>
      </c>
      <c r="M358">
        <f>IF(ISBLANK(L358),AVERAGE(Table4[Total Amount]),(L358))</f>
        <v>615.32820000000004</v>
      </c>
      <c r="N358" t="str">
        <f>_xlfn.XLOOKUP(Table4[[#This Row],[Product_ID]],Product_Dim[Product_ID],Product_Dim[Product_Name],"Missing")</f>
        <v>Women's Denim Jeans</v>
      </c>
      <c r="O358" t="str">
        <f>_xlfn.XLOOKUP(Table4[[#This Row],[Product_ID]],Product_Dim[Product_ID],Product_Dim[Category],0)</f>
        <v>Clothing</v>
      </c>
      <c r="P358">
        <f>_xlfn.XLOOKUP(Table4[[#This Row],[Product_ID]],Product_Dim[Product_ID],Product_Dim[Cost Cleaned2],"0")</f>
        <v>254.04361702127662</v>
      </c>
      <c r="Q358" s="4">
        <f>IFERROR(Table4[[#This Row],[Total Amount]]-Table4[[#This Row],[Cost]]*Table4[[#This Row],[Quantity]],0)</f>
        <v>361.28458297872339</v>
      </c>
    </row>
    <row r="359" spans="1:17" x14ac:dyDescent="0.35">
      <c r="A359" t="s">
        <v>2172</v>
      </c>
      <c r="B359" s="1">
        <v>45564</v>
      </c>
      <c r="C359" t="s">
        <v>545</v>
      </c>
      <c r="D359" t="s">
        <v>1596</v>
      </c>
      <c r="E359" t="s">
        <v>1746</v>
      </c>
      <c r="F359" t="str">
        <f>_xlfn.XLOOKUP(Table4[[#This Row],[Store_ID]],Table2[Store_ID],Table2[Region],"Unknown")</f>
        <v>East</v>
      </c>
      <c r="G359">
        <v>3</v>
      </c>
      <c r="H359">
        <f>IF(ISBLANK(G359),AVERAGE(Table4[Quantity]),(G359))</f>
        <v>3</v>
      </c>
      <c r="I359">
        <v>158.72</v>
      </c>
      <c r="J359">
        <f>IF(ISBLANK(I359),AVERAGE(Table4[Unit_Price]),(I359))</f>
        <v>158.72</v>
      </c>
      <c r="K359">
        <v>0.13</v>
      </c>
      <c r="L359">
        <f>Table4[[#This Row],[Quantity cleaned]]*Table4[[#This Row],[Unit Price Cleaned]]*(1-Table4[[#This Row],[Discount]])</f>
        <v>414.25919999999996</v>
      </c>
      <c r="M359">
        <f>IF(ISBLANK(L359),AVERAGE(Table4[Total Amount]),(L359))</f>
        <v>414.25919999999996</v>
      </c>
      <c r="N359" t="str">
        <f>_xlfn.XLOOKUP(Table4[[#This Row],[Product_ID]],Product_Dim[Product_ID],Product_Dim[Product_Name],"Missing")</f>
        <v>Decorative Floor Vase</v>
      </c>
      <c r="O359" t="str">
        <f>_xlfn.XLOOKUP(Table4[[#This Row],[Product_ID]],Product_Dim[Product_ID],Product_Dim[Category],0)</f>
        <v>Home</v>
      </c>
      <c r="P359">
        <f>_xlfn.XLOOKUP(Table4[[#This Row],[Product_ID]],Product_Dim[Product_ID],Product_Dim[Cost Cleaned2],"0")</f>
        <v>254.04361702127662</v>
      </c>
      <c r="Q359" s="4">
        <f>IFERROR(Table4[[#This Row],[Total Amount]]-Table4[[#This Row],[Cost]]*Table4[[#This Row],[Quantity]],0)</f>
        <v>-347.87165106382986</v>
      </c>
    </row>
    <row r="360" spans="1:17" x14ac:dyDescent="0.35">
      <c r="A360" t="s">
        <v>2173</v>
      </c>
      <c r="B360" s="1">
        <v>45413</v>
      </c>
      <c r="C360" t="s">
        <v>679</v>
      </c>
      <c r="D360" t="s">
        <v>1662</v>
      </c>
      <c r="E360" t="s">
        <v>1798</v>
      </c>
      <c r="F360" t="str">
        <f>_xlfn.XLOOKUP(Table4[[#This Row],[Store_ID]],Table2[Store_ID],Table2[Region],"Unknown")</f>
        <v>West</v>
      </c>
      <c r="G360">
        <v>4</v>
      </c>
      <c r="H360">
        <f>IF(ISBLANK(G360),AVERAGE(Table4[Quantity]),(G360))</f>
        <v>4</v>
      </c>
      <c r="I360">
        <v>537.15</v>
      </c>
      <c r="J360">
        <f>IF(ISBLANK(I360),AVERAGE(Table4[Unit_Price]),(I360))</f>
        <v>537.15</v>
      </c>
      <c r="K360">
        <v>0.06</v>
      </c>
      <c r="L360">
        <f>Table4[[#This Row],[Quantity cleaned]]*Table4[[#This Row],[Unit Price Cleaned]]*(1-Table4[[#This Row],[Discount]])</f>
        <v>2019.6839999999997</v>
      </c>
      <c r="M360">
        <f>IF(ISBLANK(L360),AVERAGE(Table4[Total Amount]),(L360))</f>
        <v>2019.6839999999997</v>
      </c>
      <c r="N360" t="str">
        <f>_xlfn.XLOOKUP(Table4[[#This Row],[Product_ID]],Product_Dim[Product_ID],Product_Dim[Product_Name],"Missing")</f>
        <v>Luxury Perfume Spray</v>
      </c>
      <c r="O360" t="str">
        <f>_xlfn.XLOOKUP(Table4[[#This Row],[Product_ID]],Product_Dim[Product_ID],Product_Dim[Category],0)</f>
        <v>Beauty</v>
      </c>
      <c r="P360">
        <f>_xlfn.XLOOKUP(Table4[[#This Row],[Product_ID]],Product_Dim[Product_ID],Product_Dim[Cost Cleaned2],"0")</f>
        <v>482.75</v>
      </c>
      <c r="Q360" s="4">
        <f>IFERROR(Table4[[#This Row],[Total Amount]]-Table4[[#This Row],[Cost]]*Table4[[#This Row],[Quantity]],0)</f>
        <v>88.683999999999742</v>
      </c>
    </row>
    <row r="361" spans="1:17" x14ac:dyDescent="0.35">
      <c r="A361" t="s">
        <v>2174</v>
      </c>
      <c r="B361" s="1">
        <v>45480</v>
      </c>
      <c r="C361" t="s">
        <v>1290</v>
      </c>
      <c r="D361" t="s">
        <v>1624</v>
      </c>
      <c r="E361" t="s">
        <v>1780</v>
      </c>
      <c r="F361" t="str">
        <f>_xlfn.XLOOKUP(Table4[[#This Row],[Store_ID]],Table2[Store_ID],Table2[Region],"Unknown")</f>
        <v>South</v>
      </c>
      <c r="G361">
        <v>3</v>
      </c>
      <c r="H361">
        <f>IF(ISBLANK(G361),AVERAGE(Table4[Quantity]),(G361))</f>
        <v>3</v>
      </c>
      <c r="I361">
        <v>771.7</v>
      </c>
      <c r="J361">
        <f>IF(ISBLANK(I361),AVERAGE(Table4[Unit_Price]),(I361))</f>
        <v>771.7</v>
      </c>
      <c r="K361">
        <v>0.05</v>
      </c>
      <c r="L361">
        <f>Table4[[#This Row],[Quantity cleaned]]*Table4[[#This Row],[Unit Price Cleaned]]*(1-Table4[[#This Row],[Discount]])</f>
        <v>2199.3450000000003</v>
      </c>
      <c r="M361">
        <f>IF(ISBLANK(L361),AVERAGE(Table4[Total Amount]),(L361))</f>
        <v>2199.3450000000003</v>
      </c>
      <c r="N361" t="str">
        <f>_xlfn.XLOOKUP(Table4[[#This Row],[Product_ID]],Product_Dim[Product_ID],Product_Dim[Product_Name],"Missing")</f>
        <v>Yoga Exercise Mat</v>
      </c>
      <c r="O361" t="str">
        <f>_xlfn.XLOOKUP(Table4[[#This Row],[Product_ID]],Product_Dim[Product_ID],Product_Dim[Category],0)</f>
        <v>Sports</v>
      </c>
      <c r="P361">
        <f>_xlfn.XLOOKUP(Table4[[#This Row],[Product_ID]],Product_Dim[Product_ID],Product_Dim[Cost Cleaned2],"0")</f>
        <v>313.26</v>
      </c>
      <c r="Q361" s="4">
        <f>IFERROR(Table4[[#This Row],[Total Amount]]-Table4[[#This Row],[Cost]]*Table4[[#This Row],[Quantity]],0)</f>
        <v>1259.5650000000003</v>
      </c>
    </row>
    <row r="362" spans="1:17" x14ac:dyDescent="0.35">
      <c r="A362" t="s">
        <v>2175</v>
      </c>
      <c r="B362" s="1">
        <v>45610</v>
      </c>
      <c r="C362" t="s">
        <v>376</v>
      </c>
      <c r="D362" t="s">
        <v>1718</v>
      </c>
      <c r="E362" t="s">
        <v>1751</v>
      </c>
      <c r="F362" t="str">
        <f>_xlfn.XLOOKUP(Table4[[#This Row],[Store_ID]],Table2[Store_ID],Table2[Region],"Unknown")</f>
        <v>North</v>
      </c>
      <c r="G362">
        <v>4</v>
      </c>
      <c r="H362">
        <f>IF(ISBLANK(G362),AVERAGE(Table4[Quantity]),(G362))</f>
        <v>4</v>
      </c>
      <c r="I362">
        <v>677.25</v>
      </c>
      <c r="J362">
        <f>IF(ISBLANK(I362),AVERAGE(Table4[Unit_Price]),(I362))</f>
        <v>677.25</v>
      </c>
      <c r="K362">
        <v>0.14000000000000001</v>
      </c>
      <c r="L362">
        <f>Table4[[#This Row],[Quantity cleaned]]*Table4[[#This Row],[Unit Price Cleaned]]*(1-Table4[[#This Row],[Discount]])</f>
        <v>2329.7399999999998</v>
      </c>
      <c r="M362">
        <f>IF(ISBLANK(L362),AVERAGE(Table4[Total Amount]),(L362))</f>
        <v>2329.7399999999998</v>
      </c>
      <c r="N362" t="str">
        <f>_xlfn.XLOOKUP(Table4[[#This Row],[Product_ID]],Product_Dim[Product_ID],Product_Dim[Product_Name],"Missing")</f>
        <v>Sports Wrist Sweatbands</v>
      </c>
      <c r="O362" t="str">
        <f>_xlfn.XLOOKUP(Table4[[#This Row],[Product_ID]],Product_Dim[Product_ID],Product_Dim[Category],0)</f>
        <v>Sports</v>
      </c>
      <c r="P362">
        <f>_xlfn.XLOOKUP(Table4[[#This Row],[Product_ID]],Product_Dim[Product_ID],Product_Dim[Cost Cleaned2],"0")</f>
        <v>131.24</v>
      </c>
      <c r="Q362" s="4">
        <f>IFERROR(Table4[[#This Row],[Total Amount]]-Table4[[#This Row],[Cost]]*Table4[[#This Row],[Quantity]],0)</f>
        <v>1804.7799999999997</v>
      </c>
    </row>
    <row r="363" spans="1:17" x14ac:dyDescent="0.35">
      <c r="A363" t="s">
        <v>2176</v>
      </c>
      <c r="B363" s="1">
        <v>45763</v>
      </c>
      <c r="C363" t="s">
        <v>358</v>
      </c>
      <c r="D363" t="s">
        <v>1738</v>
      </c>
      <c r="E363" t="s">
        <v>1786</v>
      </c>
      <c r="F363" t="str">
        <f>_xlfn.XLOOKUP(Table4[[#This Row],[Store_ID]],Table2[Store_ID],Table2[Region],"Unknown")</f>
        <v>South</v>
      </c>
      <c r="G363">
        <v>1</v>
      </c>
      <c r="H363">
        <f>IF(ISBLANK(G363),AVERAGE(Table4[Quantity]),(G363))</f>
        <v>1</v>
      </c>
      <c r="I363">
        <v>645.48</v>
      </c>
      <c r="J363">
        <f>IF(ISBLANK(I363),AVERAGE(Table4[Unit_Price]),(I363))</f>
        <v>645.48</v>
      </c>
      <c r="K363">
        <v>0.26</v>
      </c>
      <c r="L363">
        <f>Table4[[#This Row],[Quantity cleaned]]*Table4[[#This Row],[Unit Price Cleaned]]*(1-Table4[[#This Row],[Discount]])</f>
        <v>477.65519999999998</v>
      </c>
      <c r="M363">
        <f>IF(ISBLANK(L363),AVERAGE(Table4[Total Amount]),(L363))</f>
        <v>477.65519999999998</v>
      </c>
      <c r="N363" t="str">
        <f>_xlfn.XLOOKUP(Table4[[#This Row],[Product_ID]],Product_Dim[Product_ID],Product_Dim[Product_Name],"Missing")</f>
        <v>Portable Bluetooth Speaker</v>
      </c>
      <c r="O363" t="str">
        <f>_xlfn.XLOOKUP(Table4[[#This Row],[Product_ID]],Product_Dim[Product_ID],Product_Dim[Category],0)</f>
        <v>Electronics</v>
      </c>
      <c r="P363">
        <f>_xlfn.XLOOKUP(Table4[[#This Row],[Product_ID]],Product_Dim[Product_ID],Product_Dim[Cost Cleaned2],"0")</f>
        <v>431.67</v>
      </c>
      <c r="Q363" s="4">
        <f>IFERROR(Table4[[#This Row],[Total Amount]]-Table4[[#This Row],[Cost]]*Table4[[#This Row],[Quantity]],0)</f>
        <v>45.985199999999963</v>
      </c>
    </row>
    <row r="364" spans="1:17" x14ac:dyDescent="0.35">
      <c r="A364" t="s">
        <v>2177</v>
      </c>
      <c r="B364" s="1">
        <v>45856</v>
      </c>
      <c r="C364" t="s">
        <v>1122</v>
      </c>
      <c r="D364" t="s">
        <v>1688</v>
      </c>
      <c r="E364" t="s">
        <v>1755</v>
      </c>
      <c r="F364" t="str">
        <f>_xlfn.XLOOKUP(Table4[[#This Row],[Store_ID]],Table2[Store_ID],Table2[Region],"Unknown")</f>
        <v>South</v>
      </c>
      <c r="G364">
        <v>2</v>
      </c>
      <c r="H364">
        <f>IF(ISBLANK(G364),AVERAGE(Table4[Quantity]),(G364))</f>
        <v>2</v>
      </c>
      <c r="I364">
        <v>934</v>
      </c>
      <c r="J364">
        <f>IF(ISBLANK(I364),AVERAGE(Table4[Unit_Price]),(I364))</f>
        <v>934</v>
      </c>
      <c r="K364">
        <v>0.3</v>
      </c>
      <c r="L364">
        <f>Table4[[#This Row],[Quantity cleaned]]*Table4[[#This Row],[Unit Price Cleaned]]*(1-Table4[[#This Row],[Discount]])</f>
        <v>1307.5999999999999</v>
      </c>
      <c r="M364">
        <f>IF(ISBLANK(L364),AVERAGE(Table4[Total Amount]),(L364))</f>
        <v>1307.5999999999999</v>
      </c>
      <c r="N364" t="str">
        <f>_xlfn.XLOOKUP(Table4[[#This Row],[Product_ID]],Product_Dim[Product_ID],Product_Dim[Product_Name],"Missing")</f>
        <v>Shin Guards – Adult</v>
      </c>
      <c r="O364" t="str">
        <f>_xlfn.XLOOKUP(Table4[[#This Row],[Product_ID]],Product_Dim[Product_ID],Product_Dim[Category],0)</f>
        <v>Sports</v>
      </c>
      <c r="P364">
        <f>_xlfn.XLOOKUP(Table4[[#This Row],[Product_ID]],Product_Dim[Product_ID],Product_Dim[Cost Cleaned2],"0")</f>
        <v>107.06</v>
      </c>
      <c r="Q364" s="4">
        <f>IFERROR(Table4[[#This Row],[Total Amount]]-Table4[[#This Row],[Cost]]*Table4[[#This Row],[Quantity]],0)</f>
        <v>1093.48</v>
      </c>
    </row>
    <row r="365" spans="1:17" x14ac:dyDescent="0.35">
      <c r="A365" t="s">
        <v>2178</v>
      </c>
      <c r="B365" s="1">
        <v>45712</v>
      </c>
      <c r="C365" t="s">
        <v>1045</v>
      </c>
      <c r="D365" t="s">
        <v>1634</v>
      </c>
      <c r="E365" t="s">
        <v>1755</v>
      </c>
      <c r="F365" t="str">
        <f>_xlfn.XLOOKUP(Table4[[#This Row],[Store_ID]],Table2[Store_ID],Table2[Region],"Unknown")</f>
        <v>South</v>
      </c>
      <c r="G365">
        <v>1</v>
      </c>
      <c r="H365">
        <f>IF(ISBLANK(G365),AVERAGE(Table4[Quantity]),(G365))</f>
        <v>1</v>
      </c>
      <c r="I365">
        <v>669.53</v>
      </c>
      <c r="J365">
        <f>IF(ISBLANK(I365),AVERAGE(Table4[Unit_Price]),(I365))</f>
        <v>669.53</v>
      </c>
      <c r="K365">
        <v>0.2</v>
      </c>
      <c r="L365">
        <f>Table4[[#This Row],[Quantity cleaned]]*Table4[[#This Row],[Unit Price Cleaned]]*(1-Table4[[#This Row],[Discount]])</f>
        <v>535.62400000000002</v>
      </c>
      <c r="M365">
        <f>IF(ISBLANK(L365),AVERAGE(Table4[Total Amount]),(L365))</f>
        <v>535.62400000000002</v>
      </c>
      <c r="N365" t="str">
        <f>_xlfn.XLOOKUP(Table4[[#This Row],[Product_ID]],Product_Dim[Product_ID],Product_Dim[Product_Name],"Missing")</f>
        <v>Men's Winter Jacket</v>
      </c>
      <c r="O365" t="str">
        <f>_xlfn.XLOOKUP(Table4[[#This Row],[Product_ID]],Product_Dim[Product_ID],Product_Dim[Category],0)</f>
        <v>Clothing</v>
      </c>
      <c r="P365">
        <f>_xlfn.XLOOKUP(Table4[[#This Row],[Product_ID]],Product_Dim[Product_ID],Product_Dim[Cost Cleaned2],"0")</f>
        <v>167.34</v>
      </c>
      <c r="Q365" s="4">
        <f>IFERROR(Table4[[#This Row],[Total Amount]]-Table4[[#This Row],[Cost]]*Table4[[#This Row],[Quantity]],0)</f>
        <v>368.28399999999999</v>
      </c>
    </row>
    <row r="366" spans="1:17" x14ac:dyDescent="0.35">
      <c r="A366" t="s">
        <v>2179</v>
      </c>
      <c r="B366" s="1">
        <v>45723</v>
      </c>
      <c r="C366" t="s">
        <v>697</v>
      </c>
      <c r="D366" t="s">
        <v>1612</v>
      </c>
      <c r="E366" t="s">
        <v>1804</v>
      </c>
      <c r="F366" t="str">
        <f>_xlfn.XLOOKUP(Table4[[#This Row],[Store_ID]],Table2[Store_ID],Table2[Region],"Unknown")</f>
        <v>East</v>
      </c>
      <c r="G366">
        <v>1</v>
      </c>
      <c r="H366">
        <f>IF(ISBLANK(G366),AVERAGE(Table4[Quantity]),(G366))</f>
        <v>1</v>
      </c>
      <c r="I366">
        <v>213.69</v>
      </c>
      <c r="J366">
        <f>IF(ISBLANK(I366),AVERAGE(Table4[Unit_Price]),(I366))</f>
        <v>213.69</v>
      </c>
      <c r="K366">
        <v>0.28000000000000003</v>
      </c>
      <c r="L366">
        <f>Table4[[#This Row],[Quantity cleaned]]*Table4[[#This Row],[Unit Price Cleaned]]*(1-Table4[[#This Row],[Discount]])</f>
        <v>153.85679999999999</v>
      </c>
      <c r="M366">
        <f>IF(ISBLANK(L366),AVERAGE(Table4[Total Amount]),(L366))</f>
        <v>153.85679999999999</v>
      </c>
      <c r="N366" t="str">
        <f>_xlfn.XLOOKUP(Table4[[#This Row],[Product_ID]],Product_Dim[Product_ID],Product_Dim[Product_Name],"Missing")</f>
        <v>Bedroom Table Lamp</v>
      </c>
      <c r="O366" t="str">
        <f>_xlfn.XLOOKUP(Table4[[#This Row],[Product_ID]],Product_Dim[Product_ID],Product_Dim[Category],0)</f>
        <v>Home</v>
      </c>
      <c r="P366">
        <f>_xlfn.XLOOKUP(Table4[[#This Row],[Product_ID]],Product_Dim[Product_ID],Product_Dim[Cost Cleaned2],"0")</f>
        <v>382.22</v>
      </c>
      <c r="Q366" s="4">
        <f>IFERROR(Table4[[#This Row],[Total Amount]]-Table4[[#This Row],[Cost]]*Table4[[#This Row],[Quantity]],0)</f>
        <v>-228.36320000000003</v>
      </c>
    </row>
    <row r="367" spans="1:17" x14ac:dyDescent="0.35">
      <c r="A367" t="s">
        <v>2180</v>
      </c>
      <c r="B367" s="1">
        <v>45706</v>
      </c>
      <c r="C367" t="s">
        <v>276</v>
      </c>
      <c r="D367" t="s">
        <v>1584</v>
      </c>
      <c r="E367" t="s">
        <v>1807</v>
      </c>
      <c r="F367" t="str">
        <f>_xlfn.XLOOKUP(Table4[[#This Row],[Store_ID]],Table2[Store_ID],Table2[Region],"Unknown")</f>
        <v>East</v>
      </c>
      <c r="G367">
        <v>2</v>
      </c>
      <c r="H367">
        <f>IF(ISBLANK(G367),AVERAGE(Table4[Quantity]),(G367))</f>
        <v>2</v>
      </c>
      <c r="I367">
        <v>99.1</v>
      </c>
      <c r="J367">
        <f>IF(ISBLANK(I367),AVERAGE(Table4[Unit_Price]),(I367))</f>
        <v>99.1</v>
      </c>
      <c r="K367">
        <v>0.2</v>
      </c>
      <c r="L367">
        <f>Table4[[#This Row],[Quantity cleaned]]*Table4[[#This Row],[Unit Price Cleaned]]*(1-Table4[[#This Row],[Discount]])</f>
        <v>158.56</v>
      </c>
      <c r="M367">
        <f>IF(ISBLANK(L367),AVERAGE(Table4[Total Amount]),(L367))</f>
        <v>158.56</v>
      </c>
      <c r="N367" t="str">
        <f>_xlfn.XLOOKUP(Table4[[#This Row],[Product_ID]],Product_Dim[Product_ID],Product_Dim[Product_Name],"Missing")</f>
        <v>Multi-Purpose Storage Box</v>
      </c>
      <c r="O367" t="str">
        <f>_xlfn.XLOOKUP(Table4[[#This Row],[Product_ID]],Product_Dim[Product_ID],Product_Dim[Category],0)</f>
        <v>Home</v>
      </c>
      <c r="P367">
        <f>_xlfn.XLOOKUP(Table4[[#This Row],[Product_ID]],Product_Dim[Product_ID],Product_Dim[Cost Cleaned2],"0")</f>
        <v>123.46</v>
      </c>
      <c r="Q367" s="4">
        <f>IFERROR(Table4[[#This Row],[Total Amount]]-Table4[[#This Row],[Cost]]*Table4[[#This Row],[Quantity]],0)</f>
        <v>-88.359999999999985</v>
      </c>
    </row>
    <row r="368" spans="1:17" x14ac:dyDescent="0.35">
      <c r="A368" t="s">
        <v>2181</v>
      </c>
      <c r="B368" s="1">
        <v>45469</v>
      </c>
      <c r="C368" t="s">
        <v>1152</v>
      </c>
      <c r="D368" t="s">
        <v>1616</v>
      </c>
      <c r="E368" t="s">
        <v>1798</v>
      </c>
      <c r="F368" t="str">
        <f>_xlfn.XLOOKUP(Table4[[#This Row],[Store_ID]],Table2[Store_ID],Table2[Region],"Unknown")</f>
        <v>West</v>
      </c>
      <c r="G368">
        <v>1</v>
      </c>
      <c r="H368">
        <f>IF(ISBLANK(G368),AVERAGE(Table4[Quantity]),(G368))</f>
        <v>1</v>
      </c>
      <c r="I368">
        <v>628.98</v>
      </c>
      <c r="J368">
        <f>IF(ISBLANK(I368),AVERAGE(Table4[Unit_Price]),(I368))</f>
        <v>628.98</v>
      </c>
      <c r="K368">
        <v>0.03</v>
      </c>
      <c r="L368">
        <f>Table4[[#This Row],[Quantity cleaned]]*Table4[[#This Row],[Unit Price Cleaned]]*(1-Table4[[#This Row],[Discount]])</f>
        <v>610.11059999999998</v>
      </c>
      <c r="M368">
        <f>IF(ISBLANK(L368),AVERAGE(Table4[Total Amount]),(L368))</f>
        <v>610.11059999999998</v>
      </c>
      <c r="N368" t="str">
        <f>_xlfn.XLOOKUP(Table4[[#This Row],[Product_ID]],Product_Dim[Product_ID],Product_Dim[Product_Name],"Missing")</f>
        <v>Men's Casual Sneakers</v>
      </c>
      <c r="O368" t="str">
        <f>_xlfn.XLOOKUP(Table4[[#This Row],[Product_ID]],Product_Dim[Product_ID],Product_Dim[Category],0)</f>
        <v>Clothing</v>
      </c>
      <c r="P368">
        <f>_xlfn.XLOOKUP(Table4[[#This Row],[Product_ID]],Product_Dim[Product_ID],Product_Dim[Cost Cleaned2],"0")</f>
        <v>353.47</v>
      </c>
      <c r="Q368" s="4">
        <f>IFERROR(Table4[[#This Row],[Total Amount]]-Table4[[#This Row],[Cost]]*Table4[[#This Row],[Quantity]],0)</f>
        <v>256.64059999999995</v>
      </c>
    </row>
    <row r="369" spans="1:17" x14ac:dyDescent="0.35">
      <c r="A369" t="s">
        <v>2182</v>
      </c>
      <c r="B369" s="1">
        <v>45711</v>
      </c>
      <c r="C369" t="s">
        <v>302</v>
      </c>
      <c r="D369" t="s">
        <v>1710</v>
      </c>
      <c r="E369" t="s">
        <v>1763</v>
      </c>
      <c r="F369" t="str">
        <f>_xlfn.XLOOKUP(Table4[[#This Row],[Store_ID]],Table2[Store_ID],Table2[Region],"Unknown")</f>
        <v>South</v>
      </c>
      <c r="G369">
        <v>3</v>
      </c>
      <c r="H369">
        <f>IF(ISBLANK(G369),AVERAGE(Table4[Quantity]),(G369))</f>
        <v>3</v>
      </c>
      <c r="I369">
        <v>944.64</v>
      </c>
      <c r="J369">
        <f>IF(ISBLANK(I369),AVERAGE(Table4[Unit_Price]),(I369))</f>
        <v>944.64</v>
      </c>
      <c r="K369">
        <v>0.26</v>
      </c>
      <c r="L369">
        <f>Table4[[#This Row],[Quantity cleaned]]*Table4[[#This Row],[Unit Price Cleaned]]*(1-Table4[[#This Row],[Discount]])</f>
        <v>2097.1008000000002</v>
      </c>
      <c r="M369">
        <f>IF(ISBLANK(L369),AVERAGE(Table4[Total Amount]),(L369))</f>
        <v>2097.1008000000002</v>
      </c>
      <c r="N369" t="str">
        <f>_xlfn.XLOOKUP(Table4[[#This Row],[Product_ID]],Product_Dim[Product_ID],Product_Dim[Product_Name],"Missing")</f>
        <v>Wooden Bookshelf</v>
      </c>
      <c r="O369" t="str">
        <f>_xlfn.XLOOKUP(Table4[[#This Row],[Product_ID]],Product_Dim[Product_ID],Product_Dim[Category],0)</f>
        <v>Home</v>
      </c>
      <c r="P369">
        <f>_xlfn.XLOOKUP(Table4[[#This Row],[Product_ID]],Product_Dim[Product_ID],Product_Dim[Cost Cleaned2],"0")</f>
        <v>388.46</v>
      </c>
      <c r="Q369" s="4">
        <f>IFERROR(Table4[[#This Row],[Total Amount]]-Table4[[#This Row],[Cost]]*Table4[[#This Row],[Quantity]],0)</f>
        <v>931.72080000000028</v>
      </c>
    </row>
    <row r="370" spans="1:17" x14ac:dyDescent="0.35">
      <c r="A370" t="s">
        <v>2183</v>
      </c>
      <c r="B370" s="1">
        <v>45823</v>
      </c>
      <c r="C370" t="s">
        <v>1447</v>
      </c>
      <c r="D370" t="s">
        <v>1728</v>
      </c>
      <c r="E370" t="s">
        <v>1788</v>
      </c>
      <c r="F370" t="str">
        <f>_xlfn.XLOOKUP(Table4[[#This Row],[Store_ID]],Table2[Store_ID],Table2[Region],"Unknown")</f>
        <v>North</v>
      </c>
      <c r="G370">
        <v>2</v>
      </c>
      <c r="H370">
        <f>IF(ISBLANK(G370),AVERAGE(Table4[Quantity]),(G370))</f>
        <v>2</v>
      </c>
      <c r="I370">
        <v>121.7</v>
      </c>
      <c r="J370">
        <f>IF(ISBLANK(I370),AVERAGE(Table4[Unit_Price]),(I370))</f>
        <v>121.7</v>
      </c>
      <c r="K370">
        <v>0.06</v>
      </c>
      <c r="L370">
        <f>Table4[[#This Row],[Quantity cleaned]]*Table4[[#This Row],[Unit Price Cleaned]]*(1-Table4[[#This Row],[Discount]])</f>
        <v>228.79599999999999</v>
      </c>
      <c r="M370">
        <f>IF(ISBLANK(L370),AVERAGE(Table4[Total Amount]),(L370))</f>
        <v>228.79599999999999</v>
      </c>
      <c r="N370" t="str">
        <f>_xlfn.XLOOKUP(Table4[[#This Row],[Product_ID]],Product_Dim[Product_ID],Product_Dim[Product_Name],"Missing")</f>
        <v>USB-C Laptop Charger</v>
      </c>
      <c r="O370" t="str">
        <f>_xlfn.XLOOKUP(Table4[[#This Row],[Product_ID]],Product_Dim[Product_ID],Product_Dim[Category],0)</f>
        <v>Electronics</v>
      </c>
      <c r="P370">
        <f>_xlfn.XLOOKUP(Table4[[#This Row],[Product_ID]],Product_Dim[Product_ID],Product_Dim[Cost Cleaned2],"0")</f>
        <v>377.52</v>
      </c>
      <c r="Q370" s="4">
        <f>IFERROR(Table4[[#This Row],[Total Amount]]-Table4[[#This Row],[Cost]]*Table4[[#This Row],[Quantity]],0)</f>
        <v>-526.24399999999991</v>
      </c>
    </row>
    <row r="371" spans="1:17" x14ac:dyDescent="0.35">
      <c r="A371" t="s">
        <v>2184</v>
      </c>
      <c r="B371" s="1">
        <v>45217</v>
      </c>
      <c r="C371" t="s">
        <v>1381</v>
      </c>
      <c r="D371" t="s">
        <v>1672</v>
      </c>
      <c r="E371" t="s">
        <v>1760</v>
      </c>
      <c r="F371" t="str">
        <f>_xlfn.XLOOKUP(Table4[[#This Row],[Store_ID]],Table2[Store_ID],Table2[Region],"Unknown")</f>
        <v>North</v>
      </c>
      <c r="G371">
        <v>4</v>
      </c>
      <c r="H371">
        <f>IF(ISBLANK(G371),AVERAGE(Table4[Quantity]),(G371))</f>
        <v>4</v>
      </c>
      <c r="I371">
        <v>269.49</v>
      </c>
      <c r="J371">
        <f>IF(ISBLANK(I371),AVERAGE(Table4[Unit_Price]),(I371))</f>
        <v>269.49</v>
      </c>
      <c r="K371">
        <v>7.0000000000000007E-2</v>
      </c>
      <c r="L371">
        <f>Table4[[#This Row],[Quantity cleaned]]*Table4[[#This Row],[Unit Price Cleaned]]*(1-Table4[[#This Row],[Discount]])</f>
        <v>1002.5028</v>
      </c>
      <c r="M371">
        <f>IF(ISBLANK(L371),AVERAGE(Table4[Total Amount]),(L371))</f>
        <v>1002.5028</v>
      </c>
      <c r="N371" t="str">
        <f>_xlfn.XLOOKUP(Table4[[#This Row],[Product_ID]],Product_Dim[Product_ID],Product_Dim[Product_Name],"Missing")</f>
        <v>Adjustable Dumbbells 20kg</v>
      </c>
      <c r="O371" t="str">
        <f>_xlfn.XLOOKUP(Table4[[#This Row],[Product_ID]],Product_Dim[Product_ID],Product_Dim[Category],0)</f>
        <v>Sports</v>
      </c>
      <c r="P371">
        <f>_xlfn.XLOOKUP(Table4[[#This Row],[Product_ID]],Product_Dim[Product_ID],Product_Dim[Cost Cleaned2],"0")</f>
        <v>240.63</v>
      </c>
      <c r="Q371" s="4">
        <f>IFERROR(Table4[[#This Row],[Total Amount]]-Table4[[#This Row],[Cost]]*Table4[[#This Row],[Quantity]],0)</f>
        <v>39.982799999999997</v>
      </c>
    </row>
    <row r="372" spans="1:17" x14ac:dyDescent="0.35">
      <c r="A372" t="s">
        <v>2185</v>
      </c>
      <c r="B372" s="1">
        <v>45733</v>
      </c>
      <c r="C372" t="s">
        <v>348</v>
      </c>
      <c r="D372" t="s">
        <v>1586</v>
      </c>
      <c r="E372" t="s">
        <v>1804</v>
      </c>
      <c r="F372" t="str">
        <f>_xlfn.XLOOKUP(Table4[[#This Row],[Store_ID]],Table2[Store_ID],Table2[Region],"Unknown")</f>
        <v>East</v>
      </c>
      <c r="G372">
        <v>1</v>
      </c>
      <c r="H372">
        <f>IF(ISBLANK(G372),AVERAGE(Table4[Quantity]),(G372))</f>
        <v>1</v>
      </c>
      <c r="I372">
        <v>678.2</v>
      </c>
      <c r="J372">
        <f>IF(ISBLANK(I372),AVERAGE(Table4[Unit_Price]),(I372))</f>
        <v>678.2</v>
      </c>
      <c r="K372">
        <v>0.14000000000000001</v>
      </c>
      <c r="L372">
        <f>Table4[[#This Row],[Quantity cleaned]]*Table4[[#This Row],[Unit Price Cleaned]]*(1-Table4[[#This Row],[Discount]])</f>
        <v>583.25200000000007</v>
      </c>
      <c r="M372">
        <f>IF(ISBLANK(L372),AVERAGE(Table4[Total Amount]),(L372))</f>
        <v>583.25200000000007</v>
      </c>
      <c r="N372" t="str">
        <f>_xlfn.XLOOKUP(Table4[[#This Row],[Product_ID]],Product_Dim[Product_ID],Product_Dim[Product_Name],"Missing")</f>
        <v>Carbon Fiber Tennis Racket</v>
      </c>
      <c r="O372" t="str">
        <f>_xlfn.XLOOKUP(Table4[[#This Row],[Product_ID]],Product_Dim[Product_ID],Product_Dim[Category],0)</f>
        <v>Sports</v>
      </c>
      <c r="P372">
        <f>_xlfn.XLOOKUP(Table4[[#This Row],[Product_ID]],Product_Dim[Product_ID],Product_Dim[Cost Cleaned2],"0")</f>
        <v>484.62</v>
      </c>
      <c r="Q372" s="4">
        <f>IFERROR(Table4[[#This Row],[Total Amount]]-Table4[[#This Row],[Cost]]*Table4[[#This Row],[Quantity]],0)</f>
        <v>98.632000000000062</v>
      </c>
    </row>
    <row r="373" spans="1:17" x14ac:dyDescent="0.35">
      <c r="A373" t="s">
        <v>2186</v>
      </c>
      <c r="B373" s="1">
        <v>45520</v>
      </c>
      <c r="C373" t="s">
        <v>738</v>
      </c>
      <c r="D373" t="s">
        <v>1722</v>
      </c>
      <c r="E373" t="s">
        <v>1791</v>
      </c>
      <c r="F373" t="str">
        <f>_xlfn.XLOOKUP(Table4[[#This Row],[Store_ID]],Table2[Store_ID],Table2[Region],"Unknown")</f>
        <v>East</v>
      </c>
      <c r="G373">
        <v>1</v>
      </c>
      <c r="H373">
        <f>IF(ISBLANK(G373),AVERAGE(Table4[Quantity]),(G373))</f>
        <v>1</v>
      </c>
      <c r="I373">
        <v>752.45</v>
      </c>
      <c r="J373">
        <f>IF(ISBLANK(I373),AVERAGE(Table4[Unit_Price]),(I373))</f>
        <v>752.45</v>
      </c>
      <c r="K373">
        <v>0.21</v>
      </c>
      <c r="L373">
        <f>Table4[[#This Row],[Quantity cleaned]]*Table4[[#This Row],[Unit Price Cleaned]]*(1-Table4[[#This Row],[Discount]])</f>
        <v>594.43550000000005</v>
      </c>
      <c r="M373">
        <f>IF(ISBLANK(L373),AVERAGE(Table4[Total Amount]),(L373))</f>
        <v>594.43550000000005</v>
      </c>
      <c r="N373" t="str">
        <f>_xlfn.XLOOKUP(Table4[[#This Row],[Product_ID]],Product_Dim[Product_ID],Product_Dim[Product_Name],"Missing")</f>
        <v>Gaming Mouse Pad XL</v>
      </c>
      <c r="O373" t="str">
        <f>_xlfn.XLOOKUP(Table4[[#This Row],[Product_ID]],Product_Dim[Product_ID],Product_Dim[Category],0)</f>
        <v>Electronics</v>
      </c>
      <c r="P373">
        <f>_xlfn.XLOOKUP(Table4[[#This Row],[Product_ID]],Product_Dim[Product_ID],Product_Dim[Cost Cleaned2],"0")</f>
        <v>340.14</v>
      </c>
      <c r="Q373" s="4">
        <f>IFERROR(Table4[[#This Row],[Total Amount]]-Table4[[#This Row],[Cost]]*Table4[[#This Row],[Quantity]],0)</f>
        <v>254.29550000000006</v>
      </c>
    </row>
    <row r="374" spans="1:17" x14ac:dyDescent="0.35">
      <c r="A374" t="s">
        <v>2187</v>
      </c>
      <c r="B374" s="1">
        <v>45373</v>
      </c>
      <c r="C374" t="s">
        <v>142</v>
      </c>
      <c r="D374" t="s">
        <v>1730</v>
      </c>
      <c r="E374" t="s">
        <v>1791</v>
      </c>
      <c r="F374" t="str">
        <f>_xlfn.XLOOKUP(Table4[[#This Row],[Store_ID]],Table2[Store_ID],Table2[Region],"Unknown")</f>
        <v>East</v>
      </c>
      <c r="G374">
        <v>2</v>
      </c>
      <c r="H374">
        <f>IF(ISBLANK(G374),AVERAGE(Table4[Quantity]),(G374))</f>
        <v>2</v>
      </c>
      <c r="I374">
        <v>209.66</v>
      </c>
      <c r="J374">
        <f>IF(ISBLANK(I374),AVERAGE(Table4[Unit_Price]),(I374))</f>
        <v>209.66</v>
      </c>
      <c r="K374">
        <v>0.21</v>
      </c>
      <c r="L374">
        <f>Table4[[#This Row],[Quantity cleaned]]*Table4[[#This Row],[Unit Price Cleaned]]*(1-Table4[[#This Row],[Discount]])</f>
        <v>331.26280000000003</v>
      </c>
      <c r="M374">
        <f>IF(ISBLANK(L374),AVERAGE(Table4[Total Amount]),(L374))</f>
        <v>331.26280000000003</v>
      </c>
      <c r="N374" t="str">
        <f>_xlfn.XLOOKUP(Table4[[#This Row],[Product_ID]],Product_Dim[Product_ID],Product_Dim[Product_Name],"Missing")</f>
        <v>Vitamin E Body Lotion</v>
      </c>
      <c r="O374" t="str">
        <f>_xlfn.XLOOKUP(Table4[[#This Row],[Product_ID]],Product_Dim[Product_ID],Product_Dim[Category],0)</f>
        <v>Beauty</v>
      </c>
      <c r="P374">
        <f>_xlfn.XLOOKUP(Table4[[#This Row],[Product_ID]],Product_Dim[Product_ID],Product_Dim[Cost Cleaned2],"0")</f>
        <v>358.47</v>
      </c>
      <c r="Q374" s="4">
        <f>IFERROR(Table4[[#This Row],[Total Amount]]-Table4[[#This Row],[Cost]]*Table4[[#This Row],[Quantity]],0)</f>
        <v>-385.67720000000003</v>
      </c>
    </row>
    <row r="375" spans="1:17" x14ac:dyDescent="0.35">
      <c r="A375" t="s">
        <v>2188</v>
      </c>
      <c r="B375" s="1">
        <v>45688</v>
      </c>
      <c r="C375" t="s">
        <v>533</v>
      </c>
      <c r="D375" t="s">
        <v>1736</v>
      </c>
      <c r="E375" t="s">
        <v>1807</v>
      </c>
      <c r="F375" t="str">
        <f>_xlfn.XLOOKUP(Table4[[#This Row],[Store_ID]],Table2[Store_ID],Table2[Region],"Unknown")</f>
        <v>East</v>
      </c>
      <c r="G375">
        <v>2</v>
      </c>
      <c r="H375">
        <f>IF(ISBLANK(G375),AVERAGE(Table4[Quantity]),(G375))</f>
        <v>2</v>
      </c>
      <c r="I375">
        <v>739.95</v>
      </c>
      <c r="J375">
        <f>IF(ISBLANK(I375),AVERAGE(Table4[Unit_Price]),(I375))</f>
        <v>739.95</v>
      </c>
      <c r="K375">
        <v>0.1</v>
      </c>
      <c r="L375">
        <f>Table4[[#This Row],[Quantity cleaned]]*Table4[[#This Row],[Unit Price Cleaned]]*(1-Table4[[#This Row],[Discount]])</f>
        <v>1331.91</v>
      </c>
      <c r="M375">
        <f>IF(ISBLANK(L375),AVERAGE(Table4[Total Amount]),(L375))</f>
        <v>1331.91</v>
      </c>
      <c r="N375" t="str">
        <f>_xlfn.XLOOKUP(Table4[[#This Row],[Product_ID]],Product_Dim[Product_ID],Product_Dim[Product_Name],"Missing")</f>
        <v>Cricket Bat</v>
      </c>
      <c r="O375" t="str">
        <f>_xlfn.XLOOKUP(Table4[[#This Row],[Product_ID]],Product_Dim[Product_ID],Product_Dim[Category],0)</f>
        <v>Sports</v>
      </c>
      <c r="P375">
        <f>_xlfn.XLOOKUP(Table4[[#This Row],[Product_ID]],Product_Dim[Product_ID],Product_Dim[Cost Cleaned2],"0")</f>
        <v>245.98</v>
      </c>
      <c r="Q375" s="4">
        <f>IFERROR(Table4[[#This Row],[Total Amount]]-Table4[[#This Row],[Cost]]*Table4[[#This Row],[Quantity]],0)</f>
        <v>839.95</v>
      </c>
    </row>
    <row r="376" spans="1:17" x14ac:dyDescent="0.35">
      <c r="A376" t="s">
        <v>2189</v>
      </c>
      <c r="B376" s="1">
        <v>45276</v>
      </c>
      <c r="C376" t="s">
        <v>1441</v>
      </c>
      <c r="D376" t="s">
        <v>1632</v>
      </c>
      <c r="E376" t="s">
        <v>1795</v>
      </c>
      <c r="F376" t="str">
        <f>_xlfn.XLOOKUP(Table4[[#This Row],[Store_ID]],Table2[Store_ID],Table2[Region],"Unknown")</f>
        <v>North</v>
      </c>
      <c r="G376">
        <v>1</v>
      </c>
      <c r="H376">
        <f>IF(ISBLANK(G376),AVERAGE(Table4[Quantity]),(G376))</f>
        <v>1</v>
      </c>
      <c r="I376">
        <v>496.19</v>
      </c>
      <c r="J376">
        <f>IF(ISBLANK(I376),AVERAGE(Table4[Unit_Price]),(I376))</f>
        <v>496.19</v>
      </c>
      <c r="K376">
        <v>0.08</v>
      </c>
      <c r="L376">
        <f>Table4[[#This Row],[Quantity cleaned]]*Table4[[#This Row],[Unit Price Cleaned]]*(1-Table4[[#This Row],[Discount]])</f>
        <v>456.4948</v>
      </c>
      <c r="M376">
        <f>IF(ISBLANK(L376),AVERAGE(Table4[Total Amount]),(L376))</f>
        <v>456.4948</v>
      </c>
      <c r="N376" t="str">
        <f>_xlfn.XLOOKUP(Table4[[#This Row],[Product_ID]],Product_Dim[Product_ID],Product_Dim[Product_Name],"Missing")</f>
        <v>High-Grip Football</v>
      </c>
      <c r="O376" t="str">
        <f>_xlfn.XLOOKUP(Table4[[#This Row],[Product_ID]],Product_Dim[Product_ID],Product_Dim[Category],0)</f>
        <v>Sports</v>
      </c>
      <c r="P376">
        <f>_xlfn.XLOOKUP(Table4[[#This Row],[Product_ID]],Product_Dim[Product_ID],Product_Dim[Cost Cleaned2],"0")</f>
        <v>318.91000000000003</v>
      </c>
      <c r="Q376" s="4">
        <f>IFERROR(Table4[[#This Row],[Total Amount]]-Table4[[#This Row],[Cost]]*Table4[[#This Row],[Quantity]],0)</f>
        <v>137.58479999999997</v>
      </c>
    </row>
    <row r="377" spans="1:17" x14ac:dyDescent="0.35">
      <c r="A377" t="s">
        <v>2190</v>
      </c>
      <c r="B377" s="1">
        <v>45756</v>
      </c>
      <c r="C377" t="s">
        <v>167</v>
      </c>
      <c r="D377" t="s">
        <v>1559</v>
      </c>
      <c r="E377" t="s">
        <v>1788</v>
      </c>
      <c r="F377" t="str">
        <f>_xlfn.XLOOKUP(Table4[[#This Row],[Store_ID]],Table2[Store_ID],Table2[Region],"Unknown")</f>
        <v>North</v>
      </c>
      <c r="G377">
        <v>1</v>
      </c>
      <c r="H377">
        <f>IF(ISBLANK(G377),AVERAGE(Table4[Quantity]),(G377))</f>
        <v>1</v>
      </c>
      <c r="I377">
        <v>306.36</v>
      </c>
      <c r="J377">
        <f>IF(ISBLANK(I377),AVERAGE(Table4[Unit_Price]),(I377))</f>
        <v>306.36</v>
      </c>
      <c r="K377">
        <v>0.01</v>
      </c>
      <c r="L377">
        <f>Table4[[#This Row],[Quantity cleaned]]*Table4[[#This Row],[Unit Price Cleaned]]*(1-Table4[[#This Row],[Discount]])</f>
        <v>303.29640000000001</v>
      </c>
      <c r="M377">
        <f>IF(ISBLANK(L377),AVERAGE(Table4[Total Amount]),(L377))</f>
        <v>303.29640000000001</v>
      </c>
      <c r="N377" t="str">
        <f>_xlfn.XLOOKUP(Table4[[#This Row],[Product_ID]],Product_Dim[Product_ID],Product_Dim[Product_Name],"Missing")</f>
        <v>Adjustable Dumbbell Set</v>
      </c>
      <c r="O377" t="str">
        <f>_xlfn.XLOOKUP(Table4[[#This Row],[Product_ID]],Product_Dim[Product_ID],Product_Dim[Category],0)</f>
        <v>Sports</v>
      </c>
      <c r="P377">
        <f>_xlfn.XLOOKUP(Table4[[#This Row],[Product_ID]],Product_Dim[Product_ID],Product_Dim[Cost Cleaned2],"0")</f>
        <v>495.72</v>
      </c>
      <c r="Q377" s="4">
        <f>IFERROR(Table4[[#This Row],[Total Amount]]-Table4[[#This Row],[Cost]]*Table4[[#This Row],[Quantity]],0)</f>
        <v>-192.42360000000002</v>
      </c>
    </row>
    <row r="378" spans="1:17" x14ac:dyDescent="0.35">
      <c r="A378" t="s">
        <v>2191</v>
      </c>
      <c r="B378" s="1">
        <v>45309</v>
      </c>
      <c r="C378" t="s">
        <v>412</v>
      </c>
      <c r="D378" t="s">
        <v>1688</v>
      </c>
      <c r="E378" t="s">
        <v>1763</v>
      </c>
      <c r="F378" t="str">
        <f>_xlfn.XLOOKUP(Table4[[#This Row],[Store_ID]],Table2[Store_ID],Table2[Region],"Unknown")</f>
        <v>South</v>
      </c>
      <c r="G378">
        <v>4</v>
      </c>
      <c r="H378">
        <f>IF(ISBLANK(G378),AVERAGE(Table4[Quantity]),(G378))</f>
        <v>4</v>
      </c>
      <c r="I378">
        <v>693.16</v>
      </c>
      <c r="J378">
        <f>IF(ISBLANK(I378),AVERAGE(Table4[Unit_Price]),(I378))</f>
        <v>693.16</v>
      </c>
      <c r="K378">
        <v>0.05</v>
      </c>
      <c r="L378">
        <f>Table4[[#This Row],[Quantity cleaned]]*Table4[[#This Row],[Unit Price Cleaned]]*(1-Table4[[#This Row],[Discount]])</f>
        <v>2634.0079999999998</v>
      </c>
      <c r="M378">
        <f>IF(ISBLANK(L378),AVERAGE(Table4[Total Amount]),(L378))</f>
        <v>2634.0079999999998</v>
      </c>
      <c r="N378" t="str">
        <f>_xlfn.XLOOKUP(Table4[[#This Row],[Product_ID]],Product_Dim[Product_ID],Product_Dim[Product_Name],"Missing")</f>
        <v>Shin Guards – Adult</v>
      </c>
      <c r="O378" t="str">
        <f>_xlfn.XLOOKUP(Table4[[#This Row],[Product_ID]],Product_Dim[Product_ID],Product_Dim[Category],0)</f>
        <v>Sports</v>
      </c>
      <c r="P378">
        <f>_xlfn.XLOOKUP(Table4[[#This Row],[Product_ID]],Product_Dim[Product_ID],Product_Dim[Cost Cleaned2],"0")</f>
        <v>107.06</v>
      </c>
      <c r="Q378" s="4">
        <f>IFERROR(Table4[[#This Row],[Total Amount]]-Table4[[#This Row],[Cost]]*Table4[[#This Row],[Quantity]],0)</f>
        <v>2205.768</v>
      </c>
    </row>
    <row r="379" spans="1:17" x14ac:dyDescent="0.35">
      <c r="A379" t="s">
        <v>2192</v>
      </c>
      <c r="B379" s="1">
        <v>45744</v>
      </c>
      <c r="C379" t="s">
        <v>1400</v>
      </c>
      <c r="D379" t="s">
        <v>1708</v>
      </c>
      <c r="E379" t="s">
        <v>1783</v>
      </c>
      <c r="F379" t="str">
        <f>_xlfn.XLOOKUP(Table4[[#This Row],[Store_ID]],Table2[Store_ID],Table2[Region],"Unknown")</f>
        <v>East</v>
      </c>
      <c r="G379">
        <v>1</v>
      </c>
      <c r="H379">
        <f>IF(ISBLANK(G379),AVERAGE(Table4[Quantity]),(G379))</f>
        <v>1</v>
      </c>
      <c r="I379">
        <v>995.52</v>
      </c>
      <c r="J379">
        <f>IF(ISBLANK(I379),AVERAGE(Table4[Unit_Price]),(I379))</f>
        <v>995.52</v>
      </c>
      <c r="K379">
        <v>0.22</v>
      </c>
      <c r="L379">
        <f>Table4[[#This Row],[Quantity cleaned]]*Table4[[#This Row],[Unit Price Cleaned]]*(1-Table4[[#This Row],[Discount]])</f>
        <v>776.50559999999996</v>
      </c>
      <c r="M379">
        <f>IF(ISBLANK(L379),AVERAGE(Table4[Total Amount]),(L379))</f>
        <v>776.50559999999996</v>
      </c>
      <c r="N379" t="str">
        <f>_xlfn.XLOOKUP(Table4[[#This Row],[Product_ID]],Product_Dim[Product_ID],Product_Dim[Product_Name],"Missing")</f>
        <v>Hydrating Face Cleanser</v>
      </c>
      <c r="O379" t="str">
        <f>_xlfn.XLOOKUP(Table4[[#This Row],[Product_ID]],Product_Dim[Product_ID],Product_Dim[Category],0)</f>
        <v>Beauty</v>
      </c>
      <c r="P379">
        <f>_xlfn.XLOOKUP(Table4[[#This Row],[Product_ID]],Product_Dim[Product_ID],Product_Dim[Cost Cleaned2],"0")</f>
        <v>254.04361702127662</v>
      </c>
      <c r="Q379" s="4">
        <f>IFERROR(Table4[[#This Row],[Total Amount]]-Table4[[#This Row],[Cost]]*Table4[[#This Row],[Quantity]],0)</f>
        <v>522.46198297872331</v>
      </c>
    </row>
    <row r="380" spans="1:17" x14ac:dyDescent="0.35">
      <c r="A380" t="s">
        <v>2193</v>
      </c>
      <c r="B380" s="1">
        <v>45535</v>
      </c>
      <c r="C380" t="s">
        <v>426</v>
      </c>
      <c r="D380" t="s">
        <v>1554</v>
      </c>
      <c r="E380" t="s">
        <v>1804</v>
      </c>
      <c r="F380" t="str">
        <f>_xlfn.XLOOKUP(Table4[[#This Row],[Store_ID]],Table2[Store_ID],Table2[Region],"Unknown")</f>
        <v>East</v>
      </c>
      <c r="G380">
        <v>4</v>
      </c>
      <c r="H380">
        <f>IF(ISBLANK(G380),AVERAGE(Table4[Quantity]),(G380))</f>
        <v>4</v>
      </c>
      <c r="I380">
        <v>241.32</v>
      </c>
      <c r="J380">
        <f>IF(ISBLANK(I380),AVERAGE(Table4[Unit_Price]),(I380))</f>
        <v>241.32</v>
      </c>
      <c r="K380">
        <v>0.28999999999999998</v>
      </c>
      <c r="L380">
        <f>Table4[[#This Row],[Quantity cleaned]]*Table4[[#This Row],[Unit Price Cleaned]]*(1-Table4[[#This Row],[Discount]])</f>
        <v>685.34879999999998</v>
      </c>
      <c r="M380">
        <f>IF(ISBLANK(L380),AVERAGE(Table4[Total Amount]),(L380))</f>
        <v>685.34879999999998</v>
      </c>
      <c r="N380" t="str">
        <f>_xlfn.XLOOKUP(Table4[[#This Row],[Product_ID]],Product_Dim[Product_ID],Product_Dim[Product_Name],"Missing")</f>
        <v>LED Table Lamp</v>
      </c>
      <c r="O380" t="str">
        <f>_xlfn.XLOOKUP(Table4[[#This Row],[Product_ID]],Product_Dim[Product_ID],Product_Dim[Category],0)</f>
        <v>Home</v>
      </c>
      <c r="P380">
        <f>_xlfn.XLOOKUP(Table4[[#This Row],[Product_ID]],Product_Dim[Product_ID],Product_Dim[Cost Cleaned2],"0")</f>
        <v>218.86</v>
      </c>
      <c r="Q380" s="4">
        <f>IFERROR(Table4[[#This Row],[Total Amount]]-Table4[[#This Row],[Cost]]*Table4[[#This Row],[Quantity]],0)</f>
        <v>-190.09120000000007</v>
      </c>
    </row>
    <row r="381" spans="1:17" x14ac:dyDescent="0.35">
      <c r="A381" t="s">
        <v>2194</v>
      </c>
      <c r="B381" s="1">
        <v>45240</v>
      </c>
      <c r="C381" t="s">
        <v>762</v>
      </c>
      <c r="D381" t="s">
        <v>1698</v>
      </c>
      <c r="E381" t="s">
        <v>1751</v>
      </c>
      <c r="F381" t="str">
        <f>_xlfn.XLOOKUP(Table4[[#This Row],[Store_ID]],Table2[Store_ID],Table2[Region],"Unknown")</f>
        <v>North</v>
      </c>
      <c r="G381">
        <v>3</v>
      </c>
      <c r="H381">
        <f>IF(ISBLANK(G381),AVERAGE(Table4[Quantity]),(G381))</f>
        <v>3</v>
      </c>
      <c r="I381">
        <v>636.03</v>
      </c>
      <c r="J381">
        <f>IF(ISBLANK(I381),AVERAGE(Table4[Unit_Price]),(I381))</f>
        <v>636.03</v>
      </c>
      <c r="K381">
        <v>0.06</v>
      </c>
      <c r="L381">
        <f>Table4[[#This Row],[Quantity cleaned]]*Table4[[#This Row],[Unit Price Cleaned]]*(1-Table4[[#This Row],[Discount]])</f>
        <v>1793.6045999999999</v>
      </c>
      <c r="M381">
        <f>IF(ISBLANK(L381),AVERAGE(Table4[Total Amount]),(L381))</f>
        <v>1793.6045999999999</v>
      </c>
      <c r="N381" t="str">
        <f>_xlfn.XLOOKUP(Table4[[#This Row],[Product_ID]],Product_Dim[Product_ID],Product_Dim[Product_Name],"Missing")</f>
        <v>Essential Oil Diffuser</v>
      </c>
      <c r="O381" t="str">
        <f>_xlfn.XLOOKUP(Table4[[#This Row],[Product_ID]],Product_Dim[Product_ID],Product_Dim[Category],0)</f>
        <v>Home</v>
      </c>
      <c r="P381">
        <f>_xlfn.XLOOKUP(Table4[[#This Row],[Product_ID]],Product_Dim[Product_ID],Product_Dim[Cost Cleaned2],"0")</f>
        <v>325.26</v>
      </c>
      <c r="Q381" s="4">
        <f>IFERROR(Table4[[#This Row],[Total Amount]]-Table4[[#This Row],[Cost]]*Table4[[#This Row],[Quantity]],0)</f>
        <v>817.82459999999992</v>
      </c>
    </row>
    <row r="382" spans="1:17" x14ac:dyDescent="0.35">
      <c r="A382" t="s">
        <v>2195</v>
      </c>
      <c r="B382" s="1">
        <v>45275</v>
      </c>
      <c r="C382" t="s">
        <v>339</v>
      </c>
      <c r="D382" t="s">
        <v>1547</v>
      </c>
      <c r="E382" t="s">
        <v>1807</v>
      </c>
      <c r="F382" t="str">
        <f>_xlfn.XLOOKUP(Table4[[#This Row],[Store_ID]],Table2[Store_ID],Table2[Region],"Unknown")</f>
        <v>East</v>
      </c>
      <c r="G382">
        <v>4</v>
      </c>
      <c r="H382">
        <f>IF(ISBLANK(G382),AVERAGE(Table4[Quantity]),(G382))</f>
        <v>4</v>
      </c>
      <c r="I382">
        <v>603.30999999999995</v>
      </c>
      <c r="J382">
        <f>IF(ISBLANK(I382),AVERAGE(Table4[Unit_Price]),(I382))</f>
        <v>603.30999999999995</v>
      </c>
      <c r="K382">
        <v>0.15</v>
      </c>
      <c r="L382">
        <f>Table4[[#This Row],[Quantity cleaned]]*Table4[[#This Row],[Unit Price Cleaned]]*(1-Table4[[#This Row],[Discount]])</f>
        <v>2051.2539999999999</v>
      </c>
      <c r="M382">
        <f>IF(ISBLANK(L382),AVERAGE(Table4[Total Amount]),(L382))</f>
        <v>2051.2539999999999</v>
      </c>
      <c r="N382" t="str">
        <f>_xlfn.XLOOKUP(Table4[[#This Row],[Product_ID]],Product_Dim[Product_ID],Product_Dim[Product_Name],"Missing")</f>
        <v>Women's Yoga Pants</v>
      </c>
      <c r="O382" t="str">
        <f>_xlfn.XLOOKUP(Table4[[#This Row],[Product_ID]],Product_Dim[Product_ID],Product_Dim[Category],0)</f>
        <v>Clothing</v>
      </c>
      <c r="P382">
        <f>_xlfn.XLOOKUP(Table4[[#This Row],[Product_ID]],Product_Dim[Product_ID],Product_Dim[Cost Cleaned2],"0")</f>
        <v>306.45999999999998</v>
      </c>
      <c r="Q382" s="4">
        <f>IFERROR(Table4[[#This Row],[Total Amount]]-Table4[[#This Row],[Cost]]*Table4[[#This Row],[Quantity]],0)</f>
        <v>825.41399999999999</v>
      </c>
    </row>
    <row r="383" spans="1:17" x14ac:dyDescent="0.35">
      <c r="A383" t="s">
        <v>2196</v>
      </c>
      <c r="B383" s="1">
        <v>45427</v>
      </c>
      <c r="C383" t="s">
        <v>270</v>
      </c>
      <c r="D383" t="s">
        <v>1720</v>
      </c>
      <c r="E383" t="s">
        <v>1783</v>
      </c>
      <c r="F383" t="str">
        <f>_xlfn.XLOOKUP(Table4[[#This Row],[Store_ID]],Table2[Store_ID],Table2[Region],"Unknown")</f>
        <v>East</v>
      </c>
      <c r="G383">
        <v>3</v>
      </c>
      <c r="H383">
        <f>IF(ISBLANK(G383),AVERAGE(Table4[Quantity]),(G383))</f>
        <v>3</v>
      </c>
      <c r="I383">
        <v>437.96</v>
      </c>
      <c r="J383">
        <f>IF(ISBLANK(I383),AVERAGE(Table4[Unit_Price]),(I383))</f>
        <v>437.96</v>
      </c>
      <c r="K383">
        <v>0.27</v>
      </c>
      <c r="L383">
        <f>Table4[[#This Row],[Quantity cleaned]]*Table4[[#This Row],[Unit Price Cleaned]]*(1-Table4[[#This Row],[Discount]])</f>
        <v>959.13239999999985</v>
      </c>
      <c r="M383">
        <f>IF(ISBLANK(L383),AVERAGE(Table4[Total Amount]),(L383))</f>
        <v>959.13239999999985</v>
      </c>
      <c r="N383" t="str">
        <f>_xlfn.XLOOKUP(Table4[[#This Row],[Product_ID]],Product_Dim[Product_ID],Product_Dim[Product_Name],"Missing")</f>
        <v>Face Foundation Kit</v>
      </c>
      <c r="O383" t="str">
        <f>_xlfn.XLOOKUP(Table4[[#This Row],[Product_ID]],Product_Dim[Product_ID],Product_Dim[Category],0)</f>
        <v>Beauty</v>
      </c>
      <c r="P383">
        <f>_xlfn.XLOOKUP(Table4[[#This Row],[Product_ID]],Product_Dim[Product_ID],Product_Dim[Cost Cleaned2],"0")</f>
        <v>183.04</v>
      </c>
      <c r="Q383" s="4">
        <f>IFERROR(Table4[[#This Row],[Total Amount]]-Table4[[#This Row],[Cost]]*Table4[[#This Row],[Quantity]],0)</f>
        <v>410.01239999999984</v>
      </c>
    </row>
    <row r="384" spans="1:17" x14ac:dyDescent="0.35">
      <c r="A384" t="s">
        <v>2197</v>
      </c>
      <c r="B384" s="1">
        <v>45322</v>
      </c>
      <c r="C384" t="s">
        <v>673</v>
      </c>
      <c r="D384" t="s">
        <v>1610</v>
      </c>
      <c r="E384" t="s">
        <v>1763</v>
      </c>
      <c r="F384" t="str">
        <f>_xlfn.XLOOKUP(Table4[[#This Row],[Store_ID]],Table2[Store_ID],Table2[Region],"Unknown")</f>
        <v>South</v>
      </c>
      <c r="G384">
        <v>2</v>
      </c>
      <c r="H384">
        <f>IF(ISBLANK(G384),AVERAGE(Table4[Quantity]),(G384))</f>
        <v>2</v>
      </c>
      <c r="I384">
        <v>56.91</v>
      </c>
      <c r="J384">
        <f>IF(ISBLANK(I384),AVERAGE(Table4[Unit_Price]),(I384))</f>
        <v>56.91</v>
      </c>
      <c r="K384">
        <v>0.08</v>
      </c>
      <c r="L384">
        <f>Table4[[#This Row],[Quantity cleaned]]*Table4[[#This Row],[Unit Price Cleaned]]*(1-Table4[[#This Row],[Discount]])</f>
        <v>104.7144</v>
      </c>
      <c r="M384">
        <f>IF(ISBLANK(L384),AVERAGE(Table4[Total Amount]),(L384))</f>
        <v>104.7144</v>
      </c>
      <c r="N384" t="str">
        <f>_xlfn.XLOOKUP(Table4[[#This Row],[Product_ID]],Product_Dim[Product_ID],Product_Dim[Product_Name],"Missing")</f>
        <v>Gaming Mechanical Keyboard</v>
      </c>
      <c r="O384" t="str">
        <f>_xlfn.XLOOKUP(Table4[[#This Row],[Product_ID]],Product_Dim[Product_ID],Product_Dim[Category],0)</f>
        <v>Electronics</v>
      </c>
      <c r="P384">
        <f>_xlfn.XLOOKUP(Table4[[#This Row],[Product_ID]],Product_Dim[Product_ID],Product_Dim[Cost Cleaned2],"0")</f>
        <v>419.28</v>
      </c>
      <c r="Q384" s="4">
        <f>IFERROR(Table4[[#This Row],[Total Amount]]-Table4[[#This Row],[Cost]]*Table4[[#This Row],[Quantity]],0)</f>
        <v>-733.84559999999999</v>
      </c>
    </row>
    <row r="385" spans="1:17" x14ac:dyDescent="0.35">
      <c r="A385" t="s">
        <v>2198</v>
      </c>
      <c r="B385" s="1">
        <v>45266</v>
      </c>
      <c r="C385" t="s">
        <v>1045</v>
      </c>
      <c r="D385" t="s">
        <v>1694</v>
      </c>
      <c r="E385" t="s">
        <v>1770</v>
      </c>
      <c r="F385" t="str">
        <f>_xlfn.XLOOKUP(Table4[[#This Row],[Store_ID]],Table2[Store_ID],Table2[Region],"Unknown")</f>
        <v>East</v>
      </c>
      <c r="G385">
        <v>1</v>
      </c>
      <c r="H385">
        <f>IF(ISBLANK(G385),AVERAGE(Table4[Quantity]),(G385))</f>
        <v>1</v>
      </c>
      <c r="I385">
        <v>141.79</v>
      </c>
      <c r="J385">
        <f>IF(ISBLANK(I385),AVERAGE(Table4[Unit_Price]),(I385))</f>
        <v>141.79</v>
      </c>
      <c r="K385">
        <v>0.1</v>
      </c>
      <c r="L385">
        <f>Table4[[#This Row],[Quantity cleaned]]*Table4[[#This Row],[Unit Price Cleaned]]*(1-Table4[[#This Row],[Discount]])</f>
        <v>127.61099999999999</v>
      </c>
      <c r="M385">
        <f>IF(ISBLANK(L385),AVERAGE(Table4[Total Amount]),(L385))</f>
        <v>127.61099999999999</v>
      </c>
      <c r="N385" t="str">
        <f>_xlfn.XLOOKUP(Table4[[#This Row],[Product_ID]],Product_Dim[Product_ID],Product_Dim[Product_Name],"Missing")</f>
        <v>Wireless Mouse</v>
      </c>
      <c r="O385" t="str">
        <f>_xlfn.XLOOKUP(Table4[[#This Row],[Product_ID]],Product_Dim[Product_ID],Product_Dim[Category],0)</f>
        <v>Electronics</v>
      </c>
      <c r="P385">
        <f>_xlfn.XLOOKUP(Table4[[#This Row],[Product_ID]],Product_Dim[Product_ID],Product_Dim[Cost Cleaned2],"0")</f>
        <v>392.89</v>
      </c>
      <c r="Q385" s="4">
        <f>IFERROR(Table4[[#This Row],[Total Amount]]-Table4[[#This Row],[Cost]]*Table4[[#This Row],[Quantity]],0)</f>
        <v>-265.279</v>
      </c>
    </row>
    <row r="386" spans="1:17" x14ac:dyDescent="0.35">
      <c r="A386" t="s">
        <v>2199</v>
      </c>
      <c r="B386" s="1">
        <v>45302</v>
      </c>
      <c r="C386" t="s">
        <v>1482</v>
      </c>
      <c r="D386" t="s">
        <v>1559</v>
      </c>
      <c r="E386" t="s">
        <v>1795</v>
      </c>
      <c r="F386" t="str">
        <f>_xlfn.XLOOKUP(Table4[[#This Row],[Store_ID]],Table2[Store_ID],Table2[Region],"Unknown")</f>
        <v>North</v>
      </c>
      <c r="G386">
        <v>4</v>
      </c>
      <c r="H386">
        <f>IF(ISBLANK(G386),AVERAGE(Table4[Quantity]),(G386))</f>
        <v>4</v>
      </c>
      <c r="I386">
        <v>355.14</v>
      </c>
      <c r="J386">
        <f>IF(ISBLANK(I386),AVERAGE(Table4[Unit_Price]),(I386))</f>
        <v>355.14</v>
      </c>
      <c r="K386">
        <v>0.16</v>
      </c>
      <c r="L386">
        <f>Table4[[#This Row],[Quantity cleaned]]*Table4[[#This Row],[Unit Price Cleaned]]*(1-Table4[[#This Row],[Discount]])</f>
        <v>1193.2703999999999</v>
      </c>
      <c r="M386">
        <f>IF(ISBLANK(L386),AVERAGE(Table4[Total Amount]),(L386))</f>
        <v>1193.2703999999999</v>
      </c>
      <c r="N386" t="str">
        <f>_xlfn.XLOOKUP(Table4[[#This Row],[Product_ID]],Product_Dim[Product_ID],Product_Dim[Product_Name],"Missing")</f>
        <v>Adjustable Dumbbell Set</v>
      </c>
      <c r="O386" t="str">
        <f>_xlfn.XLOOKUP(Table4[[#This Row],[Product_ID]],Product_Dim[Product_ID],Product_Dim[Category],0)</f>
        <v>Sports</v>
      </c>
      <c r="P386">
        <f>_xlfn.XLOOKUP(Table4[[#This Row],[Product_ID]],Product_Dim[Product_ID],Product_Dim[Cost Cleaned2],"0")</f>
        <v>495.72</v>
      </c>
      <c r="Q386" s="4">
        <f>IFERROR(Table4[[#This Row],[Total Amount]]-Table4[[#This Row],[Cost]]*Table4[[#This Row],[Quantity]],0)</f>
        <v>-789.60960000000023</v>
      </c>
    </row>
    <row r="387" spans="1:17" x14ac:dyDescent="0.35">
      <c r="A387" t="s">
        <v>2200</v>
      </c>
      <c r="B387" s="1">
        <v>45907</v>
      </c>
      <c r="C387" t="s">
        <v>682</v>
      </c>
      <c r="D387" t="s">
        <v>1618</v>
      </c>
      <c r="E387" t="s">
        <v>1770</v>
      </c>
      <c r="F387" t="str">
        <f>_xlfn.XLOOKUP(Table4[[#This Row],[Store_ID]],Table2[Store_ID],Table2[Region],"Unknown")</f>
        <v>East</v>
      </c>
      <c r="G387">
        <v>4</v>
      </c>
      <c r="H387">
        <f>IF(ISBLANK(G387),AVERAGE(Table4[Quantity]),(G387))</f>
        <v>4</v>
      </c>
      <c r="I387">
        <v>960.38</v>
      </c>
      <c r="J387">
        <f>IF(ISBLANK(I387),AVERAGE(Table4[Unit_Price]),(I387))</f>
        <v>960.38</v>
      </c>
      <c r="K387">
        <v>0.15</v>
      </c>
      <c r="L387">
        <f>Table4[[#This Row],[Quantity cleaned]]*Table4[[#This Row],[Unit Price Cleaned]]*(1-Table4[[#This Row],[Discount]])</f>
        <v>3265.2919999999999</v>
      </c>
      <c r="M387">
        <f>IF(ISBLANK(L387),AVERAGE(Table4[Total Amount]),(L387))</f>
        <v>3265.2919999999999</v>
      </c>
      <c r="N387" t="str">
        <f>_xlfn.XLOOKUP(Table4[[#This Row],[Product_ID]],Product_Dim[Product_ID],Product_Dim[Product_Name],"Missing")</f>
        <v>Sports Water Hydration Pack</v>
      </c>
      <c r="O387" t="str">
        <f>_xlfn.XLOOKUP(Table4[[#This Row],[Product_ID]],Product_Dim[Product_ID],Product_Dim[Category],0)</f>
        <v>Sports</v>
      </c>
      <c r="P387">
        <f>_xlfn.XLOOKUP(Table4[[#This Row],[Product_ID]],Product_Dim[Product_ID],Product_Dim[Cost Cleaned2],"0")</f>
        <v>135.61000000000001</v>
      </c>
      <c r="Q387" s="4">
        <f>IFERROR(Table4[[#This Row],[Total Amount]]-Table4[[#This Row],[Cost]]*Table4[[#This Row],[Quantity]],0)</f>
        <v>2722.8519999999999</v>
      </c>
    </row>
    <row r="388" spans="1:17" x14ac:dyDescent="0.35">
      <c r="A388" t="s">
        <v>2201</v>
      </c>
      <c r="B388" s="1">
        <v>45433</v>
      </c>
      <c r="C388" t="s">
        <v>1299</v>
      </c>
      <c r="D388" t="s">
        <v>1680</v>
      </c>
      <c r="E388" t="s">
        <v>1798</v>
      </c>
      <c r="F388" t="str">
        <f>_xlfn.XLOOKUP(Table4[[#This Row],[Store_ID]],Table2[Store_ID],Table2[Region],"Unknown")</f>
        <v>West</v>
      </c>
      <c r="G388">
        <v>3</v>
      </c>
      <c r="H388">
        <f>IF(ISBLANK(G388),AVERAGE(Table4[Quantity]),(G388))</f>
        <v>3</v>
      </c>
      <c r="I388">
        <v>847.21</v>
      </c>
      <c r="J388">
        <f>IF(ISBLANK(I388),AVERAGE(Table4[Unit_Price]),(I388))</f>
        <v>847.21</v>
      </c>
      <c r="K388">
        <v>0.06</v>
      </c>
      <c r="L388">
        <f>Table4[[#This Row],[Quantity cleaned]]*Table4[[#This Row],[Unit Price Cleaned]]*(1-Table4[[#This Row],[Discount]])</f>
        <v>2389.1322</v>
      </c>
      <c r="M388">
        <f>IF(ISBLANK(L388),AVERAGE(Table4[Total Amount]),(L388))</f>
        <v>2389.1322</v>
      </c>
      <c r="N388" t="str">
        <f>_xlfn.XLOOKUP(Table4[[#This Row],[Product_ID]],Product_Dim[Product_ID],Product_Dim[Product_Name],"Missing")</f>
        <v>Men's Sports Shorts</v>
      </c>
      <c r="O388" t="str">
        <f>_xlfn.XLOOKUP(Table4[[#This Row],[Product_ID]],Product_Dim[Product_ID],Product_Dim[Category],0)</f>
        <v>Clothing</v>
      </c>
      <c r="P388">
        <f>_xlfn.XLOOKUP(Table4[[#This Row],[Product_ID]],Product_Dim[Product_ID],Product_Dim[Cost Cleaned2],"0")</f>
        <v>218.22</v>
      </c>
      <c r="Q388" s="4">
        <f>IFERROR(Table4[[#This Row],[Total Amount]]-Table4[[#This Row],[Cost]]*Table4[[#This Row],[Quantity]],0)</f>
        <v>1734.4722000000002</v>
      </c>
    </row>
    <row r="389" spans="1:17" x14ac:dyDescent="0.35">
      <c r="A389" t="s">
        <v>2202</v>
      </c>
      <c r="B389" s="1">
        <v>45892</v>
      </c>
      <c r="C389" t="s">
        <v>239</v>
      </c>
      <c r="D389" t="s">
        <v>1702</v>
      </c>
      <c r="E389" t="s">
        <v>1783</v>
      </c>
      <c r="F389" t="str">
        <f>_xlfn.XLOOKUP(Table4[[#This Row],[Store_ID]],Table2[Store_ID],Table2[Region],"Unknown")</f>
        <v>East</v>
      </c>
      <c r="G389">
        <v>4</v>
      </c>
      <c r="H389">
        <f>IF(ISBLANK(G389),AVERAGE(Table4[Quantity]),(G389))</f>
        <v>4</v>
      </c>
      <c r="I389">
        <v>773.81</v>
      </c>
      <c r="J389">
        <f>IF(ISBLANK(I389),AVERAGE(Table4[Unit_Price]),(I389))</f>
        <v>773.81</v>
      </c>
      <c r="K389">
        <v>0.08</v>
      </c>
      <c r="L389">
        <f>Table4[[#This Row],[Quantity cleaned]]*Table4[[#This Row],[Unit Price Cleaned]]*(1-Table4[[#This Row],[Discount]])</f>
        <v>2847.6208000000001</v>
      </c>
      <c r="M389">
        <f>IF(ISBLANK(L389),AVERAGE(Table4[Total Amount]),(L389))</f>
        <v>2847.6208000000001</v>
      </c>
      <c r="N389" t="str">
        <f>_xlfn.XLOOKUP(Table4[[#This Row],[Product_ID]],Product_Dim[Product_ID],Product_Dim[Product_Name],"Missing")</f>
        <v>Wall-Mounted Spice Rack</v>
      </c>
      <c r="O389" t="str">
        <f>_xlfn.XLOOKUP(Table4[[#This Row],[Product_ID]],Product_Dim[Product_ID],Product_Dim[Category],0)</f>
        <v>Home</v>
      </c>
      <c r="P389">
        <f>_xlfn.XLOOKUP(Table4[[#This Row],[Product_ID]],Product_Dim[Product_ID],Product_Dim[Cost Cleaned2],"0")</f>
        <v>143.43</v>
      </c>
      <c r="Q389" s="4">
        <f>IFERROR(Table4[[#This Row],[Total Amount]]-Table4[[#This Row],[Cost]]*Table4[[#This Row],[Quantity]],0)</f>
        <v>2273.9008000000003</v>
      </c>
    </row>
    <row r="390" spans="1:17" x14ac:dyDescent="0.35">
      <c r="A390" t="s">
        <v>2203</v>
      </c>
      <c r="B390" s="1">
        <v>45780</v>
      </c>
      <c r="C390" t="s">
        <v>7</v>
      </c>
      <c r="D390" t="s">
        <v>1668</v>
      </c>
      <c r="E390" t="s">
        <v>1798</v>
      </c>
      <c r="F390" t="str">
        <f>_xlfn.XLOOKUP(Table4[[#This Row],[Store_ID]],Table2[Store_ID],Table2[Region],"Unknown")</f>
        <v>West</v>
      </c>
      <c r="G390">
        <v>1</v>
      </c>
      <c r="H390">
        <f>IF(ISBLANK(G390),AVERAGE(Table4[Quantity]),(G390))</f>
        <v>1</v>
      </c>
      <c r="I390">
        <v>664.71</v>
      </c>
      <c r="J390">
        <f>IF(ISBLANK(I390),AVERAGE(Table4[Unit_Price]),(I390))</f>
        <v>664.71</v>
      </c>
      <c r="K390">
        <v>0.1</v>
      </c>
      <c r="L390">
        <f>Table4[[#This Row],[Quantity cleaned]]*Table4[[#This Row],[Unit Price Cleaned]]*(1-Table4[[#This Row],[Discount]])</f>
        <v>598.23900000000003</v>
      </c>
      <c r="M390">
        <f>IF(ISBLANK(L390),AVERAGE(Table4[Total Amount]),(L390))</f>
        <v>598.23900000000003</v>
      </c>
      <c r="N390" t="str">
        <f>_xlfn.XLOOKUP(Table4[[#This Row],[Product_ID]],Product_Dim[Product_ID],Product_Dim[Product_Name],"Missing")</f>
        <v>Organic Sunscreen Lotion</v>
      </c>
      <c r="O390" t="str">
        <f>_xlfn.XLOOKUP(Table4[[#This Row],[Product_ID]],Product_Dim[Product_ID],Product_Dim[Category],0)</f>
        <v>Beauty</v>
      </c>
      <c r="P390">
        <f>_xlfn.XLOOKUP(Table4[[#This Row],[Product_ID]],Product_Dim[Product_ID],Product_Dim[Cost Cleaned2],"0")</f>
        <v>266.86</v>
      </c>
      <c r="Q390" s="4">
        <f>IFERROR(Table4[[#This Row],[Total Amount]]-Table4[[#This Row],[Cost]]*Table4[[#This Row],[Quantity]],0)</f>
        <v>331.37900000000002</v>
      </c>
    </row>
    <row r="391" spans="1:17" x14ac:dyDescent="0.35">
      <c r="A391" t="s">
        <v>2204</v>
      </c>
      <c r="B391" s="1">
        <v>45233</v>
      </c>
      <c r="C391" t="s">
        <v>1084</v>
      </c>
      <c r="D391" t="s">
        <v>1616</v>
      </c>
      <c r="E391" t="s">
        <v>1773</v>
      </c>
      <c r="F391" t="str">
        <f>_xlfn.XLOOKUP(Table4[[#This Row],[Store_ID]],Table2[Store_ID],Table2[Region],"Unknown")</f>
        <v>South</v>
      </c>
      <c r="G391">
        <v>4</v>
      </c>
      <c r="H391">
        <f>IF(ISBLANK(G391),AVERAGE(Table4[Quantity]),(G391))</f>
        <v>4</v>
      </c>
      <c r="I391">
        <v>482.06</v>
      </c>
      <c r="J391">
        <f>IF(ISBLANK(I391),AVERAGE(Table4[Unit_Price]),(I391))</f>
        <v>482.06</v>
      </c>
      <c r="K391">
        <v>7.0000000000000007E-2</v>
      </c>
      <c r="L391">
        <f>Table4[[#This Row],[Quantity cleaned]]*Table4[[#This Row],[Unit Price Cleaned]]*(1-Table4[[#This Row],[Discount]])</f>
        <v>1793.2631999999999</v>
      </c>
      <c r="M391">
        <f>IF(ISBLANK(L391),AVERAGE(Table4[Total Amount]),(L391))</f>
        <v>1793.2631999999999</v>
      </c>
      <c r="N391" t="str">
        <f>_xlfn.XLOOKUP(Table4[[#This Row],[Product_ID]],Product_Dim[Product_ID],Product_Dim[Product_Name],"Missing")</f>
        <v>Men's Casual Sneakers</v>
      </c>
      <c r="O391" t="str">
        <f>_xlfn.XLOOKUP(Table4[[#This Row],[Product_ID]],Product_Dim[Product_ID],Product_Dim[Category],0)</f>
        <v>Clothing</v>
      </c>
      <c r="P391">
        <f>_xlfn.XLOOKUP(Table4[[#This Row],[Product_ID]],Product_Dim[Product_ID],Product_Dim[Cost Cleaned2],"0")</f>
        <v>353.47</v>
      </c>
      <c r="Q391" s="4">
        <f>IFERROR(Table4[[#This Row],[Total Amount]]-Table4[[#This Row],[Cost]]*Table4[[#This Row],[Quantity]],0)</f>
        <v>379.38319999999976</v>
      </c>
    </row>
    <row r="392" spans="1:17" x14ac:dyDescent="0.35">
      <c r="A392" t="s">
        <v>2205</v>
      </c>
      <c r="B392" s="1">
        <v>45742</v>
      </c>
      <c r="C392" t="s">
        <v>316</v>
      </c>
      <c r="D392" t="s">
        <v>1656</v>
      </c>
      <c r="E392" t="s">
        <v>1760</v>
      </c>
      <c r="F392" t="str">
        <f>_xlfn.XLOOKUP(Table4[[#This Row],[Store_ID]],Table2[Store_ID],Table2[Region],"Unknown")</f>
        <v>North</v>
      </c>
      <c r="G392">
        <v>4</v>
      </c>
      <c r="H392">
        <f>IF(ISBLANK(G392),AVERAGE(Table4[Quantity]),(G392))</f>
        <v>4</v>
      </c>
      <c r="I392">
        <v>995.55</v>
      </c>
      <c r="J392">
        <f>IF(ISBLANK(I392),AVERAGE(Table4[Unit_Price]),(I392))</f>
        <v>995.55</v>
      </c>
      <c r="K392">
        <v>0.19</v>
      </c>
      <c r="L392">
        <f>Table4[[#This Row],[Quantity cleaned]]*Table4[[#This Row],[Unit Price Cleaned]]*(1-Table4[[#This Row],[Discount]])</f>
        <v>3225.5819999999999</v>
      </c>
      <c r="M392">
        <f>IF(ISBLANK(L392),AVERAGE(Table4[Total Amount]),(L392))</f>
        <v>3225.5819999999999</v>
      </c>
      <c r="N392" t="str">
        <f>_xlfn.XLOOKUP(Table4[[#This Row],[Product_ID]],Product_Dim[Product_ID],Product_Dim[Product_Name],"Missing")</f>
        <v>Foam Roller</v>
      </c>
      <c r="O392" t="str">
        <f>_xlfn.XLOOKUP(Table4[[#This Row],[Product_ID]],Product_Dim[Product_ID],Product_Dim[Category],0)</f>
        <v>Sports</v>
      </c>
      <c r="P392">
        <f>_xlfn.XLOOKUP(Table4[[#This Row],[Product_ID]],Product_Dim[Product_ID],Product_Dim[Cost Cleaned2],"0")</f>
        <v>30.62</v>
      </c>
      <c r="Q392" s="4">
        <f>IFERROR(Table4[[#This Row],[Total Amount]]-Table4[[#This Row],[Cost]]*Table4[[#This Row],[Quantity]],0)</f>
        <v>3103.1019999999999</v>
      </c>
    </row>
    <row r="393" spans="1:17" x14ac:dyDescent="0.35">
      <c r="A393" t="s">
        <v>2206</v>
      </c>
      <c r="B393" s="1">
        <v>45478</v>
      </c>
      <c r="C393" t="s">
        <v>473</v>
      </c>
      <c r="D393" t="s">
        <v>1728</v>
      </c>
      <c r="E393" t="s">
        <v>1791</v>
      </c>
      <c r="F393" t="str">
        <f>_xlfn.XLOOKUP(Table4[[#This Row],[Store_ID]],Table2[Store_ID],Table2[Region],"Unknown")</f>
        <v>East</v>
      </c>
      <c r="G393">
        <v>2</v>
      </c>
      <c r="H393">
        <f>IF(ISBLANK(G393),AVERAGE(Table4[Quantity]),(G393))</f>
        <v>2</v>
      </c>
      <c r="I393">
        <v>153.84</v>
      </c>
      <c r="J393">
        <f>IF(ISBLANK(I393),AVERAGE(Table4[Unit_Price]),(I393))</f>
        <v>153.84</v>
      </c>
      <c r="K393">
        <v>0.27</v>
      </c>
      <c r="L393">
        <f>Table4[[#This Row],[Quantity cleaned]]*Table4[[#This Row],[Unit Price Cleaned]]*(1-Table4[[#This Row],[Discount]])</f>
        <v>224.60640000000001</v>
      </c>
      <c r="M393">
        <f>IF(ISBLANK(L393),AVERAGE(Table4[Total Amount]),(L393))</f>
        <v>224.60640000000001</v>
      </c>
      <c r="N393" t="str">
        <f>_xlfn.XLOOKUP(Table4[[#This Row],[Product_ID]],Product_Dim[Product_ID],Product_Dim[Product_Name],"Missing")</f>
        <v>USB-C Laptop Charger</v>
      </c>
      <c r="O393" t="str">
        <f>_xlfn.XLOOKUP(Table4[[#This Row],[Product_ID]],Product_Dim[Product_ID],Product_Dim[Category],0)</f>
        <v>Electronics</v>
      </c>
      <c r="P393">
        <f>_xlfn.XLOOKUP(Table4[[#This Row],[Product_ID]],Product_Dim[Product_ID],Product_Dim[Cost Cleaned2],"0")</f>
        <v>377.52</v>
      </c>
      <c r="Q393" s="4">
        <f>IFERROR(Table4[[#This Row],[Total Amount]]-Table4[[#This Row],[Cost]]*Table4[[#This Row],[Quantity]],0)</f>
        <v>-530.43359999999996</v>
      </c>
    </row>
    <row r="394" spans="1:17" x14ac:dyDescent="0.35">
      <c r="A394" t="s">
        <v>2207</v>
      </c>
      <c r="B394" s="1">
        <v>45789</v>
      </c>
      <c r="C394" t="s">
        <v>509</v>
      </c>
      <c r="D394" t="s">
        <v>1698</v>
      </c>
      <c r="E394" t="s">
        <v>1770</v>
      </c>
      <c r="F394" t="str">
        <f>_xlfn.XLOOKUP(Table4[[#This Row],[Store_ID]],Table2[Store_ID],Table2[Region],"Unknown")</f>
        <v>East</v>
      </c>
      <c r="G394">
        <v>3</v>
      </c>
      <c r="H394">
        <f>IF(ISBLANK(G394),AVERAGE(Table4[Quantity]),(G394))</f>
        <v>3</v>
      </c>
      <c r="I394">
        <v>362.11</v>
      </c>
      <c r="J394">
        <f>IF(ISBLANK(I394),AVERAGE(Table4[Unit_Price]),(I394))</f>
        <v>362.11</v>
      </c>
      <c r="K394">
        <v>0.23</v>
      </c>
      <c r="L394">
        <f>Table4[[#This Row],[Quantity cleaned]]*Table4[[#This Row],[Unit Price Cleaned]]*(1-Table4[[#This Row],[Discount]])</f>
        <v>836.47409999999991</v>
      </c>
      <c r="M394">
        <f>IF(ISBLANK(L394),AVERAGE(Table4[Total Amount]),(L394))</f>
        <v>836.47409999999991</v>
      </c>
      <c r="N394" t="str">
        <f>_xlfn.XLOOKUP(Table4[[#This Row],[Product_ID]],Product_Dim[Product_ID],Product_Dim[Product_Name],"Missing")</f>
        <v>Essential Oil Diffuser</v>
      </c>
      <c r="O394" t="str">
        <f>_xlfn.XLOOKUP(Table4[[#This Row],[Product_ID]],Product_Dim[Product_ID],Product_Dim[Category],0)</f>
        <v>Home</v>
      </c>
      <c r="P394">
        <f>_xlfn.XLOOKUP(Table4[[#This Row],[Product_ID]],Product_Dim[Product_ID],Product_Dim[Cost Cleaned2],"0")</f>
        <v>325.26</v>
      </c>
      <c r="Q394" s="4">
        <f>IFERROR(Table4[[#This Row],[Total Amount]]-Table4[[#This Row],[Cost]]*Table4[[#This Row],[Quantity]],0)</f>
        <v>-139.30590000000007</v>
      </c>
    </row>
    <row r="395" spans="1:17" x14ac:dyDescent="0.35">
      <c r="A395" t="s">
        <v>2208</v>
      </c>
      <c r="B395" s="1">
        <v>45561</v>
      </c>
      <c r="C395" t="s">
        <v>1450</v>
      </c>
      <c r="D395" t="s">
        <v>1628</v>
      </c>
      <c r="E395" t="s">
        <v>1776</v>
      </c>
      <c r="F395" t="str">
        <f>_xlfn.XLOOKUP(Table4[[#This Row],[Store_ID]],Table2[Store_ID],Table2[Region],"Unknown")</f>
        <v>West</v>
      </c>
      <c r="G395">
        <v>3</v>
      </c>
      <c r="H395">
        <f>IF(ISBLANK(G395),AVERAGE(Table4[Quantity]),(G395))</f>
        <v>3</v>
      </c>
      <c r="I395">
        <v>112.26</v>
      </c>
      <c r="J395">
        <f>IF(ISBLANK(I395),AVERAGE(Table4[Unit_Price]),(I395))</f>
        <v>112.26</v>
      </c>
      <c r="K395">
        <v>0.11</v>
      </c>
      <c r="L395">
        <f>Table4[[#This Row],[Quantity cleaned]]*Table4[[#This Row],[Unit Price Cleaned]]*(1-Table4[[#This Row],[Discount]])</f>
        <v>299.73420000000004</v>
      </c>
      <c r="M395">
        <f>IF(ISBLANK(L395),AVERAGE(Table4[Total Amount]),(L395))</f>
        <v>299.73420000000004</v>
      </c>
      <c r="N395" t="str">
        <f>_xlfn.XLOOKUP(Table4[[#This Row],[Product_ID]],Product_Dim[Product_ID],Product_Dim[Product_Name],"Missing")</f>
        <v>USB External Hard Drive</v>
      </c>
      <c r="O395" t="str">
        <f>_xlfn.XLOOKUP(Table4[[#This Row],[Product_ID]],Product_Dim[Product_ID],Product_Dim[Category],0)</f>
        <v>Electronics</v>
      </c>
      <c r="P395">
        <f>_xlfn.XLOOKUP(Table4[[#This Row],[Product_ID]],Product_Dim[Product_ID],Product_Dim[Cost Cleaned2],"0")</f>
        <v>253.33</v>
      </c>
      <c r="Q395" s="4">
        <f>IFERROR(Table4[[#This Row],[Total Amount]]-Table4[[#This Row],[Cost]]*Table4[[#This Row],[Quantity]],0)</f>
        <v>-460.25579999999997</v>
      </c>
    </row>
    <row r="396" spans="1:17" x14ac:dyDescent="0.35">
      <c r="A396" t="s">
        <v>2209</v>
      </c>
      <c r="B396" s="1">
        <v>45378</v>
      </c>
      <c r="C396" t="s">
        <v>658</v>
      </c>
      <c r="D396" t="s">
        <v>1730</v>
      </c>
      <c r="E396" t="s">
        <v>1807</v>
      </c>
      <c r="F396" t="str">
        <f>_xlfn.XLOOKUP(Table4[[#This Row],[Store_ID]],Table2[Store_ID],Table2[Region],"Unknown")</f>
        <v>East</v>
      </c>
      <c r="G396">
        <v>2</v>
      </c>
      <c r="H396">
        <f>IF(ISBLANK(G396),AVERAGE(Table4[Quantity]),(G396))</f>
        <v>2</v>
      </c>
      <c r="I396">
        <v>962.81</v>
      </c>
      <c r="J396">
        <f>IF(ISBLANK(I396),AVERAGE(Table4[Unit_Price]),(I396))</f>
        <v>962.81</v>
      </c>
      <c r="K396">
        <v>0.06</v>
      </c>
      <c r="L396">
        <f>Table4[[#This Row],[Quantity cleaned]]*Table4[[#This Row],[Unit Price Cleaned]]*(1-Table4[[#This Row],[Discount]])</f>
        <v>1810.0827999999999</v>
      </c>
      <c r="M396">
        <f>IF(ISBLANK(L396),AVERAGE(Table4[Total Amount]),(L396))</f>
        <v>1810.0827999999999</v>
      </c>
      <c r="N396" t="str">
        <f>_xlfn.XLOOKUP(Table4[[#This Row],[Product_ID]],Product_Dim[Product_ID],Product_Dim[Product_Name],"Missing")</f>
        <v>Vitamin E Body Lotion</v>
      </c>
      <c r="O396" t="str">
        <f>_xlfn.XLOOKUP(Table4[[#This Row],[Product_ID]],Product_Dim[Product_ID],Product_Dim[Category],0)</f>
        <v>Beauty</v>
      </c>
      <c r="P396">
        <f>_xlfn.XLOOKUP(Table4[[#This Row],[Product_ID]],Product_Dim[Product_ID],Product_Dim[Cost Cleaned2],"0")</f>
        <v>358.47</v>
      </c>
      <c r="Q396" s="4">
        <f>IFERROR(Table4[[#This Row],[Total Amount]]-Table4[[#This Row],[Cost]]*Table4[[#This Row],[Quantity]],0)</f>
        <v>1093.1427999999999</v>
      </c>
    </row>
    <row r="397" spans="1:17" x14ac:dyDescent="0.35">
      <c r="A397" t="s">
        <v>2210</v>
      </c>
      <c r="B397" s="1">
        <v>45308</v>
      </c>
      <c r="C397" t="s">
        <v>688</v>
      </c>
      <c r="D397" t="s">
        <v>1584</v>
      </c>
      <c r="E397" t="s">
        <v>1746</v>
      </c>
      <c r="F397" t="str">
        <f>_xlfn.XLOOKUP(Table4[[#This Row],[Store_ID]],Table2[Store_ID],Table2[Region],"Unknown")</f>
        <v>East</v>
      </c>
      <c r="G397">
        <v>4</v>
      </c>
      <c r="H397">
        <f>IF(ISBLANK(G397),AVERAGE(Table4[Quantity]),(G397))</f>
        <v>4</v>
      </c>
      <c r="I397">
        <v>276.23</v>
      </c>
      <c r="J397">
        <f>IF(ISBLANK(I397),AVERAGE(Table4[Unit_Price]),(I397))</f>
        <v>276.23</v>
      </c>
      <c r="K397">
        <v>0.12</v>
      </c>
      <c r="L397">
        <f>Table4[[#This Row],[Quantity cleaned]]*Table4[[#This Row],[Unit Price Cleaned]]*(1-Table4[[#This Row],[Discount]])</f>
        <v>972.32960000000003</v>
      </c>
      <c r="M397">
        <f>IF(ISBLANK(L397),AVERAGE(Table4[Total Amount]),(L397))</f>
        <v>972.32960000000003</v>
      </c>
      <c r="N397" t="str">
        <f>_xlfn.XLOOKUP(Table4[[#This Row],[Product_ID]],Product_Dim[Product_ID],Product_Dim[Product_Name],"Missing")</f>
        <v>Multi-Purpose Storage Box</v>
      </c>
      <c r="O397" t="str">
        <f>_xlfn.XLOOKUP(Table4[[#This Row],[Product_ID]],Product_Dim[Product_ID],Product_Dim[Category],0)</f>
        <v>Home</v>
      </c>
      <c r="P397">
        <f>_xlfn.XLOOKUP(Table4[[#This Row],[Product_ID]],Product_Dim[Product_ID],Product_Dim[Cost Cleaned2],"0")</f>
        <v>123.46</v>
      </c>
      <c r="Q397" s="4">
        <f>IFERROR(Table4[[#This Row],[Total Amount]]-Table4[[#This Row],[Cost]]*Table4[[#This Row],[Quantity]],0)</f>
        <v>478.48960000000005</v>
      </c>
    </row>
    <row r="398" spans="1:17" x14ac:dyDescent="0.35">
      <c r="A398" t="s">
        <v>2211</v>
      </c>
      <c r="B398" s="1">
        <v>45407</v>
      </c>
      <c r="C398" t="s">
        <v>66</v>
      </c>
      <c r="D398" t="s">
        <v>1578</v>
      </c>
      <c r="E398" t="s">
        <v>1793</v>
      </c>
      <c r="F398" t="str">
        <f>_xlfn.XLOOKUP(Table4[[#This Row],[Store_ID]],Table2[Store_ID],Table2[Region],"Unknown")</f>
        <v>South</v>
      </c>
      <c r="G398">
        <v>3</v>
      </c>
      <c r="H398">
        <f>IF(ISBLANK(G398),AVERAGE(Table4[Quantity]),(G398))</f>
        <v>3</v>
      </c>
      <c r="I398">
        <v>991.37</v>
      </c>
      <c r="J398">
        <f>IF(ISBLANK(I398),AVERAGE(Table4[Unit_Price]),(I398))</f>
        <v>991.37</v>
      </c>
      <c r="K398">
        <v>0.1</v>
      </c>
      <c r="L398">
        <f>Table4[[#This Row],[Quantity cleaned]]*Table4[[#This Row],[Unit Price Cleaned]]*(1-Table4[[#This Row],[Discount]])</f>
        <v>2676.6990000000001</v>
      </c>
      <c r="M398">
        <f>IF(ISBLANK(L398),AVERAGE(Table4[Total Amount]),(L398))</f>
        <v>2676.6990000000001</v>
      </c>
      <c r="N398" t="str">
        <f>_xlfn.XLOOKUP(Table4[[#This Row],[Product_ID]],Product_Dim[Product_ID],Product_Dim[Product_Name],"Missing")</f>
        <v>Women's Denim Jeans</v>
      </c>
      <c r="O398" t="str">
        <f>_xlfn.XLOOKUP(Table4[[#This Row],[Product_ID]],Product_Dim[Product_ID],Product_Dim[Category],0)</f>
        <v>Clothing</v>
      </c>
      <c r="P398">
        <f>_xlfn.XLOOKUP(Table4[[#This Row],[Product_ID]],Product_Dim[Product_ID],Product_Dim[Cost Cleaned2],"0")</f>
        <v>254.04361702127662</v>
      </c>
      <c r="Q398" s="4">
        <f>IFERROR(Table4[[#This Row],[Total Amount]]-Table4[[#This Row],[Cost]]*Table4[[#This Row],[Quantity]],0)</f>
        <v>1914.5681489361702</v>
      </c>
    </row>
    <row r="399" spans="1:17" x14ac:dyDescent="0.35">
      <c r="A399" t="s">
        <v>2212</v>
      </c>
      <c r="B399" s="1">
        <v>45929</v>
      </c>
      <c r="C399" t="s">
        <v>554</v>
      </c>
      <c r="D399" t="s">
        <v>1584</v>
      </c>
      <c r="E399" t="s">
        <v>1791</v>
      </c>
      <c r="F399" t="str">
        <f>_xlfn.XLOOKUP(Table4[[#This Row],[Store_ID]],Table2[Store_ID],Table2[Region],"Unknown")</f>
        <v>East</v>
      </c>
      <c r="G399">
        <v>3</v>
      </c>
      <c r="H399">
        <f>IF(ISBLANK(G399),AVERAGE(Table4[Quantity]),(G399))</f>
        <v>3</v>
      </c>
      <c r="I399">
        <v>977.47</v>
      </c>
      <c r="J399">
        <f>IF(ISBLANK(I399),AVERAGE(Table4[Unit_Price]),(I399))</f>
        <v>977.47</v>
      </c>
      <c r="K399">
        <v>0.05</v>
      </c>
      <c r="L399">
        <f>Table4[[#This Row],[Quantity cleaned]]*Table4[[#This Row],[Unit Price Cleaned]]*(1-Table4[[#This Row],[Discount]])</f>
        <v>2785.7894999999999</v>
      </c>
      <c r="M399">
        <f>IF(ISBLANK(L399),AVERAGE(Table4[Total Amount]),(L399))</f>
        <v>2785.7894999999999</v>
      </c>
      <c r="N399" t="str">
        <f>_xlfn.XLOOKUP(Table4[[#This Row],[Product_ID]],Product_Dim[Product_ID],Product_Dim[Product_Name],"Missing")</f>
        <v>Multi-Purpose Storage Box</v>
      </c>
      <c r="O399" t="str">
        <f>_xlfn.XLOOKUP(Table4[[#This Row],[Product_ID]],Product_Dim[Product_ID],Product_Dim[Category],0)</f>
        <v>Home</v>
      </c>
      <c r="P399">
        <f>_xlfn.XLOOKUP(Table4[[#This Row],[Product_ID]],Product_Dim[Product_ID],Product_Dim[Cost Cleaned2],"0")</f>
        <v>123.46</v>
      </c>
      <c r="Q399" s="4">
        <f>IFERROR(Table4[[#This Row],[Total Amount]]-Table4[[#This Row],[Cost]]*Table4[[#This Row],[Quantity]],0)</f>
        <v>2415.4094999999998</v>
      </c>
    </row>
    <row r="400" spans="1:17" x14ac:dyDescent="0.35">
      <c r="A400" t="s">
        <v>2213</v>
      </c>
      <c r="B400" s="1">
        <v>45844</v>
      </c>
      <c r="C400" t="s">
        <v>667</v>
      </c>
      <c r="D400" t="s">
        <v>1730</v>
      </c>
      <c r="E400" t="s">
        <v>1788</v>
      </c>
      <c r="F400" t="str">
        <f>_xlfn.XLOOKUP(Table4[[#This Row],[Store_ID]],Table2[Store_ID],Table2[Region],"Unknown")</f>
        <v>North</v>
      </c>
      <c r="G400">
        <v>2</v>
      </c>
      <c r="H400">
        <f>IF(ISBLANK(G400),AVERAGE(Table4[Quantity]),(G400))</f>
        <v>2</v>
      </c>
      <c r="I400">
        <v>308.7</v>
      </c>
      <c r="J400">
        <f>IF(ISBLANK(I400),AVERAGE(Table4[Unit_Price]),(I400))</f>
        <v>308.7</v>
      </c>
      <c r="K400">
        <v>0.2</v>
      </c>
      <c r="L400">
        <f>Table4[[#This Row],[Quantity cleaned]]*Table4[[#This Row],[Unit Price Cleaned]]*(1-Table4[[#This Row],[Discount]])</f>
        <v>493.92</v>
      </c>
      <c r="M400">
        <f>IF(ISBLANK(L400),AVERAGE(Table4[Total Amount]),(L400))</f>
        <v>493.92</v>
      </c>
      <c r="N400" t="str">
        <f>_xlfn.XLOOKUP(Table4[[#This Row],[Product_ID]],Product_Dim[Product_ID],Product_Dim[Product_Name],"Missing")</f>
        <v>Vitamin E Body Lotion</v>
      </c>
      <c r="O400" t="str">
        <f>_xlfn.XLOOKUP(Table4[[#This Row],[Product_ID]],Product_Dim[Product_ID],Product_Dim[Category],0)</f>
        <v>Beauty</v>
      </c>
      <c r="P400">
        <f>_xlfn.XLOOKUP(Table4[[#This Row],[Product_ID]],Product_Dim[Product_ID],Product_Dim[Cost Cleaned2],"0")</f>
        <v>358.47</v>
      </c>
      <c r="Q400" s="4">
        <f>IFERROR(Table4[[#This Row],[Total Amount]]-Table4[[#This Row],[Cost]]*Table4[[#This Row],[Quantity]],0)</f>
        <v>-223.02000000000004</v>
      </c>
    </row>
    <row r="401" spans="1:17" x14ac:dyDescent="0.35">
      <c r="A401" t="s">
        <v>2214</v>
      </c>
      <c r="B401" s="1">
        <v>45579</v>
      </c>
      <c r="C401" t="s">
        <v>142</v>
      </c>
      <c r="D401" t="s">
        <v>1551</v>
      </c>
      <c r="E401" t="s">
        <v>1798</v>
      </c>
      <c r="F401" t="str">
        <f>_xlfn.XLOOKUP(Table4[[#This Row],[Store_ID]],Table2[Store_ID],Table2[Region],"Unknown")</f>
        <v>West</v>
      </c>
      <c r="G401">
        <v>2</v>
      </c>
      <c r="H401">
        <f>IF(ISBLANK(G401),AVERAGE(Table4[Quantity]),(G401))</f>
        <v>2</v>
      </c>
      <c r="I401">
        <v>733.87</v>
      </c>
      <c r="J401">
        <f>IF(ISBLANK(I401),AVERAGE(Table4[Unit_Price]),(I401))</f>
        <v>733.87</v>
      </c>
      <c r="K401">
        <v>0.1</v>
      </c>
      <c r="L401">
        <f>Table4[[#This Row],[Quantity cleaned]]*Table4[[#This Row],[Unit Price Cleaned]]*(1-Table4[[#This Row],[Discount]])</f>
        <v>1320.9660000000001</v>
      </c>
      <c r="M401">
        <f>IF(ISBLANK(L401),AVERAGE(Table4[Total Amount]),(L401))</f>
        <v>1320.9660000000001</v>
      </c>
      <c r="N401" t="str">
        <f>_xlfn.XLOOKUP(Table4[[#This Row],[Product_ID]],Product_Dim[Product_ID],Product_Dim[Product_Name],"Missing")</f>
        <v>Herbal Face Moisturizer</v>
      </c>
      <c r="O401" t="str">
        <f>_xlfn.XLOOKUP(Table4[[#This Row],[Product_ID]],Product_Dim[Product_ID],Product_Dim[Category],0)</f>
        <v>Beauty</v>
      </c>
      <c r="P401">
        <f>_xlfn.XLOOKUP(Table4[[#This Row],[Product_ID]],Product_Dim[Product_ID],Product_Dim[Cost Cleaned2],"0")</f>
        <v>312.8</v>
      </c>
      <c r="Q401" s="4">
        <f>IFERROR(Table4[[#This Row],[Total Amount]]-Table4[[#This Row],[Cost]]*Table4[[#This Row],[Quantity]],0)</f>
        <v>695.3660000000001</v>
      </c>
    </row>
    <row r="402" spans="1:17" x14ac:dyDescent="0.35">
      <c r="A402" t="s">
        <v>2215</v>
      </c>
      <c r="B402" s="1">
        <v>45227</v>
      </c>
      <c r="C402" t="s">
        <v>336</v>
      </c>
      <c r="D402" t="s">
        <v>1580</v>
      </c>
      <c r="E402" t="s">
        <v>1798</v>
      </c>
      <c r="F402" t="str">
        <f>_xlfn.XLOOKUP(Table4[[#This Row],[Store_ID]],Table2[Store_ID],Table2[Region],"Unknown")</f>
        <v>West</v>
      </c>
      <c r="G402">
        <v>2</v>
      </c>
      <c r="H402">
        <f>IF(ISBLANK(G402),AVERAGE(Table4[Quantity]),(G402))</f>
        <v>2</v>
      </c>
      <c r="I402">
        <v>22.47</v>
      </c>
      <c r="J402">
        <f>IF(ISBLANK(I402),AVERAGE(Table4[Unit_Price]),(I402))</f>
        <v>22.47</v>
      </c>
      <c r="K402">
        <v>0.22</v>
      </c>
      <c r="L402">
        <f>Table4[[#This Row],[Quantity cleaned]]*Table4[[#This Row],[Unit Price Cleaned]]*(1-Table4[[#This Row],[Discount]])</f>
        <v>35.053199999999997</v>
      </c>
      <c r="M402">
        <f>IF(ISBLANK(L402),AVERAGE(Table4[Total Amount]),(L402))</f>
        <v>35.053199999999997</v>
      </c>
      <c r="N402" t="str">
        <f>_xlfn.XLOOKUP(Table4[[#This Row],[Product_ID]],Product_Dim[Product_ID],Product_Dim[Product_Name],"Missing")</f>
        <v>Knee Support Brace</v>
      </c>
      <c r="O402" t="str">
        <f>_xlfn.XLOOKUP(Table4[[#This Row],[Product_ID]],Product_Dim[Product_ID],Product_Dim[Category],0)</f>
        <v>Sports</v>
      </c>
      <c r="P402">
        <f>_xlfn.XLOOKUP(Table4[[#This Row],[Product_ID]],Product_Dim[Product_ID],Product_Dim[Cost Cleaned2],"0")</f>
        <v>21.34</v>
      </c>
      <c r="Q402" s="4">
        <f>IFERROR(Table4[[#This Row],[Total Amount]]-Table4[[#This Row],[Cost]]*Table4[[#This Row],[Quantity]],0)</f>
        <v>-7.6268000000000029</v>
      </c>
    </row>
    <row r="403" spans="1:17" x14ac:dyDescent="0.35">
      <c r="A403" t="s">
        <v>2216</v>
      </c>
      <c r="B403" s="1">
        <v>45380</v>
      </c>
      <c r="C403" t="s">
        <v>1087</v>
      </c>
      <c r="D403" t="s">
        <v>1656</v>
      </c>
      <c r="E403" t="s">
        <v>1791</v>
      </c>
      <c r="F403" t="str">
        <f>_xlfn.XLOOKUP(Table4[[#This Row],[Store_ID]],Table2[Store_ID],Table2[Region],"Unknown")</f>
        <v>East</v>
      </c>
      <c r="G403">
        <v>4</v>
      </c>
      <c r="H403">
        <f>IF(ISBLANK(G403),AVERAGE(Table4[Quantity]),(G403))</f>
        <v>4</v>
      </c>
      <c r="I403">
        <v>651.36</v>
      </c>
      <c r="J403">
        <f>IF(ISBLANK(I403),AVERAGE(Table4[Unit_Price]),(I403))</f>
        <v>651.36</v>
      </c>
      <c r="K403">
        <v>0.13</v>
      </c>
      <c r="L403">
        <f>Table4[[#This Row],[Quantity cleaned]]*Table4[[#This Row],[Unit Price Cleaned]]*(1-Table4[[#This Row],[Discount]])</f>
        <v>2266.7328000000002</v>
      </c>
      <c r="M403">
        <f>IF(ISBLANK(L403),AVERAGE(Table4[Total Amount]),(L403))</f>
        <v>2266.7328000000002</v>
      </c>
      <c r="N403" t="str">
        <f>_xlfn.XLOOKUP(Table4[[#This Row],[Product_ID]],Product_Dim[Product_ID],Product_Dim[Product_Name],"Missing")</f>
        <v>Foam Roller</v>
      </c>
      <c r="O403" t="str">
        <f>_xlfn.XLOOKUP(Table4[[#This Row],[Product_ID]],Product_Dim[Product_ID],Product_Dim[Category],0)</f>
        <v>Sports</v>
      </c>
      <c r="P403">
        <f>_xlfn.XLOOKUP(Table4[[#This Row],[Product_ID]],Product_Dim[Product_ID],Product_Dim[Cost Cleaned2],"0")</f>
        <v>30.62</v>
      </c>
      <c r="Q403" s="4">
        <f>IFERROR(Table4[[#This Row],[Total Amount]]-Table4[[#This Row],[Cost]]*Table4[[#This Row],[Quantity]],0)</f>
        <v>2144.2528000000002</v>
      </c>
    </row>
    <row r="404" spans="1:17" x14ac:dyDescent="0.35">
      <c r="A404" t="s">
        <v>2217</v>
      </c>
      <c r="B404" s="1">
        <v>45817</v>
      </c>
      <c r="C404" t="s">
        <v>932</v>
      </c>
      <c r="D404" t="s">
        <v>1570</v>
      </c>
      <c r="E404" t="s">
        <v>1783</v>
      </c>
      <c r="F404" t="str">
        <f>_xlfn.XLOOKUP(Table4[[#This Row],[Store_ID]],Table2[Store_ID],Table2[Region],"Unknown")</f>
        <v>East</v>
      </c>
      <c r="G404">
        <v>1</v>
      </c>
      <c r="H404">
        <f>IF(ISBLANK(G404),AVERAGE(Table4[Quantity]),(G404))</f>
        <v>1</v>
      </c>
      <c r="I404">
        <v>753.39</v>
      </c>
      <c r="J404">
        <f>IF(ISBLANK(I404),AVERAGE(Table4[Unit_Price]),(I404))</f>
        <v>753.39</v>
      </c>
      <c r="K404">
        <v>0.04</v>
      </c>
      <c r="L404">
        <f>Table4[[#This Row],[Quantity cleaned]]*Table4[[#This Row],[Unit Price Cleaned]]*(1-Table4[[#This Row],[Discount]])</f>
        <v>723.25439999999992</v>
      </c>
      <c r="M404">
        <f>IF(ISBLANK(L404),AVERAGE(Table4[Total Amount]),(L404))</f>
        <v>723.25439999999992</v>
      </c>
      <c r="N404" t="str">
        <f>_xlfn.XLOOKUP(Table4[[#This Row],[Product_ID]],Product_Dim[Product_ID],Product_Dim[Product_Name],"Missing")</f>
        <v>Decorative Wall Mirror</v>
      </c>
      <c r="O404" t="str">
        <f>_xlfn.XLOOKUP(Table4[[#This Row],[Product_ID]],Product_Dim[Product_ID],Product_Dim[Category],0)</f>
        <v>Home</v>
      </c>
      <c r="P404">
        <f>_xlfn.XLOOKUP(Table4[[#This Row],[Product_ID]],Product_Dim[Product_ID],Product_Dim[Cost Cleaned2],"0")</f>
        <v>48.01</v>
      </c>
      <c r="Q404" s="4">
        <f>IFERROR(Table4[[#This Row],[Total Amount]]-Table4[[#This Row],[Cost]]*Table4[[#This Row],[Quantity]],0)</f>
        <v>675.24439999999993</v>
      </c>
    </row>
    <row r="405" spans="1:17" x14ac:dyDescent="0.35">
      <c r="A405" t="s">
        <v>2218</v>
      </c>
      <c r="B405" s="1">
        <v>45576</v>
      </c>
      <c r="C405" t="s">
        <v>652</v>
      </c>
      <c r="D405" t="s">
        <v>1684</v>
      </c>
      <c r="E405" t="s">
        <v>1788</v>
      </c>
      <c r="F405" t="str">
        <f>_xlfn.XLOOKUP(Table4[[#This Row],[Store_ID]],Table2[Store_ID],Table2[Region],"Unknown")</f>
        <v>North</v>
      </c>
      <c r="G405">
        <v>4</v>
      </c>
      <c r="H405">
        <f>IF(ISBLANK(G405),AVERAGE(Table4[Quantity]),(G405))</f>
        <v>4</v>
      </c>
      <c r="I405">
        <v>849.17</v>
      </c>
      <c r="J405">
        <f>IF(ISBLANK(I405),AVERAGE(Table4[Unit_Price]),(I405))</f>
        <v>849.17</v>
      </c>
      <c r="K405">
        <v>0.12</v>
      </c>
      <c r="L405">
        <f>Table4[[#This Row],[Quantity cleaned]]*Table4[[#This Row],[Unit Price Cleaned]]*(1-Table4[[#This Row],[Discount]])</f>
        <v>2989.0783999999999</v>
      </c>
      <c r="M405">
        <f>IF(ISBLANK(L405),AVERAGE(Table4[Total Amount]),(L405))</f>
        <v>2989.0783999999999</v>
      </c>
      <c r="N405" t="str">
        <f>_xlfn.XLOOKUP(Table4[[#This Row],[Product_ID]],Product_Dim[Product_ID],Product_Dim[Product_Name],"Missing")</f>
        <v>Hair Repair Oil Treatment</v>
      </c>
      <c r="O405" t="str">
        <f>_xlfn.XLOOKUP(Table4[[#This Row],[Product_ID]],Product_Dim[Product_ID],Product_Dim[Category],0)</f>
        <v>Beauty</v>
      </c>
      <c r="P405">
        <f>_xlfn.XLOOKUP(Table4[[#This Row],[Product_ID]],Product_Dim[Product_ID],Product_Dim[Cost Cleaned2],"0")</f>
        <v>214.32</v>
      </c>
      <c r="Q405" s="4">
        <f>IFERROR(Table4[[#This Row],[Total Amount]]-Table4[[#This Row],[Cost]]*Table4[[#This Row],[Quantity]],0)</f>
        <v>2131.7983999999997</v>
      </c>
    </row>
    <row r="406" spans="1:17" x14ac:dyDescent="0.35">
      <c r="A406" t="s">
        <v>2219</v>
      </c>
      <c r="B406" s="1">
        <v>45495</v>
      </c>
      <c r="C406" t="s">
        <v>1179</v>
      </c>
      <c r="D406" t="s">
        <v>1582</v>
      </c>
      <c r="E406" t="s">
        <v>1746</v>
      </c>
      <c r="F406" t="str">
        <f>_xlfn.XLOOKUP(Table4[[#This Row],[Store_ID]],Table2[Store_ID],Table2[Region],"Unknown")</f>
        <v>East</v>
      </c>
      <c r="G406">
        <v>4</v>
      </c>
      <c r="H406">
        <f>IF(ISBLANK(G406),AVERAGE(Table4[Quantity]),(G406))</f>
        <v>4</v>
      </c>
      <c r="I406">
        <v>585.45000000000005</v>
      </c>
      <c r="J406">
        <f>IF(ISBLANK(I406),AVERAGE(Table4[Unit_Price]),(I406))</f>
        <v>585.45000000000005</v>
      </c>
      <c r="K406">
        <v>0.25</v>
      </c>
      <c r="L406">
        <f>Table4[[#This Row],[Quantity cleaned]]*Table4[[#This Row],[Unit Price Cleaned]]*(1-Table4[[#This Row],[Discount]])</f>
        <v>1756.3500000000001</v>
      </c>
      <c r="M406">
        <f>IF(ISBLANK(L406),AVERAGE(Table4[Total Amount]),(L406))</f>
        <v>1756.3500000000001</v>
      </c>
      <c r="N406" t="str">
        <f>_xlfn.XLOOKUP(Table4[[#This Row],[Product_ID]],Product_Dim[Product_ID],Product_Dim[Product_Name],"Missing")</f>
        <v>Outdoor Sports Water Bottle</v>
      </c>
      <c r="O406" t="str">
        <f>_xlfn.XLOOKUP(Table4[[#This Row],[Product_ID]],Product_Dim[Product_ID],Product_Dim[Category],0)</f>
        <v>Sports</v>
      </c>
      <c r="P406">
        <f>_xlfn.XLOOKUP(Table4[[#This Row],[Product_ID]],Product_Dim[Product_ID],Product_Dim[Cost Cleaned2],"0")</f>
        <v>131.51</v>
      </c>
      <c r="Q406" s="4">
        <f>IFERROR(Table4[[#This Row],[Total Amount]]-Table4[[#This Row],[Cost]]*Table4[[#This Row],[Quantity]],0)</f>
        <v>1230.3100000000002</v>
      </c>
    </row>
    <row r="407" spans="1:17" x14ac:dyDescent="0.35">
      <c r="A407" t="s">
        <v>2220</v>
      </c>
      <c r="B407" s="1">
        <v>45628</v>
      </c>
      <c r="C407" t="s">
        <v>1461</v>
      </c>
      <c r="D407" t="s">
        <v>1692</v>
      </c>
      <c r="E407" t="s">
        <v>1798</v>
      </c>
      <c r="F407" t="str">
        <f>_xlfn.XLOOKUP(Table4[[#This Row],[Store_ID]],Table2[Store_ID],Table2[Region],"Unknown")</f>
        <v>West</v>
      </c>
      <c r="G407">
        <v>1</v>
      </c>
      <c r="H407">
        <f>IF(ISBLANK(G407),AVERAGE(Table4[Quantity]),(G407))</f>
        <v>1</v>
      </c>
      <c r="I407">
        <v>745.15</v>
      </c>
      <c r="J407">
        <f>IF(ISBLANK(I407),AVERAGE(Table4[Unit_Price]),(I407))</f>
        <v>745.15</v>
      </c>
      <c r="K407">
        <v>0.25</v>
      </c>
      <c r="L407">
        <f>Table4[[#This Row],[Quantity cleaned]]*Table4[[#This Row],[Unit Price Cleaned]]*(1-Table4[[#This Row],[Discount]])</f>
        <v>558.86249999999995</v>
      </c>
      <c r="M407">
        <f>IF(ISBLANK(L407),AVERAGE(Table4[Total Amount]),(L407))</f>
        <v>558.86249999999995</v>
      </c>
      <c r="N407" t="str">
        <f>_xlfn.XLOOKUP(Table4[[#This Row],[Product_ID]],Product_Dim[Product_ID],Product_Dim[Product_Name],"Missing")</f>
        <v>Women's Ankle Boots</v>
      </c>
      <c r="O407" t="str">
        <f>_xlfn.XLOOKUP(Table4[[#This Row],[Product_ID]],Product_Dim[Product_ID],Product_Dim[Category],0)</f>
        <v>Clothing</v>
      </c>
      <c r="P407">
        <f>_xlfn.XLOOKUP(Table4[[#This Row],[Product_ID]],Product_Dim[Product_ID],Product_Dim[Cost Cleaned2],"0")</f>
        <v>158.13999999999999</v>
      </c>
      <c r="Q407" s="4">
        <f>IFERROR(Table4[[#This Row],[Total Amount]]-Table4[[#This Row],[Cost]]*Table4[[#This Row],[Quantity]],0)</f>
        <v>400.72249999999997</v>
      </c>
    </row>
    <row r="408" spans="1:17" x14ac:dyDescent="0.35">
      <c r="A408" t="s">
        <v>2221</v>
      </c>
      <c r="B408" s="1">
        <v>45244</v>
      </c>
      <c r="C408" t="s">
        <v>186</v>
      </c>
      <c r="D408" t="s">
        <v>1740</v>
      </c>
      <c r="E408" t="s">
        <v>1755</v>
      </c>
      <c r="F408" t="str">
        <f>_xlfn.XLOOKUP(Table4[[#This Row],[Store_ID]],Table2[Store_ID],Table2[Region],"Unknown")</f>
        <v>South</v>
      </c>
      <c r="G408">
        <v>1</v>
      </c>
      <c r="H408">
        <f>IF(ISBLANK(G408),AVERAGE(Table4[Quantity]),(G408))</f>
        <v>1</v>
      </c>
      <c r="I408">
        <v>848.69</v>
      </c>
      <c r="J408">
        <f>IF(ISBLANK(I408),AVERAGE(Table4[Unit_Price]),(I408))</f>
        <v>848.69</v>
      </c>
      <c r="K408">
        <v>0.04</v>
      </c>
      <c r="L408">
        <f>Table4[[#This Row],[Quantity cleaned]]*Table4[[#This Row],[Unit Price Cleaned]]*(1-Table4[[#This Row],[Discount]])</f>
        <v>814.74239999999998</v>
      </c>
      <c r="M408">
        <f>IF(ISBLANK(L408),AVERAGE(Table4[Total Amount]),(L408))</f>
        <v>814.74239999999998</v>
      </c>
      <c r="N408" t="str">
        <f>_xlfn.XLOOKUP(Table4[[#This Row],[Product_ID]],Product_Dim[Product_ID],Product_Dim[Product_Name],"Missing")</f>
        <v>Stainless Steel Cookware Set</v>
      </c>
      <c r="O408" t="str">
        <f>_xlfn.XLOOKUP(Table4[[#This Row],[Product_ID]],Product_Dim[Product_ID],Product_Dim[Category],0)</f>
        <v>Home</v>
      </c>
      <c r="P408">
        <f>_xlfn.XLOOKUP(Table4[[#This Row],[Product_ID]],Product_Dim[Product_ID],Product_Dim[Cost Cleaned2],"0")</f>
        <v>201.41</v>
      </c>
      <c r="Q408" s="4">
        <f>IFERROR(Table4[[#This Row],[Total Amount]]-Table4[[#This Row],[Cost]]*Table4[[#This Row],[Quantity]],0)</f>
        <v>613.33240000000001</v>
      </c>
    </row>
    <row r="409" spans="1:17" x14ac:dyDescent="0.35">
      <c r="A409" t="s">
        <v>2222</v>
      </c>
      <c r="B409" s="1">
        <v>45336</v>
      </c>
      <c r="C409" t="s">
        <v>1278</v>
      </c>
      <c r="D409" t="s">
        <v>1682</v>
      </c>
      <c r="E409" t="s">
        <v>1793</v>
      </c>
      <c r="F409" t="str">
        <f>_xlfn.XLOOKUP(Table4[[#This Row],[Store_ID]],Table2[Store_ID],Table2[Region],"Unknown")</f>
        <v>South</v>
      </c>
      <c r="G409">
        <v>2</v>
      </c>
      <c r="H409">
        <f>IF(ISBLANK(G409),AVERAGE(Table4[Quantity]),(G409))</f>
        <v>2</v>
      </c>
      <c r="I409">
        <v>247.67</v>
      </c>
      <c r="J409">
        <f>IF(ISBLANK(I409),AVERAGE(Table4[Unit_Price]),(I409))</f>
        <v>247.67</v>
      </c>
      <c r="K409">
        <v>0.1</v>
      </c>
      <c r="L409">
        <f>Table4[[#This Row],[Quantity cleaned]]*Table4[[#This Row],[Unit Price Cleaned]]*(1-Table4[[#This Row],[Discount]])</f>
        <v>445.80599999999998</v>
      </c>
      <c r="M409">
        <f>IF(ISBLANK(L409),AVERAGE(Table4[Total Amount]),(L409))</f>
        <v>445.80599999999998</v>
      </c>
      <c r="N409" t="str">
        <f>_xlfn.XLOOKUP(Table4[[#This Row],[Product_ID]],Product_Dim[Product_ID],Product_Dim[Product_Name],"Missing")</f>
        <v>Kitchen Storage Rack</v>
      </c>
      <c r="O409" t="str">
        <f>_xlfn.XLOOKUP(Table4[[#This Row],[Product_ID]],Product_Dim[Product_ID],Product_Dim[Category],0)</f>
        <v>Home</v>
      </c>
      <c r="P409">
        <f>_xlfn.XLOOKUP(Table4[[#This Row],[Product_ID]],Product_Dim[Product_ID],Product_Dim[Cost Cleaned2],"0")</f>
        <v>138.05000000000001</v>
      </c>
      <c r="Q409" s="4">
        <f>IFERROR(Table4[[#This Row],[Total Amount]]-Table4[[#This Row],[Cost]]*Table4[[#This Row],[Quantity]],0)</f>
        <v>169.70599999999996</v>
      </c>
    </row>
    <row r="410" spans="1:17" x14ac:dyDescent="0.35">
      <c r="A410" t="s">
        <v>2223</v>
      </c>
      <c r="B410" s="1">
        <v>45465</v>
      </c>
      <c r="C410" t="s">
        <v>148</v>
      </c>
      <c r="D410" t="s">
        <v>1690</v>
      </c>
      <c r="E410" t="s">
        <v>1760</v>
      </c>
      <c r="F410" t="str">
        <f>_xlfn.XLOOKUP(Table4[[#This Row],[Store_ID]],Table2[Store_ID],Table2[Region],"Unknown")</f>
        <v>North</v>
      </c>
      <c r="G410">
        <v>3</v>
      </c>
      <c r="H410">
        <f>IF(ISBLANK(G410),AVERAGE(Table4[Quantity]),(G410))</f>
        <v>3</v>
      </c>
      <c r="I410">
        <v>220.51</v>
      </c>
      <c r="J410">
        <f>IF(ISBLANK(I410),AVERAGE(Table4[Unit_Price]),(I410))</f>
        <v>220.51</v>
      </c>
      <c r="K410">
        <v>0.02</v>
      </c>
      <c r="L410">
        <f>Table4[[#This Row],[Quantity cleaned]]*Table4[[#This Row],[Unit Price Cleaned]]*(1-Table4[[#This Row],[Discount]])</f>
        <v>648.29939999999999</v>
      </c>
      <c r="M410">
        <f>IF(ISBLANK(L410),AVERAGE(Table4[Total Amount]),(L410))</f>
        <v>648.29939999999999</v>
      </c>
      <c r="N410" t="str">
        <f>_xlfn.XLOOKUP(Table4[[#This Row],[Product_ID]],Product_Dim[Product_ID],Product_Dim[Product_Name],"Missing")</f>
        <v>Bluetooth Car Audio System</v>
      </c>
      <c r="O410" t="str">
        <f>_xlfn.XLOOKUP(Table4[[#This Row],[Product_ID]],Product_Dim[Product_ID],Product_Dim[Category],0)</f>
        <v>Electronics</v>
      </c>
      <c r="P410">
        <f>_xlfn.XLOOKUP(Table4[[#This Row],[Product_ID]],Product_Dim[Product_ID],Product_Dim[Cost Cleaned2],"0")</f>
        <v>403.71</v>
      </c>
      <c r="Q410" s="4">
        <f>IFERROR(Table4[[#This Row],[Total Amount]]-Table4[[#This Row],[Cost]]*Table4[[#This Row],[Quantity]],0)</f>
        <v>-562.83059999999989</v>
      </c>
    </row>
    <row r="411" spans="1:17" x14ac:dyDescent="0.35">
      <c r="A411" t="s">
        <v>2224</v>
      </c>
      <c r="B411" s="1">
        <v>45837</v>
      </c>
      <c r="C411" t="s">
        <v>1024</v>
      </c>
      <c r="D411" t="s">
        <v>1572</v>
      </c>
      <c r="E411" t="s">
        <v>1798</v>
      </c>
      <c r="F411" t="str">
        <f>_xlfn.XLOOKUP(Table4[[#This Row],[Store_ID]],Table2[Store_ID],Table2[Region],"Unknown")</f>
        <v>West</v>
      </c>
      <c r="G411">
        <v>4</v>
      </c>
      <c r="H411">
        <f>IF(ISBLANK(G411),AVERAGE(Table4[Quantity]),(G411))</f>
        <v>4</v>
      </c>
      <c r="I411">
        <v>370.63</v>
      </c>
      <c r="J411">
        <f>IF(ISBLANK(I411),AVERAGE(Table4[Unit_Price]),(I411))</f>
        <v>370.63</v>
      </c>
      <c r="K411">
        <v>0.08</v>
      </c>
      <c r="L411">
        <f>Table4[[#This Row],[Quantity cleaned]]*Table4[[#This Row],[Unit Price Cleaned]]*(1-Table4[[#This Row],[Discount]])</f>
        <v>1363.9184</v>
      </c>
      <c r="M411">
        <f>IF(ISBLANK(L411),AVERAGE(Table4[Total Amount]),(L411))</f>
        <v>1363.9184</v>
      </c>
      <c r="N411" t="str">
        <f>_xlfn.XLOOKUP(Table4[[#This Row],[Product_ID]],Product_Dim[Product_ID],Product_Dim[Product_Name],"Missing")</f>
        <v>4K Home Projector</v>
      </c>
      <c r="O411" t="str">
        <f>_xlfn.XLOOKUP(Table4[[#This Row],[Product_ID]],Product_Dim[Product_ID],Product_Dim[Category],0)</f>
        <v>Electronics</v>
      </c>
      <c r="P411">
        <f>_xlfn.XLOOKUP(Table4[[#This Row],[Product_ID]],Product_Dim[Product_ID],Product_Dim[Cost Cleaned2],"0")</f>
        <v>465.34</v>
      </c>
      <c r="Q411" s="4">
        <f>IFERROR(Table4[[#This Row],[Total Amount]]-Table4[[#This Row],[Cost]]*Table4[[#This Row],[Quantity]],0)</f>
        <v>-497.44159999999988</v>
      </c>
    </row>
    <row r="412" spans="1:17" x14ac:dyDescent="0.35">
      <c r="A412" t="s">
        <v>2225</v>
      </c>
      <c r="B412" s="1">
        <v>45706</v>
      </c>
      <c r="C412" t="s">
        <v>1215</v>
      </c>
      <c r="D412" t="s">
        <v>1600</v>
      </c>
      <c r="E412" t="s">
        <v>1807</v>
      </c>
      <c r="F412" t="str">
        <f>_xlfn.XLOOKUP(Table4[[#This Row],[Store_ID]],Table2[Store_ID],Table2[Region],"Unknown")</f>
        <v>East</v>
      </c>
      <c r="G412">
        <v>4</v>
      </c>
      <c r="H412">
        <f>IF(ISBLANK(G412),AVERAGE(Table4[Quantity]),(G412))</f>
        <v>4</v>
      </c>
      <c r="I412">
        <v>349.84</v>
      </c>
      <c r="J412">
        <f>IF(ISBLANK(I412),AVERAGE(Table4[Unit_Price]),(I412))</f>
        <v>349.84</v>
      </c>
      <c r="K412">
        <v>0.11</v>
      </c>
      <c r="L412">
        <f>Table4[[#This Row],[Quantity cleaned]]*Table4[[#This Row],[Unit Price Cleaned]]*(1-Table4[[#This Row],[Discount]])</f>
        <v>1245.4304</v>
      </c>
      <c r="M412">
        <f>IF(ISBLANK(L412),AVERAGE(Table4[Total Amount]),(L412))</f>
        <v>1245.4304</v>
      </c>
      <c r="N412" t="str">
        <f>_xlfn.XLOOKUP(Table4[[#This Row],[Product_ID]],Product_Dim[Product_ID],Product_Dim[Product_Name],"Missing")</f>
        <v>Fabric Sofa Throw Blanket</v>
      </c>
      <c r="O412" t="str">
        <f>_xlfn.XLOOKUP(Table4[[#This Row],[Product_ID]],Product_Dim[Product_ID],Product_Dim[Category],0)</f>
        <v>Home</v>
      </c>
      <c r="P412">
        <f>_xlfn.XLOOKUP(Table4[[#This Row],[Product_ID]],Product_Dim[Product_ID],Product_Dim[Cost Cleaned2],"0")</f>
        <v>218.48</v>
      </c>
      <c r="Q412" s="4">
        <f>IFERROR(Table4[[#This Row],[Total Amount]]-Table4[[#This Row],[Cost]]*Table4[[#This Row],[Quantity]],0)</f>
        <v>371.5104</v>
      </c>
    </row>
    <row r="413" spans="1:17" x14ac:dyDescent="0.35">
      <c r="A413" t="s">
        <v>2226</v>
      </c>
      <c r="B413" s="1">
        <v>45823</v>
      </c>
      <c r="C413" t="s">
        <v>163</v>
      </c>
      <c r="D413" t="s">
        <v>1620</v>
      </c>
      <c r="E413" t="s">
        <v>1788</v>
      </c>
      <c r="F413" t="str">
        <f>_xlfn.XLOOKUP(Table4[[#This Row],[Store_ID]],Table2[Store_ID],Table2[Region],"Unknown")</f>
        <v>North</v>
      </c>
      <c r="G413">
        <v>1</v>
      </c>
      <c r="H413">
        <f>IF(ISBLANK(G413),AVERAGE(Table4[Quantity]),(G413))</f>
        <v>1</v>
      </c>
      <c r="I413">
        <v>770.87</v>
      </c>
      <c r="J413">
        <f>IF(ISBLANK(I413),AVERAGE(Table4[Unit_Price]),(I413))</f>
        <v>770.87</v>
      </c>
      <c r="K413">
        <v>0.1</v>
      </c>
      <c r="L413">
        <f>Table4[[#This Row],[Quantity cleaned]]*Table4[[#This Row],[Unit Price Cleaned]]*(1-Table4[[#This Row],[Discount]])</f>
        <v>693.78300000000002</v>
      </c>
      <c r="M413">
        <f>IF(ISBLANK(L413),AVERAGE(Table4[Total Amount]),(L413))</f>
        <v>693.78300000000002</v>
      </c>
      <c r="N413" t="str">
        <f>_xlfn.XLOOKUP(Table4[[#This Row],[Product_ID]],Product_Dim[Product_ID],Product_Dim[Product_Name],"Missing")</f>
        <v>Portable Power Bank</v>
      </c>
      <c r="O413" t="str">
        <f>_xlfn.XLOOKUP(Table4[[#This Row],[Product_ID]],Product_Dim[Product_ID],Product_Dim[Category],0)</f>
        <v>Electronics</v>
      </c>
      <c r="P413">
        <f>_xlfn.XLOOKUP(Table4[[#This Row],[Product_ID]],Product_Dim[Product_ID],Product_Dim[Cost Cleaned2],"0")</f>
        <v>326.06</v>
      </c>
      <c r="Q413" s="4">
        <f>IFERROR(Table4[[#This Row],[Total Amount]]-Table4[[#This Row],[Cost]]*Table4[[#This Row],[Quantity]],0)</f>
        <v>367.72300000000001</v>
      </c>
    </row>
    <row r="414" spans="1:17" x14ac:dyDescent="0.35">
      <c r="A414" t="s">
        <v>2227</v>
      </c>
      <c r="B414" s="1">
        <v>45518</v>
      </c>
      <c r="C414" t="s">
        <v>1470</v>
      </c>
      <c r="D414" t="s">
        <v>1740</v>
      </c>
      <c r="E414" t="s">
        <v>1801</v>
      </c>
      <c r="F414" t="str">
        <f>_xlfn.XLOOKUP(Table4[[#This Row],[Store_ID]],Table2[Store_ID],Table2[Region],"Unknown")</f>
        <v>North</v>
      </c>
      <c r="G414">
        <v>3</v>
      </c>
      <c r="H414">
        <f>IF(ISBLANK(G414),AVERAGE(Table4[Quantity]),(G414))</f>
        <v>3</v>
      </c>
      <c r="I414">
        <v>507.33</v>
      </c>
      <c r="J414">
        <f>IF(ISBLANK(I414),AVERAGE(Table4[Unit_Price]),(I414))</f>
        <v>507.33</v>
      </c>
      <c r="K414">
        <v>0.06</v>
      </c>
      <c r="L414">
        <f>Table4[[#This Row],[Quantity cleaned]]*Table4[[#This Row],[Unit Price Cleaned]]*(1-Table4[[#This Row],[Discount]])</f>
        <v>1430.6705999999999</v>
      </c>
      <c r="M414">
        <f>IF(ISBLANK(L414),AVERAGE(Table4[Total Amount]),(L414))</f>
        <v>1430.6705999999999</v>
      </c>
      <c r="N414" t="str">
        <f>_xlfn.XLOOKUP(Table4[[#This Row],[Product_ID]],Product_Dim[Product_ID],Product_Dim[Product_Name],"Missing")</f>
        <v>Stainless Steel Cookware Set</v>
      </c>
      <c r="O414" t="str">
        <f>_xlfn.XLOOKUP(Table4[[#This Row],[Product_ID]],Product_Dim[Product_ID],Product_Dim[Category],0)</f>
        <v>Home</v>
      </c>
      <c r="P414">
        <f>_xlfn.XLOOKUP(Table4[[#This Row],[Product_ID]],Product_Dim[Product_ID],Product_Dim[Cost Cleaned2],"0")</f>
        <v>201.41</v>
      </c>
      <c r="Q414" s="4">
        <f>IFERROR(Table4[[#This Row],[Total Amount]]-Table4[[#This Row],[Cost]]*Table4[[#This Row],[Quantity]],0)</f>
        <v>826.4405999999999</v>
      </c>
    </row>
    <row r="415" spans="1:17" x14ac:dyDescent="0.35">
      <c r="A415" t="s">
        <v>2228</v>
      </c>
      <c r="B415" s="1">
        <v>45863</v>
      </c>
      <c r="C415" t="s">
        <v>605</v>
      </c>
      <c r="D415" t="s">
        <v>1674</v>
      </c>
      <c r="E415" t="s">
        <v>1780</v>
      </c>
      <c r="F415" t="str">
        <f>_xlfn.XLOOKUP(Table4[[#This Row],[Store_ID]],Table2[Store_ID],Table2[Region],"Unknown")</f>
        <v>South</v>
      </c>
      <c r="G415">
        <v>1</v>
      </c>
      <c r="H415">
        <f>IF(ISBLANK(G415),AVERAGE(Table4[Quantity]),(G415))</f>
        <v>1</v>
      </c>
      <c r="I415">
        <v>87.78</v>
      </c>
      <c r="J415">
        <f>IF(ISBLANK(I415),AVERAGE(Table4[Unit_Price]),(I415))</f>
        <v>87.78</v>
      </c>
      <c r="K415">
        <v>0.06</v>
      </c>
      <c r="L415">
        <f>Table4[[#This Row],[Quantity cleaned]]*Table4[[#This Row],[Unit Price Cleaned]]*(1-Table4[[#This Row],[Discount]])</f>
        <v>82.513199999999998</v>
      </c>
      <c r="M415">
        <f>IF(ISBLANK(L415),AVERAGE(Table4[Total Amount]),(L415))</f>
        <v>82.513199999999998</v>
      </c>
      <c r="N415" t="str">
        <f>_xlfn.XLOOKUP(Table4[[#This Row],[Product_ID]],Product_Dim[Product_ID],Product_Dim[Product_Name],"Missing")</f>
        <v>Women's Hair Dryer Brush</v>
      </c>
      <c r="O415" t="str">
        <f>_xlfn.XLOOKUP(Table4[[#This Row],[Product_ID]],Product_Dim[Product_ID],Product_Dim[Category],0)</f>
        <v>Beauty</v>
      </c>
      <c r="P415">
        <f>_xlfn.XLOOKUP(Table4[[#This Row],[Product_ID]],Product_Dim[Product_ID],Product_Dim[Cost Cleaned2],"0")</f>
        <v>340.39</v>
      </c>
      <c r="Q415" s="4">
        <f>IFERROR(Table4[[#This Row],[Total Amount]]-Table4[[#This Row],[Cost]]*Table4[[#This Row],[Quantity]],0)</f>
        <v>-257.8768</v>
      </c>
    </row>
    <row r="416" spans="1:17" x14ac:dyDescent="0.35">
      <c r="A416" t="s">
        <v>2229</v>
      </c>
      <c r="B416" s="1">
        <v>45666</v>
      </c>
      <c r="C416" t="s">
        <v>31</v>
      </c>
      <c r="D416" t="s">
        <v>1728</v>
      </c>
      <c r="E416" t="s">
        <v>1763</v>
      </c>
      <c r="F416" t="str">
        <f>_xlfn.XLOOKUP(Table4[[#This Row],[Store_ID]],Table2[Store_ID],Table2[Region],"Unknown")</f>
        <v>South</v>
      </c>
      <c r="G416">
        <v>2</v>
      </c>
      <c r="H416">
        <f>IF(ISBLANK(G416),AVERAGE(Table4[Quantity]),(G416))</f>
        <v>2</v>
      </c>
      <c r="I416">
        <v>772.24</v>
      </c>
      <c r="J416">
        <f>IF(ISBLANK(I416),AVERAGE(Table4[Unit_Price]),(I416))</f>
        <v>772.24</v>
      </c>
      <c r="K416">
        <v>0.22</v>
      </c>
      <c r="L416">
        <f>Table4[[#This Row],[Quantity cleaned]]*Table4[[#This Row],[Unit Price Cleaned]]*(1-Table4[[#This Row],[Discount]])</f>
        <v>1204.6944000000001</v>
      </c>
      <c r="M416">
        <f>IF(ISBLANK(L416),AVERAGE(Table4[Total Amount]),(L416))</f>
        <v>1204.6944000000001</v>
      </c>
      <c r="N416" t="str">
        <f>_xlfn.XLOOKUP(Table4[[#This Row],[Product_ID]],Product_Dim[Product_ID],Product_Dim[Product_Name],"Missing")</f>
        <v>USB-C Laptop Charger</v>
      </c>
      <c r="O416" t="str">
        <f>_xlfn.XLOOKUP(Table4[[#This Row],[Product_ID]],Product_Dim[Product_ID],Product_Dim[Category],0)</f>
        <v>Electronics</v>
      </c>
      <c r="P416">
        <f>_xlfn.XLOOKUP(Table4[[#This Row],[Product_ID]],Product_Dim[Product_ID],Product_Dim[Cost Cleaned2],"0")</f>
        <v>377.52</v>
      </c>
      <c r="Q416" s="4">
        <f>IFERROR(Table4[[#This Row],[Total Amount]]-Table4[[#This Row],[Cost]]*Table4[[#This Row],[Quantity]],0)</f>
        <v>449.65440000000012</v>
      </c>
    </row>
    <row r="417" spans="1:17" x14ac:dyDescent="0.35">
      <c r="A417" t="s">
        <v>2230</v>
      </c>
      <c r="B417" s="1">
        <v>45813</v>
      </c>
      <c r="C417" t="s">
        <v>176</v>
      </c>
      <c r="D417" t="s">
        <v>1682</v>
      </c>
      <c r="E417" t="s">
        <v>1793</v>
      </c>
      <c r="F417" t="str">
        <f>_xlfn.XLOOKUP(Table4[[#This Row],[Store_ID]],Table2[Store_ID],Table2[Region],"Unknown")</f>
        <v>South</v>
      </c>
      <c r="G417">
        <v>1</v>
      </c>
      <c r="H417">
        <f>IF(ISBLANK(G417),AVERAGE(Table4[Quantity]),(G417))</f>
        <v>1</v>
      </c>
      <c r="I417">
        <v>108.27</v>
      </c>
      <c r="J417">
        <f>IF(ISBLANK(I417),AVERAGE(Table4[Unit_Price]),(I417))</f>
        <v>108.27</v>
      </c>
      <c r="K417">
        <v>0.1</v>
      </c>
      <c r="L417">
        <f>Table4[[#This Row],[Quantity cleaned]]*Table4[[#This Row],[Unit Price Cleaned]]*(1-Table4[[#This Row],[Discount]])</f>
        <v>97.442999999999998</v>
      </c>
      <c r="M417">
        <f>IF(ISBLANK(L417),AVERAGE(Table4[Total Amount]),(L417))</f>
        <v>97.442999999999998</v>
      </c>
      <c r="N417" t="str">
        <f>_xlfn.XLOOKUP(Table4[[#This Row],[Product_ID]],Product_Dim[Product_ID],Product_Dim[Product_Name],"Missing")</f>
        <v>Kitchen Storage Rack</v>
      </c>
      <c r="O417" t="str">
        <f>_xlfn.XLOOKUP(Table4[[#This Row],[Product_ID]],Product_Dim[Product_ID],Product_Dim[Category],0)</f>
        <v>Home</v>
      </c>
      <c r="P417">
        <f>_xlfn.XLOOKUP(Table4[[#This Row],[Product_ID]],Product_Dim[Product_ID],Product_Dim[Cost Cleaned2],"0")</f>
        <v>138.05000000000001</v>
      </c>
      <c r="Q417" s="4">
        <f>IFERROR(Table4[[#This Row],[Total Amount]]-Table4[[#This Row],[Cost]]*Table4[[#This Row],[Quantity]],0)</f>
        <v>-40.607000000000014</v>
      </c>
    </row>
    <row r="418" spans="1:17" x14ac:dyDescent="0.35">
      <c r="A418" t="s">
        <v>2231</v>
      </c>
      <c r="B418" s="1">
        <v>45633</v>
      </c>
      <c r="C418" t="s">
        <v>1084</v>
      </c>
      <c r="D418" t="s">
        <v>1618</v>
      </c>
      <c r="E418" t="s">
        <v>1801</v>
      </c>
      <c r="F418" t="str">
        <f>_xlfn.XLOOKUP(Table4[[#This Row],[Store_ID]],Table2[Store_ID],Table2[Region],"Unknown")</f>
        <v>North</v>
      </c>
      <c r="G418">
        <v>2</v>
      </c>
      <c r="H418">
        <f>IF(ISBLANK(G418),AVERAGE(Table4[Quantity]),(G418))</f>
        <v>2</v>
      </c>
      <c r="I418">
        <v>839.24</v>
      </c>
      <c r="J418">
        <f>IF(ISBLANK(I418),AVERAGE(Table4[Unit_Price]),(I418))</f>
        <v>839.24</v>
      </c>
      <c r="K418">
        <v>0.21</v>
      </c>
      <c r="L418">
        <f>Table4[[#This Row],[Quantity cleaned]]*Table4[[#This Row],[Unit Price Cleaned]]*(1-Table4[[#This Row],[Discount]])</f>
        <v>1325.9992</v>
      </c>
      <c r="M418">
        <f>IF(ISBLANK(L418),AVERAGE(Table4[Total Amount]),(L418))</f>
        <v>1325.9992</v>
      </c>
      <c r="N418" t="str">
        <f>_xlfn.XLOOKUP(Table4[[#This Row],[Product_ID]],Product_Dim[Product_ID],Product_Dim[Product_Name],"Missing")</f>
        <v>Sports Water Hydration Pack</v>
      </c>
      <c r="O418" t="str">
        <f>_xlfn.XLOOKUP(Table4[[#This Row],[Product_ID]],Product_Dim[Product_ID],Product_Dim[Category],0)</f>
        <v>Sports</v>
      </c>
      <c r="P418">
        <f>_xlfn.XLOOKUP(Table4[[#This Row],[Product_ID]],Product_Dim[Product_ID],Product_Dim[Cost Cleaned2],"0")</f>
        <v>135.61000000000001</v>
      </c>
      <c r="Q418" s="4">
        <f>IFERROR(Table4[[#This Row],[Total Amount]]-Table4[[#This Row],[Cost]]*Table4[[#This Row],[Quantity]],0)</f>
        <v>1054.7791999999999</v>
      </c>
    </row>
    <row r="419" spans="1:17" x14ac:dyDescent="0.35">
      <c r="A419" t="s">
        <v>2232</v>
      </c>
      <c r="B419" s="1">
        <v>45331</v>
      </c>
      <c r="C419" t="s">
        <v>1191</v>
      </c>
      <c r="D419" t="s">
        <v>1658</v>
      </c>
      <c r="E419" t="s">
        <v>1783</v>
      </c>
      <c r="F419" t="str">
        <f>_xlfn.XLOOKUP(Table4[[#This Row],[Store_ID]],Table2[Store_ID],Table2[Region],"Unknown")</f>
        <v>East</v>
      </c>
      <c r="G419">
        <v>2</v>
      </c>
      <c r="H419">
        <f>IF(ISBLANK(G419),AVERAGE(Table4[Quantity]),(G419))</f>
        <v>2</v>
      </c>
      <c r="I419">
        <v>466.27</v>
      </c>
      <c r="J419">
        <f>IF(ISBLANK(I419),AVERAGE(Table4[Unit_Price]),(I419))</f>
        <v>466.27</v>
      </c>
      <c r="K419">
        <v>0.11</v>
      </c>
      <c r="L419">
        <f>Table4[[#This Row],[Quantity cleaned]]*Table4[[#This Row],[Unit Price Cleaned]]*(1-Table4[[#This Row],[Discount]])</f>
        <v>829.9606</v>
      </c>
      <c r="M419">
        <f>IF(ISBLANK(L419),AVERAGE(Table4[Total Amount]),(L419))</f>
        <v>829.9606</v>
      </c>
      <c r="N419" t="str">
        <f>_xlfn.XLOOKUP(Table4[[#This Row],[Product_ID]],Product_Dim[Product_ID],Product_Dim[Product_Name],"Missing")</f>
        <v>Womens Cotton Scarf</v>
      </c>
      <c r="O419" t="str">
        <f>_xlfn.XLOOKUP(Table4[[#This Row],[Product_ID]],Product_Dim[Product_ID],Product_Dim[Category],0)</f>
        <v>Clothing</v>
      </c>
      <c r="P419">
        <f>_xlfn.XLOOKUP(Table4[[#This Row],[Product_ID]],Product_Dim[Product_ID],Product_Dim[Cost Cleaned2],"0")</f>
        <v>113.83</v>
      </c>
      <c r="Q419" s="4">
        <f>IFERROR(Table4[[#This Row],[Total Amount]]-Table4[[#This Row],[Cost]]*Table4[[#This Row],[Quantity]],0)</f>
        <v>602.30060000000003</v>
      </c>
    </row>
    <row r="420" spans="1:17" x14ac:dyDescent="0.35">
      <c r="A420" t="s">
        <v>2233</v>
      </c>
      <c r="B420" s="1">
        <v>45942</v>
      </c>
      <c r="C420" t="s">
        <v>1235</v>
      </c>
      <c r="D420" t="s">
        <v>1666</v>
      </c>
      <c r="E420" t="s">
        <v>1793</v>
      </c>
      <c r="F420" t="str">
        <f>_xlfn.XLOOKUP(Table4[[#This Row],[Store_ID]],Table2[Store_ID],Table2[Region],"Unknown")</f>
        <v>South</v>
      </c>
      <c r="G420">
        <v>3</v>
      </c>
      <c r="H420">
        <f>IF(ISBLANK(G420),AVERAGE(Table4[Quantity]),(G420))</f>
        <v>3</v>
      </c>
      <c r="I420">
        <v>969.83</v>
      </c>
      <c r="J420">
        <f>IF(ISBLANK(I420),AVERAGE(Table4[Unit_Price]),(I420))</f>
        <v>969.83</v>
      </c>
      <c r="K420">
        <v>0.02</v>
      </c>
      <c r="L420">
        <f>Table4[[#This Row],[Quantity cleaned]]*Table4[[#This Row],[Unit Price Cleaned]]*(1-Table4[[#This Row],[Discount]])</f>
        <v>2851.3002000000001</v>
      </c>
      <c r="M420">
        <f>IF(ISBLANK(L420),AVERAGE(Table4[Total Amount]),(L420))</f>
        <v>2851.3002000000001</v>
      </c>
      <c r="N420" t="str">
        <f>_xlfn.XLOOKUP(Table4[[#This Row],[Product_ID]],Product_Dim[Product_ID],Product_Dim[Product_Name],"Missing")</f>
        <v>Laptop Cooling Pad</v>
      </c>
      <c r="O420" t="str">
        <f>_xlfn.XLOOKUP(Table4[[#This Row],[Product_ID]],Product_Dim[Product_ID],Product_Dim[Category],0)</f>
        <v>Electronics</v>
      </c>
      <c r="P420">
        <f>_xlfn.XLOOKUP(Table4[[#This Row],[Product_ID]],Product_Dim[Product_ID],Product_Dim[Cost Cleaned2],"0")</f>
        <v>86.42</v>
      </c>
      <c r="Q420" s="4">
        <f>IFERROR(Table4[[#This Row],[Total Amount]]-Table4[[#This Row],[Cost]]*Table4[[#This Row],[Quantity]],0)</f>
        <v>2592.0402000000004</v>
      </c>
    </row>
    <row r="421" spans="1:17" x14ac:dyDescent="0.35">
      <c r="A421" t="s">
        <v>2234</v>
      </c>
      <c r="B421" s="1">
        <v>45824</v>
      </c>
      <c r="C421" t="s">
        <v>1290</v>
      </c>
      <c r="D421" t="s">
        <v>1724</v>
      </c>
      <c r="E421" t="s">
        <v>1807</v>
      </c>
      <c r="F421" t="str">
        <f>_xlfn.XLOOKUP(Table4[[#This Row],[Store_ID]],Table2[Store_ID],Table2[Region],"Unknown")</f>
        <v>East</v>
      </c>
      <c r="G421">
        <v>2</v>
      </c>
      <c r="H421">
        <f>IF(ISBLANK(G421),AVERAGE(Table4[Quantity]),(G421))</f>
        <v>2</v>
      </c>
      <c r="I421">
        <v>782.11</v>
      </c>
      <c r="J421">
        <f>IF(ISBLANK(I421),AVERAGE(Table4[Unit_Price]),(I421))</f>
        <v>782.11</v>
      </c>
      <c r="K421">
        <v>0.17</v>
      </c>
      <c r="L421">
        <f>Table4[[#This Row],[Quantity cleaned]]*Table4[[#This Row],[Unit Price Cleaned]]*(1-Table4[[#This Row],[Discount]])</f>
        <v>1298.3026</v>
      </c>
      <c r="M421">
        <f>IF(ISBLANK(L421),AVERAGE(Table4[Total Amount]),(L421))</f>
        <v>1298.3026</v>
      </c>
      <c r="N421" t="str">
        <f>_xlfn.XLOOKUP(Table4[[#This Row],[Product_ID]],Product_Dim[Product_ID],Product_Dim[Product_Name],"Missing")</f>
        <v>Women's High Heels</v>
      </c>
      <c r="O421" t="str">
        <f>_xlfn.XLOOKUP(Table4[[#This Row],[Product_ID]],Product_Dim[Product_ID],Product_Dim[Category],0)</f>
        <v>Clothing</v>
      </c>
      <c r="P421">
        <f>_xlfn.XLOOKUP(Table4[[#This Row],[Product_ID]],Product_Dim[Product_ID],Product_Dim[Cost Cleaned2],"0")</f>
        <v>438.25</v>
      </c>
      <c r="Q421" s="4">
        <f>IFERROR(Table4[[#This Row],[Total Amount]]-Table4[[#This Row],[Cost]]*Table4[[#This Row],[Quantity]],0)</f>
        <v>421.80259999999998</v>
      </c>
    </row>
    <row r="422" spans="1:17" x14ac:dyDescent="0.35">
      <c r="A422" t="s">
        <v>2235</v>
      </c>
      <c r="B422" s="1">
        <v>45921</v>
      </c>
      <c r="C422" t="s">
        <v>1390</v>
      </c>
      <c r="D422" t="s">
        <v>1622</v>
      </c>
      <c r="E422" t="s">
        <v>1786</v>
      </c>
      <c r="F422" t="str">
        <f>_xlfn.XLOOKUP(Table4[[#This Row],[Store_ID]],Table2[Store_ID],Table2[Region],"Unknown")</f>
        <v>South</v>
      </c>
      <c r="G422">
        <v>2</v>
      </c>
      <c r="H422">
        <f>IF(ISBLANK(G422),AVERAGE(Table4[Quantity]),(G422))</f>
        <v>2</v>
      </c>
      <c r="I422">
        <v>74.63</v>
      </c>
      <c r="J422">
        <f>IF(ISBLANK(I422),AVERAGE(Table4[Unit_Price]),(I422))</f>
        <v>74.63</v>
      </c>
      <c r="K422">
        <v>0.01</v>
      </c>
      <c r="L422">
        <f>Table4[[#This Row],[Quantity cleaned]]*Table4[[#This Row],[Unit Price Cleaned]]*(1-Table4[[#This Row],[Discount]])</f>
        <v>147.76739999999998</v>
      </c>
      <c r="M422">
        <f>IF(ISBLANK(L422),AVERAGE(Table4[Total Amount]),(L422))</f>
        <v>147.76739999999998</v>
      </c>
      <c r="N422" t="str">
        <f>_xlfn.XLOOKUP(Table4[[#This Row],[Product_ID]],Product_Dim[Product_ID],Product_Dim[Product_Name],"Missing")</f>
        <v>Noise-Canceling Headphones</v>
      </c>
      <c r="O422" t="str">
        <f>_xlfn.XLOOKUP(Table4[[#This Row],[Product_ID]],Product_Dim[Product_ID],Product_Dim[Category],0)</f>
        <v>Electronics</v>
      </c>
      <c r="P422">
        <f>_xlfn.XLOOKUP(Table4[[#This Row],[Product_ID]],Product_Dim[Product_ID],Product_Dim[Cost Cleaned2],"0")</f>
        <v>38.520000000000003</v>
      </c>
      <c r="Q422" s="4">
        <f>IFERROR(Table4[[#This Row],[Total Amount]]-Table4[[#This Row],[Cost]]*Table4[[#This Row],[Quantity]],0)</f>
        <v>70.727399999999975</v>
      </c>
    </row>
    <row r="423" spans="1:17" x14ac:dyDescent="0.35">
      <c r="A423" t="s">
        <v>2236</v>
      </c>
      <c r="B423" s="1">
        <v>45909</v>
      </c>
      <c r="C423" t="s">
        <v>155</v>
      </c>
      <c r="D423" t="s">
        <v>1712</v>
      </c>
      <c r="E423" t="s">
        <v>1770</v>
      </c>
      <c r="F423" t="str">
        <f>_xlfn.XLOOKUP(Table4[[#This Row],[Store_ID]],Table2[Store_ID],Table2[Region],"Unknown")</f>
        <v>East</v>
      </c>
      <c r="G423">
        <v>3</v>
      </c>
      <c r="H423">
        <f>IF(ISBLANK(G423),AVERAGE(Table4[Quantity]),(G423))</f>
        <v>3</v>
      </c>
      <c r="I423">
        <v>522.78</v>
      </c>
      <c r="J423">
        <f>IF(ISBLANK(I423),AVERAGE(Table4[Unit_Price]),(I423))</f>
        <v>522.78</v>
      </c>
      <c r="K423">
        <v>0.25</v>
      </c>
      <c r="L423">
        <f>Table4[[#This Row],[Quantity cleaned]]*Table4[[#This Row],[Unit Price Cleaned]]*(1-Table4[[#This Row],[Discount]])</f>
        <v>1176.2549999999999</v>
      </c>
      <c r="M423">
        <f>IF(ISBLANK(L423),AVERAGE(Table4[Total Amount]),(L423))</f>
        <v>1176.2549999999999</v>
      </c>
      <c r="N423" t="str">
        <f>_xlfn.XLOOKUP(Table4[[#This Row],[Product_ID]],Product_Dim[Product_ID],Product_Dim[Product_Name],"Missing")</f>
        <v>Women's Beanie Hat</v>
      </c>
      <c r="O423" t="str">
        <f>_xlfn.XLOOKUP(Table4[[#This Row],[Product_ID]],Product_Dim[Product_ID],Product_Dim[Category],0)</f>
        <v>Clothing</v>
      </c>
      <c r="P423">
        <f>_xlfn.XLOOKUP(Table4[[#This Row],[Product_ID]],Product_Dim[Product_ID],Product_Dim[Cost Cleaned2],"0")</f>
        <v>119.57</v>
      </c>
      <c r="Q423" s="4">
        <f>IFERROR(Table4[[#This Row],[Total Amount]]-Table4[[#This Row],[Cost]]*Table4[[#This Row],[Quantity]],0)</f>
        <v>817.54499999999985</v>
      </c>
    </row>
    <row r="424" spans="1:17" x14ac:dyDescent="0.35">
      <c r="A424" t="s">
        <v>2237</v>
      </c>
      <c r="B424" s="1">
        <v>45853</v>
      </c>
      <c r="C424" t="s">
        <v>1057</v>
      </c>
      <c r="D424" t="s">
        <v>1568</v>
      </c>
      <c r="E424" t="s">
        <v>1795</v>
      </c>
      <c r="F424" t="str">
        <f>_xlfn.XLOOKUP(Table4[[#This Row],[Store_ID]],Table2[Store_ID],Table2[Region],"Unknown")</f>
        <v>North</v>
      </c>
      <c r="G424">
        <v>1</v>
      </c>
      <c r="H424">
        <f>IF(ISBLANK(G424),AVERAGE(Table4[Quantity]),(G424))</f>
        <v>1</v>
      </c>
      <c r="I424">
        <v>206.45</v>
      </c>
      <c r="J424">
        <f>IF(ISBLANK(I424),AVERAGE(Table4[Unit_Price]),(I424))</f>
        <v>206.45</v>
      </c>
      <c r="K424">
        <v>0.15</v>
      </c>
      <c r="L424">
        <f>Table4[[#This Row],[Quantity cleaned]]*Table4[[#This Row],[Unit Price Cleaned]]*(1-Table4[[#This Row],[Discount]])</f>
        <v>175.48249999999999</v>
      </c>
      <c r="M424">
        <f>IF(ISBLANK(L424),AVERAGE(Table4[Total Amount]),(L424))</f>
        <v>175.48249999999999</v>
      </c>
      <c r="N424" t="str">
        <f>_xlfn.XLOOKUP(Table4[[#This Row],[Product_ID]],Product_Dim[Product_ID],Product_Dim[Product_Name],"Missing")</f>
        <v>USB-C Fast Charger</v>
      </c>
      <c r="O424" t="str">
        <f>_xlfn.XLOOKUP(Table4[[#This Row],[Product_ID]],Product_Dim[Product_ID],Product_Dim[Category],0)</f>
        <v>Electronics</v>
      </c>
      <c r="P424">
        <f>_xlfn.XLOOKUP(Table4[[#This Row],[Product_ID]],Product_Dim[Product_ID],Product_Dim[Cost Cleaned2],"0")</f>
        <v>242.23</v>
      </c>
      <c r="Q424" s="4">
        <f>IFERROR(Table4[[#This Row],[Total Amount]]-Table4[[#This Row],[Cost]]*Table4[[#This Row],[Quantity]],0)</f>
        <v>-66.747500000000002</v>
      </c>
    </row>
    <row r="425" spans="1:17" x14ac:dyDescent="0.35">
      <c r="A425" t="s">
        <v>2238</v>
      </c>
      <c r="B425" s="1">
        <v>45580</v>
      </c>
      <c r="C425" t="s">
        <v>485</v>
      </c>
      <c r="D425" t="s">
        <v>1680</v>
      </c>
      <c r="E425" t="s">
        <v>1767</v>
      </c>
      <c r="F425" t="str">
        <f>_xlfn.XLOOKUP(Table4[[#This Row],[Store_ID]],Table2[Store_ID],Table2[Region],"Unknown")</f>
        <v>North</v>
      </c>
      <c r="G425">
        <v>1</v>
      </c>
      <c r="H425">
        <f>IF(ISBLANK(G425),AVERAGE(Table4[Quantity]),(G425))</f>
        <v>1</v>
      </c>
      <c r="I425">
        <v>815.53</v>
      </c>
      <c r="J425">
        <f>IF(ISBLANK(I425),AVERAGE(Table4[Unit_Price]),(I425))</f>
        <v>815.53</v>
      </c>
      <c r="K425">
        <v>0.3</v>
      </c>
      <c r="L425">
        <f>Table4[[#This Row],[Quantity cleaned]]*Table4[[#This Row],[Unit Price Cleaned]]*(1-Table4[[#This Row],[Discount]])</f>
        <v>570.87099999999998</v>
      </c>
      <c r="M425">
        <f>IF(ISBLANK(L425),AVERAGE(Table4[Total Amount]),(L425))</f>
        <v>570.87099999999998</v>
      </c>
      <c r="N425" t="str">
        <f>_xlfn.XLOOKUP(Table4[[#This Row],[Product_ID]],Product_Dim[Product_ID],Product_Dim[Product_Name],"Missing")</f>
        <v>Men's Sports Shorts</v>
      </c>
      <c r="O425" t="str">
        <f>_xlfn.XLOOKUP(Table4[[#This Row],[Product_ID]],Product_Dim[Product_ID],Product_Dim[Category],0)</f>
        <v>Clothing</v>
      </c>
      <c r="P425">
        <f>_xlfn.XLOOKUP(Table4[[#This Row],[Product_ID]],Product_Dim[Product_ID],Product_Dim[Cost Cleaned2],"0")</f>
        <v>218.22</v>
      </c>
      <c r="Q425" s="4">
        <f>IFERROR(Table4[[#This Row],[Total Amount]]-Table4[[#This Row],[Cost]]*Table4[[#This Row],[Quantity]],0)</f>
        <v>352.65099999999995</v>
      </c>
    </row>
    <row r="426" spans="1:17" x14ac:dyDescent="0.35">
      <c r="A426" t="s">
        <v>2239</v>
      </c>
      <c r="B426" s="1">
        <v>45220</v>
      </c>
      <c r="C426" t="s">
        <v>142</v>
      </c>
      <c r="D426" t="s">
        <v>1700</v>
      </c>
      <c r="E426" t="s">
        <v>1791</v>
      </c>
      <c r="F426" t="str">
        <f>_xlfn.XLOOKUP(Table4[[#This Row],[Store_ID]],Table2[Store_ID],Table2[Region],"Unknown")</f>
        <v>East</v>
      </c>
      <c r="G426">
        <v>1</v>
      </c>
      <c r="H426">
        <f>IF(ISBLANK(G426),AVERAGE(Table4[Quantity]),(G426))</f>
        <v>1</v>
      </c>
      <c r="I426">
        <v>823.61</v>
      </c>
      <c r="J426">
        <f>IF(ISBLANK(I426),AVERAGE(Table4[Unit_Price]),(I426))</f>
        <v>823.61</v>
      </c>
      <c r="K426">
        <v>0.28000000000000003</v>
      </c>
      <c r="L426">
        <f>Table4[[#This Row],[Quantity cleaned]]*Table4[[#This Row],[Unit Price Cleaned]]*(1-Table4[[#This Row],[Discount]])</f>
        <v>592.99919999999997</v>
      </c>
      <c r="M426">
        <f>IF(ISBLANK(L426),AVERAGE(Table4[Total Amount]),(L426))</f>
        <v>592.99919999999997</v>
      </c>
      <c r="N426" t="str">
        <f>_xlfn.XLOOKUP(Table4[[#This Row],[Product_ID]],Product_Dim[Product_ID],Product_Dim[Product_Name],"Missing")</f>
        <v>Decorative Lamp Shade</v>
      </c>
      <c r="O426" t="str">
        <f>_xlfn.XLOOKUP(Table4[[#This Row],[Product_ID]],Product_Dim[Product_ID],Product_Dim[Category],0)</f>
        <v>Home</v>
      </c>
      <c r="P426">
        <f>_xlfn.XLOOKUP(Table4[[#This Row],[Product_ID]],Product_Dim[Product_ID],Product_Dim[Cost Cleaned2],"0")</f>
        <v>228.53</v>
      </c>
      <c r="Q426" s="4">
        <f>IFERROR(Table4[[#This Row],[Total Amount]]-Table4[[#This Row],[Cost]]*Table4[[#This Row],[Quantity]],0)</f>
        <v>364.4692</v>
      </c>
    </row>
    <row r="427" spans="1:17" x14ac:dyDescent="0.35">
      <c r="A427" t="s">
        <v>2240</v>
      </c>
      <c r="B427" s="1">
        <v>45807</v>
      </c>
      <c r="C427" t="s">
        <v>1467</v>
      </c>
      <c r="D427" t="s">
        <v>1716</v>
      </c>
      <c r="E427" t="s">
        <v>1780</v>
      </c>
      <c r="F427" t="str">
        <f>_xlfn.XLOOKUP(Table4[[#This Row],[Store_ID]],Table2[Store_ID],Table2[Region],"Unknown")</f>
        <v>South</v>
      </c>
      <c r="G427">
        <v>2</v>
      </c>
      <c r="H427">
        <f>IF(ISBLANK(G427),AVERAGE(Table4[Quantity]),(G427))</f>
        <v>2</v>
      </c>
      <c r="I427">
        <v>209.96</v>
      </c>
      <c r="J427">
        <f>IF(ISBLANK(I427),AVERAGE(Table4[Unit_Price]),(I427))</f>
        <v>209.96</v>
      </c>
      <c r="K427">
        <v>0</v>
      </c>
      <c r="L427">
        <f>Table4[[#This Row],[Quantity cleaned]]*Table4[[#This Row],[Unit Price Cleaned]]*(1-Table4[[#This Row],[Discount]])</f>
        <v>419.92</v>
      </c>
      <c r="M427">
        <f>IF(ISBLANK(L427),AVERAGE(Table4[Total Amount]),(L427))</f>
        <v>419.92</v>
      </c>
      <c r="N427" t="str">
        <f>_xlfn.XLOOKUP(Table4[[#This Row],[Product_ID]],Product_Dim[Product_ID],Product_Dim[Product_Name],"Missing")</f>
        <v>LED Bedside Lamp</v>
      </c>
      <c r="O427" t="str">
        <f>_xlfn.XLOOKUP(Table4[[#This Row],[Product_ID]],Product_Dim[Product_ID],Product_Dim[Category],0)</f>
        <v>Home</v>
      </c>
      <c r="P427">
        <f>_xlfn.XLOOKUP(Table4[[#This Row],[Product_ID]],Product_Dim[Product_ID],Product_Dim[Cost Cleaned2],"0")</f>
        <v>371.38</v>
      </c>
      <c r="Q427" s="4">
        <f>IFERROR(Table4[[#This Row],[Total Amount]]-Table4[[#This Row],[Cost]]*Table4[[#This Row],[Quantity]],0)</f>
        <v>-322.83999999999997</v>
      </c>
    </row>
    <row r="428" spans="1:17" x14ac:dyDescent="0.35">
      <c r="A428" t="s">
        <v>2241</v>
      </c>
      <c r="B428" s="1">
        <v>45462</v>
      </c>
      <c r="C428" t="s">
        <v>574</v>
      </c>
      <c r="D428" t="s">
        <v>1537</v>
      </c>
      <c r="E428" t="s">
        <v>1798</v>
      </c>
      <c r="F428" t="str">
        <f>_xlfn.XLOOKUP(Table4[[#This Row],[Store_ID]],Table2[Store_ID],Table2[Region],"Unknown")</f>
        <v>West</v>
      </c>
      <c r="G428">
        <v>4</v>
      </c>
      <c r="H428">
        <f>IF(ISBLANK(G428),AVERAGE(Table4[Quantity]),(G428))</f>
        <v>4</v>
      </c>
      <c r="I428">
        <v>897.93</v>
      </c>
      <c r="J428">
        <f>IF(ISBLANK(I428),AVERAGE(Table4[Unit_Price]),(I428))</f>
        <v>897.93</v>
      </c>
      <c r="K428">
        <v>0.05</v>
      </c>
      <c r="L428">
        <f>Table4[[#This Row],[Quantity cleaned]]*Table4[[#This Row],[Unit Price Cleaned]]*(1-Table4[[#This Row],[Discount]])</f>
        <v>3412.1339999999996</v>
      </c>
      <c r="M428">
        <f>IF(ISBLANK(L428),AVERAGE(Table4[Total Amount]),(L428))</f>
        <v>3412.1339999999996</v>
      </c>
      <c r="N428" t="str">
        <f>_xlfn.XLOOKUP(Table4[[#This Row],[Product_ID]],Product_Dim[Product_ID],Product_Dim[Product_Name],"Missing")</f>
        <v>Brother Laser Printer</v>
      </c>
      <c r="O428" t="str">
        <f>_xlfn.XLOOKUP(Table4[[#This Row],[Product_ID]],Product_Dim[Product_ID],Product_Dim[Category],0)</f>
        <v>Electronics</v>
      </c>
      <c r="P428">
        <f>_xlfn.XLOOKUP(Table4[[#This Row],[Product_ID]],Product_Dim[Product_ID],Product_Dim[Cost Cleaned2],"0")</f>
        <v>112.42</v>
      </c>
      <c r="Q428" s="4">
        <f>IFERROR(Table4[[#This Row],[Total Amount]]-Table4[[#This Row],[Cost]]*Table4[[#This Row],[Quantity]],0)</f>
        <v>2962.4539999999997</v>
      </c>
    </row>
    <row r="429" spans="1:17" x14ac:dyDescent="0.35">
      <c r="A429" t="s">
        <v>2242</v>
      </c>
      <c r="B429" s="1">
        <v>45646</v>
      </c>
      <c r="C429" t="s">
        <v>593</v>
      </c>
      <c r="D429" t="s">
        <v>1668</v>
      </c>
      <c r="E429" t="s">
        <v>1746</v>
      </c>
      <c r="F429" t="str">
        <f>_xlfn.XLOOKUP(Table4[[#This Row],[Store_ID]],Table2[Store_ID],Table2[Region],"Unknown")</f>
        <v>East</v>
      </c>
      <c r="G429">
        <v>4</v>
      </c>
      <c r="H429">
        <f>IF(ISBLANK(G429),AVERAGE(Table4[Quantity]),(G429))</f>
        <v>4</v>
      </c>
      <c r="I429">
        <v>925.95</v>
      </c>
      <c r="J429">
        <f>IF(ISBLANK(I429),AVERAGE(Table4[Unit_Price]),(I429))</f>
        <v>925.95</v>
      </c>
      <c r="K429">
        <v>0.16</v>
      </c>
      <c r="L429">
        <f>Table4[[#This Row],[Quantity cleaned]]*Table4[[#This Row],[Unit Price Cleaned]]*(1-Table4[[#This Row],[Discount]])</f>
        <v>3111.192</v>
      </c>
      <c r="M429">
        <f>IF(ISBLANK(L429),AVERAGE(Table4[Total Amount]),(L429))</f>
        <v>3111.192</v>
      </c>
      <c r="N429" t="str">
        <f>_xlfn.XLOOKUP(Table4[[#This Row],[Product_ID]],Product_Dim[Product_ID],Product_Dim[Product_Name],"Missing")</f>
        <v>Organic Sunscreen Lotion</v>
      </c>
      <c r="O429" t="str">
        <f>_xlfn.XLOOKUP(Table4[[#This Row],[Product_ID]],Product_Dim[Product_ID],Product_Dim[Category],0)</f>
        <v>Beauty</v>
      </c>
      <c r="P429">
        <f>_xlfn.XLOOKUP(Table4[[#This Row],[Product_ID]],Product_Dim[Product_ID],Product_Dim[Cost Cleaned2],"0")</f>
        <v>266.86</v>
      </c>
      <c r="Q429" s="4">
        <f>IFERROR(Table4[[#This Row],[Total Amount]]-Table4[[#This Row],[Cost]]*Table4[[#This Row],[Quantity]],0)</f>
        <v>2043.752</v>
      </c>
    </row>
    <row r="430" spans="1:17" x14ac:dyDescent="0.35">
      <c r="A430" t="s">
        <v>2243</v>
      </c>
      <c r="B430" s="1">
        <v>45520</v>
      </c>
      <c r="C430" t="s">
        <v>299</v>
      </c>
      <c r="D430" t="s">
        <v>1644</v>
      </c>
      <c r="E430" t="s">
        <v>1770</v>
      </c>
      <c r="F430" t="str">
        <f>_xlfn.XLOOKUP(Table4[[#This Row],[Store_ID]],Table2[Store_ID],Table2[Region],"Unknown")</f>
        <v>East</v>
      </c>
      <c r="G430">
        <v>2</v>
      </c>
      <c r="H430">
        <f>IF(ISBLANK(G430),AVERAGE(Table4[Quantity]),(G430))</f>
        <v>2</v>
      </c>
      <c r="I430">
        <v>573.09</v>
      </c>
      <c r="J430">
        <f>IF(ISBLANK(I430),AVERAGE(Table4[Unit_Price]),(I430))</f>
        <v>573.09</v>
      </c>
      <c r="K430">
        <v>0.03</v>
      </c>
      <c r="L430">
        <f>Table4[[#This Row],[Quantity cleaned]]*Table4[[#This Row],[Unit Price Cleaned]]*(1-Table4[[#This Row],[Discount]])</f>
        <v>1111.7945999999999</v>
      </c>
      <c r="M430">
        <f>IF(ISBLANK(L430),AVERAGE(Table4[Total Amount]),(L430))</f>
        <v>1111.7945999999999</v>
      </c>
      <c r="N430" t="str">
        <f>_xlfn.XLOOKUP(Table4[[#This Row],[Product_ID]],Product_Dim[Product_ID],Product_Dim[Product_Name],"Missing")</f>
        <v>HDMI Cable – 2m</v>
      </c>
      <c r="O430" t="str">
        <f>_xlfn.XLOOKUP(Table4[[#This Row],[Product_ID]],Product_Dim[Product_ID],Product_Dim[Category],0)</f>
        <v>Electronics</v>
      </c>
      <c r="P430">
        <f>_xlfn.XLOOKUP(Table4[[#This Row],[Product_ID]],Product_Dim[Product_ID],Product_Dim[Cost Cleaned2],"0")</f>
        <v>88.49</v>
      </c>
      <c r="Q430" s="4">
        <f>IFERROR(Table4[[#This Row],[Total Amount]]-Table4[[#This Row],[Cost]]*Table4[[#This Row],[Quantity]],0)</f>
        <v>934.81459999999993</v>
      </c>
    </row>
    <row r="431" spans="1:17" x14ac:dyDescent="0.35">
      <c r="A431" t="s">
        <v>2244</v>
      </c>
      <c r="B431" s="1">
        <v>45731</v>
      </c>
      <c r="C431" t="s">
        <v>599</v>
      </c>
      <c r="D431" t="s">
        <v>1554</v>
      </c>
      <c r="E431" t="s">
        <v>1763</v>
      </c>
      <c r="F431" t="str">
        <f>_xlfn.XLOOKUP(Table4[[#This Row],[Store_ID]],Table2[Store_ID],Table2[Region],"Unknown")</f>
        <v>South</v>
      </c>
      <c r="G431">
        <v>4</v>
      </c>
      <c r="H431">
        <f>IF(ISBLANK(G431),AVERAGE(Table4[Quantity]),(G431))</f>
        <v>4</v>
      </c>
      <c r="I431">
        <v>149.83000000000001</v>
      </c>
      <c r="J431">
        <f>IF(ISBLANK(I431),AVERAGE(Table4[Unit_Price]),(I431))</f>
        <v>149.83000000000001</v>
      </c>
      <c r="K431">
        <v>0.02</v>
      </c>
      <c r="L431">
        <f>Table4[[#This Row],[Quantity cleaned]]*Table4[[#This Row],[Unit Price Cleaned]]*(1-Table4[[#This Row],[Discount]])</f>
        <v>587.33360000000005</v>
      </c>
      <c r="M431">
        <f>IF(ISBLANK(L431),AVERAGE(Table4[Total Amount]),(L431))</f>
        <v>587.33360000000005</v>
      </c>
      <c r="N431" t="str">
        <f>_xlfn.XLOOKUP(Table4[[#This Row],[Product_ID]],Product_Dim[Product_ID],Product_Dim[Product_Name],"Missing")</f>
        <v>LED Table Lamp</v>
      </c>
      <c r="O431" t="str">
        <f>_xlfn.XLOOKUP(Table4[[#This Row],[Product_ID]],Product_Dim[Product_ID],Product_Dim[Category],0)</f>
        <v>Home</v>
      </c>
      <c r="P431">
        <f>_xlfn.XLOOKUP(Table4[[#This Row],[Product_ID]],Product_Dim[Product_ID],Product_Dim[Cost Cleaned2],"0")</f>
        <v>218.86</v>
      </c>
      <c r="Q431" s="4">
        <f>IFERROR(Table4[[#This Row],[Total Amount]]-Table4[[#This Row],[Cost]]*Table4[[#This Row],[Quantity]],0)</f>
        <v>-288.10640000000001</v>
      </c>
    </row>
    <row r="432" spans="1:17" x14ac:dyDescent="0.35">
      <c r="A432" t="s">
        <v>2245</v>
      </c>
      <c r="B432" s="1">
        <v>45445</v>
      </c>
      <c r="C432" t="s">
        <v>12</v>
      </c>
      <c r="D432" t="s">
        <v>1644</v>
      </c>
      <c r="E432" t="s">
        <v>1793</v>
      </c>
      <c r="F432" t="str">
        <f>_xlfn.XLOOKUP(Table4[[#This Row],[Store_ID]],Table2[Store_ID],Table2[Region],"Unknown")</f>
        <v>South</v>
      </c>
      <c r="G432">
        <v>3</v>
      </c>
      <c r="H432">
        <f>IF(ISBLANK(G432),AVERAGE(Table4[Quantity]),(G432))</f>
        <v>3</v>
      </c>
      <c r="I432">
        <v>287.70999999999998</v>
      </c>
      <c r="J432">
        <f>IF(ISBLANK(I432),AVERAGE(Table4[Unit_Price]),(I432))</f>
        <v>287.70999999999998</v>
      </c>
      <c r="K432">
        <v>0.03</v>
      </c>
      <c r="L432">
        <f>Table4[[#This Row],[Quantity cleaned]]*Table4[[#This Row],[Unit Price Cleaned]]*(1-Table4[[#This Row],[Discount]])</f>
        <v>837.23609999999985</v>
      </c>
      <c r="M432">
        <f>IF(ISBLANK(L432),AVERAGE(Table4[Total Amount]),(L432))</f>
        <v>837.23609999999985</v>
      </c>
      <c r="N432" t="str">
        <f>_xlfn.XLOOKUP(Table4[[#This Row],[Product_ID]],Product_Dim[Product_ID],Product_Dim[Product_Name],"Missing")</f>
        <v>HDMI Cable – 2m</v>
      </c>
      <c r="O432" t="str">
        <f>_xlfn.XLOOKUP(Table4[[#This Row],[Product_ID]],Product_Dim[Product_ID],Product_Dim[Category],0)</f>
        <v>Electronics</v>
      </c>
      <c r="P432">
        <f>_xlfn.XLOOKUP(Table4[[#This Row],[Product_ID]],Product_Dim[Product_ID],Product_Dim[Cost Cleaned2],"0")</f>
        <v>88.49</v>
      </c>
      <c r="Q432" s="4">
        <f>IFERROR(Table4[[#This Row],[Total Amount]]-Table4[[#This Row],[Cost]]*Table4[[#This Row],[Quantity]],0)</f>
        <v>571.76609999999982</v>
      </c>
    </row>
    <row r="433" spans="1:17" x14ac:dyDescent="0.35">
      <c r="A433" t="s">
        <v>2246</v>
      </c>
      <c r="B433" s="1">
        <v>45860</v>
      </c>
      <c r="C433" t="s">
        <v>333</v>
      </c>
      <c r="D433" t="s">
        <v>1676</v>
      </c>
      <c r="E433" t="s">
        <v>1770</v>
      </c>
      <c r="F433" t="str">
        <f>_xlfn.XLOOKUP(Table4[[#This Row],[Store_ID]],Table2[Store_ID],Table2[Region],"Unknown")</f>
        <v>East</v>
      </c>
      <c r="G433">
        <v>2</v>
      </c>
      <c r="H433">
        <f>IF(ISBLANK(G433),AVERAGE(Table4[Quantity]),(G433))</f>
        <v>2</v>
      </c>
      <c r="I433">
        <v>849.8</v>
      </c>
      <c r="J433">
        <f>IF(ISBLANK(I433),AVERAGE(Table4[Unit_Price]),(I433))</f>
        <v>849.8</v>
      </c>
      <c r="K433">
        <v>0.06</v>
      </c>
      <c r="L433">
        <f>Table4[[#This Row],[Quantity cleaned]]*Table4[[#This Row],[Unit Price Cleaned]]*(1-Table4[[#This Row],[Discount]])</f>
        <v>1597.6239999999998</v>
      </c>
      <c r="M433">
        <f>IF(ISBLANK(L433),AVERAGE(Table4[Total Amount]),(L433))</f>
        <v>1597.6239999999998</v>
      </c>
      <c r="N433" t="str">
        <f>_xlfn.XLOOKUP(Table4[[#This Row],[Product_ID]],Product_Dim[Product_ID],Product_Dim[Product_Name],"Missing")</f>
        <v>Smart LED Light Strip</v>
      </c>
      <c r="O433" t="str">
        <f>_xlfn.XLOOKUP(Table4[[#This Row],[Product_ID]],Product_Dim[Product_ID],Product_Dim[Category],0)</f>
        <v>Electronics</v>
      </c>
      <c r="P433">
        <f>_xlfn.XLOOKUP(Table4[[#This Row],[Product_ID]],Product_Dim[Product_ID],Product_Dim[Cost Cleaned2],"0")</f>
        <v>349.17</v>
      </c>
      <c r="Q433" s="4">
        <f>IFERROR(Table4[[#This Row],[Total Amount]]-Table4[[#This Row],[Cost]]*Table4[[#This Row],[Quantity]],0)</f>
        <v>899.28399999999976</v>
      </c>
    </row>
    <row r="434" spans="1:17" x14ac:dyDescent="0.35">
      <c r="A434" t="s">
        <v>2247</v>
      </c>
      <c r="B434" s="1">
        <v>45725</v>
      </c>
      <c r="C434" t="s">
        <v>70</v>
      </c>
      <c r="D434" t="s">
        <v>1624</v>
      </c>
      <c r="E434" t="s">
        <v>1760</v>
      </c>
      <c r="F434" t="str">
        <f>_xlfn.XLOOKUP(Table4[[#This Row],[Store_ID]],Table2[Store_ID],Table2[Region],"Unknown")</f>
        <v>North</v>
      </c>
      <c r="G434">
        <v>3</v>
      </c>
      <c r="H434">
        <f>IF(ISBLANK(G434),AVERAGE(Table4[Quantity]),(G434))</f>
        <v>3</v>
      </c>
      <c r="I434">
        <v>482.58</v>
      </c>
      <c r="J434">
        <f>IF(ISBLANK(I434),AVERAGE(Table4[Unit_Price]),(I434))</f>
        <v>482.58</v>
      </c>
      <c r="K434">
        <v>0.28000000000000003</v>
      </c>
      <c r="L434">
        <f>Table4[[#This Row],[Quantity cleaned]]*Table4[[#This Row],[Unit Price Cleaned]]*(1-Table4[[#This Row],[Discount]])</f>
        <v>1042.3727999999999</v>
      </c>
      <c r="M434">
        <f>IF(ISBLANK(L434),AVERAGE(Table4[Total Amount]),(L434))</f>
        <v>1042.3727999999999</v>
      </c>
      <c r="N434" t="str">
        <f>_xlfn.XLOOKUP(Table4[[#This Row],[Product_ID]],Product_Dim[Product_ID],Product_Dim[Product_Name],"Missing")</f>
        <v>Yoga Exercise Mat</v>
      </c>
      <c r="O434" t="str">
        <f>_xlfn.XLOOKUP(Table4[[#This Row],[Product_ID]],Product_Dim[Product_ID],Product_Dim[Category],0)</f>
        <v>Sports</v>
      </c>
      <c r="P434">
        <f>_xlfn.XLOOKUP(Table4[[#This Row],[Product_ID]],Product_Dim[Product_ID],Product_Dim[Cost Cleaned2],"0")</f>
        <v>313.26</v>
      </c>
      <c r="Q434" s="4">
        <f>IFERROR(Table4[[#This Row],[Total Amount]]-Table4[[#This Row],[Cost]]*Table4[[#This Row],[Quantity]],0)</f>
        <v>102.5927999999999</v>
      </c>
    </row>
    <row r="435" spans="1:17" x14ac:dyDescent="0.35">
      <c r="A435" t="s">
        <v>2248</v>
      </c>
      <c r="B435" s="1">
        <v>45699</v>
      </c>
      <c r="C435" t="s">
        <v>394</v>
      </c>
      <c r="D435" t="s">
        <v>1660</v>
      </c>
      <c r="E435" t="s">
        <v>1755</v>
      </c>
      <c r="F435" t="str">
        <f>_xlfn.XLOOKUP(Table4[[#This Row],[Store_ID]],Table2[Store_ID],Table2[Region],"Unknown")</f>
        <v>South</v>
      </c>
      <c r="G435">
        <v>2</v>
      </c>
      <c r="H435">
        <f>IF(ISBLANK(G435),AVERAGE(Table4[Quantity]),(G435))</f>
        <v>2</v>
      </c>
      <c r="I435">
        <v>64.7</v>
      </c>
      <c r="J435">
        <f>IF(ISBLANK(I435),AVERAGE(Table4[Unit_Price]),(I435))</f>
        <v>64.7</v>
      </c>
      <c r="K435">
        <v>0</v>
      </c>
      <c r="L435">
        <f>Table4[[#This Row],[Quantity cleaned]]*Table4[[#This Row],[Unit Price Cleaned]]*(1-Table4[[#This Row],[Discount]])</f>
        <v>129.4</v>
      </c>
      <c r="M435">
        <f>IF(ISBLANK(L435),AVERAGE(Table4[Total Amount]),(L435))</f>
        <v>129.4</v>
      </c>
      <c r="N435" t="str">
        <f>_xlfn.XLOOKUP(Table4[[#This Row],[Product_ID]],Product_Dim[Product_ID],Product_Dim[Product_Name],"Missing")</f>
        <v>Men's Hair Styling Gel</v>
      </c>
      <c r="O435" t="str">
        <f>_xlfn.XLOOKUP(Table4[[#This Row],[Product_ID]],Product_Dim[Product_ID],Product_Dim[Category],0)</f>
        <v>Beauty</v>
      </c>
      <c r="P435">
        <f>_xlfn.XLOOKUP(Table4[[#This Row],[Product_ID]],Product_Dim[Product_ID],Product_Dim[Cost Cleaned2],"0")</f>
        <v>17.309999999999999</v>
      </c>
      <c r="Q435" s="4">
        <f>IFERROR(Table4[[#This Row],[Total Amount]]-Table4[[#This Row],[Cost]]*Table4[[#This Row],[Quantity]],0)</f>
        <v>94.78</v>
      </c>
    </row>
    <row r="436" spans="1:17" x14ac:dyDescent="0.35">
      <c r="A436" t="s">
        <v>2249</v>
      </c>
      <c r="B436" s="1">
        <v>45266</v>
      </c>
      <c r="C436" t="s">
        <v>494</v>
      </c>
      <c r="D436" t="s">
        <v>1549</v>
      </c>
      <c r="E436" t="s">
        <v>1767</v>
      </c>
      <c r="F436" t="str">
        <f>_xlfn.XLOOKUP(Table4[[#This Row],[Store_ID]],Table2[Store_ID],Table2[Region],"Unknown")</f>
        <v>North</v>
      </c>
      <c r="G436">
        <v>3</v>
      </c>
      <c r="H436">
        <f>IF(ISBLANK(G436),AVERAGE(Table4[Quantity]),(G436))</f>
        <v>3</v>
      </c>
      <c r="I436">
        <v>589.83000000000004</v>
      </c>
      <c r="J436">
        <f>IF(ISBLANK(I436),AVERAGE(Table4[Unit_Price]),(I436))</f>
        <v>589.83000000000004</v>
      </c>
      <c r="K436">
        <v>0.26</v>
      </c>
      <c r="L436">
        <f>Table4[[#This Row],[Quantity cleaned]]*Table4[[#This Row],[Unit Price Cleaned]]*(1-Table4[[#This Row],[Discount]])</f>
        <v>1309.4226000000001</v>
      </c>
      <c r="M436">
        <f>IF(ISBLANK(L436),AVERAGE(Table4[Total Amount]),(L436))</f>
        <v>1309.4226000000001</v>
      </c>
      <c r="N436" t="str">
        <f>_xlfn.XLOOKUP(Table4[[#This Row],[Product_ID]],Product_Dim[Product_ID],Product_Dim[Product_Name],"Missing")</f>
        <v>Men's Leather Belt</v>
      </c>
      <c r="O436" t="str">
        <f>_xlfn.XLOOKUP(Table4[[#This Row],[Product_ID]],Product_Dim[Product_ID],Product_Dim[Category],0)</f>
        <v>Clothing</v>
      </c>
      <c r="P436">
        <f>_xlfn.XLOOKUP(Table4[[#This Row],[Product_ID]],Product_Dim[Product_ID],Product_Dim[Cost Cleaned2],"0")</f>
        <v>261</v>
      </c>
      <c r="Q436" s="4">
        <f>IFERROR(Table4[[#This Row],[Total Amount]]-Table4[[#This Row],[Cost]]*Table4[[#This Row],[Quantity]],0)</f>
        <v>526.4226000000001</v>
      </c>
    </row>
    <row r="437" spans="1:17" x14ac:dyDescent="0.35">
      <c r="A437" t="s">
        <v>2250</v>
      </c>
      <c r="B437" s="1">
        <v>45889</v>
      </c>
      <c r="C437" t="s">
        <v>909</v>
      </c>
      <c r="D437" t="s">
        <v>1545</v>
      </c>
      <c r="E437" t="s">
        <v>1780</v>
      </c>
      <c r="F437" t="str">
        <f>_xlfn.XLOOKUP(Table4[[#This Row],[Store_ID]],Table2[Store_ID],Table2[Region],"Unknown")</f>
        <v>South</v>
      </c>
      <c r="G437">
        <v>4</v>
      </c>
      <c r="H437">
        <f>IF(ISBLANK(G437),AVERAGE(Table4[Quantity]),(G437))</f>
        <v>4</v>
      </c>
      <c r="I437">
        <v>758.49</v>
      </c>
      <c r="J437">
        <f>IF(ISBLANK(I437),AVERAGE(Table4[Unit_Price]),(I437))</f>
        <v>758.49</v>
      </c>
      <c r="K437">
        <v>0.16</v>
      </c>
      <c r="L437">
        <f>Table4[[#This Row],[Quantity cleaned]]*Table4[[#This Row],[Unit Price Cleaned]]*(1-Table4[[#This Row],[Discount]])</f>
        <v>2548.5263999999997</v>
      </c>
      <c r="M437">
        <f>IF(ISBLANK(L437),AVERAGE(Table4[Total Amount]),(L437))</f>
        <v>2548.5263999999997</v>
      </c>
      <c r="N437" t="str">
        <f>_xlfn.XLOOKUP(Table4[[#This Row],[Product_ID]],Product_Dim[Product_ID],Product_Dim[Product_Name],"Missing")</f>
        <v>Men's Running Jacket</v>
      </c>
      <c r="O437" t="str">
        <f>_xlfn.XLOOKUP(Table4[[#This Row],[Product_ID]],Product_Dim[Product_ID],Product_Dim[Category],0)</f>
        <v>Clothing</v>
      </c>
      <c r="P437">
        <f>_xlfn.XLOOKUP(Table4[[#This Row],[Product_ID]],Product_Dim[Product_ID],Product_Dim[Cost Cleaned2],"0")</f>
        <v>364.67</v>
      </c>
      <c r="Q437" s="4">
        <f>IFERROR(Table4[[#This Row],[Total Amount]]-Table4[[#This Row],[Cost]]*Table4[[#This Row],[Quantity]],0)</f>
        <v>1089.8463999999997</v>
      </c>
    </row>
    <row r="438" spans="1:17" x14ac:dyDescent="0.35">
      <c r="A438" t="s">
        <v>2251</v>
      </c>
      <c r="B438" s="1">
        <v>45555</v>
      </c>
      <c r="C438" t="s">
        <v>197</v>
      </c>
      <c r="D438" t="s">
        <v>1616</v>
      </c>
      <c r="E438" t="s">
        <v>1788</v>
      </c>
      <c r="F438" t="str">
        <f>_xlfn.XLOOKUP(Table4[[#This Row],[Store_ID]],Table2[Store_ID],Table2[Region],"Unknown")</f>
        <v>North</v>
      </c>
      <c r="G438">
        <v>4</v>
      </c>
      <c r="H438">
        <f>IF(ISBLANK(G438),AVERAGE(Table4[Quantity]),(G438))</f>
        <v>4</v>
      </c>
      <c r="I438">
        <v>747.56</v>
      </c>
      <c r="J438">
        <f>IF(ISBLANK(I438),AVERAGE(Table4[Unit_Price]),(I438))</f>
        <v>747.56</v>
      </c>
      <c r="K438">
        <v>0.09</v>
      </c>
      <c r="L438">
        <f>Table4[[#This Row],[Quantity cleaned]]*Table4[[#This Row],[Unit Price Cleaned]]*(1-Table4[[#This Row],[Discount]])</f>
        <v>2721.1183999999998</v>
      </c>
      <c r="M438">
        <f>IF(ISBLANK(L438),AVERAGE(Table4[Total Amount]),(L438))</f>
        <v>2721.1183999999998</v>
      </c>
      <c r="N438" t="str">
        <f>_xlfn.XLOOKUP(Table4[[#This Row],[Product_ID]],Product_Dim[Product_ID],Product_Dim[Product_Name],"Missing")</f>
        <v>Men's Casual Sneakers</v>
      </c>
      <c r="O438" t="str">
        <f>_xlfn.XLOOKUP(Table4[[#This Row],[Product_ID]],Product_Dim[Product_ID],Product_Dim[Category],0)</f>
        <v>Clothing</v>
      </c>
      <c r="P438">
        <f>_xlfn.XLOOKUP(Table4[[#This Row],[Product_ID]],Product_Dim[Product_ID],Product_Dim[Cost Cleaned2],"0")</f>
        <v>353.47</v>
      </c>
      <c r="Q438" s="4">
        <f>IFERROR(Table4[[#This Row],[Total Amount]]-Table4[[#This Row],[Cost]]*Table4[[#This Row],[Quantity]],0)</f>
        <v>1307.2383999999997</v>
      </c>
    </row>
    <row r="439" spans="1:17" x14ac:dyDescent="0.35">
      <c r="A439" t="s">
        <v>2252</v>
      </c>
      <c r="B439" s="1">
        <v>45813</v>
      </c>
      <c r="C439" t="s">
        <v>804</v>
      </c>
      <c r="D439" t="s">
        <v>1622</v>
      </c>
      <c r="E439" t="s">
        <v>1801</v>
      </c>
      <c r="F439" t="str">
        <f>_xlfn.XLOOKUP(Table4[[#This Row],[Store_ID]],Table2[Store_ID],Table2[Region],"Unknown")</f>
        <v>North</v>
      </c>
      <c r="G439">
        <v>3</v>
      </c>
      <c r="H439">
        <f>IF(ISBLANK(G439),AVERAGE(Table4[Quantity]),(G439))</f>
        <v>3</v>
      </c>
      <c r="I439">
        <v>551.22</v>
      </c>
      <c r="J439">
        <f>IF(ISBLANK(I439),AVERAGE(Table4[Unit_Price]),(I439))</f>
        <v>551.22</v>
      </c>
      <c r="K439">
        <v>0.12</v>
      </c>
      <c r="L439">
        <f>Table4[[#This Row],[Quantity cleaned]]*Table4[[#This Row],[Unit Price Cleaned]]*(1-Table4[[#This Row],[Discount]])</f>
        <v>1455.2208000000001</v>
      </c>
      <c r="M439">
        <f>IF(ISBLANK(L439),AVERAGE(Table4[Total Amount]),(L439))</f>
        <v>1455.2208000000001</v>
      </c>
      <c r="N439" t="str">
        <f>_xlfn.XLOOKUP(Table4[[#This Row],[Product_ID]],Product_Dim[Product_ID],Product_Dim[Product_Name],"Missing")</f>
        <v>Noise-Canceling Headphones</v>
      </c>
      <c r="O439" t="str">
        <f>_xlfn.XLOOKUP(Table4[[#This Row],[Product_ID]],Product_Dim[Product_ID],Product_Dim[Category],0)</f>
        <v>Electronics</v>
      </c>
      <c r="P439">
        <f>_xlfn.XLOOKUP(Table4[[#This Row],[Product_ID]],Product_Dim[Product_ID],Product_Dim[Cost Cleaned2],"0")</f>
        <v>38.520000000000003</v>
      </c>
      <c r="Q439" s="4">
        <f>IFERROR(Table4[[#This Row],[Total Amount]]-Table4[[#This Row],[Cost]]*Table4[[#This Row],[Quantity]],0)</f>
        <v>1339.6608000000001</v>
      </c>
    </row>
    <row r="440" spans="1:17" x14ac:dyDescent="0.35">
      <c r="A440" t="s">
        <v>2253</v>
      </c>
      <c r="B440" s="1">
        <v>45811</v>
      </c>
      <c r="C440" t="s">
        <v>527</v>
      </c>
      <c r="D440" t="s">
        <v>1680</v>
      </c>
      <c r="E440" t="s">
        <v>1793</v>
      </c>
      <c r="F440" t="str">
        <f>_xlfn.XLOOKUP(Table4[[#This Row],[Store_ID]],Table2[Store_ID],Table2[Region],"Unknown")</f>
        <v>South</v>
      </c>
      <c r="G440">
        <v>2</v>
      </c>
      <c r="H440">
        <f>IF(ISBLANK(G440),AVERAGE(Table4[Quantity]),(G440))</f>
        <v>2</v>
      </c>
      <c r="I440">
        <v>527.05999999999995</v>
      </c>
      <c r="J440">
        <f>IF(ISBLANK(I440),AVERAGE(Table4[Unit_Price]),(I440))</f>
        <v>527.05999999999995</v>
      </c>
      <c r="K440">
        <v>0.17</v>
      </c>
      <c r="L440">
        <f>Table4[[#This Row],[Quantity cleaned]]*Table4[[#This Row],[Unit Price Cleaned]]*(1-Table4[[#This Row],[Discount]])</f>
        <v>874.91959999999983</v>
      </c>
      <c r="M440">
        <f>IF(ISBLANK(L440),AVERAGE(Table4[Total Amount]),(L440))</f>
        <v>874.91959999999983</v>
      </c>
      <c r="N440" t="str">
        <f>_xlfn.XLOOKUP(Table4[[#This Row],[Product_ID]],Product_Dim[Product_ID],Product_Dim[Product_Name],"Missing")</f>
        <v>Men's Sports Shorts</v>
      </c>
      <c r="O440" t="str">
        <f>_xlfn.XLOOKUP(Table4[[#This Row],[Product_ID]],Product_Dim[Product_ID],Product_Dim[Category],0)</f>
        <v>Clothing</v>
      </c>
      <c r="P440">
        <f>_xlfn.XLOOKUP(Table4[[#This Row],[Product_ID]],Product_Dim[Product_ID],Product_Dim[Cost Cleaned2],"0")</f>
        <v>218.22</v>
      </c>
      <c r="Q440" s="4">
        <f>IFERROR(Table4[[#This Row],[Total Amount]]-Table4[[#This Row],[Cost]]*Table4[[#This Row],[Quantity]],0)</f>
        <v>438.47959999999983</v>
      </c>
    </row>
    <row r="441" spans="1:17" x14ac:dyDescent="0.35">
      <c r="A441" t="s">
        <v>2254</v>
      </c>
      <c r="B441" s="1">
        <v>45670</v>
      </c>
      <c r="C441" t="s">
        <v>345</v>
      </c>
      <c r="D441" t="s">
        <v>1666</v>
      </c>
      <c r="E441" t="s">
        <v>1767</v>
      </c>
      <c r="F441" t="str">
        <f>_xlfn.XLOOKUP(Table4[[#This Row],[Store_ID]],Table2[Store_ID],Table2[Region],"Unknown")</f>
        <v>North</v>
      </c>
      <c r="G441">
        <v>4</v>
      </c>
      <c r="H441">
        <f>IF(ISBLANK(G441),AVERAGE(Table4[Quantity]),(G441))</f>
        <v>4</v>
      </c>
      <c r="I441">
        <v>875.41</v>
      </c>
      <c r="J441">
        <f>IF(ISBLANK(I441),AVERAGE(Table4[Unit_Price]),(I441))</f>
        <v>875.41</v>
      </c>
      <c r="K441">
        <v>0.27</v>
      </c>
      <c r="L441">
        <f>Table4[[#This Row],[Quantity cleaned]]*Table4[[#This Row],[Unit Price Cleaned]]*(1-Table4[[#This Row],[Discount]])</f>
        <v>2556.1972000000001</v>
      </c>
      <c r="M441">
        <f>IF(ISBLANK(L441),AVERAGE(Table4[Total Amount]),(L441))</f>
        <v>2556.1972000000001</v>
      </c>
      <c r="N441" t="str">
        <f>_xlfn.XLOOKUP(Table4[[#This Row],[Product_ID]],Product_Dim[Product_ID],Product_Dim[Product_Name],"Missing")</f>
        <v>Laptop Cooling Pad</v>
      </c>
      <c r="O441" t="str">
        <f>_xlfn.XLOOKUP(Table4[[#This Row],[Product_ID]],Product_Dim[Product_ID],Product_Dim[Category],0)</f>
        <v>Electronics</v>
      </c>
      <c r="P441">
        <f>_xlfn.XLOOKUP(Table4[[#This Row],[Product_ID]],Product_Dim[Product_ID],Product_Dim[Cost Cleaned2],"0")</f>
        <v>86.42</v>
      </c>
      <c r="Q441" s="4">
        <f>IFERROR(Table4[[#This Row],[Total Amount]]-Table4[[#This Row],[Cost]]*Table4[[#This Row],[Quantity]],0)</f>
        <v>2210.5172000000002</v>
      </c>
    </row>
    <row r="442" spans="1:17" x14ac:dyDescent="0.35">
      <c r="A442" t="s">
        <v>2255</v>
      </c>
      <c r="B442" s="1">
        <v>45736</v>
      </c>
      <c r="C442" t="s">
        <v>35</v>
      </c>
      <c r="D442" t="s">
        <v>1712</v>
      </c>
      <c r="E442" t="s">
        <v>1746</v>
      </c>
      <c r="F442" t="str">
        <f>_xlfn.XLOOKUP(Table4[[#This Row],[Store_ID]],Table2[Store_ID],Table2[Region],"Unknown")</f>
        <v>East</v>
      </c>
      <c r="G442">
        <v>2</v>
      </c>
      <c r="H442">
        <f>IF(ISBLANK(G442),AVERAGE(Table4[Quantity]),(G442))</f>
        <v>2</v>
      </c>
      <c r="I442">
        <v>226.43</v>
      </c>
      <c r="J442">
        <f>IF(ISBLANK(I442),AVERAGE(Table4[Unit_Price]),(I442))</f>
        <v>226.43</v>
      </c>
      <c r="K442">
        <v>0.03</v>
      </c>
      <c r="L442">
        <f>Table4[[#This Row],[Quantity cleaned]]*Table4[[#This Row],[Unit Price Cleaned]]*(1-Table4[[#This Row],[Discount]])</f>
        <v>439.27420000000001</v>
      </c>
      <c r="M442">
        <f>IF(ISBLANK(L442),AVERAGE(Table4[Total Amount]),(L442))</f>
        <v>439.27420000000001</v>
      </c>
      <c r="N442" t="str">
        <f>_xlfn.XLOOKUP(Table4[[#This Row],[Product_ID]],Product_Dim[Product_ID],Product_Dim[Product_Name],"Missing")</f>
        <v>Women's Beanie Hat</v>
      </c>
      <c r="O442" t="str">
        <f>_xlfn.XLOOKUP(Table4[[#This Row],[Product_ID]],Product_Dim[Product_ID],Product_Dim[Category],0)</f>
        <v>Clothing</v>
      </c>
      <c r="P442">
        <f>_xlfn.XLOOKUP(Table4[[#This Row],[Product_ID]],Product_Dim[Product_ID],Product_Dim[Cost Cleaned2],"0")</f>
        <v>119.57</v>
      </c>
      <c r="Q442" s="4">
        <f>IFERROR(Table4[[#This Row],[Total Amount]]-Table4[[#This Row],[Cost]]*Table4[[#This Row],[Quantity]],0)</f>
        <v>200.13420000000002</v>
      </c>
    </row>
    <row r="443" spans="1:17" x14ac:dyDescent="0.35">
      <c r="A443" t="s">
        <v>2256</v>
      </c>
      <c r="B443" s="1">
        <v>45480</v>
      </c>
      <c r="C443" t="s">
        <v>136</v>
      </c>
      <c r="D443" t="s">
        <v>1700</v>
      </c>
      <c r="E443" t="s">
        <v>1767</v>
      </c>
      <c r="F443" t="str">
        <f>_xlfn.XLOOKUP(Table4[[#This Row],[Store_ID]],Table2[Store_ID],Table2[Region],"Unknown")</f>
        <v>North</v>
      </c>
      <c r="G443">
        <v>2</v>
      </c>
      <c r="H443">
        <f>IF(ISBLANK(G443),AVERAGE(Table4[Quantity]),(G443))</f>
        <v>2</v>
      </c>
      <c r="I443">
        <v>285.39</v>
      </c>
      <c r="J443">
        <f>IF(ISBLANK(I443),AVERAGE(Table4[Unit_Price]),(I443))</f>
        <v>285.39</v>
      </c>
      <c r="K443">
        <v>0.1</v>
      </c>
      <c r="L443">
        <f>Table4[[#This Row],[Quantity cleaned]]*Table4[[#This Row],[Unit Price Cleaned]]*(1-Table4[[#This Row],[Discount]])</f>
        <v>513.702</v>
      </c>
      <c r="M443">
        <f>IF(ISBLANK(L443),AVERAGE(Table4[Total Amount]),(L443))</f>
        <v>513.702</v>
      </c>
      <c r="N443" t="str">
        <f>_xlfn.XLOOKUP(Table4[[#This Row],[Product_ID]],Product_Dim[Product_ID],Product_Dim[Product_Name],"Missing")</f>
        <v>Decorative Lamp Shade</v>
      </c>
      <c r="O443" t="str">
        <f>_xlfn.XLOOKUP(Table4[[#This Row],[Product_ID]],Product_Dim[Product_ID],Product_Dim[Category],0)</f>
        <v>Home</v>
      </c>
      <c r="P443">
        <f>_xlfn.XLOOKUP(Table4[[#This Row],[Product_ID]],Product_Dim[Product_ID],Product_Dim[Cost Cleaned2],"0")</f>
        <v>228.53</v>
      </c>
      <c r="Q443" s="4">
        <f>IFERROR(Table4[[#This Row],[Total Amount]]-Table4[[#This Row],[Cost]]*Table4[[#This Row],[Quantity]],0)</f>
        <v>56.641999999999996</v>
      </c>
    </row>
    <row r="444" spans="1:17" x14ac:dyDescent="0.35">
      <c r="A444" t="s">
        <v>2257</v>
      </c>
      <c r="B444" s="1">
        <v>45929</v>
      </c>
      <c r="C444" t="s">
        <v>1045</v>
      </c>
      <c r="D444" t="s">
        <v>1564</v>
      </c>
      <c r="E444" t="s">
        <v>1795</v>
      </c>
      <c r="F444" t="str">
        <f>_xlfn.XLOOKUP(Table4[[#This Row],[Store_ID]],Table2[Store_ID],Table2[Region],"Unknown")</f>
        <v>North</v>
      </c>
      <c r="G444">
        <v>2</v>
      </c>
      <c r="H444">
        <f>IF(ISBLANK(G444),AVERAGE(Table4[Quantity]),(G444))</f>
        <v>2</v>
      </c>
      <c r="I444">
        <v>298.01</v>
      </c>
      <c r="J444">
        <f>IF(ISBLANK(I444),AVERAGE(Table4[Unit_Price]),(I444))</f>
        <v>298.01</v>
      </c>
      <c r="K444">
        <v>0.05</v>
      </c>
      <c r="L444">
        <f>Table4[[#This Row],[Quantity cleaned]]*Table4[[#This Row],[Unit Price Cleaned]]*(1-Table4[[#This Row],[Discount]])</f>
        <v>566.21899999999994</v>
      </c>
      <c r="M444">
        <f>IF(ISBLANK(L444),AVERAGE(Table4[Total Amount]),(L444))</f>
        <v>566.21899999999994</v>
      </c>
      <c r="N444" t="str">
        <f>_xlfn.XLOOKUP(Table4[[#This Row],[Product_ID]],Product_Dim[Product_ID],Product_Dim[Product_Name],"Missing")</f>
        <v>HD Smart TV Stick</v>
      </c>
      <c r="O444" t="str">
        <f>_xlfn.XLOOKUP(Table4[[#This Row],[Product_ID]],Product_Dim[Product_ID],Product_Dim[Category],0)</f>
        <v>Electronics</v>
      </c>
      <c r="P444">
        <f>_xlfn.XLOOKUP(Table4[[#This Row],[Product_ID]],Product_Dim[Product_ID],Product_Dim[Cost Cleaned2],"0")</f>
        <v>449.4</v>
      </c>
      <c r="Q444" s="4">
        <f>IFERROR(Table4[[#This Row],[Total Amount]]-Table4[[#This Row],[Cost]]*Table4[[#This Row],[Quantity]],0)</f>
        <v>-332.58100000000002</v>
      </c>
    </row>
    <row r="445" spans="1:17" x14ac:dyDescent="0.35">
      <c r="A445" t="s">
        <v>2258</v>
      </c>
      <c r="B445" s="1">
        <v>45626</v>
      </c>
      <c r="C445" t="s">
        <v>527</v>
      </c>
      <c r="D445" t="s">
        <v>1622</v>
      </c>
      <c r="E445" t="s">
        <v>1763</v>
      </c>
      <c r="F445" t="str">
        <f>_xlfn.XLOOKUP(Table4[[#This Row],[Store_ID]],Table2[Store_ID],Table2[Region],"Unknown")</f>
        <v>South</v>
      </c>
      <c r="G445">
        <v>4</v>
      </c>
      <c r="H445">
        <f>IF(ISBLANK(G445),AVERAGE(Table4[Quantity]),(G445))</f>
        <v>4</v>
      </c>
      <c r="I445">
        <v>753.49</v>
      </c>
      <c r="J445">
        <f>IF(ISBLANK(I445),AVERAGE(Table4[Unit_Price]),(I445))</f>
        <v>753.49</v>
      </c>
      <c r="K445">
        <v>0.26</v>
      </c>
      <c r="L445">
        <f>Table4[[#This Row],[Quantity cleaned]]*Table4[[#This Row],[Unit Price Cleaned]]*(1-Table4[[#This Row],[Discount]])</f>
        <v>2230.3303999999998</v>
      </c>
      <c r="M445">
        <f>IF(ISBLANK(L445),AVERAGE(Table4[Total Amount]),(L445))</f>
        <v>2230.3303999999998</v>
      </c>
      <c r="N445" t="str">
        <f>_xlfn.XLOOKUP(Table4[[#This Row],[Product_ID]],Product_Dim[Product_ID],Product_Dim[Product_Name],"Missing")</f>
        <v>Noise-Canceling Headphones</v>
      </c>
      <c r="O445" t="str">
        <f>_xlfn.XLOOKUP(Table4[[#This Row],[Product_ID]],Product_Dim[Product_ID],Product_Dim[Category],0)</f>
        <v>Electronics</v>
      </c>
      <c r="P445">
        <f>_xlfn.XLOOKUP(Table4[[#This Row],[Product_ID]],Product_Dim[Product_ID],Product_Dim[Cost Cleaned2],"0")</f>
        <v>38.520000000000003</v>
      </c>
      <c r="Q445" s="4">
        <f>IFERROR(Table4[[#This Row],[Total Amount]]-Table4[[#This Row],[Cost]]*Table4[[#This Row],[Quantity]],0)</f>
        <v>2076.2503999999999</v>
      </c>
    </row>
    <row r="446" spans="1:17" x14ac:dyDescent="0.35">
      <c r="A446" t="s">
        <v>2259</v>
      </c>
      <c r="B446" s="1">
        <v>45460</v>
      </c>
      <c r="C446" t="s">
        <v>1496</v>
      </c>
      <c r="D446" t="s">
        <v>1698</v>
      </c>
      <c r="E446" t="s">
        <v>1788</v>
      </c>
      <c r="F446" t="str">
        <f>_xlfn.XLOOKUP(Table4[[#This Row],[Store_ID]],Table2[Store_ID],Table2[Region],"Unknown")</f>
        <v>North</v>
      </c>
      <c r="G446">
        <v>2</v>
      </c>
      <c r="H446">
        <f>IF(ISBLANK(G446),AVERAGE(Table4[Quantity]),(G446))</f>
        <v>2</v>
      </c>
      <c r="I446">
        <v>130.38999999999999</v>
      </c>
      <c r="J446">
        <f>IF(ISBLANK(I446),AVERAGE(Table4[Unit_Price]),(I446))</f>
        <v>130.38999999999999</v>
      </c>
      <c r="K446">
        <v>0.17</v>
      </c>
      <c r="L446">
        <f>Table4[[#This Row],[Quantity cleaned]]*Table4[[#This Row],[Unit Price Cleaned]]*(1-Table4[[#This Row],[Discount]])</f>
        <v>216.44739999999996</v>
      </c>
      <c r="M446">
        <f>IF(ISBLANK(L446),AVERAGE(Table4[Total Amount]),(L446))</f>
        <v>216.44739999999996</v>
      </c>
      <c r="N446" t="str">
        <f>_xlfn.XLOOKUP(Table4[[#This Row],[Product_ID]],Product_Dim[Product_ID],Product_Dim[Product_Name],"Missing")</f>
        <v>Essential Oil Diffuser</v>
      </c>
      <c r="O446" t="str">
        <f>_xlfn.XLOOKUP(Table4[[#This Row],[Product_ID]],Product_Dim[Product_ID],Product_Dim[Category],0)</f>
        <v>Home</v>
      </c>
      <c r="P446">
        <f>_xlfn.XLOOKUP(Table4[[#This Row],[Product_ID]],Product_Dim[Product_ID],Product_Dim[Cost Cleaned2],"0")</f>
        <v>325.26</v>
      </c>
      <c r="Q446" s="4">
        <f>IFERROR(Table4[[#This Row],[Total Amount]]-Table4[[#This Row],[Cost]]*Table4[[#This Row],[Quantity]],0)</f>
        <v>-434.07260000000002</v>
      </c>
    </row>
    <row r="447" spans="1:17" x14ac:dyDescent="0.35">
      <c r="A447" t="s">
        <v>2260</v>
      </c>
      <c r="B447" s="1">
        <v>45709</v>
      </c>
      <c r="C447" t="s">
        <v>1078</v>
      </c>
      <c r="D447" t="s">
        <v>1586</v>
      </c>
      <c r="E447" t="s">
        <v>1780</v>
      </c>
      <c r="F447" t="str">
        <f>_xlfn.XLOOKUP(Table4[[#This Row],[Store_ID]],Table2[Store_ID],Table2[Region],"Unknown")</f>
        <v>South</v>
      </c>
      <c r="G447">
        <v>4</v>
      </c>
      <c r="H447">
        <f>IF(ISBLANK(G447),AVERAGE(Table4[Quantity]),(G447))</f>
        <v>4</v>
      </c>
      <c r="I447">
        <v>164.02</v>
      </c>
      <c r="J447">
        <f>IF(ISBLANK(I447),AVERAGE(Table4[Unit_Price]),(I447))</f>
        <v>164.02</v>
      </c>
      <c r="K447">
        <v>0.01</v>
      </c>
      <c r="L447">
        <f>Table4[[#This Row],[Quantity cleaned]]*Table4[[#This Row],[Unit Price Cleaned]]*(1-Table4[[#This Row],[Discount]])</f>
        <v>649.51920000000007</v>
      </c>
      <c r="M447">
        <f>IF(ISBLANK(L447),AVERAGE(Table4[Total Amount]),(L447))</f>
        <v>649.51920000000007</v>
      </c>
      <c r="N447" t="str">
        <f>_xlfn.XLOOKUP(Table4[[#This Row],[Product_ID]],Product_Dim[Product_ID],Product_Dim[Product_Name],"Missing")</f>
        <v>Carbon Fiber Tennis Racket</v>
      </c>
      <c r="O447" t="str">
        <f>_xlfn.XLOOKUP(Table4[[#This Row],[Product_ID]],Product_Dim[Product_ID],Product_Dim[Category],0)</f>
        <v>Sports</v>
      </c>
      <c r="P447">
        <f>_xlfn.XLOOKUP(Table4[[#This Row],[Product_ID]],Product_Dim[Product_ID],Product_Dim[Cost Cleaned2],"0")</f>
        <v>484.62</v>
      </c>
      <c r="Q447" s="4">
        <f>IFERROR(Table4[[#This Row],[Total Amount]]-Table4[[#This Row],[Cost]]*Table4[[#This Row],[Quantity]],0)</f>
        <v>-1288.9607999999998</v>
      </c>
    </row>
    <row r="448" spans="1:17" x14ac:dyDescent="0.35">
      <c r="A448" t="s">
        <v>2261</v>
      </c>
      <c r="B448" s="1">
        <v>45551</v>
      </c>
      <c r="C448" t="s">
        <v>542</v>
      </c>
      <c r="D448" t="s">
        <v>1600</v>
      </c>
      <c r="E448" t="s">
        <v>1763</v>
      </c>
      <c r="F448" t="str">
        <f>_xlfn.XLOOKUP(Table4[[#This Row],[Store_ID]],Table2[Store_ID],Table2[Region],"Unknown")</f>
        <v>South</v>
      </c>
      <c r="G448">
        <v>2</v>
      </c>
      <c r="H448">
        <f>IF(ISBLANK(G448),AVERAGE(Table4[Quantity]),(G448))</f>
        <v>2</v>
      </c>
      <c r="I448">
        <v>527.51</v>
      </c>
      <c r="J448">
        <f>IF(ISBLANK(I448),AVERAGE(Table4[Unit_Price]),(I448))</f>
        <v>527.51</v>
      </c>
      <c r="K448">
        <v>0.18</v>
      </c>
      <c r="L448">
        <f>Table4[[#This Row],[Quantity cleaned]]*Table4[[#This Row],[Unit Price Cleaned]]*(1-Table4[[#This Row],[Discount]])</f>
        <v>865.1164</v>
      </c>
      <c r="M448">
        <f>IF(ISBLANK(L448),AVERAGE(Table4[Total Amount]),(L448))</f>
        <v>865.1164</v>
      </c>
      <c r="N448" t="str">
        <f>_xlfn.XLOOKUP(Table4[[#This Row],[Product_ID]],Product_Dim[Product_ID],Product_Dim[Product_Name],"Missing")</f>
        <v>Fabric Sofa Throw Blanket</v>
      </c>
      <c r="O448" t="str">
        <f>_xlfn.XLOOKUP(Table4[[#This Row],[Product_ID]],Product_Dim[Product_ID],Product_Dim[Category],0)</f>
        <v>Home</v>
      </c>
      <c r="P448">
        <f>_xlfn.XLOOKUP(Table4[[#This Row],[Product_ID]],Product_Dim[Product_ID],Product_Dim[Cost Cleaned2],"0")</f>
        <v>218.48</v>
      </c>
      <c r="Q448" s="4">
        <f>IFERROR(Table4[[#This Row],[Total Amount]]-Table4[[#This Row],[Cost]]*Table4[[#This Row],[Quantity]],0)</f>
        <v>428.15640000000002</v>
      </c>
    </row>
    <row r="449" spans="1:17" x14ac:dyDescent="0.35">
      <c r="A449" t="s">
        <v>2262</v>
      </c>
      <c r="B449" s="1">
        <v>45939</v>
      </c>
      <c r="C449" t="s">
        <v>804</v>
      </c>
      <c r="D449" t="s">
        <v>1656</v>
      </c>
      <c r="E449" t="s">
        <v>1791</v>
      </c>
      <c r="F449" t="str">
        <f>_xlfn.XLOOKUP(Table4[[#This Row],[Store_ID]],Table2[Store_ID],Table2[Region],"Unknown")</f>
        <v>East</v>
      </c>
      <c r="G449">
        <v>3</v>
      </c>
      <c r="H449">
        <f>IF(ISBLANK(G449),AVERAGE(Table4[Quantity]),(G449))</f>
        <v>3</v>
      </c>
      <c r="I449">
        <v>628.17999999999995</v>
      </c>
      <c r="J449">
        <f>IF(ISBLANK(I449),AVERAGE(Table4[Unit_Price]),(I449))</f>
        <v>628.17999999999995</v>
      </c>
      <c r="K449">
        <v>0.26</v>
      </c>
      <c r="L449">
        <f>Table4[[#This Row],[Quantity cleaned]]*Table4[[#This Row],[Unit Price Cleaned]]*(1-Table4[[#This Row],[Discount]])</f>
        <v>1394.5596</v>
      </c>
      <c r="M449">
        <f>IF(ISBLANK(L449),AVERAGE(Table4[Total Amount]),(L449))</f>
        <v>1394.5596</v>
      </c>
      <c r="N449" t="str">
        <f>_xlfn.XLOOKUP(Table4[[#This Row],[Product_ID]],Product_Dim[Product_ID],Product_Dim[Product_Name],"Missing")</f>
        <v>Foam Roller</v>
      </c>
      <c r="O449" t="str">
        <f>_xlfn.XLOOKUP(Table4[[#This Row],[Product_ID]],Product_Dim[Product_ID],Product_Dim[Category],0)</f>
        <v>Sports</v>
      </c>
      <c r="P449">
        <f>_xlfn.XLOOKUP(Table4[[#This Row],[Product_ID]],Product_Dim[Product_ID],Product_Dim[Cost Cleaned2],"0")</f>
        <v>30.62</v>
      </c>
      <c r="Q449" s="4">
        <f>IFERROR(Table4[[#This Row],[Total Amount]]-Table4[[#This Row],[Cost]]*Table4[[#This Row],[Quantity]],0)</f>
        <v>1302.6996000000001</v>
      </c>
    </row>
    <row r="450" spans="1:17" x14ac:dyDescent="0.35">
      <c r="A450" t="s">
        <v>2263</v>
      </c>
      <c r="B450" s="1">
        <v>45553</v>
      </c>
      <c r="C450" t="s">
        <v>852</v>
      </c>
      <c r="D450" t="s">
        <v>1654</v>
      </c>
      <c r="E450" t="s">
        <v>1760</v>
      </c>
      <c r="F450" t="str">
        <f>_xlfn.XLOOKUP(Table4[[#This Row],[Store_ID]],Table2[Store_ID],Table2[Region],"Unknown")</f>
        <v>North</v>
      </c>
      <c r="G450">
        <v>1</v>
      </c>
      <c r="H450">
        <f>IF(ISBLANK(G450),AVERAGE(Table4[Quantity]),(G450))</f>
        <v>1</v>
      </c>
      <c r="I450">
        <v>862.31</v>
      </c>
      <c r="J450">
        <f>IF(ISBLANK(I450),AVERAGE(Table4[Unit_Price]),(I450))</f>
        <v>862.31</v>
      </c>
      <c r="K450">
        <v>0.06</v>
      </c>
      <c r="L450">
        <f>Table4[[#This Row],[Quantity cleaned]]*Table4[[#This Row],[Unit Price Cleaned]]*(1-Table4[[#This Row],[Discount]])</f>
        <v>810.57139999999993</v>
      </c>
      <c r="M450">
        <f>IF(ISBLANK(L450),AVERAGE(Table4[Total Amount]),(L450))</f>
        <v>810.57139999999993</v>
      </c>
      <c r="N450" t="str">
        <f>_xlfn.XLOOKUP(Table4[[#This Row],[Product_ID]],Product_Dim[Product_ID],Product_Dim[Product_Name],"Missing")</f>
        <v>Premium Blanket Throw</v>
      </c>
      <c r="O450" t="str">
        <f>_xlfn.XLOOKUP(Table4[[#This Row],[Product_ID]],Product_Dim[Product_ID],Product_Dim[Category],0)</f>
        <v>Home</v>
      </c>
      <c r="P450">
        <f>_xlfn.XLOOKUP(Table4[[#This Row],[Product_ID]],Product_Dim[Product_ID],Product_Dim[Cost Cleaned2],"0")</f>
        <v>461.47</v>
      </c>
      <c r="Q450" s="4">
        <f>IFERROR(Table4[[#This Row],[Total Amount]]-Table4[[#This Row],[Cost]]*Table4[[#This Row],[Quantity]],0)</f>
        <v>349.1013999999999</v>
      </c>
    </row>
    <row r="451" spans="1:17" x14ac:dyDescent="0.35">
      <c r="A451" t="s">
        <v>2264</v>
      </c>
      <c r="B451" s="1">
        <v>45806</v>
      </c>
      <c r="C451" t="s">
        <v>256</v>
      </c>
      <c r="D451" t="s">
        <v>1708</v>
      </c>
      <c r="E451" t="s">
        <v>1793</v>
      </c>
      <c r="F451" t="str">
        <f>_xlfn.XLOOKUP(Table4[[#This Row],[Store_ID]],Table2[Store_ID],Table2[Region],"Unknown")</f>
        <v>South</v>
      </c>
      <c r="G451">
        <v>2</v>
      </c>
      <c r="H451">
        <f>IF(ISBLANK(G451),AVERAGE(Table4[Quantity]),(G451))</f>
        <v>2</v>
      </c>
      <c r="I451">
        <v>541.39</v>
      </c>
      <c r="J451">
        <f>IF(ISBLANK(I451),AVERAGE(Table4[Unit_Price]),(I451))</f>
        <v>541.39</v>
      </c>
      <c r="K451">
        <v>0.03</v>
      </c>
      <c r="L451">
        <f>Table4[[#This Row],[Quantity cleaned]]*Table4[[#This Row],[Unit Price Cleaned]]*(1-Table4[[#This Row],[Discount]])</f>
        <v>1050.2965999999999</v>
      </c>
      <c r="M451">
        <f>IF(ISBLANK(L451),AVERAGE(Table4[Total Amount]),(L451))</f>
        <v>1050.2965999999999</v>
      </c>
      <c r="N451" t="str">
        <f>_xlfn.XLOOKUP(Table4[[#This Row],[Product_ID]],Product_Dim[Product_ID],Product_Dim[Product_Name],"Missing")</f>
        <v>Hydrating Face Cleanser</v>
      </c>
      <c r="O451" t="str">
        <f>_xlfn.XLOOKUP(Table4[[#This Row],[Product_ID]],Product_Dim[Product_ID],Product_Dim[Category],0)</f>
        <v>Beauty</v>
      </c>
      <c r="P451">
        <f>_xlfn.XLOOKUP(Table4[[#This Row],[Product_ID]],Product_Dim[Product_ID],Product_Dim[Cost Cleaned2],"0")</f>
        <v>254.04361702127662</v>
      </c>
      <c r="Q451" s="4">
        <f>IFERROR(Table4[[#This Row],[Total Amount]]-Table4[[#This Row],[Cost]]*Table4[[#This Row],[Quantity]],0)</f>
        <v>542.20936595744661</v>
      </c>
    </row>
    <row r="452" spans="1:17" x14ac:dyDescent="0.35">
      <c r="A452" t="s">
        <v>2265</v>
      </c>
      <c r="B452" s="1">
        <v>45811</v>
      </c>
      <c r="C452" t="s">
        <v>1464</v>
      </c>
      <c r="D452" t="s">
        <v>1694</v>
      </c>
      <c r="E452" t="s">
        <v>1798</v>
      </c>
      <c r="F452" t="str">
        <f>_xlfn.XLOOKUP(Table4[[#This Row],[Store_ID]],Table2[Store_ID],Table2[Region],"Unknown")</f>
        <v>West</v>
      </c>
      <c r="G452">
        <v>3</v>
      </c>
      <c r="H452">
        <f>IF(ISBLANK(G452),AVERAGE(Table4[Quantity]),(G452))</f>
        <v>3</v>
      </c>
      <c r="I452">
        <v>761.8</v>
      </c>
      <c r="J452">
        <f>IF(ISBLANK(I452),AVERAGE(Table4[Unit_Price]),(I452))</f>
        <v>761.8</v>
      </c>
      <c r="K452">
        <v>0.06</v>
      </c>
      <c r="L452">
        <f>Table4[[#This Row],[Quantity cleaned]]*Table4[[#This Row],[Unit Price Cleaned]]*(1-Table4[[#This Row],[Discount]])</f>
        <v>2148.2759999999994</v>
      </c>
      <c r="M452">
        <f>IF(ISBLANK(L452),AVERAGE(Table4[Total Amount]),(L452))</f>
        <v>2148.2759999999994</v>
      </c>
      <c r="N452" t="str">
        <f>_xlfn.XLOOKUP(Table4[[#This Row],[Product_ID]],Product_Dim[Product_ID],Product_Dim[Product_Name],"Missing")</f>
        <v>Wireless Mouse</v>
      </c>
      <c r="O452" t="str">
        <f>_xlfn.XLOOKUP(Table4[[#This Row],[Product_ID]],Product_Dim[Product_ID],Product_Dim[Category],0)</f>
        <v>Electronics</v>
      </c>
      <c r="P452">
        <f>_xlfn.XLOOKUP(Table4[[#This Row],[Product_ID]],Product_Dim[Product_ID],Product_Dim[Cost Cleaned2],"0")</f>
        <v>392.89</v>
      </c>
      <c r="Q452" s="4">
        <f>IFERROR(Table4[[#This Row],[Total Amount]]-Table4[[#This Row],[Cost]]*Table4[[#This Row],[Quantity]],0)</f>
        <v>969.60599999999931</v>
      </c>
    </row>
    <row r="453" spans="1:17" x14ac:dyDescent="0.35">
      <c r="A453" t="s">
        <v>2266</v>
      </c>
      <c r="B453" s="1">
        <v>45508</v>
      </c>
      <c r="C453" t="s">
        <v>1305</v>
      </c>
      <c r="D453" t="s">
        <v>1640</v>
      </c>
      <c r="E453" t="s">
        <v>1755</v>
      </c>
      <c r="F453" t="str">
        <f>_xlfn.XLOOKUP(Table4[[#This Row],[Store_ID]],Table2[Store_ID],Table2[Region],"Unknown")</f>
        <v>South</v>
      </c>
      <c r="G453">
        <v>4</v>
      </c>
      <c r="H453">
        <f>IF(ISBLANK(G453),AVERAGE(Table4[Quantity]),(G453))</f>
        <v>4</v>
      </c>
      <c r="I453">
        <v>829.36</v>
      </c>
      <c r="J453">
        <f>IF(ISBLANK(I453),AVERAGE(Table4[Unit_Price]),(I453))</f>
        <v>829.36</v>
      </c>
      <c r="K453">
        <v>0.11</v>
      </c>
      <c r="L453">
        <f>Table4[[#This Row],[Quantity cleaned]]*Table4[[#This Row],[Unit Price Cleaned]]*(1-Table4[[#This Row],[Discount]])</f>
        <v>2952.5216</v>
      </c>
      <c r="M453">
        <f>IF(ISBLANK(L453),AVERAGE(Table4[Total Amount]),(L453))</f>
        <v>2952.5216</v>
      </c>
      <c r="N453" t="str">
        <f>_xlfn.XLOOKUP(Table4[[#This Row],[Product_ID]],Product_Dim[Product_ID],Product_Dim[Product_Name],"Missing")</f>
        <v>Men's Roll-On Perfume</v>
      </c>
      <c r="O453" t="str">
        <f>_xlfn.XLOOKUP(Table4[[#This Row],[Product_ID]],Product_Dim[Product_ID],Product_Dim[Category],0)</f>
        <v>Beauty</v>
      </c>
      <c r="P453">
        <f>_xlfn.XLOOKUP(Table4[[#This Row],[Product_ID]],Product_Dim[Product_ID],Product_Dim[Cost Cleaned2],"0")</f>
        <v>43.29</v>
      </c>
      <c r="Q453" s="4">
        <f>IFERROR(Table4[[#This Row],[Total Amount]]-Table4[[#This Row],[Cost]]*Table4[[#This Row],[Quantity]],0)</f>
        <v>2779.3616000000002</v>
      </c>
    </row>
    <row r="454" spans="1:17" x14ac:dyDescent="0.35">
      <c r="A454" t="s">
        <v>2267</v>
      </c>
      <c r="B454" s="1">
        <v>45460</v>
      </c>
      <c r="C454" t="s">
        <v>1252</v>
      </c>
      <c r="D454" t="s">
        <v>1588</v>
      </c>
      <c r="E454" t="s">
        <v>1798</v>
      </c>
      <c r="F454" t="str">
        <f>_xlfn.XLOOKUP(Table4[[#This Row],[Store_ID]],Table2[Store_ID],Table2[Region],"Unknown")</f>
        <v>West</v>
      </c>
      <c r="G454">
        <v>2</v>
      </c>
      <c r="H454">
        <f>IF(ISBLANK(G454),AVERAGE(Table4[Quantity]),(G454))</f>
        <v>2</v>
      </c>
      <c r="I454">
        <v>425.06</v>
      </c>
      <c r="J454">
        <f>IF(ISBLANK(I454),AVERAGE(Table4[Unit_Price]),(I454))</f>
        <v>425.06</v>
      </c>
      <c r="K454">
        <v>0.09</v>
      </c>
      <c r="L454">
        <f>Table4[[#This Row],[Quantity cleaned]]*Table4[[#This Row],[Unit Price Cleaned]]*(1-Table4[[#This Row],[Discount]])</f>
        <v>773.60919999999999</v>
      </c>
      <c r="M454">
        <f>IF(ISBLANK(L454),AVERAGE(Table4[Total Amount]),(L454))</f>
        <v>773.60919999999999</v>
      </c>
      <c r="N454" t="str">
        <f>_xlfn.XLOOKUP(Table4[[#This Row],[Product_ID]],Product_Dim[Product_ID],Product_Dim[Product_Name],"Missing")</f>
        <v>Men's Formal Shirt</v>
      </c>
      <c r="O454" t="str">
        <f>_xlfn.XLOOKUP(Table4[[#This Row],[Product_ID]],Product_Dim[Product_ID],Product_Dim[Category],0)</f>
        <v>Clothing</v>
      </c>
      <c r="P454">
        <f>_xlfn.XLOOKUP(Table4[[#This Row],[Product_ID]],Product_Dim[Product_ID],Product_Dim[Cost Cleaned2],"0")</f>
        <v>254.04361702127662</v>
      </c>
      <c r="Q454" s="4">
        <f>IFERROR(Table4[[#This Row],[Total Amount]]-Table4[[#This Row],[Cost]]*Table4[[#This Row],[Quantity]],0)</f>
        <v>265.52196595744675</v>
      </c>
    </row>
    <row r="455" spans="1:17" x14ac:dyDescent="0.35">
      <c r="A455" t="s">
        <v>2268</v>
      </c>
      <c r="B455" s="1">
        <v>45311</v>
      </c>
      <c r="C455" t="s">
        <v>433</v>
      </c>
      <c r="D455" t="s">
        <v>1652</v>
      </c>
      <c r="E455" t="s">
        <v>1746</v>
      </c>
      <c r="F455" t="str">
        <f>_xlfn.XLOOKUP(Table4[[#This Row],[Store_ID]],Table2[Store_ID],Table2[Region],"Unknown")</f>
        <v>East</v>
      </c>
      <c r="G455">
        <v>2</v>
      </c>
      <c r="H455">
        <f>IF(ISBLANK(G455),AVERAGE(Table4[Quantity]),(G455))</f>
        <v>2</v>
      </c>
      <c r="I455">
        <v>911.14</v>
      </c>
      <c r="J455">
        <f>IF(ISBLANK(I455),AVERAGE(Table4[Unit_Price]),(I455))</f>
        <v>911.14</v>
      </c>
      <c r="K455">
        <v>0.1</v>
      </c>
      <c r="L455">
        <f>Table4[[#This Row],[Quantity cleaned]]*Table4[[#This Row],[Unit Price Cleaned]]*(1-Table4[[#This Row],[Discount]])</f>
        <v>1640.0519999999999</v>
      </c>
      <c r="M455">
        <f>IF(ISBLANK(L455),AVERAGE(Table4[Total Amount]),(L455))</f>
        <v>1640.0519999999999</v>
      </c>
      <c r="N455" t="str">
        <f>_xlfn.XLOOKUP(Table4[[#This Row],[Product_ID]],Product_Dim[Product_ID],Product_Dim[Product_Name],"Missing")</f>
        <v>Ceramic Plant Pot</v>
      </c>
      <c r="O455" t="str">
        <f>_xlfn.XLOOKUP(Table4[[#This Row],[Product_ID]],Product_Dim[Product_ID],Product_Dim[Category],0)</f>
        <v>Home</v>
      </c>
      <c r="P455">
        <f>_xlfn.XLOOKUP(Table4[[#This Row],[Product_ID]],Product_Dim[Product_ID],Product_Dim[Cost Cleaned2],"0")</f>
        <v>81.75</v>
      </c>
      <c r="Q455" s="4">
        <f>IFERROR(Table4[[#This Row],[Total Amount]]-Table4[[#This Row],[Cost]]*Table4[[#This Row],[Quantity]],0)</f>
        <v>1476.5519999999999</v>
      </c>
    </row>
    <row r="456" spans="1:17" x14ac:dyDescent="0.35">
      <c r="A456" t="s">
        <v>2269</v>
      </c>
      <c r="B456" s="1">
        <v>45906</v>
      </c>
      <c r="C456" t="s">
        <v>299</v>
      </c>
      <c r="D456" t="s">
        <v>1678</v>
      </c>
      <c r="E456" t="s">
        <v>1776</v>
      </c>
      <c r="F456" t="str">
        <f>_xlfn.XLOOKUP(Table4[[#This Row],[Store_ID]],Table2[Store_ID],Table2[Region],"Unknown")</f>
        <v>West</v>
      </c>
      <c r="G456">
        <v>3</v>
      </c>
      <c r="H456">
        <f>IF(ISBLANK(G456),AVERAGE(Table4[Quantity]),(G456))</f>
        <v>3</v>
      </c>
      <c r="I456">
        <v>811.96</v>
      </c>
      <c r="J456">
        <f>IF(ISBLANK(I456),AVERAGE(Table4[Unit_Price]),(I456))</f>
        <v>811.96</v>
      </c>
      <c r="K456">
        <v>0.28999999999999998</v>
      </c>
      <c r="L456">
        <f>Table4[[#This Row],[Quantity cleaned]]*Table4[[#This Row],[Unit Price Cleaned]]*(1-Table4[[#This Row],[Discount]])</f>
        <v>1729.4748</v>
      </c>
      <c r="M456">
        <f>IF(ISBLANK(L456),AVERAGE(Table4[Total Amount]),(L456))</f>
        <v>1729.4748</v>
      </c>
      <c r="N456" t="str">
        <f>_xlfn.XLOOKUP(Table4[[#This Row],[Product_ID]],Product_Dim[Product_ID],Product_Dim[Product_Name],"Missing")</f>
        <v>Wooden Nightstand</v>
      </c>
      <c r="O456" t="str">
        <f>_xlfn.XLOOKUP(Table4[[#This Row],[Product_ID]],Product_Dim[Product_ID],Product_Dim[Category],0)</f>
        <v>Home</v>
      </c>
      <c r="P456">
        <f>_xlfn.XLOOKUP(Table4[[#This Row],[Product_ID]],Product_Dim[Product_ID],Product_Dim[Cost Cleaned2],"0")</f>
        <v>243.7</v>
      </c>
      <c r="Q456" s="4">
        <f>IFERROR(Table4[[#This Row],[Total Amount]]-Table4[[#This Row],[Cost]]*Table4[[#This Row],[Quantity]],0)</f>
        <v>998.37480000000005</v>
      </c>
    </row>
    <row r="457" spans="1:17" x14ac:dyDescent="0.35">
      <c r="A457" t="s">
        <v>2270</v>
      </c>
      <c r="B457" s="1">
        <v>45380</v>
      </c>
      <c r="C457" t="s">
        <v>864</v>
      </c>
      <c r="D457" t="s">
        <v>1604</v>
      </c>
      <c r="E457" t="s">
        <v>1783</v>
      </c>
      <c r="F457" t="str">
        <f>_xlfn.XLOOKUP(Table4[[#This Row],[Store_ID]],Table2[Store_ID],Table2[Region],"Unknown")</f>
        <v>East</v>
      </c>
      <c r="G457">
        <v>2</v>
      </c>
      <c r="H457">
        <f>IF(ISBLANK(G457),AVERAGE(Table4[Quantity]),(G457))</f>
        <v>2</v>
      </c>
      <c r="I457">
        <v>780.05</v>
      </c>
      <c r="J457">
        <f>IF(ISBLANK(I457),AVERAGE(Table4[Unit_Price]),(I457))</f>
        <v>780.05</v>
      </c>
      <c r="K457">
        <v>0.12</v>
      </c>
      <c r="L457">
        <f>Table4[[#This Row],[Quantity cleaned]]*Table4[[#This Row],[Unit Price Cleaned]]*(1-Table4[[#This Row],[Discount]])</f>
        <v>1372.8879999999999</v>
      </c>
      <c r="M457">
        <f>IF(ISBLANK(L457),AVERAGE(Table4[Total Amount]),(L457))</f>
        <v>1372.8879999999999</v>
      </c>
      <c r="N457" t="str">
        <f>_xlfn.XLOOKUP(Table4[[#This Row],[Product_ID]],Product_Dim[Product_ID],Product_Dim[Product_Name],"Missing")</f>
        <v>Basketball</v>
      </c>
      <c r="O457" t="str">
        <f>_xlfn.XLOOKUP(Table4[[#This Row],[Product_ID]],Product_Dim[Product_ID],Product_Dim[Category],0)</f>
        <v>Sports</v>
      </c>
      <c r="P457">
        <f>_xlfn.XLOOKUP(Table4[[#This Row],[Product_ID]],Product_Dim[Product_ID],Product_Dim[Cost Cleaned2],"0")</f>
        <v>204.39</v>
      </c>
      <c r="Q457" s="4">
        <f>IFERROR(Table4[[#This Row],[Total Amount]]-Table4[[#This Row],[Cost]]*Table4[[#This Row],[Quantity]],0)</f>
        <v>964.10799999999995</v>
      </c>
    </row>
    <row r="458" spans="1:17" x14ac:dyDescent="0.35">
      <c r="A458" t="s">
        <v>2271</v>
      </c>
      <c r="B458" s="1">
        <v>45527</v>
      </c>
      <c r="C458" t="s">
        <v>694</v>
      </c>
      <c r="D458" t="s">
        <v>1606</v>
      </c>
      <c r="E458" t="s">
        <v>1780</v>
      </c>
      <c r="F458" t="str">
        <f>_xlfn.XLOOKUP(Table4[[#This Row],[Store_ID]],Table2[Store_ID],Table2[Region],"Unknown")</f>
        <v>South</v>
      </c>
      <c r="G458">
        <v>4</v>
      </c>
      <c r="H458">
        <f>IF(ISBLANK(G458),AVERAGE(Table4[Quantity]),(G458))</f>
        <v>4</v>
      </c>
      <c r="I458">
        <v>315.95</v>
      </c>
      <c r="J458">
        <f>IF(ISBLANK(I458),AVERAGE(Table4[Unit_Price]),(I458))</f>
        <v>315.95</v>
      </c>
      <c r="K458">
        <v>0.19</v>
      </c>
      <c r="L458">
        <f>Table4[[#This Row],[Quantity cleaned]]*Table4[[#This Row],[Unit Price Cleaned]]*(1-Table4[[#This Row],[Discount]])</f>
        <v>1023.678</v>
      </c>
      <c r="M458">
        <f>IF(ISBLANK(L458),AVERAGE(Table4[Total Amount]),(L458))</f>
        <v>1023.678</v>
      </c>
      <c r="N458" t="str">
        <f>_xlfn.XLOOKUP(Table4[[#This Row],[Product_ID]],Product_Dim[Product_ID],Product_Dim[Product_Name],"Missing")</f>
        <v>Vitamin C Face Serum</v>
      </c>
      <c r="O458" t="str">
        <f>_xlfn.XLOOKUP(Table4[[#This Row],[Product_ID]],Product_Dim[Product_ID],Product_Dim[Category],0)</f>
        <v>Beauty</v>
      </c>
      <c r="P458">
        <f>_xlfn.XLOOKUP(Table4[[#This Row],[Product_ID]],Product_Dim[Product_ID],Product_Dim[Cost Cleaned2],"0")</f>
        <v>283.83</v>
      </c>
      <c r="Q458" s="4">
        <f>IFERROR(Table4[[#This Row],[Total Amount]]-Table4[[#This Row],[Cost]]*Table4[[#This Row],[Quantity]],0)</f>
        <v>-111.64199999999994</v>
      </c>
    </row>
    <row r="459" spans="1:17" x14ac:dyDescent="0.35">
      <c r="A459" t="s">
        <v>2272</v>
      </c>
      <c r="B459" s="1">
        <v>45796</v>
      </c>
      <c r="C459" t="s">
        <v>732</v>
      </c>
      <c r="D459" t="s">
        <v>1646</v>
      </c>
      <c r="E459" t="s">
        <v>1780</v>
      </c>
      <c r="F459" t="str">
        <f>_xlfn.XLOOKUP(Table4[[#This Row],[Store_ID]],Table2[Store_ID],Table2[Region],"Unknown")</f>
        <v>South</v>
      </c>
      <c r="G459">
        <v>2</v>
      </c>
      <c r="H459">
        <f>IF(ISBLANK(G459),AVERAGE(Table4[Quantity]),(G459))</f>
        <v>2</v>
      </c>
      <c r="I459">
        <v>810.17</v>
      </c>
      <c r="J459">
        <f>IF(ISBLANK(I459),AVERAGE(Table4[Unit_Price]),(I459))</f>
        <v>810.17</v>
      </c>
      <c r="K459">
        <v>0.27</v>
      </c>
      <c r="L459">
        <f>Table4[[#This Row],[Quantity cleaned]]*Table4[[#This Row],[Unit Price Cleaned]]*(1-Table4[[#This Row],[Discount]])</f>
        <v>1182.8481999999999</v>
      </c>
      <c r="M459">
        <f>IF(ISBLANK(L459),AVERAGE(Table4[Total Amount]),(L459))</f>
        <v>1182.8481999999999</v>
      </c>
      <c r="N459" t="str">
        <f>_xlfn.XLOOKUP(Table4[[#This Row],[Product_ID]],Product_Dim[Product_ID],Product_Dim[Product_Name],"Missing")</f>
        <v>Rugby Ball</v>
      </c>
      <c r="O459" t="str">
        <f>_xlfn.XLOOKUP(Table4[[#This Row],[Product_ID]],Product_Dim[Product_ID],Product_Dim[Category],0)</f>
        <v>Sports</v>
      </c>
      <c r="P459">
        <f>_xlfn.XLOOKUP(Table4[[#This Row],[Product_ID]],Product_Dim[Product_ID],Product_Dim[Cost Cleaned2],"0")</f>
        <v>212.26</v>
      </c>
      <c r="Q459" s="4">
        <f>IFERROR(Table4[[#This Row],[Total Amount]]-Table4[[#This Row],[Cost]]*Table4[[#This Row],[Quantity]],0)</f>
        <v>758.32819999999992</v>
      </c>
    </row>
    <row r="460" spans="1:17" x14ac:dyDescent="0.35">
      <c r="A460" t="s">
        <v>2273</v>
      </c>
      <c r="B460" s="1">
        <v>45389</v>
      </c>
      <c r="C460" t="s">
        <v>664</v>
      </c>
      <c r="D460" t="s">
        <v>1710</v>
      </c>
      <c r="E460" t="s">
        <v>1763</v>
      </c>
      <c r="F460" t="str">
        <f>_xlfn.XLOOKUP(Table4[[#This Row],[Store_ID]],Table2[Store_ID],Table2[Region],"Unknown")</f>
        <v>South</v>
      </c>
      <c r="G460">
        <v>3</v>
      </c>
      <c r="H460">
        <f>IF(ISBLANK(G460),AVERAGE(Table4[Quantity]),(G460))</f>
        <v>3</v>
      </c>
      <c r="I460">
        <v>505.01</v>
      </c>
      <c r="J460">
        <f>IF(ISBLANK(I460),AVERAGE(Table4[Unit_Price]),(I460))</f>
        <v>505.01</v>
      </c>
      <c r="K460">
        <v>0.02</v>
      </c>
      <c r="L460">
        <f>Table4[[#This Row],[Quantity cleaned]]*Table4[[#This Row],[Unit Price Cleaned]]*(1-Table4[[#This Row],[Discount]])</f>
        <v>1484.7293999999999</v>
      </c>
      <c r="M460">
        <f>IF(ISBLANK(L460),AVERAGE(Table4[Total Amount]),(L460))</f>
        <v>1484.7293999999999</v>
      </c>
      <c r="N460" t="str">
        <f>_xlfn.XLOOKUP(Table4[[#This Row],[Product_ID]],Product_Dim[Product_ID],Product_Dim[Product_Name],"Missing")</f>
        <v>Wooden Bookshelf</v>
      </c>
      <c r="O460" t="str">
        <f>_xlfn.XLOOKUP(Table4[[#This Row],[Product_ID]],Product_Dim[Product_ID],Product_Dim[Category],0)</f>
        <v>Home</v>
      </c>
      <c r="P460">
        <f>_xlfn.XLOOKUP(Table4[[#This Row],[Product_ID]],Product_Dim[Product_ID],Product_Dim[Cost Cleaned2],"0")</f>
        <v>388.46</v>
      </c>
      <c r="Q460" s="4">
        <f>IFERROR(Table4[[#This Row],[Total Amount]]-Table4[[#This Row],[Cost]]*Table4[[#This Row],[Quantity]],0)</f>
        <v>319.34940000000006</v>
      </c>
    </row>
    <row r="461" spans="1:17" x14ac:dyDescent="0.35">
      <c r="A461" t="s">
        <v>2274</v>
      </c>
      <c r="B461" s="1">
        <v>45315</v>
      </c>
      <c r="C461" t="s">
        <v>1435</v>
      </c>
      <c r="D461" t="s">
        <v>1686</v>
      </c>
      <c r="E461" t="s">
        <v>1801</v>
      </c>
      <c r="F461" t="str">
        <f>_xlfn.XLOOKUP(Table4[[#This Row],[Store_ID]],Table2[Store_ID],Table2[Region],"Unknown")</f>
        <v>North</v>
      </c>
      <c r="G461">
        <v>2</v>
      </c>
      <c r="H461">
        <f>IF(ISBLANK(G461),AVERAGE(Table4[Quantity]),(G461))</f>
        <v>2</v>
      </c>
      <c r="I461">
        <v>736.75</v>
      </c>
      <c r="J461">
        <f>IF(ISBLANK(I461),AVERAGE(Table4[Unit_Price]),(I461))</f>
        <v>736.75</v>
      </c>
      <c r="K461">
        <v>0.18</v>
      </c>
      <c r="L461">
        <f>Table4[[#This Row],[Quantity cleaned]]*Table4[[#This Row],[Unit Price Cleaned]]*(1-Table4[[#This Row],[Discount]])</f>
        <v>1208.27</v>
      </c>
      <c r="M461">
        <f>IF(ISBLANK(L461),AVERAGE(Table4[Total Amount]),(L461))</f>
        <v>1208.27</v>
      </c>
      <c r="N461" t="str">
        <f>_xlfn.XLOOKUP(Table4[[#This Row],[Product_ID]],Product_Dim[Product_ID],Product_Dim[Product_Name],"Missing")</f>
        <v>Professional Jump Rope</v>
      </c>
      <c r="O461" t="str">
        <f>_xlfn.XLOOKUP(Table4[[#This Row],[Product_ID]],Product_Dim[Product_ID],Product_Dim[Category],0)</f>
        <v>Sports</v>
      </c>
      <c r="P461">
        <f>_xlfn.XLOOKUP(Table4[[#This Row],[Product_ID]],Product_Dim[Product_ID],Product_Dim[Cost Cleaned2],"0")</f>
        <v>477.61</v>
      </c>
      <c r="Q461" s="4">
        <f>IFERROR(Table4[[#This Row],[Total Amount]]-Table4[[#This Row],[Cost]]*Table4[[#This Row],[Quantity]],0)</f>
        <v>253.04999999999995</v>
      </c>
    </row>
    <row r="462" spans="1:17" x14ac:dyDescent="0.35">
      <c r="A462" t="s">
        <v>2275</v>
      </c>
      <c r="B462" s="1">
        <v>45311</v>
      </c>
      <c r="C462" t="s">
        <v>109</v>
      </c>
      <c r="D462" t="s">
        <v>1696</v>
      </c>
      <c r="E462" t="s">
        <v>1780</v>
      </c>
      <c r="F462" t="str">
        <f>_xlfn.XLOOKUP(Table4[[#This Row],[Store_ID]],Table2[Store_ID],Table2[Region],"Unknown")</f>
        <v>South</v>
      </c>
      <c r="G462">
        <v>4</v>
      </c>
      <c r="H462">
        <f>IF(ISBLANK(G462),AVERAGE(Table4[Quantity]),(G462))</f>
        <v>4</v>
      </c>
      <c r="I462">
        <v>700.31</v>
      </c>
      <c r="J462">
        <f>IF(ISBLANK(I462),AVERAGE(Table4[Unit_Price]),(I462))</f>
        <v>700.31</v>
      </c>
      <c r="K462">
        <v>0.2</v>
      </c>
      <c r="L462">
        <f>Table4[[#This Row],[Quantity cleaned]]*Table4[[#This Row],[Unit Price Cleaned]]*(1-Table4[[#This Row],[Discount]])</f>
        <v>2240.9919999999997</v>
      </c>
      <c r="M462">
        <f>IF(ISBLANK(L462),AVERAGE(Table4[Total Amount]),(L462))</f>
        <v>2240.9919999999997</v>
      </c>
      <c r="N462" t="str">
        <f>_xlfn.XLOOKUP(Table4[[#This Row],[Product_ID]],Product_Dim[Product_ID],Product_Dim[Product_Name],"Missing")</f>
        <v>WiFi Mesh Router</v>
      </c>
      <c r="O462" t="str">
        <f>_xlfn.XLOOKUP(Table4[[#This Row],[Product_ID]],Product_Dim[Product_ID],Product_Dim[Category],0)</f>
        <v>Electronics</v>
      </c>
      <c r="P462">
        <f>_xlfn.XLOOKUP(Table4[[#This Row],[Product_ID]],Product_Dim[Product_ID],Product_Dim[Cost Cleaned2],"0")</f>
        <v>480.9</v>
      </c>
      <c r="Q462" s="4">
        <f>IFERROR(Table4[[#This Row],[Total Amount]]-Table4[[#This Row],[Cost]]*Table4[[#This Row],[Quantity]],0)</f>
        <v>317.39199999999983</v>
      </c>
    </row>
    <row r="463" spans="1:17" x14ac:dyDescent="0.35">
      <c r="A463" t="s">
        <v>2276</v>
      </c>
      <c r="B463" s="1">
        <v>45270</v>
      </c>
      <c r="C463" t="s">
        <v>439</v>
      </c>
      <c r="D463" t="s">
        <v>1724</v>
      </c>
      <c r="E463" t="s">
        <v>1786</v>
      </c>
      <c r="F463" t="str">
        <f>_xlfn.XLOOKUP(Table4[[#This Row],[Store_ID]],Table2[Store_ID],Table2[Region],"Unknown")</f>
        <v>South</v>
      </c>
      <c r="G463">
        <v>4</v>
      </c>
      <c r="H463">
        <f>IF(ISBLANK(G463),AVERAGE(Table4[Quantity]),(G463))</f>
        <v>4</v>
      </c>
      <c r="I463">
        <v>202.46</v>
      </c>
      <c r="J463">
        <f>IF(ISBLANK(I463),AVERAGE(Table4[Unit_Price]),(I463))</f>
        <v>202.46</v>
      </c>
      <c r="K463">
        <v>0.24</v>
      </c>
      <c r="L463">
        <f>Table4[[#This Row],[Quantity cleaned]]*Table4[[#This Row],[Unit Price Cleaned]]*(1-Table4[[#This Row],[Discount]])</f>
        <v>615.47840000000008</v>
      </c>
      <c r="M463">
        <f>IF(ISBLANK(L463),AVERAGE(Table4[Total Amount]),(L463))</f>
        <v>615.47840000000008</v>
      </c>
      <c r="N463" t="str">
        <f>_xlfn.XLOOKUP(Table4[[#This Row],[Product_ID]],Product_Dim[Product_ID],Product_Dim[Product_Name],"Missing")</f>
        <v>Women's High Heels</v>
      </c>
      <c r="O463" t="str">
        <f>_xlfn.XLOOKUP(Table4[[#This Row],[Product_ID]],Product_Dim[Product_ID],Product_Dim[Category],0)</f>
        <v>Clothing</v>
      </c>
      <c r="P463">
        <f>_xlfn.XLOOKUP(Table4[[#This Row],[Product_ID]],Product_Dim[Product_ID],Product_Dim[Cost Cleaned2],"0")</f>
        <v>438.25</v>
      </c>
      <c r="Q463" s="4">
        <f>IFERROR(Table4[[#This Row],[Total Amount]]-Table4[[#This Row],[Cost]]*Table4[[#This Row],[Quantity]],0)</f>
        <v>-1137.5216</v>
      </c>
    </row>
    <row r="464" spans="1:17" x14ac:dyDescent="0.35">
      <c r="A464" t="s">
        <v>2277</v>
      </c>
      <c r="B464" s="1">
        <v>45279</v>
      </c>
      <c r="C464" t="s">
        <v>841</v>
      </c>
      <c r="D464" t="s">
        <v>1716</v>
      </c>
      <c r="E464" t="s">
        <v>1751</v>
      </c>
      <c r="F464" t="str">
        <f>_xlfn.XLOOKUP(Table4[[#This Row],[Store_ID]],Table2[Store_ID],Table2[Region],"Unknown")</f>
        <v>North</v>
      </c>
      <c r="G464">
        <v>2</v>
      </c>
      <c r="H464">
        <f>IF(ISBLANK(G464),AVERAGE(Table4[Quantity]),(G464))</f>
        <v>2</v>
      </c>
      <c r="I464">
        <v>291.83999999999997</v>
      </c>
      <c r="J464">
        <f>IF(ISBLANK(I464),AVERAGE(Table4[Unit_Price]),(I464))</f>
        <v>291.83999999999997</v>
      </c>
      <c r="K464">
        <v>0.25</v>
      </c>
      <c r="L464">
        <f>Table4[[#This Row],[Quantity cleaned]]*Table4[[#This Row],[Unit Price Cleaned]]*(1-Table4[[#This Row],[Discount]])</f>
        <v>437.76</v>
      </c>
      <c r="M464">
        <f>IF(ISBLANK(L464),AVERAGE(Table4[Total Amount]),(L464))</f>
        <v>437.76</v>
      </c>
      <c r="N464" t="str">
        <f>_xlfn.XLOOKUP(Table4[[#This Row],[Product_ID]],Product_Dim[Product_ID],Product_Dim[Product_Name],"Missing")</f>
        <v>LED Bedside Lamp</v>
      </c>
      <c r="O464" t="str">
        <f>_xlfn.XLOOKUP(Table4[[#This Row],[Product_ID]],Product_Dim[Product_ID],Product_Dim[Category],0)</f>
        <v>Home</v>
      </c>
      <c r="P464">
        <f>_xlfn.XLOOKUP(Table4[[#This Row],[Product_ID]],Product_Dim[Product_ID],Product_Dim[Cost Cleaned2],"0")</f>
        <v>371.38</v>
      </c>
      <c r="Q464" s="4">
        <f>IFERROR(Table4[[#This Row],[Total Amount]]-Table4[[#This Row],[Cost]]*Table4[[#This Row],[Quantity]],0)</f>
        <v>-305</v>
      </c>
    </row>
    <row r="465" spans="1:17" x14ac:dyDescent="0.35">
      <c r="A465" t="s">
        <v>2278</v>
      </c>
      <c r="B465" s="1">
        <v>45252</v>
      </c>
      <c r="C465" t="s">
        <v>539</v>
      </c>
      <c r="D465" t="s">
        <v>1736</v>
      </c>
      <c r="E465" t="s">
        <v>1767</v>
      </c>
      <c r="F465" t="str">
        <f>_xlfn.XLOOKUP(Table4[[#This Row],[Store_ID]],Table2[Store_ID],Table2[Region],"Unknown")</f>
        <v>North</v>
      </c>
      <c r="G465">
        <v>2</v>
      </c>
      <c r="H465">
        <f>IF(ISBLANK(G465),AVERAGE(Table4[Quantity]),(G465))</f>
        <v>2</v>
      </c>
      <c r="I465">
        <v>261.48</v>
      </c>
      <c r="J465">
        <f>IF(ISBLANK(I465),AVERAGE(Table4[Unit_Price]),(I465))</f>
        <v>261.48</v>
      </c>
      <c r="K465">
        <v>0.17</v>
      </c>
      <c r="L465">
        <f>Table4[[#This Row],[Quantity cleaned]]*Table4[[#This Row],[Unit Price Cleaned]]*(1-Table4[[#This Row],[Discount]])</f>
        <v>434.05680000000001</v>
      </c>
      <c r="M465">
        <f>IF(ISBLANK(L465),AVERAGE(Table4[Total Amount]),(L465))</f>
        <v>434.05680000000001</v>
      </c>
      <c r="N465" t="str">
        <f>_xlfn.XLOOKUP(Table4[[#This Row],[Product_ID]],Product_Dim[Product_ID],Product_Dim[Product_Name],"Missing")</f>
        <v>Cricket Bat</v>
      </c>
      <c r="O465" t="str">
        <f>_xlfn.XLOOKUP(Table4[[#This Row],[Product_ID]],Product_Dim[Product_ID],Product_Dim[Category],0)</f>
        <v>Sports</v>
      </c>
      <c r="P465">
        <f>_xlfn.XLOOKUP(Table4[[#This Row],[Product_ID]],Product_Dim[Product_ID],Product_Dim[Cost Cleaned2],"0")</f>
        <v>245.98</v>
      </c>
      <c r="Q465" s="4">
        <f>IFERROR(Table4[[#This Row],[Total Amount]]-Table4[[#This Row],[Cost]]*Table4[[#This Row],[Quantity]],0)</f>
        <v>-57.90319999999997</v>
      </c>
    </row>
    <row r="466" spans="1:17" x14ac:dyDescent="0.35">
      <c r="A466" t="s">
        <v>2279</v>
      </c>
      <c r="B466" s="1">
        <v>45938</v>
      </c>
      <c r="C466" t="s">
        <v>943</v>
      </c>
      <c r="D466" t="s">
        <v>1614</v>
      </c>
      <c r="E466" t="s">
        <v>1793</v>
      </c>
      <c r="F466" t="str">
        <f>_xlfn.XLOOKUP(Table4[[#This Row],[Store_ID]],Table2[Store_ID],Table2[Region],"Unknown")</f>
        <v>South</v>
      </c>
      <c r="G466">
        <v>1</v>
      </c>
      <c r="H466">
        <f>IF(ISBLANK(G466),AVERAGE(Table4[Quantity]),(G466))</f>
        <v>1</v>
      </c>
      <c r="I466">
        <v>850.83</v>
      </c>
      <c r="J466">
        <f>IF(ISBLANK(I466),AVERAGE(Table4[Unit_Price]),(I466))</f>
        <v>850.83</v>
      </c>
      <c r="K466">
        <v>0.28000000000000003</v>
      </c>
      <c r="L466">
        <f>Table4[[#This Row],[Quantity cleaned]]*Table4[[#This Row],[Unit Price Cleaned]]*(1-Table4[[#This Row],[Discount]])</f>
        <v>612.59760000000006</v>
      </c>
      <c r="M466">
        <f>IF(ISBLANK(L466),AVERAGE(Table4[Total Amount]),(L466))</f>
        <v>612.59760000000006</v>
      </c>
      <c r="N466" t="str">
        <f>_xlfn.XLOOKUP(Table4[[#This Row],[Product_ID]],Product_Dim[Product_ID],Product_Dim[Product_Name],"Missing")</f>
        <v>Women's Summer Dress</v>
      </c>
      <c r="O466" t="str">
        <f>_xlfn.XLOOKUP(Table4[[#This Row],[Product_ID]],Product_Dim[Product_ID],Product_Dim[Category],0)</f>
        <v>Clothing</v>
      </c>
      <c r="P466">
        <f>_xlfn.XLOOKUP(Table4[[#This Row],[Product_ID]],Product_Dim[Product_ID],Product_Dim[Cost Cleaned2],"0")</f>
        <v>223.43</v>
      </c>
      <c r="Q466" s="4">
        <f>IFERROR(Table4[[#This Row],[Total Amount]]-Table4[[#This Row],[Cost]]*Table4[[#This Row],[Quantity]],0)</f>
        <v>389.16760000000005</v>
      </c>
    </row>
    <row r="467" spans="1:17" x14ac:dyDescent="0.35">
      <c r="A467" t="s">
        <v>2280</v>
      </c>
      <c r="B467" s="1">
        <v>45711</v>
      </c>
      <c r="C467" t="s">
        <v>1255</v>
      </c>
      <c r="D467" t="s">
        <v>1634</v>
      </c>
      <c r="E467" t="s">
        <v>1780</v>
      </c>
      <c r="F467" t="str">
        <f>_xlfn.XLOOKUP(Table4[[#This Row],[Store_ID]],Table2[Store_ID],Table2[Region],"Unknown")</f>
        <v>South</v>
      </c>
      <c r="G467">
        <v>1</v>
      </c>
      <c r="H467">
        <f>IF(ISBLANK(G467),AVERAGE(Table4[Quantity]),(G467))</f>
        <v>1</v>
      </c>
      <c r="I467">
        <v>83.83</v>
      </c>
      <c r="J467">
        <f>IF(ISBLANK(I467),AVERAGE(Table4[Unit_Price]),(I467))</f>
        <v>83.83</v>
      </c>
      <c r="K467">
        <v>0.05</v>
      </c>
      <c r="L467">
        <f>Table4[[#This Row],[Quantity cleaned]]*Table4[[#This Row],[Unit Price Cleaned]]*(1-Table4[[#This Row],[Discount]])</f>
        <v>79.638499999999993</v>
      </c>
      <c r="M467">
        <f>IF(ISBLANK(L467),AVERAGE(Table4[Total Amount]),(L467))</f>
        <v>79.638499999999993</v>
      </c>
      <c r="N467" t="str">
        <f>_xlfn.XLOOKUP(Table4[[#This Row],[Product_ID]],Product_Dim[Product_ID],Product_Dim[Product_Name],"Missing")</f>
        <v>Men's Winter Jacket</v>
      </c>
      <c r="O467" t="str">
        <f>_xlfn.XLOOKUP(Table4[[#This Row],[Product_ID]],Product_Dim[Product_ID],Product_Dim[Category],0)</f>
        <v>Clothing</v>
      </c>
      <c r="P467">
        <f>_xlfn.XLOOKUP(Table4[[#This Row],[Product_ID]],Product_Dim[Product_ID],Product_Dim[Cost Cleaned2],"0")</f>
        <v>167.34</v>
      </c>
      <c r="Q467" s="4">
        <f>IFERROR(Table4[[#This Row],[Total Amount]]-Table4[[#This Row],[Cost]]*Table4[[#This Row],[Quantity]],0)</f>
        <v>-87.70150000000001</v>
      </c>
    </row>
    <row r="468" spans="1:17" x14ac:dyDescent="0.35">
      <c r="A468" t="s">
        <v>2281</v>
      </c>
      <c r="B468" s="1">
        <v>45713</v>
      </c>
      <c r="C468" t="s">
        <v>31</v>
      </c>
      <c r="D468" t="s">
        <v>1718</v>
      </c>
      <c r="E468" t="s">
        <v>1798</v>
      </c>
      <c r="F468" t="str">
        <f>_xlfn.XLOOKUP(Table4[[#This Row],[Store_ID]],Table2[Store_ID],Table2[Region],"Unknown")</f>
        <v>West</v>
      </c>
      <c r="G468">
        <v>3</v>
      </c>
      <c r="H468">
        <f>IF(ISBLANK(G468),AVERAGE(Table4[Quantity]),(G468))</f>
        <v>3</v>
      </c>
      <c r="I468">
        <v>649.95000000000005</v>
      </c>
      <c r="J468">
        <f>IF(ISBLANK(I468),AVERAGE(Table4[Unit_Price]),(I468))</f>
        <v>649.95000000000005</v>
      </c>
      <c r="K468">
        <v>0.28000000000000003</v>
      </c>
      <c r="L468">
        <f>Table4[[#This Row],[Quantity cleaned]]*Table4[[#This Row],[Unit Price Cleaned]]*(1-Table4[[#This Row],[Discount]])</f>
        <v>1403.8920000000001</v>
      </c>
      <c r="M468">
        <f>IF(ISBLANK(L468),AVERAGE(Table4[Total Amount]),(L468))</f>
        <v>1403.8920000000001</v>
      </c>
      <c r="N468" t="str">
        <f>_xlfn.XLOOKUP(Table4[[#This Row],[Product_ID]],Product_Dim[Product_ID],Product_Dim[Product_Name],"Missing")</f>
        <v>Sports Wrist Sweatbands</v>
      </c>
      <c r="O468" t="str">
        <f>_xlfn.XLOOKUP(Table4[[#This Row],[Product_ID]],Product_Dim[Product_ID],Product_Dim[Category],0)</f>
        <v>Sports</v>
      </c>
      <c r="P468">
        <f>_xlfn.XLOOKUP(Table4[[#This Row],[Product_ID]],Product_Dim[Product_ID],Product_Dim[Cost Cleaned2],"0")</f>
        <v>131.24</v>
      </c>
      <c r="Q468" s="4">
        <f>IFERROR(Table4[[#This Row],[Total Amount]]-Table4[[#This Row],[Cost]]*Table4[[#This Row],[Quantity]],0)</f>
        <v>1010.172</v>
      </c>
    </row>
    <row r="469" spans="1:17" x14ac:dyDescent="0.35">
      <c r="A469" t="s">
        <v>2282</v>
      </c>
      <c r="B469" s="1">
        <v>45565</v>
      </c>
      <c r="C469" t="s">
        <v>1140</v>
      </c>
      <c r="D469" t="s">
        <v>1688</v>
      </c>
      <c r="E469" t="s">
        <v>1770</v>
      </c>
      <c r="F469" t="str">
        <f>_xlfn.XLOOKUP(Table4[[#This Row],[Store_ID]],Table2[Store_ID],Table2[Region],"Unknown")</f>
        <v>East</v>
      </c>
      <c r="G469">
        <v>4</v>
      </c>
      <c r="H469">
        <f>IF(ISBLANK(G469),AVERAGE(Table4[Quantity]),(G469))</f>
        <v>4</v>
      </c>
      <c r="I469">
        <v>934.96</v>
      </c>
      <c r="J469">
        <f>IF(ISBLANK(I469),AVERAGE(Table4[Unit_Price]),(I469))</f>
        <v>934.96</v>
      </c>
      <c r="K469">
        <v>0.18</v>
      </c>
      <c r="L469">
        <f>Table4[[#This Row],[Quantity cleaned]]*Table4[[#This Row],[Unit Price Cleaned]]*(1-Table4[[#This Row],[Discount]])</f>
        <v>3066.6688000000004</v>
      </c>
      <c r="M469">
        <f>IF(ISBLANK(L469),AVERAGE(Table4[Total Amount]),(L469))</f>
        <v>3066.6688000000004</v>
      </c>
      <c r="N469" t="str">
        <f>_xlfn.XLOOKUP(Table4[[#This Row],[Product_ID]],Product_Dim[Product_ID],Product_Dim[Product_Name],"Missing")</f>
        <v>Shin Guards – Adult</v>
      </c>
      <c r="O469" t="str">
        <f>_xlfn.XLOOKUP(Table4[[#This Row],[Product_ID]],Product_Dim[Product_ID],Product_Dim[Category],0)</f>
        <v>Sports</v>
      </c>
      <c r="P469">
        <f>_xlfn.XLOOKUP(Table4[[#This Row],[Product_ID]],Product_Dim[Product_ID],Product_Dim[Cost Cleaned2],"0")</f>
        <v>107.06</v>
      </c>
      <c r="Q469" s="4">
        <f>IFERROR(Table4[[#This Row],[Total Amount]]-Table4[[#This Row],[Cost]]*Table4[[#This Row],[Quantity]],0)</f>
        <v>2638.4288000000006</v>
      </c>
    </row>
    <row r="470" spans="1:17" x14ac:dyDescent="0.35">
      <c r="A470" t="s">
        <v>2283</v>
      </c>
      <c r="B470" s="1">
        <v>45279</v>
      </c>
      <c r="C470" t="s">
        <v>667</v>
      </c>
      <c r="D470" t="s">
        <v>1576</v>
      </c>
      <c r="E470" t="s">
        <v>1793</v>
      </c>
      <c r="F470" t="str">
        <f>_xlfn.XLOOKUP(Table4[[#This Row],[Store_ID]],Table2[Store_ID],Table2[Region],"Unknown")</f>
        <v>South</v>
      </c>
      <c r="G470">
        <v>1</v>
      </c>
      <c r="H470">
        <f>IF(ISBLANK(G470),AVERAGE(Table4[Quantity]),(G470))</f>
        <v>1</v>
      </c>
      <c r="I470">
        <v>880.89</v>
      </c>
      <c r="J470">
        <f>IF(ISBLANK(I470),AVERAGE(Table4[Unit_Price]),(I470))</f>
        <v>880.89</v>
      </c>
      <c r="K470">
        <v>0.13</v>
      </c>
      <c r="L470">
        <f>Table4[[#This Row],[Quantity cleaned]]*Table4[[#This Row],[Unit Price Cleaned]]*(1-Table4[[#This Row],[Discount]])</f>
        <v>766.37429999999995</v>
      </c>
      <c r="M470">
        <f>IF(ISBLANK(L470),AVERAGE(Table4[Total Amount]),(L470))</f>
        <v>766.37429999999995</v>
      </c>
      <c r="N470" t="str">
        <f>_xlfn.XLOOKUP(Table4[[#This Row],[Product_ID]],Product_Dim[Product_ID],Product_Dim[Product_Name],"Missing")</f>
        <v>Soccer Training Cone Set</v>
      </c>
      <c r="O470" t="str">
        <f>_xlfn.XLOOKUP(Table4[[#This Row],[Product_ID]],Product_Dim[Product_ID],Product_Dim[Category],0)</f>
        <v>Sports</v>
      </c>
      <c r="P470">
        <f>_xlfn.XLOOKUP(Table4[[#This Row],[Product_ID]],Product_Dim[Product_ID],Product_Dim[Cost Cleaned2],"0")</f>
        <v>144.53</v>
      </c>
      <c r="Q470" s="4">
        <f>IFERROR(Table4[[#This Row],[Total Amount]]-Table4[[#This Row],[Cost]]*Table4[[#This Row],[Quantity]],0)</f>
        <v>621.84429999999998</v>
      </c>
    </row>
    <row r="471" spans="1:17" x14ac:dyDescent="0.35">
      <c r="A471" t="s">
        <v>2284</v>
      </c>
      <c r="B471" s="1">
        <v>45614</v>
      </c>
      <c r="C471" t="s">
        <v>1464</v>
      </c>
      <c r="D471" t="s">
        <v>1738</v>
      </c>
      <c r="E471" t="s">
        <v>1776</v>
      </c>
      <c r="F471" t="str">
        <f>_xlfn.XLOOKUP(Table4[[#This Row],[Store_ID]],Table2[Store_ID],Table2[Region],"Unknown")</f>
        <v>West</v>
      </c>
      <c r="G471">
        <v>4</v>
      </c>
      <c r="H471">
        <f>IF(ISBLANK(G471),AVERAGE(Table4[Quantity]),(G471))</f>
        <v>4</v>
      </c>
      <c r="I471">
        <v>610.6</v>
      </c>
      <c r="J471">
        <f>IF(ISBLANK(I471),AVERAGE(Table4[Unit_Price]),(I471))</f>
        <v>610.6</v>
      </c>
      <c r="K471">
        <v>0.1</v>
      </c>
      <c r="L471">
        <f>Table4[[#This Row],[Quantity cleaned]]*Table4[[#This Row],[Unit Price Cleaned]]*(1-Table4[[#This Row],[Discount]])</f>
        <v>2198.1600000000003</v>
      </c>
      <c r="M471">
        <f>IF(ISBLANK(L471),AVERAGE(Table4[Total Amount]),(L471))</f>
        <v>2198.1600000000003</v>
      </c>
      <c r="N471" t="str">
        <f>_xlfn.XLOOKUP(Table4[[#This Row],[Product_ID]],Product_Dim[Product_ID],Product_Dim[Product_Name],"Missing")</f>
        <v>Portable Bluetooth Speaker</v>
      </c>
      <c r="O471" t="str">
        <f>_xlfn.XLOOKUP(Table4[[#This Row],[Product_ID]],Product_Dim[Product_ID],Product_Dim[Category],0)</f>
        <v>Electronics</v>
      </c>
      <c r="P471">
        <f>_xlfn.XLOOKUP(Table4[[#This Row],[Product_ID]],Product_Dim[Product_ID],Product_Dim[Cost Cleaned2],"0")</f>
        <v>431.67</v>
      </c>
      <c r="Q471" s="4">
        <f>IFERROR(Table4[[#This Row],[Total Amount]]-Table4[[#This Row],[Cost]]*Table4[[#This Row],[Quantity]],0)</f>
        <v>471.48000000000025</v>
      </c>
    </row>
    <row r="472" spans="1:17" x14ac:dyDescent="0.35">
      <c r="A472" t="s">
        <v>2285</v>
      </c>
      <c r="B472" s="1">
        <v>45912</v>
      </c>
      <c r="C472" t="s">
        <v>270</v>
      </c>
      <c r="D472" t="s">
        <v>1598</v>
      </c>
      <c r="E472" t="s">
        <v>1804</v>
      </c>
      <c r="F472" t="str">
        <f>_xlfn.XLOOKUP(Table4[[#This Row],[Store_ID]],Table2[Store_ID],Table2[Region],"Unknown")</f>
        <v>East</v>
      </c>
      <c r="G472">
        <v>1</v>
      </c>
      <c r="H472">
        <f>IF(ISBLANK(G472),AVERAGE(Table4[Quantity]),(G472))</f>
        <v>1</v>
      </c>
      <c r="I472">
        <v>514.19000000000005</v>
      </c>
      <c r="J472">
        <f>IF(ISBLANK(I472),AVERAGE(Table4[Unit_Price]),(I472))</f>
        <v>514.19000000000005</v>
      </c>
      <c r="K472">
        <v>0.2</v>
      </c>
      <c r="L472">
        <f>Table4[[#This Row],[Quantity cleaned]]*Table4[[#This Row],[Unit Price Cleaned]]*(1-Table4[[#This Row],[Discount]])</f>
        <v>411.35200000000009</v>
      </c>
      <c r="M472">
        <f>IF(ISBLANK(L472),AVERAGE(Table4[Total Amount]),(L472))</f>
        <v>411.35200000000009</v>
      </c>
      <c r="N472" t="str">
        <f>_xlfn.XLOOKUP(Table4[[#This Row],[Product_ID]],Product_Dim[Product_ID],Product_Dim[Product_Name],"Missing")</f>
        <v>Sports Stopwatch Timer</v>
      </c>
      <c r="O472" t="str">
        <f>_xlfn.XLOOKUP(Table4[[#This Row],[Product_ID]],Product_Dim[Product_ID],Product_Dim[Category],0)</f>
        <v>Sports</v>
      </c>
      <c r="P472">
        <f>_xlfn.XLOOKUP(Table4[[#This Row],[Product_ID]],Product_Dim[Product_ID],Product_Dim[Cost Cleaned2],"0")</f>
        <v>38.76</v>
      </c>
      <c r="Q472" s="4">
        <f>IFERROR(Table4[[#This Row],[Total Amount]]-Table4[[#This Row],[Cost]]*Table4[[#This Row],[Quantity]],0)</f>
        <v>372.5920000000001</v>
      </c>
    </row>
    <row r="473" spans="1:17" x14ac:dyDescent="0.35">
      <c r="A473" t="s">
        <v>2286</v>
      </c>
      <c r="B473" s="1">
        <v>45688</v>
      </c>
      <c r="C473" t="s">
        <v>1238</v>
      </c>
      <c r="D473" t="s">
        <v>1616</v>
      </c>
      <c r="E473" t="s">
        <v>1791</v>
      </c>
      <c r="F473" t="str">
        <f>_xlfn.XLOOKUP(Table4[[#This Row],[Store_ID]],Table2[Store_ID],Table2[Region],"Unknown")</f>
        <v>East</v>
      </c>
      <c r="G473">
        <v>1</v>
      </c>
      <c r="H473">
        <f>IF(ISBLANK(G473),AVERAGE(Table4[Quantity]),(G473))</f>
        <v>1</v>
      </c>
      <c r="I473">
        <v>546.20000000000005</v>
      </c>
      <c r="J473">
        <f>IF(ISBLANK(I473),AVERAGE(Table4[Unit_Price]),(I473))</f>
        <v>546.20000000000005</v>
      </c>
      <c r="K473">
        <v>0.22</v>
      </c>
      <c r="L473">
        <f>Table4[[#This Row],[Quantity cleaned]]*Table4[[#This Row],[Unit Price Cleaned]]*(1-Table4[[#This Row],[Discount]])</f>
        <v>426.03600000000006</v>
      </c>
      <c r="M473">
        <f>IF(ISBLANK(L473),AVERAGE(Table4[Total Amount]),(L473))</f>
        <v>426.03600000000006</v>
      </c>
      <c r="N473" t="str">
        <f>_xlfn.XLOOKUP(Table4[[#This Row],[Product_ID]],Product_Dim[Product_ID],Product_Dim[Product_Name],"Missing")</f>
        <v>Men's Casual Sneakers</v>
      </c>
      <c r="O473" t="str">
        <f>_xlfn.XLOOKUP(Table4[[#This Row],[Product_ID]],Product_Dim[Product_ID],Product_Dim[Category],0)</f>
        <v>Clothing</v>
      </c>
      <c r="P473">
        <f>_xlfn.XLOOKUP(Table4[[#This Row],[Product_ID]],Product_Dim[Product_ID],Product_Dim[Cost Cleaned2],"0")</f>
        <v>353.47</v>
      </c>
      <c r="Q473" s="4">
        <f>IFERROR(Table4[[#This Row],[Total Amount]]-Table4[[#This Row],[Cost]]*Table4[[#This Row],[Quantity]],0)</f>
        <v>72.566000000000031</v>
      </c>
    </row>
    <row r="474" spans="1:17" x14ac:dyDescent="0.35">
      <c r="A474" t="s">
        <v>2287</v>
      </c>
      <c r="B474" s="1">
        <v>45591</v>
      </c>
      <c r="C474" t="s">
        <v>641</v>
      </c>
      <c r="D474" t="s">
        <v>1616</v>
      </c>
      <c r="E474" t="s">
        <v>1746</v>
      </c>
      <c r="F474" t="str">
        <f>_xlfn.XLOOKUP(Table4[[#This Row],[Store_ID]],Table2[Store_ID],Table2[Region],"Unknown")</f>
        <v>East</v>
      </c>
      <c r="G474">
        <v>3</v>
      </c>
      <c r="H474">
        <f>IF(ISBLANK(G474),AVERAGE(Table4[Quantity]),(G474))</f>
        <v>3</v>
      </c>
      <c r="I474">
        <v>416.01</v>
      </c>
      <c r="J474">
        <f>IF(ISBLANK(I474),AVERAGE(Table4[Unit_Price]),(I474))</f>
        <v>416.01</v>
      </c>
      <c r="K474">
        <v>0.02</v>
      </c>
      <c r="L474">
        <f>Table4[[#This Row],[Quantity cleaned]]*Table4[[#This Row],[Unit Price Cleaned]]*(1-Table4[[#This Row],[Discount]])</f>
        <v>1223.0693999999999</v>
      </c>
      <c r="M474">
        <f>IF(ISBLANK(L474),AVERAGE(Table4[Total Amount]),(L474))</f>
        <v>1223.0693999999999</v>
      </c>
      <c r="N474" t="str">
        <f>_xlfn.XLOOKUP(Table4[[#This Row],[Product_ID]],Product_Dim[Product_ID],Product_Dim[Product_Name],"Missing")</f>
        <v>Men's Casual Sneakers</v>
      </c>
      <c r="O474" t="str">
        <f>_xlfn.XLOOKUP(Table4[[#This Row],[Product_ID]],Product_Dim[Product_ID],Product_Dim[Category],0)</f>
        <v>Clothing</v>
      </c>
      <c r="P474">
        <f>_xlfn.XLOOKUP(Table4[[#This Row],[Product_ID]],Product_Dim[Product_ID],Product_Dim[Cost Cleaned2],"0")</f>
        <v>353.47</v>
      </c>
      <c r="Q474" s="4">
        <f>IFERROR(Table4[[#This Row],[Total Amount]]-Table4[[#This Row],[Cost]]*Table4[[#This Row],[Quantity]],0)</f>
        <v>162.65939999999978</v>
      </c>
    </row>
    <row r="475" spans="1:17" x14ac:dyDescent="0.35">
      <c r="A475" t="s">
        <v>2288</v>
      </c>
      <c r="B475" s="1">
        <v>45864</v>
      </c>
      <c r="C475" t="s">
        <v>1194</v>
      </c>
      <c r="D475" t="s">
        <v>1690</v>
      </c>
      <c r="E475" t="s">
        <v>1783</v>
      </c>
      <c r="F475" t="str">
        <f>_xlfn.XLOOKUP(Table4[[#This Row],[Store_ID]],Table2[Store_ID],Table2[Region],"Unknown")</f>
        <v>East</v>
      </c>
      <c r="G475">
        <v>1</v>
      </c>
      <c r="H475">
        <f>IF(ISBLANK(G475),AVERAGE(Table4[Quantity]),(G475))</f>
        <v>1</v>
      </c>
      <c r="I475">
        <v>30.94</v>
      </c>
      <c r="J475">
        <f>IF(ISBLANK(I475),AVERAGE(Table4[Unit_Price]),(I475))</f>
        <v>30.94</v>
      </c>
      <c r="K475">
        <v>0.21</v>
      </c>
      <c r="L475">
        <f>Table4[[#This Row],[Quantity cleaned]]*Table4[[#This Row],[Unit Price Cleaned]]*(1-Table4[[#This Row],[Discount]])</f>
        <v>24.442600000000002</v>
      </c>
      <c r="M475">
        <f>IF(ISBLANK(L475),AVERAGE(Table4[Total Amount]),(L475))</f>
        <v>24.442600000000002</v>
      </c>
      <c r="N475" t="str">
        <f>_xlfn.XLOOKUP(Table4[[#This Row],[Product_ID]],Product_Dim[Product_ID],Product_Dim[Product_Name],"Missing")</f>
        <v>Bluetooth Car Audio System</v>
      </c>
      <c r="O475" t="str">
        <f>_xlfn.XLOOKUP(Table4[[#This Row],[Product_ID]],Product_Dim[Product_ID],Product_Dim[Category],0)</f>
        <v>Electronics</v>
      </c>
      <c r="P475">
        <f>_xlfn.XLOOKUP(Table4[[#This Row],[Product_ID]],Product_Dim[Product_ID],Product_Dim[Cost Cleaned2],"0")</f>
        <v>403.71</v>
      </c>
      <c r="Q475" s="4">
        <f>IFERROR(Table4[[#This Row],[Total Amount]]-Table4[[#This Row],[Cost]]*Table4[[#This Row],[Quantity]],0)</f>
        <v>-379.26739999999995</v>
      </c>
    </row>
    <row r="476" spans="1:17" x14ac:dyDescent="0.35">
      <c r="A476" t="s">
        <v>2289</v>
      </c>
      <c r="B476" s="1">
        <v>45875</v>
      </c>
      <c r="C476" t="s">
        <v>649</v>
      </c>
      <c r="D476" t="s">
        <v>1658</v>
      </c>
      <c r="E476" t="s">
        <v>1798</v>
      </c>
      <c r="F476" t="str">
        <f>_xlfn.XLOOKUP(Table4[[#This Row],[Store_ID]],Table2[Store_ID],Table2[Region],"Unknown")</f>
        <v>West</v>
      </c>
      <c r="G476">
        <v>3</v>
      </c>
      <c r="H476">
        <f>IF(ISBLANK(G476),AVERAGE(Table4[Quantity]),(G476))</f>
        <v>3</v>
      </c>
      <c r="I476">
        <v>666.39</v>
      </c>
      <c r="J476">
        <f>IF(ISBLANK(I476),AVERAGE(Table4[Unit_Price]),(I476))</f>
        <v>666.39</v>
      </c>
      <c r="K476">
        <v>0.21</v>
      </c>
      <c r="L476">
        <f>Table4[[#This Row],[Quantity cleaned]]*Table4[[#This Row],[Unit Price Cleaned]]*(1-Table4[[#This Row],[Discount]])</f>
        <v>1579.3443000000002</v>
      </c>
      <c r="M476">
        <f>IF(ISBLANK(L476),AVERAGE(Table4[Total Amount]),(L476))</f>
        <v>1579.3443000000002</v>
      </c>
      <c r="N476" t="str">
        <f>_xlfn.XLOOKUP(Table4[[#This Row],[Product_ID]],Product_Dim[Product_ID],Product_Dim[Product_Name],"Missing")</f>
        <v>Womens Cotton Scarf</v>
      </c>
      <c r="O476" t="str">
        <f>_xlfn.XLOOKUP(Table4[[#This Row],[Product_ID]],Product_Dim[Product_ID],Product_Dim[Category],0)</f>
        <v>Clothing</v>
      </c>
      <c r="P476">
        <f>_xlfn.XLOOKUP(Table4[[#This Row],[Product_ID]],Product_Dim[Product_ID],Product_Dim[Cost Cleaned2],"0")</f>
        <v>113.83</v>
      </c>
      <c r="Q476" s="4">
        <f>IFERROR(Table4[[#This Row],[Total Amount]]-Table4[[#This Row],[Cost]]*Table4[[#This Row],[Quantity]],0)</f>
        <v>1237.8543000000002</v>
      </c>
    </row>
    <row r="477" spans="1:17" x14ac:dyDescent="0.35">
      <c r="A477" t="s">
        <v>2290</v>
      </c>
      <c r="B477" s="1">
        <v>45797</v>
      </c>
      <c r="C477" t="s">
        <v>548</v>
      </c>
      <c r="D477" t="s">
        <v>1704</v>
      </c>
      <c r="E477" t="s">
        <v>1783</v>
      </c>
      <c r="F477" t="str">
        <f>_xlfn.XLOOKUP(Table4[[#This Row],[Store_ID]],Table2[Store_ID],Table2[Region],"Unknown")</f>
        <v>East</v>
      </c>
      <c r="G477">
        <v>2</v>
      </c>
      <c r="H477">
        <f>IF(ISBLANK(G477),AVERAGE(Table4[Quantity]),(G477))</f>
        <v>2</v>
      </c>
      <c r="I477">
        <v>145.26</v>
      </c>
      <c r="J477">
        <f>IF(ISBLANK(I477),AVERAGE(Table4[Unit_Price]),(I477))</f>
        <v>145.26</v>
      </c>
      <c r="K477">
        <v>0.19</v>
      </c>
      <c r="L477">
        <f>Table4[[#This Row],[Quantity cleaned]]*Table4[[#This Row],[Unit Price Cleaned]]*(1-Table4[[#This Row],[Discount]])</f>
        <v>235.3212</v>
      </c>
      <c r="M477">
        <f>IF(ISBLANK(L477),AVERAGE(Table4[Total Amount]),(L477))</f>
        <v>235.3212</v>
      </c>
      <c r="N477" t="str">
        <f>_xlfn.XLOOKUP(Table4[[#This Row],[Product_ID]],Product_Dim[Product_ID],Product_Dim[Product_Name],"Missing")</f>
        <v>Badminton Racket Set</v>
      </c>
      <c r="O477" t="str">
        <f>_xlfn.XLOOKUP(Table4[[#This Row],[Product_ID]],Product_Dim[Product_ID],Product_Dim[Category],0)</f>
        <v>Sports</v>
      </c>
      <c r="P477">
        <f>_xlfn.XLOOKUP(Table4[[#This Row],[Product_ID]],Product_Dim[Product_ID],Product_Dim[Cost Cleaned2],"0")</f>
        <v>285.54000000000002</v>
      </c>
      <c r="Q477" s="4">
        <f>IFERROR(Table4[[#This Row],[Total Amount]]-Table4[[#This Row],[Cost]]*Table4[[#This Row],[Quantity]],0)</f>
        <v>-335.75880000000006</v>
      </c>
    </row>
    <row r="478" spans="1:17" x14ac:dyDescent="0.35">
      <c r="A478" t="s">
        <v>2291</v>
      </c>
      <c r="B478" s="1">
        <v>45364</v>
      </c>
      <c r="C478" t="s">
        <v>406</v>
      </c>
      <c r="D478" t="s">
        <v>1724</v>
      </c>
      <c r="E478" t="s">
        <v>1767</v>
      </c>
      <c r="F478" t="str">
        <f>_xlfn.XLOOKUP(Table4[[#This Row],[Store_ID]],Table2[Store_ID],Table2[Region],"Unknown")</f>
        <v>North</v>
      </c>
      <c r="G478">
        <v>4</v>
      </c>
      <c r="H478">
        <f>IF(ISBLANK(G478),AVERAGE(Table4[Quantity]),(G478))</f>
        <v>4</v>
      </c>
      <c r="I478">
        <v>940.77</v>
      </c>
      <c r="J478">
        <f>IF(ISBLANK(I478),AVERAGE(Table4[Unit_Price]),(I478))</f>
        <v>940.77</v>
      </c>
      <c r="K478">
        <v>0.24</v>
      </c>
      <c r="L478">
        <f>Table4[[#This Row],[Quantity cleaned]]*Table4[[#This Row],[Unit Price Cleaned]]*(1-Table4[[#This Row],[Discount]])</f>
        <v>2859.9407999999999</v>
      </c>
      <c r="M478">
        <f>IF(ISBLANK(L478),AVERAGE(Table4[Total Amount]),(L478))</f>
        <v>2859.9407999999999</v>
      </c>
      <c r="N478" t="str">
        <f>_xlfn.XLOOKUP(Table4[[#This Row],[Product_ID]],Product_Dim[Product_ID],Product_Dim[Product_Name],"Missing")</f>
        <v>Women's High Heels</v>
      </c>
      <c r="O478" t="str">
        <f>_xlfn.XLOOKUP(Table4[[#This Row],[Product_ID]],Product_Dim[Product_ID],Product_Dim[Category],0)</f>
        <v>Clothing</v>
      </c>
      <c r="P478">
        <f>_xlfn.XLOOKUP(Table4[[#This Row],[Product_ID]],Product_Dim[Product_ID],Product_Dim[Cost Cleaned2],"0")</f>
        <v>438.25</v>
      </c>
      <c r="Q478" s="4">
        <f>IFERROR(Table4[[#This Row],[Total Amount]]-Table4[[#This Row],[Cost]]*Table4[[#This Row],[Quantity]],0)</f>
        <v>1106.9407999999999</v>
      </c>
    </row>
    <row r="479" spans="1:17" x14ac:dyDescent="0.35">
      <c r="A479" t="s">
        <v>2292</v>
      </c>
      <c r="B479" s="1">
        <v>45700</v>
      </c>
      <c r="C479" t="s">
        <v>1441</v>
      </c>
      <c r="D479" t="s">
        <v>1634</v>
      </c>
      <c r="E479" t="s">
        <v>1801</v>
      </c>
      <c r="F479" t="str">
        <f>_xlfn.XLOOKUP(Table4[[#This Row],[Store_ID]],Table2[Store_ID],Table2[Region],"Unknown")</f>
        <v>North</v>
      </c>
      <c r="G479">
        <v>1</v>
      </c>
      <c r="H479">
        <f>IF(ISBLANK(G479),AVERAGE(Table4[Quantity]),(G479))</f>
        <v>1</v>
      </c>
      <c r="I479">
        <v>708.88</v>
      </c>
      <c r="J479">
        <f>IF(ISBLANK(I479),AVERAGE(Table4[Unit_Price]),(I479))</f>
        <v>708.88</v>
      </c>
      <c r="K479">
        <v>0.09</v>
      </c>
      <c r="L479">
        <f>Table4[[#This Row],[Quantity cleaned]]*Table4[[#This Row],[Unit Price Cleaned]]*(1-Table4[[#This Row],[Discount]])</f>
        <v>645.08080000000007</v>
      </c>
      <c r="M479">
        <f>IF(ISBLANK(L479),AVERAGE(Table4[Total Amount]),(L479))</f>
        <v>645.08080000000007</v>
      </c>
      <c r="N479" t="str">
        <f>_xlfn.XLOOKUP(Table4[[#This Row],[Product_ID]],Product_Dim[Product_ID],Product_Dim[Product_Name],"Missing")</f>
        <v>Men's Winter Jacket</v>
      </c>
      <c r="O479" t="str">
        <f>_xlfn.XLOOKUP(Table4[[#This Row],[Product_ID]],Product_Dim[Product_ID],Product_Dim[Category],0)</f>
        <v>Clothing</v>
      </c>
      <c r="P479">
        <f>_xlfn.XLOOKUP(Table4[[#This Row],[Product_ID]],Product_Dim[Product_ID],Product_Dim[Cost Cleaned2],"0")</f>
        <v>167.34</v>
      </c>
      <c r="Q479" s="4">
        <f>IFERROR(Table4[[#This Row],[Total Amount]]-Table4[[#This Row],[Cost]]*Table4[[#This Row],[Quantity]],0)</f>
        <v>477.74080000000004</v>
      </c>
    </row>
    <row r="480" spans="1:17" x14ac:dyDescent="0.35">
      <c r="A480" t="s">
        <v>2293</v>
      </c>
      <c r="B480" s="1">
        <v>45924</v>
      </c>
      <c r="C480" t="s">
        <v>964</v>
      </c>
      <c r="D480" t="s">
        <v>1602</v>
      </c>
      <c r="E480" t="s">
        <v>1755</v>
      </c>
      <c r="F480" t="str">
        <f>_xlfn.XLOOKUP(Table4[[#This Row],[Store_ID]],Table2[Store_ID],Table2[Region],"Unknown")</f>
        <v>South</v>
      </c>
      <c r="G480">
        <v>1</v>
      </c>
      <c r="H480">
        <f>IF(ISBLANK(G480),AVERAGE(Table4[Quantity]),(G480))</f>
        <v>1</v>
      </c>
      <c r="I480">
        <v>790.73</v>
      </c>
      <c r="J480">
        <f>IF(ISBLANK(I480),AVERAGE(Table4[Unit_Price]),(I480))</f>
        <v>790.73</v>
      </c>
      <c r="K480">
        <v>0.24</v>
      </c>
      <c r="L480">
        <f>Table4[[#This Row],[Quantity cleaned]]*Table4[[#This Row],[Unit Price Cleaned]]*(1-Table4[[#This Row],[Discount]])</f>
        <v>600.95479999999998</v>
      </c>
      <c r="M480">
        <f>IF(ISBLANK(L480),AVERAGE(Table4[Total Amount]),(L480))</f>
        <v>600.95479999999998</v>
      </c>
      <c r="N480" t="str">
        <f>_xlfn.XLOOKUP(Table4[[#This Row],[Product_ID]],Product_Dim[Product_ID],Product_Dim[Product_Name],"Missing")</f>
        <v>Stainless Steel Cutlery Set</v>
      </c>
      <c r="O480" t="str">
        <f>_xlfn.XLOOKUP(Table4[[#This Row],[Product_ID]],Product_Dim[Product_ID],Product_Dim[Category],0)</f>
        <v>Home</v>
      </c>
      <c r="P480">
        <f>_xlfn.XLOOKUP(Table4[[#This Row],[Product_ID]],Product_Dim[Product_ID],Product_Dim[Cost Cleaned2],"0")</f>
        <v>19.52</v>
      </c>
      <c r="Q480" s="4">
        <f>IFERROR(Table4[[#This Row],[Total Amount]]-Table4[[#This Row],[Cost]]*Table4[[#This Row],[Quantity]],0)</f>
        <v>581.4348</v>
      </c>
    </row>
    <row r="481" spans="1:17" x14ac:dyDescent="0.35">
      <c r="A481" t="s">
        <v>2294</v>
      </c>
      <c r="B481" s="1">
        <v>45574</v>
      </c>
      <c r="C481" t="s">
        <v>1384</v>
      </c>
      <c r="D481" t="s">
        <v>1572</v>
      </c>
      <c r="E481" t="s">
        <v>1780</v>
      </c>
      <c r="F481" t="str">
        <f>_xlfn.XLOOKUP(Table4[[#This Row],[Store_ID]],Table2[Store_ID],Table2[Region],"Unknown")</f>
        <v>South</v>
      </c>
      <c r="G481">
        <v>3</v>
      </c>
      <c r="H481">
        <f>IF(ISBLANK(G481),AVERAGE(Table4[Quantity]),(G481))</f>
        <v>3</v>
      </c>
      <c r="I481">
        <v>635.13</v>
      </c>
      <c r="J481">
        <f>IF(ISBLANK(I481),AVERAGE(Table4[Unit_Price]),(I481))</f>
        <v>635.13</v>
      </c>
      <c r="K481">
        <v>0.09</v>
      </c>
      <c r="L481">
        <f>Table4[[#This Row],[Quantity cleaned]]*Table4[[#This Row],[Unit Price Cleaned]]*(1-Table4[[#This Row],[Discount]])</f>
        <v>1733.9049</v>
      </c>
      <c r="M481">
        <f>IF(ISBLANK(L481),AVERAGE(Table4[Total Amount]),(L481))</f>
        <v>1733.9049</v>
      </c>
      <c r="N481" t="str">
        <f>_xlfn.XLOOKUP(Table4[[#This Row],[Product_ID]],Product_Dim[Product_ID],Product_Dim[Product_Name],"Missing")</f>
        <v>4K Home Projector</v>
      </c>
      <c r="O481" t="str">
        <f>_xlfn.XLOOKUP(Table4[[#This Row],[Product_ID]],Product_Dim[Product_ID],Product_Dim[Category],0)</f>
        <v>Electronics</v>
      </c>
      <c r="P481">
        <f>_xlfn.XLOOKUP(Table4[[#This Row],[Product_ID]],Product_Dim[Product_ID],Product_Dim[Cost Cleaned2],"0")</f>
        <v>465.34</v>
      </c>
      <c r="Q481" s="4">
        <f>IFERROR(Table4[[#This Row],[Total Amount]]-Table4[[#This Row],[Cost]]*Table4[[#This Row],[Quantity]],0)</f>
        <v>337.88490000000002</v>
      </c>
    </row>
    <row r="482" spans="1:17" x14ac:dyDescent="0.35">
      <c r="A482" t="s">
        <v>2295</v>
      </c>
      <c r="B482" s="1">
        <v>45233</v>
      </c>
      <c r="C482" t="s">
        <v>844</v>
      </c>
      <c r="D482" t="s">
        <v>1728</v>
      </c>
      <c r="E482" t="s">
        <v>1793</v>
      </c>
      <c r="F482" t="str">
        <f>_xlfn.XLOOKUP(Table4[[#This Row],[Store_ID]],Table2[Store_ID],Table2[Region],"Unknown")</f>
        <v>South</v>
      </c>
      <c r="G482">
        <v>1</v>
      </c>
      <c r="H482">
        <f>IF(ISBLANK(G482),AVERAGE(Table4[Quantity]),(G482))</f>
        <v>1</v>
      </c>
      <c r="I482">
        <v>744.88</v>
      </c>
      <c r="J482">
        <f>IF(ISBLANK(I482),AVERAGE(Table4[Unit_Price]),(I482))</f>
        <v>744.88</v>
      </c>
      <c r="K482">
        <v>0.15</v>
      </c>
      <c r="L482">
        <f>Table4[[#This Row],[Quantity cleaned]]*Table4[[#This Row],[Unit Price Cleaned]]*(1-Table4[[#This Row],[Discount]])</f>
        <v>633.14800000000002</v>
      </c>
      <c r="M482">
        <f>IF(ISBLANK(L482),AVERAGE(Table4[Total Amount]),(L482))</f>
        <v>633.14800000000002</v>
      </c>
      <c r="N482" t="str">
        <f>_xlfn.XLOOKUP(Table4[[#This Row],[Product_ID]],Product_Dim[Product_ID],Product_Dim[Product_Name],"Missing")</f>
        <v>USB-C Laptop Charger</v>
      </c>
      <c r="O482" t="str">
        <f>_xlfn.XLOOKUP(Table4[[#This Row],[Product_ID]],Product_Dim[Product_ID],Product_Dim[Category],0)</f>
        <v>Electronics</v>
      </c>
      <c r="P482">
        <f>_xlfn.XLOOKUP(Table4[[#This Row],[Product_ID]],Product_Dim[Product_ID],Product_Dim[Cost Cleaned2],"0")</f>
        <v>377.52</v>
      </c>
      <c r="Q482" s="4">
        <f>IFERROR(Table4[[#This Row],[Total Amount]]-Table4[[#This Row],[Cost]]*Table4[[#This Row],[Quantity]],0)</f>
        <v>255.62800000000004</v>
      </c>
    </row>
    <row r="483" spans="1:17" x14ac:dyDescent="0.35">
      <c r="A483" t="s">
        <v>2296</v>
      </c>
      <c r="B483" s="1">
        <v>45745</v>
      </c>
      <c r="C483" t="s">
        <v>599</v>
      </c>
      <c r="D483" t="s">
        <v>1598</v>
      </c>
      <c r="E483" t="s">
        <v>1751</v>
      </c>
      <c r="F483" t="str">
        <f>_xlfn.XLOOKUP(Table4[[#This Row],[Store_ID]],Table2[Store_ID],Table2[Region],"Unknown")</f>
        <v>North</v>
      </c>
      <c r="G483">
        <v>3</v>
      </c>
      <c r="H483">
        <f>IF(ISBLANK(G483),AVERAGE(Table4[Quantity]),(G483))</f>
        <v>3</v>
      </c>
      <c r="I483">
        <v>205.34</v>
      </c>
      <c r="J483">
        <f>IF(ISBLANK(I483),AVERAGE(Table4[Unit_Price]),(I483))</f>
        <v>205.34</v>
      </c>
      <c r="K483">
        <v>0.25</v>
      </c>
      <c r="L483">
        <f>Table4[[#This Row],[Quantity cleaned]]*Table4[[#This Row],[Unit Price Cleaned]]*(1-Table4[[#This Row],[Discount]])</f>
        <v>462.01499999999999</v>
      </c>
      <c r="M483">
        <f>IF(ISBLANK(L483),AVERAGE(Table4[Total Amount]),(L483))</f>
        <v>462.01499999999999</v>
      </c>
      <c r="N483" t="str">
        <f>_xlfn.XLOOKUP(Table4[[#This Row],[Product_ID]],Product_Dim[Product_ID],Product_Dim[Product_Name],"Missing")</f>
        <v>Sports Stopwatch Timer</v>
      </c>
      <c r="O483" t="str">
        <f>_xlfn.XLOOKUP(Table4[[#This Row],[Product_ID]],Product_Dim[Product_ID],Product_Dim[Category],0)</f>
        <v>Sports</v>
      </c>
      <c r="P483">
        <f>_xlfn.XLOOKUP(Table4[[#This Row],[Product_ID]],Product_Dim[Product_ID],Product_Dim[Cost Cleaned2],"0")</f>
        <v>38.76</v>
      </c>
      <c r="Q483" s="4">
        <f>IFERROR(Table4[[#This Row],[Total Amount]]-Table4[[#This Row],[Cost]]*Table4[[#This Row],[Quantity]],0)</f>
        <v>345.73500000000001</v>
      </c>
    </row>
    <row r="484" spans="1:17" x14ac:dyDescent="0.35">
      <c r="A484" t="s">
        <v>2297</v>
      </c>
      <c r="B484" s="1">
        <v>45851</v>
      </c>
      <c r="C484" t="s">
        <v>1296</v>
      </c>
      <c r="D484" t="s">
        <v>1600</v>
      </c>
      <c r="E484" t="s">
        <v>1776</v>
      </c>
      <c r="F484" t="str">
        <f>_xlfn.XLOOKUP(Table4[[#This Row],[Store_ID]],Table2[Store_ID],Table2[Region],"Unknown")</f>
        <v>West</v>
      </c>
      <c r="G484">
        <v>2</v>
      </c>
      <c r="H484">
        <f>IF(ISBLANK(G484),AVERAGE(Table4[Quantity]),(G484))</f>
        <v>2</v>
      </c>
      <c r="I484">
        <v>756.8</v>
      </c>
      <c r="J484">
        <f>IF(ISBLANK(I484),AVERAGE(Table4[Unit_Price]),(I484))</f>
        <v>756.8</v>
      </c>
      <c r="K484">
        <v>0.15</v>
      </c>
      <c r="L484">
        <f>Table4[[#This Row],[Quantity cleaned]]*Table4[[#This Row],[Unit Price Cleaned]]*(1-Table4[[#This Row],[Discount]])</f>
        <v>1286.56</v>
      </c>
      <c r="M484">
        <f>IF(ISBLANK(L484),AVERAGE(Table4[Total Amount]),(L484))</f>
        <v>1286.56</v>
      </c>
      <c r="N484" t="str">
        <f>_xlfn.XLOOKUP(Table4[[#This Row],[Product_ID]],Product_Dim[Product_ID],Product_Dim[Product_Name],"Missing")</f>
        <v>Fabric Sofa Throw Blanket</v>
      </c>
      <c r="O484" t="str">
        <f>_xlfn.XLOOKUP(Table4[[#This Row],[Product_ID]],Product_Dim[Product_ID],Product_Dim[Category],0)</f>
        <v>Home</v>
      </c>
      <c r="P484">
        <f>_xlfn.XLOOKUP(Table4[[#This Row],[Product_ID]],Product_Dim[Product_ID],Product_Dim[Cost Cleaned2],"0")</f>
        <v>218.48</v>
      </c>
      <c r="Q484" s="4">
        <f>IFERROR(Table4[[#This Row],[Total Amount]]-Table4[[#This Row],[Cost]]*Table4[[#This Row],[Quantity]],0)</f>
        <v>849.59999999999991</v>
      </c>
    </row>
    <row r="485" spans="1:17" x14ac:dyDescent="0.35">
      <c r="A485" t="s">
        <v>2298</v>
      </c>
      <c r="B485" s="1">
        <v>45308</v>
      </c>
      <c r="C485" t="s">
        <v>167</v>
      </c>
      <c r="D485" t="s">
        <v>1584</v>
      </c>
      <c r="E485" t="s">
        <v>1783</v>
      </c>
      <c r="F485" t="str">
        <f>_xlfn.XLOOKUP(Table4[[#This Row],[Store_ID]],Table2[Store_ID],Table2[Region],"Unknown")</f>
        <v>East</v>
      </c>
      <c r="G485">
        <v>1</v>
      </c>
      <c r="H485">
        <f>IF(ISBLANK(G485),AVERAGE(Table4[Quantity]),(G485))</f>
        <v>1</v>
      </c>
      <c r="I485">
        <v>771.73</v>
      </c>
      <c r="J485">
        <f>IF(ISBLANK(I485),AVERAGE(Table4[Unit_Price]),(I485))</f>
        <v>771.73</v>
      </c>
      <c r="K485">
        <v>0.2</v>
      </c>
      <c r="L485">
        <f>Table4[[#This Row],[Quantity cleaned]]*Table4[[#This Row],[Unit Price Cleaned]]*(1-Table4[[#This Row],[Discount]])</f>
        <v>617.38400000000001</v>
      </c>
      <c r="M485">
        <f>IF(ISBLANK(L485),AVERAGE(Table4[Total Amount]),(L485))</f>
        <v>617.38400000000001</v>
      </c>
      <c r="N485" t="str">
        <f>_xlfn.XLOOKUP(Table4[[#This Row],[Product_ID]],Product_Dim[Product_ID],Product_Dim[Product_Name],"Missing")</f>
        <v>Multi-Purpose Storage Box</v>
      </c>
      <c r="O485" t="str">
        <f>_xlfn.XLOOKUP(Table4[[#This Row],[Product_ID]],Product_Dim[Product_ID],Product_Dim[Category],0)</f>
        <v>Home</v>
      </c>
      <c r="P485">
        <f>_xlfn.XLOOKUP(Table4[[#This Row],[Product_ID]],Product_Dim[Product_ID],Product_Dim[Cost Cleaned2],"0")</f>
        <v>123.46</v>
      </c>
      <c r="Q485" s="4">
        <f>IFERROR(Table4[[#This Row],[Total Amount]]-Table4[[#This Row],[Cost]]*Table4[[#This Row],[Quantity]],0)</f>
        <v>493.92400000000004</v>
      </c>
    </row>
    <row r="486" spans="1:17" x14ac:dyDescent="0.35">
      <c r="A486" t="s">
        <v>2299</v>
      </c>
      <c r="B486" s="1">
        <v>45639</v>
      </c>
      <c r="C486" t="s">
        <v>1470</v>
      </c>
      <c r="D486" t="s">
        <v>1674</v>
      </c>
      <c r="E486" t="s">
        <v>1801</v>
      </c>
      <c r="F486" t="str">
        <f>_xlfn.XLOOKUP(Table4[[#This Row],[Store_ID]],Table2[Store_ID],Table2[Region],"Unknown")</f>
        <v>North</v>
      </c>
      <c r="G486">
        <v>1</v>
      </c>
      <c r="H486">
        <f>IF(ISBLANK(G486),AVERAGE(Table4[Quantity]),(G486))</f>
        <v>1</v>
      </c>
      <c r="I486">
        <v>440.19</v>
      </c>
      <c r="J486">
        <f>IF(ISBLANK(I486),AVERAGE(Table4[Unit_Price]),(I486))</f>
        <v>440.19</v>
      </c>
      <c r="K486">
        <v>0.03</v>
      </c>
      <c r="L486">
        <f>Table4[[#This Row],[Quantity cleaned]]*Table4[[#This Row],[Unit Price Cleaned]]*(1-Table4[[#This Row],[Discount]])</f>
        <v>426.98429999999996</v>
      </c>
      <c r="M486">
        <f>IF(ISBLANK(L486),AVERAGE(Table4[Total Amount]),(L486))</f>
        <v>426.98429999999996</v>
      </c>
      <c r="N486" t="str">
        <f>_xlfn.XLOOKUP(Table4[[#This Row],[Product_ID]],Product_Dim[Product_ID],Product_Dim[Product_Name],"Missing")</f>
        <v>Women's Hair Dryer Brush</v>
      </c>
      <c r="O486" t="str">
        <f>_xlfn.XLOOKUP(Table4[[#This Row],[Product_ID]],Product_Dim[Product_ID],Product_Dim[Category],0)</f>
        <v>Beauty</v>
      </c>
      <c r="P486">
        <f>_xlfn.XLOOKUP(Table4[[#This Row],[Product_ID]],Product_Dim[Product_ID],Product_Dim[Cost Cleaned2],"0")</f>
        <v>340.39</v>
      </c>
      <c r="Q486" s="4">
        <f>IFERROR(Table4[[#This Row],[Total Amount]]-Table4[[#This Row],[Cost]]*Table4[[#This Row],[Quantity]],0)</f>
        <v>86.594299999999976</v>
      </c>
    </row>
    <row r="487" spans="1:17" x14ac:dyDescent="0.35">
      <c r="A487" t="s">
        <v>2300</v>
      </c>
      <c r="B487" s="1">
        <v>45919</v>
      </c>
      <c r="C487" t="s">
        <v>176</v>
      </c>
      <c r="D487" t="s">
        <v>1547</v>
      </c>
      <c r="E487" t="s">
        <v>1755</v>
      </c>
      <c r="F487" t="str">
        <f>_xlfn.XLOOKUP(Table4[[#This Row],[Store_ID]],Table2[Store_ID],Table2[Region],"Unknown")</f>
        <v>South</v>
      </c>
      <c r="G487">
        <v>2</v>
      </c>
      <c r="H487">
        <f>IF(ISBLANK(G487),AVERAGE(Table4[Quantity]),(G487))</f>
        <v>2</v>
      </c>
      <c r="I487">
        <v>409</v>
      </c>
      <c r="J487">
        <f>IF(ISBLANK(I487),AVERAGE(Table4[Unit_Price]),(I487))</f>
        <v>409</v>
      </c>
      <c r="K487">
        <v>0.17</v>
      </c>
      <c r="L487">
        <f>Table4[[#This Row],[Quantity cleaned]]*Table4[[#This Row],[Unit Price Cleaned]]*(1-Table4[[#This Row],[Discount]])</f>
        <v>678.93999999999994</v>
      </c>
      <c r="M487">
        <f>IF(ISBLANK(L487),AVERAGE(Table4[Total Amount]),(L487))</f>
        <v>678.93999999999994</v>
      </c>
      <c r="N487" t="str">
        <f>_xlfn.XLOOKUP(Table4[[#This Row],[Product_ID]],Product_Dim[Product_ID],Product_Dim[Product_Name],"Missing")</f>
        <v>Women's Yoga Pants</v>
      </c>
      <c r="O487" t="str">
        <f>_xlfn.XLOOKUP(Table4[[#This Row],[Product_ID]],Product_Dim[Product_ID],Product_Dim[Category],0)</f>
        <v>Clothing</v>
      </c>
      <c r="P487">
        <f>_xlfn.XLOOKUP(Table4[[#This Row],[Product_ID]],Product_Dim[Product_ID],Product_Dim[Cost Cleaned2],"0")</f>
        <v>306.45999999999998</v>
      </c>
      <c r="Q487" s="4">
        <f>IFERROR(Table4[[#This Row],[Total Amount]]-Table4[[#This Row],[Cost]]*Table4[[#This Row],[Quantity]],0)</f>
        <v>66.019999999999982</v>
      </c>
    </row>
    <row r="488" spans="1:17" x14ac:dyDescent="0.35">
      <c r="A488" t="s">
        <v>2301</v>
      </c>
      <c r="B488" s="1">
        <v>45333</v>
      </c>
      <c r="C488" t="s">
        <v>1072</v>
      </c>
      <c r="D488" t="s">
        <v>1618</v>
      </c>
      <c r="E488" t="s">
        <v>1807</v>
      </c>
      <c r="F488" t="str">
        <f>_xlfn.XLOOKUP(Table4[[#This Row],[Store_ID]],Table2[Store_ID],Table2[Region],"Unknown")</f>
        <v>East</v>
      </c>
      <c r="G488">
        <v>3</v>
      </c>
      <c r="H488">
        <f>IF(ISBLANK(G488),AVERAGE(Table4[Quantity]),(G488))</f>
        <v>3</v>
      </c>
      <c r="I488">
        <v>134.58000000000001</v>
      </c>
      <c r="J488">
        <f>IF(ISBLANK(I488),AVERAGE(Table4[Unit_Price]),(I488))</f>
        <v>134.58000000000001</v>
      </c>
      <c r="K488">
        <v>0.04</v>
      </c>
      <c r="L488">
        <f>Table4[[#This Row],[Quantity cleaned]]*Table4[[#This Row],[Unit Price Cleaned]]*(1-Table4[[#This Row],[Discount]])</f>
        <v>387.59039999999999</v>
      </c>
      <c r="M488">
        <f>IF(ISBLANK(L488),AVERAGE(Table4[Total Amount]),(L488))</f>
        <v>387.59039999999999</v>
      </c>
      <c r="N488" t="str">
        <f>_xlfn.XLOOKUP(Table4[[#This Row],[Product_ID]],Product_Dim[Product_ID],Product_Dim[Product_Name],"Missing")</f>
        <v>Sports Water Hydration Pack</v>
      </c>
      <c r="O488" t="str">
        <f>_xlfn.XLOOKUP(Table4[[#This Row],[Product_ID]],Product_Dim[Product_ID],Product_Dim[Category],0)</f>
        <v>Sports</v>
      </c>
      <c r="P488">
        <f>_xlfn.XLOOKUP(Table4[[#This Row],[Product_ID]],Product_Dim[Product_ID],Product_Dim[Cost Cleaned2],"0")</f>
        <v>135.61000000000001</v>
      </c>
      <c r="Q488" s="4">
        <f>IFERROR(Table4[[#This Row],[Total Amount]]-Table4[[#This Row],[Cost]]*Table4[[#This Row],[Quantity]],0)</f>
        <v>-19.239600000000053</v>
      </c>
    </row>
    <row r="489" spans="1:17" x14ac:dyDescent="0.35">
      <c r="A489" t="s">
        <v>2302</v>
      </c>
      <c r="B489" s="1">
        <v>45811</v>
      </c>
      <c r="C489" t="s">
        <v>1087</v>
      </c>
      <c r="D489" t="s">
        <v>1620</v>
      </c>
      <c r="E489" t="s">
        <v>1773</v>
      </c>
      <c r="F489" t="str">
        <f>_xlfn.XLOOKUP(Table4[[#This Row],[Store_ID]],Table2[Store_ID],Table2[Region],"Unknown")</f>
        <v>South</v>
      </c>
      <c r="G489">
        <v>4</v>
      </c>
      <c r="H489">
        <f>IF(ISBLANK(G489),AVERAGE(Table4[Quantity]),(G489))</f>
        <v>4</v>
      </c>
      <c r="I489">
        <v>284.44</v>
      </c>
      <c r="J489">
        <f>IF(ISBLANK(I489),AVERAGE(Table4[Unit_Price]),(I489))</f>
        <v>284.44</v>
      </c>
      <c r="K489">
        <v>0.02</v>
      </c>
      <c r="L489">
        <f>Table4[[#This Row],[Quantity cleaned]]*Table4[[#This Row],[Unit Price Cleaned]]*(1-Table4[[#This Row],[Discount]])</f>
        <v>1115.0047999999999</v>
      </c>
      <c r="M489">
        <f>IF(ISBLANK(L489),AVERAGE(Table4[Total Amount]),(L489))</f>
        <v>1115.0047999999999</v>
      </c>
      <c r="N489" t="str">
        <f>_xlfn.XLOOKUP(Table4[[#This Row],[Product_ID]],Product_Dim[Product_ID],Product_Dim[Product_Name],"Missing")</f>
        <v>Portable Power Bank</v>
      </c>
      <c r="O489" t="str">
        <f>_xlfn.XLOOKUP(Table4[[#This Row],[Product_ID]],Product_Dim[Product_ID],Product_Dim[Category],0)</f>
        <v>Electronics</v>
      </c>
      <c r="P489">
        <f>_xlfn.XLOOKUP(Table4[[#This Row],[Product_ID]],Product_Dim[Product_ID],Product_Dim[Cost Cleaned2],"0")</f>
        <v>326.06</v>
      </c>
      <c r="Q489" s="4">
        <f>IFERROR(Table4[[#This Row],[Total Amount]]-Table4[[#This Row],[Cost]]*Table4[[#This Row],[Quantity]],0)</f>
        <v>-189.23520000000008</v>
      </c>
    </row>
    <row r="490" spans="1:17" x14ac:dyDescent="0.35">
      <c r="A490" t="s">
        <v>2303</v>
      </c>
      <c r="B490" s="1">
        <v>45726</v>
      </c>
      <c r="C490" t="s">
        <v>1255</v>
      </c>
      <c r="D490" t="s">
        <v>1688</v>
      </c>
      <c r="E490" t="s">
        <v>1791</v>
      </c>
      <c r="F490" t="str">
        <f>_xlfn.XLOOKUP(Table4[[#This Row],[Store_ID]],Table2[Store_ID],Table2[Region],"Unknown")</f>
        <v>East</v>
      </c>
      <c r="G490">
        <v>4</v>
      </c>
      <c r="H490">
        <f>IF(ISBLANK(G490),AVERAGE(Table4[Quantity]),(G490))</f>
        <v>4</v>
      </c>
      <c r="I490">
        <v>922.69</v>
      </c>
      <c r="J490">
        <f>IF(ISBLANK(I490),AVERAGE(Table4[Unit_Price]),(I490))</f>
        <v>922.69</v>
      </c>
      <c r="K490">
        <v>0.16</v>
      </c>
      <c r="L490">
        <f>Table4[[#This Row],[Quantity cleaned]]*Table4[[#This Row],[Unit Price Cleaned]]*(1-Table4[[#This Row],[Discount]])</f>
        <v>3100.2384000000002</v>
      </c>
      <c r="M490">
        <f>IF(ISBLANK(L490),AVERAGE(Table4[Total Amount]),(L490))</f>
        <v>3100.2384000000002</v>
      </c>
      <c r="N490" t="str">
        <f>_xlfn.XLOOKUP(Table4[[#This Row],[Product_ID]],Product_Dim[Product_ID],Product_Dim[Product_Name],"Missing")</f>
        <v>Shin Guards – Adult</v>
      </c>
      <c r="O490" t="str">
        <f>_xlfn.XLOOKUP(Table4[[#This Row],[Product_ID]],Product_Dim[Product_ID],Product_Dim[Category],0)</f>
        <v>Sports</v>
      </c>
      <c r="P490">
        <f>_xlfn.XLOOKUP(Table4[[#This Row],[Product_ID]],Product_Dim[Product_ID],Product_Dim[Cost Cleaned2],"0")</f>
        <v>107.06</v>
      </c>
      <c r="Q490" s="4">
        <f>IFERROR(Table4[[#This Row],[Total Amount]]-Table4[[#This Row],[Cost]]*Table4[[#This Row],[Quantity]],0)</f>
        <v>2671.9984000000004</v>
      </c>
    </row>
    <row r="491" spans="1:17" x14ac:dyDescent="0.35">
      <c r="A491" t="s">
        <v>2304</v>
      </c>
      <c r="B491" s="1">
        <v>45644</v>
      </c>
      <c r="C491" t="s">
        <v>870</v>
      </c>
      <c r="D491" t="s">
        <v>1614</v>
      </c>
      <c r="E491" t="s">
        <v>1770</v>
      </c>
      <c r="F491" t="str">
        <f>_xlfn.XLOOKUP(Table4[[#This Row],[Store_ID]],Table2[Store_ID],Table2[Region],"Unknown")</f>
        <v>East</v>
      </c>
      <c r="G491">
        <v>2</v>
      </c>
      <c r="H491">
        <f>IF(ISBLANK(G491),AVERAGE(Table4[Quantity]),(G491))</f>
        <v>2</v>
      </c>
      <c r="I491">
        <v>992.55</v>
      </c>
      <c r="J491">
        <f>IF(ISBLANK(I491),AVERAGE(Table4[Unit_Price]),(I491))</f>
        <v>992.55</v>
      </c>
      <c r="K491">
        <v>0.28000000000000003</v>
      </c>
      <c r="L491">
        <f>Table4[[#This Row],[Quantity cleaned]]*Table4[[#This Row],[Unit Price Cleaned]]*(1-Table4[[#This Row],[Discount]])</f>
        <v>1429.2719999999999</v>
      </c>
      <c r="M491">
        <f>IF(ISBLANK(L491),AVERAGE(Table4[Total Amount]),(L491))</f>
        <v>1429.2719999999999</v>
      </c>
      <c r="N491" t="str">
        <f>_xlfn.XLOOKUP(Table4[[#This Row],[Product_ID]],Product_Dim[Product_ID],Product_Dim[Product_Name],"Missing")</f>
        <v>Women's Summer Dress</v>
      </c>
      <c r="O491" t="str">
        <f>_xlfn.XLOOKUP(Table4[[#This Row],[Product_ID]],Product_Dim[Product_ID],Product_Dim[Category],0)</f>
        <v>Clothing</v>
      </c>
      <c r="P491">
        <f>_xlfn.XLOOKUP(Table4[[#This Row],[Product_ID]],Product_Dim[Product_ID],Product_Dim[Cost Cleaned2],"0")</f>
        <v>223.43</v>
      </c>
      <c r="Q491" s="4">
        <f>IFERROR(Table4[[#This Row],[Total Amount]]-Table4[[#This Row],[Cost]]*Table4[[#This Row],[Quantity]],0)</f>
        <v>982.41199999999992</v>
      </c>
    </row>
    <row r="492" spans="1:17" x14ac:dyDescent="0.35">
      <c r="A492" t="s">
        <v>2305</v>
      </c>
      <c r="B492" s="1">
        <v>45371</v>
      </c>
      <c r="C492" t="s">
        <v>1293</v>
      </c>
      <c r="D492" t="s">
        <v>1720</v>
      </c>
      <c r="E492" t="s">
        <v>1804</v>
      </c>
      <c r="F492" t="str">
        <f>_xlfn.XLOOKUP(Table4[[#This Row],[Store_ID]],Table2[Store_ID],Table2[Region],"Unknown")</f>
        <v>East</v>
      </c>
      <c r="G492">
        <v>1</v>
      </c>
      <c r="H492">
        <f>IF(ISBLANK(G492),AVERAGE(Table4[Quantity]),(G492))</f>
        <v>1</v>
      </c>
      <c r="I492">
        <v>170.43</v>
      </c>
      <c r="J492">
        <f>IF(ISBLANK(I492),AVERAGE(Table4[Unit_Price]),(I492))</f>
        <v>170.43</v>
      </c>
      <c r="K492">
        <v>0.03</v>
      </c>
      <c r="L492">
        <f>Table4[[#This Row],[Quantity cleaned]]*Table4[[#This Row],[Unit Price Cleaned]]*(1-Table4[[#This Row],[Discount]])</f>
        <v>165.31710000000001</v>
      </c>
      <c r="M492">
        <f>IF(ISBLANK(L492),AVERAGE(Table4[Total Amount]),(L492))</f>
        <v>165.31710000000001</v>
      </c>
      <c r="N492" t="str">
        <f>_xlfn.XLOOKUP(Table4[[#This Row],[Product_ID]],Product_Dim[Product_ID],Product_Dim[Product_Name],"Missing")</f>
        <v>Face Foundation Kit</v>
      </c>
      <c r="O492" t="str">
        <f>_xlfn.XLOOKUP(Table4[[#This Row],[Product_ID]],Product_Dim[Product_ID],Product_Dim[Category],0)</f>
        <v>Beauty</v>
      </c>
      <c r="P492">
        <f>_xlfn.XLOOKUP(Table4[[#This Row],[Product_ID]],Product_Dim[Product_ID],Product_Dim[Cost Cleaned2],"0")</f>
        <v>183.04</v>
      </c>
      <c r="Q492" s="4">
        <f>IFERROR(Table4[[#This Row],[Total Amount]]-Table4[[#This Row],[Cost]]*Table4[[#This Row],[Quantity]],0)</f>
        <v>-17.722899999999981</v>
      </c>
    </row>
    <row r="493" spans="1:17" x14ac:dyDescent="0.35">
      <c r="A493" t="s">
        <v>2306</v>
      </c>
      <c r="B493" s="1">
        <v>45462</v>
      </c>
      <c r="C493" t="s">
        <v>717</v>
      </c>
      <c r="D493" t="s">
        <v>1686</v>
      </c>
      <c r="E493" t="s">
        <v>1755</v>
      </c>
      <c r="F493" t="str">
        <f>_xlfn.XLOOKUP(Table4[[#This Row],[Store_ID]],Table2[Store_ID],Table2[Region],"Unknown")</f>
        <v>South</v>
      </c>
      <c r="G493">
        <v>3</v>
      </c>
      <c r="H493">
        <f>IF(ISBLANK(G493),AVERAGE(Table4[Quantity]),(G493))</f>
        <v>3</v>
      </c>
      <c r="I493">
        <v>480.51</v>
      </c>
      <c r="J493">
        <f>IF(ISBLANK(I493),AVERAGE(Table4[Unit_Price]),(I493))</f>
        <v>480.51</v>
      </c>
      <c r="K493">
        <v>0.03</v>
      </c>
      <c r="L493">
        <f>Table4[[#This Row],[Quantity cleaned]]*Table4[[#This Row],[Unit Price Cleaned]]*(1-Table4[[#This Row],[Discount]])</f>
        <v>1398.2840999999999</v>
      </c>
      <c r="M493">
        <f>IF(ISBLANK(L493),AVERAGE(Table4[Total Amount]),(L493))</f>
        <v>1398.2840999999999</v>
      </c>
      <c r="N493" t="str">
        <f>_xlfn.XLOOKUP(Table4[[#This Row],[Product_ID]],Product_Dim[Product_ID],Product_Dim[Product_Name],"Missing")</f>
        <v>Professional Jump Rope</v>
      </c>
      <c r="O493" t="str">
        <f>_xlfn.XLOOKUP(Table4[[#This Row],[Product_ID]],Product_Dim[Product_ID],Product_Dim[Category],0)</f>
        <v>Sports</v>
      </c>
      <c r="P493">
        <f>_xlfn.XLOOKUP(Table4[[#This Row],[Product_ID]],Product_Dim[Product_ID],Product_Dim[Cost Cleaned2],"0")</f>
        <v>477.61</v>
      </c>
      <c r="Q493" s="4">
        <f>IFERROR(Table4[[#This Row],[Total Amount]]-Table4[[#This Row],[Cost]]*Table4[[#This Row],[Quantity]],0)</f>
        <v>-34.545900000000074</v>
      </c>
    </row>
    <row r="494" spans="1:17" x14ac:dyDescent="0.35">
      <c r="A494" t="s">
        <v>2307</v>
      </c>
      <c r="B494" s="1">
        <v>45632</v>
      </c>
      <c r="C494" t="s">
        <v>518</v>
      </c>
      <c r="D494" t="s">
        <v>1640</v>
      </c>
      <c r="E494" t="s">
        <v>1773</v>
      </c>
      <c r="F494" t="str">
        <f>_xlfn.XLOOKUP(Table4[[#This Row],[Store_ID]],Table2[Store_ID],Table2[Region],"Unknown")</f>
        <v>South</v>
      </c>
      <c r="G494">
        <v>2</v>
      </c>
      <c r="H494">
        <f>IF(ISBLANK(G494),AVERAGE(Table4[Quantity]),(G494))</f>
        <v>2</v>
      </c>
      <c r="I494">
        <v>955.66</v>
      </c>
      <c r="J494">
        <f>IF(ISBLANK(I494),AVERAGE(Table4[Unit_Price]),(I494))</f>
        <v>955.66</v>
      </c>
      <c r="K494">
        <v>0.28999999999999998</v>
      </c>
      <c r="L494">
        <f>Table4[[#This Row],[Quantity cleaned]]*Table4[[#This Row],[Unit Price Cleaned]]*(1-Table4[[#This Row],[Discount]])</f>
        <v>1357.0372</v>
      </c>
      <c r="M494">
        <f>IF(ISBLANK(L494),AVERAGE(Table4[Total Amount]),(L494))</f>
        <v>1357.0372</v>
      </c>
      <c r="N494" t="str">
        <f>_xlfn.XLOOKUP(Table4[[#This Row],[Product_ID]],Product_Dim[Product_ID],Product_Dim[Product_Name],"Missing")</f>
        <v>Men's Roll-On Perfume</v>
      </c>
      <c r="O494" t="str">
        <f>_xlfn.XLOOKUP(Table4[[#This Row],[Product_ID]],Product_Dim[Product_ID],Product_Dim[Category],0)</f>
        <v>Beauty</v>
      </c>
      <c r="P494">
        <f>_xlfn.XLOOKUP(Table4[[#This Row],[Product_ID]],Product_Dim[Product_ID],Product_Dim[Cost Cleaned2],"0")</f>
        <v>43.29</v>
      </c>
      <c r="Q494" s="4">
        <f>IFERROR(Table4[[#This Row],[Total Amount]]-Table4[[#This Row],[Cost]]*Table4[[#This Row],[Quantity]],0)</f>
        <v>1270.4572000000001</v>
      </c>
    </row>
    <row r="495" spans="1:17" x14ac:dyDescent="0.35">
      <c r="A495" t="s">
        <v>2308</v>
      </c>
      <c r="B495" s="1">
        <v>45863</v>
      </c>
      <c r="C495" t="s">
        <v>1390</v>
      </c>
      <c r="D495" t="s">
        <v>1686</v>
      </c>
      <c r="E495" t="s">
        <v>1746</v>
      </c>
      <c r="F495" t="str">
        <f>_xlfn.XLOOKUP(Table4[[#This Row],[Store_ID]],Table2[Store_ID],Table2[Region],"Unknown")</f>
        <v>East</v>
      </c>
      <c r="G495">
        <v>2</v>
      </c>
      <c r="H495">
        <f>IF(ISBLANK(G495),AVERAGE(Table4[Quantity]),(G495))</f>
        <v>2</v>
      </c>
      <c r="I495">
        <v>488.02</v>
      </c>
      <c r="J495">
        <f>IF(ISBLANK(I495),AVERAGE(Table4[Unit_Price]),(I495))</f>
        <v>488.02</v>
      </c>
      <c r="K495">
        <v>0.27</v>
      </c>
      <c r="L495">
        <f>Table4[[#This Row],[Quantity cleaned]]*Table4[[#This Row],[Unit Price Cleaned]]*(1-Table4[[#This Row],[Discount]])</f>
        <v>712.50919999999996</v>
      </c>
      <c r="M495">
        <f>IF(ISBLANK(L495),AVERAGE(Table4[Total Amount]),(L495))</f>
        <v>712.50919999999996</v>
      </c>
      <c r="N495" t="str">
        <f>_xlfn.XLOOKUP(Table4[[#This Row],[Product_ID]],Product_Dim[Product_ID],Product_Dim[Product_Name],"Missing")</f>
        <v>Professional Jump Rope</v>
      </c>
      <c r="O495" t="str">
        <f>_xlfn.XLOOKUP(Table4[[#This Row],[Product_ID]],Product_Dim[Product_ID],Product_Dim[Category],0)</f>
        <v>Sports</v>
      </c>
      <c r="P495">
        <f>_xlfn.XLOOKUP(Table4[[#This Row],[Product_ID]],Product_Dim[Product_ID],Product_Dim[Cost Cleaned2],"0")</f>
        <v>477.61</v>
      </c>
      <c r="Q495" s="4">
        <f>IFERROR(Table4[[#This Row],[Total Amount]]-Table4[[#This Row],[Cost]]*Table4[[#This Row],[Quantity]],0)</f>
        <v>-242.71080000000006</v>
      </c>
    </row>
    <row r="496" spans="1:17" x14ac:dyDescent="0.35">
      <c r="A496" t="s">
        <v>2309</v>
      </c>
      <c r="B496" s="1">
        <v>45501</v>
      </c>
      <c r="C496" t="s">
        <v>765</v>
      </c>
      <c r="D496" t="s">
        <v>1578</v>
      </c>
      <c r="E496" t="s">
        <v>1746</v>
      </c>
      <c r="F496" t="str">
        <f>_xlfn.XLOOKUP(Table4[[#This Row],[Store_ID]],Table2[Store_ID],Table2[Region],"Unknown")</f>
        <v>East</v>
      </c>
      <c r="G496">
        <v>1</v>
      </c>
      <c r="H496">
        <f>IF(ISBLANK(G496),AVERAGE(Table4[Quantity]),(G496))</f>
        <v>1</v>
      </c>
      <c r="I496">
        <v>917.17</v>
      </c>
      <c r="J496">
        <f>IF(ISBLANK(I496),AVERAGE(Table4[Unit_Price]),(I496))</f>
        <v>917.17</v>
      </c>
      <c r="K496">
        <v>0.13</v>
      </c>
      <c r="L496">
        <f>Table4[[#This Row],[Quantity cleaned]]*Table4[[#This Row],[Unit Price Cleaned]]*(1-Table4[[#This Row],[Discount]])</f>
        <v>797.93790000000001</v>
      </c>
      <c r="M496">
        <f>IF(ISBLANK(L496),AVERAGE(Table4[Total Amount]),(L496))</f>
        <v>797.93790000000001</v>
      </c>
      <c r="N496" t="str">
        <f>_xlfn.XLOOKUP(Table4[[#This Row],[Product_ID]],Product_Dim[Product_ID],Product_Dim[Product_Name],"Missing")</f>
        <v>Women's Denim Jeans</v>
      </c>
      <c r="O496" t="str">
        <f>_xlfn.XLOOKUP(Table4[[#This Row],[Product_ID]],Product_Dim[Product_ID],Product_Dim[Category],0)</f>
        <v>Clothing</v>
      </c>
      <c r="P496">
        <f>_xlfn.XLOOKUP(Table4[[#This Row],[Product_ID]],Product_Dim[Product_ID],Product_Dim[Cost Cleaned2],"0")</f>
        <v>254.04361702127662</v>
      </c>
      <c r="Q496" s="4">
        <f>IFERROR(Table4[[#This Row],[Total Amount]]-Table4[[#This Row],[Cost]]*Table4[[#This Row],[Quantity]],0)</f>
        <v>543.89428297872337</v>
      </c>
    </row>
    <row r="497" spans="1:17" x14ac:dyDescent="0.35">
      <c r="A497" t="s">
        <v>2310</v>
      </c>
      <c r="B497" s="1">
        <v>45568</v>
      </c>
      <c r="C497" t="s">
        <v>1015</v>
      </c>
      <c r="D497" t="s">
        <v>1556</v>
      </c>
      <c r="E497" t="s">
        <v>1767</v>
      </c>
      <c r="F497" t="str">
        <f>_xlfn.XLOOKUP(Table4[[#This Row],[Store_ID]],Table2[Store_ID],Table2[Region],"Unknown")</f>
        <v>North</v>
      </c>
      <c r="G497">
        <v>2</v>
      </c>
      <c r="H497">
        <f>IF(ISBLANK(G497),AVERAGE(Table4[Quantity]),(G497))</f>
        <v>2</v>
      </c>
      <c r="I497">
        <v>406.46</v>
      </c>
      <c r="J497">
        <f>IF(ISBLANK(I497),AVERAGE(Table4[Unit_Price]),(I497))</f>
        <v>406.46</v>
      </c>
      <c r="K497">
        <v>0.3</v>
      </c>
      <c r="L497">
        <f>Table4[[#This Row],[Quantity cleaned]]*Table4[[#This Row],[Unit Price Cleaned]]*(1-Table4[[#This Row],[Discount]])</f>
        <v>569.04399999999998</v>
      </c>
      <c r="M497">
        <f>IF(ISBLANK(L497),AVERAGE(Table4[Total Amount]),(L497))</f>
        <v>569.04399999999998</v>
      </c>
      <c r="N497" t="str">
        <f>_xlfn.XLOOKUP(Table4[[#This Row],[Product_ID]],Product_Dim[Product_ID],Product_Dim[Product_Name],"Missing")</f>
        <v>Wireless Bluetooth Earbuds</v>
      </c>
      <c r="O497" t="str">
        <f>_xlfn.XLOOKUP(Table4[[#This Row],[Product_ID]],Product_Dim[Product_ID],Product_Dim[Category],0)</f>
        <v>Electronics</v>
      </c>
      <c r="P497">
        <f>_xlfn.XLOOKUP(Table4[[#This Row],[Product_ID]],Product_Dim[Product_ID],Product_Dim[Cost Cleaned2],"0")</f>
        <v>439.07</v>
      </c>
      <c r="Q497" s="4">
        <f>IFERROR(Table4[[#This Row],[Total Amount]]-Table4[[#This Row],[Cost]]*Table4[[#This Row],[Quantity]],0)</f>
        <v>-309.096</v>
      </c>
    </row>
    <row r="498" spans="1:17" x14ac:dyDescent="0.35">
      <c r="A498" t="s">
        <v>2311</v>
      </c>
      <c r="B498" s="1">
        <v>45238</v>
      </c>
      <c r="C498" t="s">
        <v>741</v>
      </c>
      <c r="D498" t="s">
        <v>1732</v>
      </c>
      <c r="E498" t="s">
        <v>1746</v>
      </c>
      <c r="F498" t="str">
        <f>_xlfn.XLOOKUP(Table4[[#This Row],[Store_ID]],Table2[Store_ID],Table2[Region],"Unknown")</f>
        <v>East</v>
      </c>
      <c r="G498">
        <v>2</v>
      </c>
      <c r="H498">
        <f>IF(ISBLANK(G498),AVERAGE(Table4[Quantity]),(G498))</f>
        <v>2</v>
      </c>
      <c r="I498">
        <v>264.39</v>
      </c>
      <c r="J498">
        <f>IF(ISBLANK(I498),AVERAGE(Table4[Unit_Price]),(I498))</f>
        <v>264.39</v>
      </c>
      <c r="K498">
        <v>0.11</v>
      </c>
      <c r="L498">
        <f>Table4[[#This Row],[Quantity cleaned]]*Table4[[#This Row],[Unit Price Cleaned]]*(1-Table4[[#This Row],[Discount]])</f>
        <v>470.61419999999998</v>
      </c>
      <c r="M498">
        <f>IF(ISBLANK(L498),AVERAGE(Table4[Total Amount]),(L498))</f>
        <v>470.61419999999998</v>
      </c>
      <c r="N498" t="str">
        <f>_xlfn.XLOOKUP(Table4[[#This Row],[Product_ID]],Product_Dim[Product_ID],Product_Dim[Product_Name],"Missing")</f>
        <v>Sports Stopwatch Basic</v>
      </c>
      <c r="O498" t="str">
        <f>_xlfn.XLOOKUP(Table4[[#This Row],[Product_ID]],Product_Dim[Product_ID],Product_Dim[Category],0)</f>
        <v>Sports</v>
      </c>
      <c r="P498">
        <f>_xlfn.XLOOKUP(Table4[[#This Row],[Product_ID]],Product_Dim[Product_ID],Product_Dim[Cost Cleaned2],"0")</f>
        <v>60.65</v>
      </c>
      <c r="Q498" s="4">
        <f>IFERROR(Table4[[#This Row],[Total Amount]]-Table4[[#This Row],[Cost]]*Table4[[#This Row],[Quantity]],0)</f>
        <v>349.31419999999997</v>
      </c>
    </row>
    <row r="499" spans="1:17" x14ac:dyDescent="0.35">
      <c r="A499" t="s">
        <v>2312</v>
      </c>
      <c r="B499" s="1">
        <v>45754</v>
      </c>
      <c r="C499" t="s">
        <v>623</v>
      </c>
      <c r="D499" t="s">
        <v>1678</v>
      </c>
      <c r="E499" t="s">
        <v>1798</v>
      </c>
      <c r="F499" t="str">
        <f>_xlfn.XLOOKUP(Table4[[#This Row],[Store_ID]],Table2[Store_ID],Table2[Region],"Unknown")</f>
        <v>West</v>
      </c>
      <c r="G499">
        <v>1</v>
      </c>
      <c r="H499">
        <f>IF(ISBLANK(G499),AVERAGE(Table4[Quantity]),(G499))</f>
        <v>1</v>
      </c>
      <c r="I499">
        <v>414.97</v>
      </c>
      <c r="J499">
        <f>IF(ISBLANK(I499),AVERAGE(Table4[Unit_Price]),(I499))</f>
        <v>414.97</v>
      </c>
      <c r="K499">
        <v>0.22</v>
      </c>
      <c r="L499">
        <f>Table4[[#This Row],[Quantity cleaned]]*Table4[[#This Row],[Unit Price Cleaned]]*(1-Table4[[#This Row],[Discount]])</f>
        <v>323.67660000000001</v>
      </c>
      <c r="M499">
        <f>IF(ISBLANK(L499),AVERAGE(Table4[Total Amount]),(L499))</f>
        <v>323.67660000000001</v>
      </c>
      <c r="N499" t="str">
        <f>_xlfn.XLOOKUP(Table4[[#This Row],[Product_ID]],Product_Dim[Product_ID],Product_Dim[Product_Name],"Missing")</f>
        <v>Wooden Nightstand</v>
      </c>
      <c r="O499" t="str">
        <f>_xlfn.XLOOKUP(Table4[[#This Row],[Product_ID]],Product_Dim[Product_ID],Product_Dim[Category],0)</f>
        <v>Home</v>
      </c>
      <c r="P499">
        <f>_xlfn.XLOOKUP(Table4[[#This Row],[Product_ID]],Product_Dim[Product_ID],Product_Dim[Cost Cleaned2],"0")</f>
        <v>243.7</v>
      </c>
      <c r="Q499" s="4">
        <f>IFERROR(Table4[[#This Row],[Total Amount]]-Table4[[#This Row],[Cost]]*Table4[[#This Row],[Quantity]],0)</f>
        <v>79.976600000000019</v>
      </c>
    </row>
    <row r="500" spans="1:17" x14ac:dyDescent="0.35">
      <c r="A500" t="s">
        <v>2313</v>
      </c>
      <c r="B500" s="1">
        <v>45280</v>
      </c>
      <c r="C500" t="s">
        <v>488</v>
      </c>
      <c r="D500" t="s">
        <v>1592</v>
      </c>
      <c r="E500" t="s">
        <v>1788</v>
      </c>
      <c r="F500" t="str">
        <f>_xlfn.XLOOKUP(Table4[[#This Row],[Store_ID]],Table2[Store_ID],Table2[Region],"Unknown")</f>
        <v>North</v>
      </c>
      <c r="G500">
        <v>2</v>
      </c>
      <c r="H500">
        <f>IF(ISBLANK(G500),AVERAGE(Table4[Quantity]),(G500))</f>
        <v>2</v>
      </c>
      <c r="I500">
        <v>583.51</v>
      </c>
      <c r="J500">
        <f>IF(ISBLANK(I500),AVERAGE(Table4[Unit_Price]),(I500))</f>
        <v>583.51</v>
      </c>
      <c r="K500">
        <v>0.2</v>
      </c>
      <c r="L500">
        <f>Table4[[#This Row],[Quantity cleaned]]*Table4[[#This Row],[Unit Price Cleaned]]*(1-Table4[[#This Row],[Discount]])</f>
        <v>933.61599999999999</v>
      </c>
      <c r="M500">
        <f>IF(ISBLANK(L500),AVERAGE(Table4[Total Amount]),(L500))</f>
        <v>933.61599999999999</v>
      </c>
      <c r="N500" t="str">
        <f>_xlfn.XLOOKUP(Table4[[#This Row],[Product_ID]],Product_Dim[Product_ID],Product_Dim[Product_Name],"Missing")</f>
        <v>Women's Scarf Set</v>
      </c>
      <c r="O500" t="str">
        <f>_xlfn.XLOOKUP(Table4[[#This Row],[Product_ID]],Product_Dim[Product_ID],Product_Dim[Category],0)</f>
        <v>Clothing</v>
      </c>
      <c r="P500">
        <f>_xlfn.XLOOKUP(Table4[[#This Row],[Product_ID]],Product_Dim[Product_ID],Product_Dim[Cost Cleaned2],"0")</f>
        <v>174.02</v>
      </c>
      <c r="Q500" s="4">
        <f>IFERROR(Table4[[#This Row],[Total Amount]]-Table4[[#This Row],[Cost]]*Table4[[#This Row],[Quantity]],0)</f>
        <v>585.57600000000002</v>
      </c>
    </row>
    <row r="501" spans="1:17" x14ac:dyDescent="0.35">
      <c r="A501" t="s">
        <v>2314</v>
      </c>
      <c r="B501" s="1">
        <v>45911</v>
      </c>
      <c r="C501" t="s">
        <v>50</v>
      </c>
      <c r="D501" t="s">
        <v>1604</v>
      </c>
      <c r="E501" t="s">
        <v>1801</v>
      </c>
      <c r="F501" t="str">
        <f>_xlfn.XLOOKUP(Table4[[#This Row],[Store_ID]],Table2[Store_ID],Table2[Region],"Unknown")</f>
        <v>North</v>
      </c>
      <c r="G501">
        <v>1</v>
      </c>
      <c r="H501">
        <f>IF(ISBLANK(G501),AVERAGE(Table4[Quantity]),(G501))</f>
        <v>1</v>
      </c>
      <c r="I501">
        <v>659.27</v>
      </c>
      <c r="J501">
        <f>IF(ISBLANK(I501),AVERAGE(Table4[Unit_Price]),(I501))</f>
        <v>659.27</v>
      </c>
      <c r="K501">
        <v>0.15</v>
      </c>
      <c r="L501">
        <f>Table4[[#This Row],[Quantity cleaned]]*Table4[[#This Row],[Unit Price Cleaned]]*(1-Table4[[#This Row],[Discount]])</f>
        <v>560.37950000000001</v>
      </c>
      <c r="M501">
        <f>IF(ISBLANK(L501),AVERAGE(Table4[Total Amount]),(L501))</f>
        <v>560.37950000000001</v>
      </c>
      <c r="N501" t="str">
        <f>_xlfn.XLOOKUP(Table4[[#This Row],[Product_ID]],Product_Dim[Product_ID],Product_Dim[Product_Name],"Missing")</f>
        <v>Basketball</v>
      </c>
      <c r="O501" t="str">
        <f>_xlfn.XLOOKUP(Table4[[#This Row],[Product_ID]],Product_Dim[Product_ID],Product_Dim[Category],0)</f>
        <v>Sports</v>
      </c>
      <c r="P501">
        <f>_xlfn.XLOOKUP(Table4[[#This Row],[Product_ID]],Product_Dim[Product_ID],Product_Dim[Cost Cleaned2],"0")</f>
        <v>204.39</v>
      </c>
      <c r="Q501" s="4">
        <f>IFERROR(Table4[[#This Row],[Total Amount]]-Table4[[#This Row],[Cost]]*Table4[[#This Row],[Quantity]],0)</f>
        <v>355.98950000000002</v>
      </c>
    </row>
    <row r="502" spans="1:17" x14ac:dyDescent="0.35">
      <c r="A502" t="s">
        <v>2315</v>
      </c>
      <c r="B502" s="1">
        <v>45627</v>
      </c>
      <c r="C502" t="s">
        <v>1372</v>
      </c>
      <c r="D502" t="s">
        <v>1543</v>
      </c>
      <c r="E502" t="s">
        <v>1763</v>
      </c>
      <c r="F502" t="str">
        <f>_xlfn.XLOOKUP(Table4[[#This Row],[Store_ID]],Table2[Store_ID],Table2[Region],"Unknown")</f>
        <v>South</v>
      </c>
      <c r="G502">
        <v>4</v>
      </c>
      <c r="H502">
        <f>IF(ISBLANK(G502),AVERAGE(Table4[Quantity]),(G502))</f>
        <v>4</v>
      </c>
      <c r="I502">
        <v>106.66</v>
      </c>
      <c r="J502">
        <f>IF(ISBLANK(I502),AVERAGE(Table4[Unit_Price]),(I502))</f>
        <v>106.66</v>
      </c>
      <c r="K502">
        <v>0.2</v>
      </c>
      <c r="L502">
        <f>Table4[[#This Row],[Quantity cleaned]]*Table4[[#This Row],[Unit Price Cleaned]]*(1-Table4[[#This Row],[Discount]])</f>
        <v>341.31200000000001</v>
      </c>
      <c r="M502">
        <f>IF(ISBLANK(L502),AVERAGE(Table4[Total Amount]),(L502))</f>
        <v>341.31200000000001</v>
      </c>
      <c r="N502" t="str">
        <f>_xlfn.XLOOKUP(Table4[[#This Row],[Product_ID]],Product_Dim[Product_ID],Product_Dim[Product_Name],"Missing")</f>
        <v>Women's Casual Hoodie</v>
      </c>
      <c r="O502" t="str">
        <f>_xlfn.XLOOKUP(Table4[[#This Row],[Product_ID]],Product_Dim[Product_ID],Product_Dim[Category],0)</f>
        <v>Clothing</v>
      </c>
      <c r="P502">
        <f>_xlfn.XLOOKUP(Table4[[#This Row],[Product_ID]],Product_Dim[Product_ID],Product_Dim[Cost Cleaned2],"0")</f>
        <v>254.04361702127662</v>
      </c>
      <c r="Q502" s="4">
        <f>IFERROR(Table4[[#This Row],[Total Amount]]-Table4[[#This Row],[Cost]]*Table4[[#This Row],[Quantity]],0)</f>
        <v>-674.86246808510646</v>
      </c>
    </row>
    <row r="503" spans="1:17" x14ac:dyDescent="0.35">
      <c r="A503" t="s">
        <v>2316</v>
      </c>
      <c r="B503" s="1">
        <v>45617</v>
      </c>
      <c r="C503" t="s">
        <v>539</v>
      </c>
      <c r="D503" t="s">
        <v>1562</v>
      </c>
      <c r="E503" t="s">
        <v>1767</v>
      </c>
      <c r="F503" t="str">
        <f>_xlfn.XLOOKUP(Table4[[#This Row],[Store_ID]],Table2[Store_ID],Table2[Region],"Unknown")</f>
        <v>North</v>
      </c>
      <c r="G503">
        <v>4</v>
      </c>
      <c r="H503">
        <f>IF(ISBLANK(G503),AVERAGE(Table4[Quantity]),(G503))</f>
        <v>4</v>
      </c>
      <c r="I503">
        <v>168.55</v>
      </c>
      <c r="J503">
        <f>IF(ISBLANK(I503),AVERAGE(Table4[Unit_Price]),(I503))</f>
        <v>168.55</v>
      </c>
      <c r="K503">
        <v>0.15</v>
      </c>
      <c r="L503">
        <f>Table4[[#This Row],[Quantity cleaned]]*Table4[[#This Row],[Unit Price Cleaned]]*(1-Table4[[#This Row],[Discount]])</f>
        <v>573.07000000000005</v>
      </c>
      <c r="M503">
        <f>IF(ISBLANK(L503),AVERAGE(Table4[Total Amount]),(L503))</f>
        <v>573.07000000000005</v>
      </c>
      <c r="N503" t="str">
        <f>_xlfn.XLOOKUP(Table4[[#This Row],[Product_ID]],Product_Dim[Product_ID],Product_Dim[Product_Name],"Missing")</f>
        <v>Ceramic Kitchen Bowl Set</v>
      </c>
      <c r="O503" t="str">
        <f>_xlfn.XLOOKUP(Table4[[#This Row],[Product_ID]],Product_Dim[Product_ID],Product_Dim[Category],0)</f>
        <v>Home</v>
      </c>
      <c r="P503">
        <f>_xlfn.XLOOKUP(Table4[[#This Row],[Product_ID]],Product_Dim[Product_ID],Product_Dim[Cost Cleaned2],"0")</f>
        <v>298.86</v>
      </c>
      <c r="Q503" s="4">
        <f>IFERROR(Table4[[#This Row],[Total Amount]]-Table4[[#This Row],[Cost]]*Table4[[#This Row],[Quantity]],0)</f>
        <v>-622.37</v>
      </c>
    </row>
    <row r="504" spans="1:17" x14ac:dyDescent="0.35">
      <c r="A504" t="s">
        <v>2317</v>
      </c>
      <c r="B504" s="1">
        <v>45899</v>
      </c>
      <c r="C504" t="s">
        <v>1496</v>
      </c>
      <c r="D504" t="s">
        <v>1630</v>
      </c>
      <c r="E504" t="s">
        <v>1755</v>
      </c>
      <c r="F504" t="str">
        <f>_xlfn.XLOOKUP(Table4[[#This Row],[Store_ID]],Table2[Store_ID],Table2[Region],"Unknown")</f>
        <v>South</v>
      </c>
      <c r="G504">
        <v>1</v>
      </c>
      <c r="H504">
        <f>IF(ISBLANK(G504),AVERAGE(Table4[Quantity]),(G504))</f>
        <v>1</v>
      </c>
      <c r="I504">
        <v>230.53</v>
      </c>
      <c r="J504">
        <f>IF(ISBLANK(I504),AVERAGE(Table4[Unit_Price]),(I504))</f>
        <v>230.53</v>
      </c>
      <c r="K504">
        <v>0.06</v>
      </c>
      <c r="L504">
        <f>Table4[[#This Row],[Quantity cleaned]]*Table4[[#This Row],[Unit Price Cleaned]]*(1-Table4[[#This Row],[Discount]])</f>
        <v>216.69819999999999</v>
      </c>
      <c r="M504">
        <f>IF(ISBLANK(L504),AVERAGE(Table4[Total Amount]),(L504))</f>
        <v>216.69819999999999</v>
      </c>
      <c r="N504" t="str">
        <f>_xlfn.XLOOKUP(Table4[[#This Row],[Product_ID]],Product_Dim[Product_ID],Product_Dim[Product_Name],"Missing")</f>
        <v>Adjustable Jump Rope</v>
      </c>
      <c r="O504" t="str">
        <f>_xlfn.XLOOKUP(Table4[[#This Row],[Product_ID]],Product_Dim[Product_ID],Product_Dim[Category],0)</f>
        <v>Sports</v>
      </c>
      <c r="P504">
        <f>_xlfn.XLOOKUP(Table4[[#This Row],[Product_ID]],Product_Dim[Product_ID],Product_Dim[Cost Cleaned2],"0")</f>
        <v>167.12</v>
      </c>
      <c r="Q504" s="4">
        <f>IFERROR(Table4[[#This Row],[Total Amount]]-Table4[[#This Row],[Cost]]*Table4[[#This Row],[Quantity]],0)</f>
        <v>49.578199999999981</v>
      </c>
    </row>
    <row r="505" spans="1:17" x14ac:dyDescent="0.35">
      <c r="A505" t="s">
        <v>2318</v>
      </c>
      <c r="B505" s="1">
        <v>45889</v>
      </c>
      <c r="C505" t="s">
        <v>35</v>
      </c>
      <c r="D505" t="s">
        <v>1650</v>
      </c>
      <c r="E505" t="s">
        <v>1751</v>
      </c>
      <c r="F505" t="str">
        <f>_xlfn.XLOOKUP(Table4[[#This Row],[Store_ID]],Table2[Store_ID],Table2[Region],"Unknown")</f>
        <v>North</v>
      </c>
      <c r="G505">
        <v>2</v>
      </c>
      <c r="H505">
        <f>IF(ISBLANK(G505),AVERAGE(Table4[Quantity]),(G505))</f>
        <v>2</v>
      </c>
      <c r="I505">
        <v>355.41</v>
      </c>
      <c r="J505">
        <f>IF(ISBLANK(I505),AVERAGE(Table4[Unit_Price]),(I505))</f>
        <v>355.41</v>
      </c>
      <c r="K505">
        <v>0.13</v>
      </c>
      <c r="L505">
        <f>Table4[[#This Row],[Quantity cleaned]]*Table4[[#This Row],[Unit Price Cleaned]]*(1-Table4[[#This Row],[Discount]])</f>
        <v>618.41340000000002</v>
      </c>
      <c r="M505">
        <f>IF(ISBLANK(L505),AVERAGE(Table4[Total Amount]),(L505))</f>
        <v>618.41340000000002</v>
      </c>
      <c r="N505" t="str">
        <f>_xlfn.XLOOKUP(Table4[[#This Row],[Product_ID]],Product_Dim[Product_ID],Product_Dim[Product_Name],"Missing")</f>
        <v>Sports Stopwatch Pro</v>
      </c>
      <c r="O505" t="str">
        <f>_xlfn.XLOOKUP(Table4[[#This Row],[Product_ID]],Product_Dim[Product_ID],Product_Dim[Category],0)</f>
        <v>Sports</v>
      </c>
      <c r="P505">
        <f>_xlfn.XLOOKUP(Table4[[#This Row],[Product_ID]],Product_Dim[Product_ID],Product_Dim[Cost Cleaned2],"0")</f>
        <v>434.84</v>
      </c>
      <c r="Q505" s="4">
        <f>IFERROR(Table4[[#This Row],[Total Amount]]-Table4[[#This Row],[Cost]]*Table4[[#This Row],[Quantity]],0)</f>
        <v>-251.26659999999993</v>
      </c>
    </row>
    <row r="506" spans="1:17" x14ac:dyDescent="0.35">
      <c r="A506" t="s">
        <v>2319</v>
      </c>
      <c r="B506" s="1">
        <v>45943</v>
      </c>
      <c r="C506" t="s">
        <v>551</v>
      </c>
      <c r="D506" t="s">
        <v>1636</v>
      </c>
      <c r="E506" t="s">
        <v>1755</v>
      </c>
      <c r="F506" t="str">
        <f>_xlfn.XLOOKUP(Table4[[#This Row],[Store_ID]],Table2[Store_ID],Table2[Region],"Unknown")</f>
        <v>South</v>
      </c>
      <c r="G506">
        <v>3</v>
      </c>
      <c r="H506">
        <f>IF(ISBLANK(G506),AVERAGE(Table4[Quantity]),(G506))</f>
        <v>3</v>
      </c>
      <c r="I506">
        <v>843.44</v>
      </c>
      <c r="J506">
        <f>IF(ISBLANK(I506),AVERAGE(Table4[Unit_Price]),(I506))</f>
        <v>843.44</v>
      </c>
      <c r="K506">
        <v>0.22</v>
      </c>
      <c r="L506">
        <f>Table4[[#This Row],[Quantity cleaned]]*Table4[[#This Row],[Unit Price Cleaned]]*(1-Table4[[#This Row],[Discount]])</f>
        <v>1973.6496000000002</v>
      </c>
      <c r="M506">
        <f>IF(ISBLANK(L506),AVERAGE(Table4[Total Amount]),(L506))</f>
        <v>1973.6496000000002</v>
      </c>
      <c r="N506" t="str">
        <f>_xlfn.XLOOKUP(Table4[[#This Row],[Product_ID]],Product_Dim[Product_ID],Product_Dim[Product_Name],"Missing")</f>
        <v>Makeup Brush Set</v>
      </c>
      <c r="O506" t="str">
        <f>_xlfn.XLOOKUP(Table4[[#This Row],[Product_ID]],Product_Dim[Product_ID],Product_Dim[Category],0)</f>
        <v>Beauty</v>
      </c>
      <c r="P506">
        <f>_xlfn.XLOOKUP(Table4[[#This Row],[Product_ID]],Product_Dim[Product_ID],Product_Dim[Cost Cleaned2],"0")</f>
        <v>254.04361702127662</v>
      </c>
      <c r="Q506" s="4">
        <f>IFERROR(Table4[[#This Row],[Total Amount]]-Table4[[#This Row],[Cost]]*Table4[[#This Row],[Quantity]],0)</f>
        <v>1211.5187489361704</v>
      </c>
    </row>
    <row r="507" spans="1:17" x14ac:dyDescent="0.35">
      <c r="A507" t="s">
        <v>2320</v>
      </c>
      <c r="B507" s="1">
        <v>45306</v>
      </c>
      <c r="C507" t="s">
        <v>539</v>
      </c>
      <c r="D507" t="s">
        <v>1732</v>
      </c>
      <c r="E507" t="s">
        <v>1751</v>
      </c>
      <c r="F507" t="str">
        <f>_xlfn.XLOOKUP(Table4[[#This Row],[Store_ID]],Table2[Store_ID],Table2[Region],"Unknown")</f>
        <v>North</v>
      </c>
      <c r="G507">
        <v>1</v>
      </c>
      <c r="H507">
        <f>IF(ISBLANK(G507),AVERAGE(Table4[Quantity]),(G507))</f>
        <v>1</v>
      </c>
      <c r="I507">
        <v>301.60000000000002</v>
      </c>
      <c r="J507">
        <f>IF(ISBLANK(I507),AVERAGE(Table4[Unit_Price]),(I507))</f>
        <v>301.60000000000002</v>
      </c>
      <c r="K507">
        <v>0.27</v>
      </c>
      <c r="L507">
        <f>Table4[[#This Row],[Quantity cleaned]]*Table4[[#This Row],[Unit Price Cleaned]]*(1-Table4[[#This Row],[Discount]])</f>
        <v>220.16800000000001</v>
      </c>
      <c r="M507">
        <f>IF(ISBLANK(L507),AVERAGE(Table4[Total Amount]),(L507))</f>
        <v>220.16800000000001</v>
      </c>
      <c r="N507" t="str">
        <f>_xlfn.XLOOKUP(Table4[[#This Row],[Product_ID]],Product_Dim[Product_ID],Product_Dim[Product_Name],"Missing")</f>
        <v>Sports Stopwatch Basic</v>
      </c>
      <c r="O507" t="str">
        <f>_xlfn.XLOOKUP(Table4[[#This Row],[Product_ID]],Product_Dim[Product_ID],Product_Dim[Category],0)</f>
        <v>Sports</v>
      </c>
      <c r="P507">
        <f>_xlfn.XLOOKUP(Table4[[#This Row],[Product_ID]],Product_Dim[Product_ID],Product_Dim[Cost Cleaned2],"0")</f>
        <v>60.65</v>
      </c>
      <c r="Q507" s="4">
        <f>IFERROR(Table4[[#This Row],[Total Amount]]-Table4[[#This Row],[Cost]]*Table4[[#This Row],[Quantity]],0)</f>
        <v>159.518</v>
      </c>
    </row>
    <row r="508" spans="1:17" x14ac:dyDescent="0.35">
      <c r="A508" t="s">
        <v>2321</v>
      </c>
      <c r="B508" s="1">
        <v>45772</v>
      </c>
      <c r="C508" t="s">
        <v>159</v>
      </c>
      <c r="D508" t="s">
        <v>1720</v>
      </c>
      <c r="E508" t="s">
        <v>1755</v>
      </c>
      <c r="F508" t="str">
        <f>_xlfn.XLOOKUP(Table4[[#This Row],[Store_ID]],Table2[Store_ID],Table2[Region],"Unknown")</f>
        <v>South</v>
      </c>
      <c r="G508">
        <v>3</v>
      </c>
      <c r="H508">
        <f>IF(ISBLANK(G508),AVERAGE(Table4[Quantity]),(G508))</f>
        <v>3</v>
      </c>
      <c r="I508">
        <v>21.59</v>
      </c>
      <c r="J508">
        <f>IF(ISBLANK(I508),AVERAGE(Table4[Unit_Price]),(I508))</f>
        <v>21.59</v>
      </c>
      <c r="K508">
        <v>0.16</v>
      </c>
      <c r="L508">
        <f>Table4[[#This Row],[Quantity cleaned]]*Table4[[#This Row],[Unit Price Cleaned]]*(1-Table4[[#This Row],[Discount]])</f>
        <v>54.406799999999997</v>
      </c>
      <c r="M508">
        <f>IF(ISBLANK(L508),AVERAGE(Table4[Total Amount]),(L508))</f>
        <v>54.406799999999997</v>
      </c>
      <c r="N508" t="str">
        <f>_xlfn.XLOOKUP(Table4[[#This Row],[Product_ID]],Product_Dim[Product_ID],Product_Dim[Product_Name],"Missing")</f>
        <v>Face Foundation Kit</v>
      </c>
      <c r="O508" t="str">
        <f>_xlfn.XLOOKUP(Table4[[#This Row],[Product_ID]],Product_Dim[Product_ID],Product_Dim[Category],0)</f>
        <v>Beauty</v>
      </c>
      <c r="P508">
        <f>_xlfn.XLOOKUP(Table4[[#This Row],[Product_ID]],Product_Dim[Product_ID],Product_Dim[Cost Cleaned2],"0")</f>
        <v>183.04</v>
      </c>
      <c r="Q508" s="4">
        <f>IFERROR(Table4[[#This Row],[Total Amount]]-Table4[[#This Row],[Cost]]*Table4[[#This Row],[Quantity]],0)</f>
        <v>-494.71320000000003</v>
      </c>
    </row>
    <row r="509" spans="1:17" x14ac:dyDescent="0.35">
      <c r="A509" t="s">
        <v>2322</v>
      </c>
      <c r="B509" s="1">
        <v>45346</v>
      </c>
      <c r="C509" t="s">
        <v>685</v>
      </c>
      <c r="D509" t="s">
        <v>1568</v>
      </c>
      <c r="E509" t="s">
        <v>1755</v>
      </c>
      <c r="F509" t="str">
        <f>_xlfn.XLOOKUP(Table4[[#This Row],[Store_ID]],Table2[Store_ID],Table2[Region],"Unknown")</f>
        <v>South</v>
      </c>
      <c r="G509">
        <v>4</v>
      </c>
      <c r="H509">
        <f>IF(ISBLANK(G509),AVERAGE(Table4[Quantity]),(G509))</f>
        <v>4</v>
      </c>
      <c r="I509">
        <v>284.24</v>
      </c>
      <c r="J509">
        <f>IF(ISBLANK(I509),AVERAGE(Table4[Unit_Price]),(I509))</f>
        <v>284.24</v>
      </c>
      <c r="K509">
        <v>0.09</v>
      </c>
      <c r="L509">
        <f>Table4[[#This Row],[Quantity cleaned]]*Table4[[#This Row],[Unit Price Cleaned]]*(1-Table4[[#This Row],[Discount]])</f>
        <v>1034.6336000000001</v>
      </c>
      <c r="M509">
        <f>IF(ISBLANK(L509),AVERAGE(Table4[Total Amount]),(L509))</f>
        <v>1034.6336000000001</v>
      </c>
      <c r="N509" t="str">
        <f>_xlfn.XLOOKUP(Table4[[#This Row],[Product_ID]],Product_Dim[Product_ID],Product_Dim[Product_Name],"Missing")</f>
        <v>USB-C Fast Charger</v>
      </c>
      <c r="O509" t="str">
        <f>_xlfn.XLOOKUP(Table4[[#This Row],[Product_ID]],Product_Dim[Product_ID],Product_Dim[Category],0)</f>
        <v>Electronics</v>
      </c>
      <c r="P509">
        <f>_xlfn.XLOOKUP(Table4[[#This Row],[Product_ID]],Product_Dim[Product_ID],Product_Dim[Cost Cleaned2],"0")</f>
        <v>242.23</v>
      </c>
      <c r="Q509" s="4">
        <f>IFERROR(Table4[[#This Row],[Total Amount]]-Table4[[#This Row],[Cost]]*Table4[[#This Row],[Quantity]],0)</f>
        <v>65.713600000000156</v>
      </c>
    </row>
    <row r="510" spans="1:17" x14ac:dyDescent="0.35">
      <c r="A510" t="s">
        <v>2323</v>
      </c>
      <c r="B510" s="1">
        <v>45656</v>
      </c>
      <c r="C510" t="s">
        <v>1146</v>
      </c>
      <c r="D510" t="s">
        <v>1549</v>
      </c>
      <c r="E510" t="s">
        <v>1780</v>
      </c>
      <c r="F510" t="str">
        <f>_xlfn.XLOOKUP(Table4[[#This Row],[Store_ID]],Table2[Store_ID],Table2[Region],"Unknown")</f>
        <v>South</v>
      </c>
      <c r="G510">
        <v>1</v>
      </c>
      <c r="H510">
        <f>IF(ISBLANK(G510),AVERAGE(Table4[Quantity]),(G510))</f>
        <v>1</v>
      </c>
      <c r="I510">
        <v>191.6</v>
      </c>
      <c r="J510">
        <f>IF(ISBLANK(I510),AVERAGE(Table4[Unit_Price]),(I510))</f>
        <v>191.6</v>
      </c>
      <c r="K510">
        <v>0.27</v>
      </c>
      <c r="L510">
        <f>Table4[[#This Row],[Quantity cleaned]]*Table4[[#This Row],[Unit Price Cleaned]]*(1-Table4[[#This Row],[Discount]])</f>
        <v>139.86799999999999</v>
      </c>
      <c r="M510">
        <f>IF(ISBLANK(L510),AVERAGE(Table4[Total Amount]),(L510))</f>
        <v>139.86799999999999</v>
      </c>
      <c r="N510" t="str">
        <f>_xlfn.XLOOKUP(Table4[[#This Row],[Product_ID]],Product_Dim[Product_ID],Product_Dim[Product_Name],"Missing")</f>
        <v>Men's Leather Belt</v>
      </c>
      <c r="O510" t="str">
        <f>_xlfn.XLOOKUP(Table4[[#This Row],[Product_ID]],Product_Dim[Product_ID],Product_Dim[Category],0)</f>
        <v>Clothing</v>
      </c>
      <c r="P510">
        <f>_xlfn.XLOOKUP(Table4[[#This Row],[Product_ID]],Product_Dim[Product_ID],Product_Dim[Cost Cleaned2],"0")</f>
        <v>261</v>
      </c>
      <c r="Q510" s="4">
        <f>IFERROR(Table4[[#This Row],[Total Amount]]-Table4[[#This Row],[Cost]]*Table4[[#This Row],[Quantity]],0)</f>
        <v>-121.13200000000001</v>
      </c>
    </row>
    <row r="511" spans="1:17" x14ac:dyDescent="0.35">
      <c r="A511" t="s">
        <v>2324</v>
      </c>
      <c r="B511" s="1">
        <v>45762</v>
      </c>
      <c r="C511" t="s">
        <v>976</v>
      </c>
      <c r="D511" t="s">
        <v>1698</v>
      </c>
      <c r="E511" t="s">
        <v>1788</v>
      </c>
      <c r="F511" t="str">
        <f>_xlfn.XLOOKUP(Table4[[#This Row],[Store_ID]],Table2[Store_ID],Table2[Region],"Unknown")</f>
        <v>North</v>
      </c>
      <c r="G511">
        <v>2</v>
      </c>
      <c r="H511">
        <f>IF(ISBLANK(G511),AVERAGE(Table4[Quantity]),(G511))</f>
        <v>2</v>
      </c>
      <c r="I511">
        <v>616.97</v>
      </c>
      <c r="J511">
        <f>IF(ISBLANK(I511),AVERAGE(Table4[Unit_Price]),(I511))</f>
        <v>616.97</v>
      </c>
      <c r="K511">
        <v>0.22</v>
      </c>
      <c r="L511">
        <f>Table4[[#This Row],[Quantity cleaned]]*Table4[[#This Row],[Unit Price Cleaned]]*(1-Table4[[#This Row],[Discount]])</f>
        <v>962.47320000000002</v>
      </c>
      <c r="M511">
        <f>IF(ISBLANK(L511),AVERAGE(Table4[Total Amount]),(L511))</f>
        <v>962.47320000000002</v>
      </c>
      <c r="N511" t="str">
        <f>_xlfn.XLOOKUP(Table4[[#This Row],[Product_ID]],Product_Dim[Product_ID],Product_Dim[Product_Name],"Missing")</f>
        <v>Essential Oil Diffuser</v>
      </c>
      <c r="O511" t="str">
        <f>_xlfn.XLOOKUP(Table4[[#This Row],[Product_ID]],Product_Dim[Product_ID],Product_Dim[Category],0)</f>
        <v>Home</v>
      </c>
      <c r="P511">
        <f>_xlfn.XLOOKUP(Table4[[#This Row],[Product_ID]],Product_Dim[Product_ID],Product_Dim[Cost Cleaned2],"0")</f>
        <v>325.26</v>
      </c>
      <c r="Q511" s="4">
        <f>IFERROR(Table4[[#This Row],[Total Amount]]-Table4[[#This Row],[Cost]]*Table4[[#This Row],[Quantity]],0)</f>
        <v>311.95320000000004</v>
      </c>
    </row>
    <row r="512" spans="1:17" x14ac:dyDescent="0.35">
      <c r="A512" t="s">
        <v>2325</v>
      </c>
      <c r="B512" s="1">
        <v>45580</v>
      </c>
      <c r="C512" t="s">
        <v>554</v>
      </c>
      <c r="D512" t="s">
        <v>1598</v>
      </c>
      <c r="E512" t="s">
        <v>1783</v>
      </c>
      <c r="F512" t="str">
        <f>_xlfn.XLOOKUP(Table4[[#This Row],[Store_ID]],Table2[Store_ID],Table2[Region],"Unknown")</f>
        <v>East</v>
      </c>
      <c r="G512">
        <v>3</v>
      </c>
      <c r="H512">
        <f>IF(ISBLANK(G512),AVERAGE(Table4[Quantity]),(G512))</f>
        <v>3</v>
      </c>
      <c r="I512">
        <v>125.68</v>
      </c>
      <c r="J512">
        <f>IF(ISBLANK(I512),AVERAGE(Table4[Unit_Price]),(I512))</f>
        <v>125.68</v>
      </c>
      <c r="K512">
        <v>0.26</v>
      </c>
      <c r="L512">
        <f>Table4[[#This Row],[Quantity cleaned]]*Table4[[#This Row],[Unit Price Cleaned]]*(1-Table4[[#This Row],[Discount]])</f>
        <v>279.00960000000003</v>
      </c>
      <c r="M512">
        <f>IF(ISBLANK(L512),AVERAGE(Table4[Total Amount]),(L512))</f>
        <v>279.00960000000003</v>
      </c>
      <c r="N512" t="str">
        <f>_xlfn.XLOOKUP(Table4[[#This Row],[Product_ID]],Product_Dim[Product_ID],Product_Dim[Product_Name],"Missing")</f>
        <v>Sports Stopwatch Timer</v>
      </c>
      <c r="O512" t="str">
        <f>_xlfn.XLOOKUP(Table4[[#This Row],[Product_ID]],Product_Dim[Product_ID],Product_Dim[Category],0)</f>
        <v>Sports</v>
      </c>
      <c r="P512">
        <f>_xlfn.XLOOKUP(Table4[[#This Row],[Product_ID]],Product_Dim[Product_ID],Product_Dim[Cost Cleaned2],"0")</f>
        <v>38.76</v>
      </c>
      <c r="Q512" s="4">
        <f>IFERROR(Table4[[#This Row],[Total Amount]]-Table4[[#This Row],[Cost]]*Table4[[#This Row],[Quantity]],0)</f>
        <v>162.72960000000003</v>
      </c>
    </row>
    <row r="513" spans="1:17" x14ac:dyDescent="0.35">
      <c r="A513" t="s">
        <v>2326</v>
      </c>
      <c r="B513" s="1">
        <v>45676</v>
      </c>
      <c r="C513" t="s">
        <v>1099</v>
      </c>
      <c r="D513" t="s">
        <v>1628</v>
      </c>
      <c r="E513" t="s">
        <v>1763</v>
      </c>
      <c r="F513" t="str">
        <f>_xlfn.XLOOKUP(Table4[[#This Row],[Store_ID]],Table2[Store_ID],Table2[Region],"Unknown")</f>
        <v>South</v>
      </c>
      <c r="G513">
        <v>3</v>
      </c>
      <c r="H513">
        <f>IF(ISBLANK(G513),AVERAGE(Table4[Quantity]),(G513))</f>
        <v>3</v>
      </c>
      <c r="I513">
        <v>307.48</v>
      </c>
      <c r="J513">
        <f>IF(ISBLANK(I513),AVERAGE(Table4[Unit_Price]),(I513))</f>
        <v>307.48</v>
      </c>
      <c r="K513">
        <v>0.24</v>
      </c>
      <c r="L513">
        <f>Table4[[#This Row],[Quantity cleaned]]*Table4[[#This Row],[Unit Price Cleaned]]*(1-Table4[[#This Row],[Discount]])</f>
        <v>701.0544000000001</v>
      </c>
      <c r="M513">
        <f>IF(ISBLANK(L513),AVERAGE(Table4[Total Amount]),(L513))</f>
        <v>701.0544000000001</v>
      </c>
      <c r="N513" t="str">
        <f>_xlfn.XLOOKUP(Table4[[#This Row],[Product_ID]],Product_Dim[Product_ID],Product_Dim[Product_Name],"Missing")</f>
        <v>USB External Hard Drive</v>
      </c>
      <c r="O513" t="str">
        <f>_xlfn.XLOOKUP(Table4[[#This Row],[Product_ID]],Product_Dim[Product_ID],Product_Dim[Category],0)</f>
        <v>Electronics</v>
      </c>
      <c r="P513">
        <f>_xlfn.XLOOKUP(Table4[[#This Row],[Product_ID]],Product_Dim[Product_ID],Product_Dim[Cost Cleaned2],"0")</f>
        <v>253.33</v>
      </c>
      <c r="Q513" s="4">
        <f>IFERROR(Table4[[#This Row],[Total Amount]]-Table4[[#This Row],[Cost]]*Table4[[#This Row],[Quantity]],0)</f>
        <v>-58.935599999999909</v>
      </c>
    </row>
    <row r="514" spans="1:17" x14ac:dyDescent="0.35">
      <c r="A514" t="s">
        <v>2327</v>
      </c>
      <c r="B514" s="1">
        <v>45495</v>
      </c>
      <c r="C514" t="s">
        <v>937</v>
      </c>
      <c r="D514" t="s">
        <v>1543</v>
      </c>
      <c r="E514" t="s">
        <v>1807</v>
      </c>
      <c r="F514" t="str">
        <f>_xlfn.XLOOKUP(Table4[[#This Row],[Store_ID]],Table2[Store_ID],Table2[Region],"Unknown")</f>
        <v>East</v>
      </c>
      <c r="G514">
        <v>1</v>
      </c>
      <c r="H514">
        <f>IF(ISBLANK(G514),AVERAGE(Table4[Quantity]),(G514))</f>
        <v>1</v>
      </c>
      <c r="I514">
        <v>505.23</v>
      </c>
      <c r="J514">
        <f>IF(ISBLANK(I514),AVERAGE(Table4[Unit_Price]),(I514))</f>
        <v>505.23</v>
      </c>
      <c r="K514">
        <v>0.11</v>
      </c>
      <c r="L514">
        <f>Table4[[#This Row],[Quantity cleaned]]*Table4[[#This Row],[Unit Price Cleaned]]*(1-Table4[[#This Row],[Discount]])</f>
        <v>449.65470000000005</v>
      </c>
      <c r="M514">
        <f>IF(ISBLANK(L514),AVERAGE(Table4[Total Amount]),(L514))</f>
        <v>449.65470000000005</v>
      </c>
      <c r="N514" t="str">
        <f>_xlfn.XLOOKUP(Table4[[#This Row],[Product_ID]],Product_Dim[Product_ID],Product_Dim[Product_Name],"Missing")</f>
        <v>Women's Casual Hoodie</v>
      </c>
      <c r="O514" t="str">
        <f>_xlfn.XLOOKUP(Table4[[#This Row],[Product_ID]],Product_Dim[Product_ID],Product_Dim[Category],0)</f>
        <v>Clothing</v>
      </c>
      <c r="P514">
        <f>_xlfn.XLOOKUP(Table4[[#This Row],[Product_ID]],Product_Dim[Product_ID],Product_Dim[Cost Cleaned2],"0")</f>
        <v>254.04361702127662</v>
      </c>
      <c r="Q514" s="4">
        <f>IFERROR(Table4[[#This Row],[Total Amount]]-Table4[[#This Row],[Cost]]*Table4[[#This Row],[Quantity]],0)</f>
        <v>195.61108297872343</v>
      </c>
    </row>
    <row r="515" spans="1:17" x14ac:dyDescent="0.35">
      <c r="A515" t="s">
        <v>2328</v>
      </c>
      <c r="B515" s="1">
        <v>45735</v>
      </c>
      <c r="C515" t="s">
        <v>1137</v>
      </c>
      <c r="D515" t="s">
        <v>1632</v>
      </c>
      <c r="E515" t="s">
        <v>1798</v>
      </c>
      <c r="F515" t="str">
        <f>_xlfn.XLOOKUP(Table4[[#This Row],[Store_ID]],Table2[Store_ID],Table2[Region],"Unknown")</f>
        <v>West</v>
      </c>
      <c r="G515">
        <v>1</v>
      </c>
      <c r="H515">
        <f>IF(ISBLANK(G515),AVERAGE(Table4[Quantity]),(G515))</f>
        <v>1</v>
      </c>
      <c r="I515">
        <v>853.12</v>
      </c>
      <c r="J515">
        <f>IF(ISBLANK(I515),AVERAGE(Table4[Unit_Price]),(I515))</f>
        <v>853.12</v>
      </c>
      <c r="K515">
        <v>0.19</v>
      </c>
      <c r="L515">
        <f>Table4[[#This Row],[Quantity cleaned]]*Table4[[#This Row],[Unit Price Cleaned]]*(1-Table4[[#This Row],[Discount]])</f>
        <v>691.02719999999999</v>
      </c>
      <c r="M515">
        <f>IF(ISBLANK(L515),AVERAGE(Table4[Total Amount]),(L515))</f>
        <v>691.02719999999999</v>
      </c>
      <c r="N515" t="str">
        <f>_xlfn.XLOOKUP(Table4[[#This Row],[Product_ID]],Product_Dim[Product_ID],Product_Dim[Product_Name],"Missing")</f>
        <v>High-Grip Football</v>
      </c>
      <c r="O515" t="str">
        <f>_xlfn.XLOOKUP(Table4[[#This Row],[Product_ID]],Product_Dim[Product_ID],Product_Dim[Category],0)</f>
        <v>Sports</v>
      </c>
      <c r="P515">
        <f>_xlfn.XLOOKUP(Table4[[#This Row],[Product_ID]],Product_Dim[Product_ID],Product_Dim[Cost Cleaned2],"0")</f>
        <v>318.91000000000003</v>
      </c>
      <c r="Q515" s="4">
        <f>IFERROR(Table4[[#This Row],[Total Amount]]-Table4[[#This Row],[Cost]]*Table4[[#This Row],[Quantity]],0)</f>
        <v>372.11719999999997</v>
      </c>
    </row>
    <row r="516" spans="1:17" x14ac:dyDescent="0.35">
      <c r="A516" t="s">
        <v>2329</v>
      </c>
      <c r="B516" s="1">
        <v>45312</v>
      </c>
      <c r="C516" t="s">
        <v>439</v>
      </c>
      <c r="D516" t="s">
        <v>1537</v>
      </c>
      <c r="E516" t="s">
        <v>1773</v>
      </c>
      <c r="F516" t="str">
        <f>_xlfn.XLOOKUP(Table4[[#This Row],[Store_ID]],Table2[Store_ID],Table2[Region],"Unknown")</f>
        <v>South</v>
      </c>
      <c r="G516">
        <v>4</v>
      </c>
      <c r="H516">
        <f>IF(ISBLANK(G516),AVERAGE(Table4[Quantity]),(G516))</f>
        <v>4</v>
      </c>
      <c r="I516">
        <v>191.65</v>
      </c>
      <c r="J516">
        <f>IF(ISBLANK(I516),AVERAGE(Table4[Unit_Price]),(I516))</f>
        <v>191.65</v>
      </c>
      <c r="K516">
        <v>0.19</v>
      </c>
      <c r="L516">
        <f>Table4[[#This Row],[Quantity cleaned]]*Table4[[#This Row],[Unit Price Cleaned]]*(1-Table4[[#This Row],[Discount]])</f>
        <v>620.94600000000003</v>
      </c>
      <c r="M516">
        <f>IF(ISBLANK(L516),AVERAGE(Table4[Total Amount]),(L516))</f>
        <v>620.94600000000003</v>
      </c>
      <c r="N516" t="str">
        <f>_xlfn.XLOOKUP(Table4[[#This Row],[Product_ID]],Product_Dim[Product_ID],Product_Dim[Product_Name],"Missing")</f>
        <v>Brother Laser Printer</v>
      </c>
      <c r="O516" t="str">
        <f>_xlfn.XLOOKUP(Table4[[#This Row],[Product_ID]],Product_Dim[Product_ID],Product_Dim[Category],0)</f>
        <v>Electronics</v>
      </c>
      <c r="P516">
        <f>_xlfn.XLOOKUP(Table4[[#This Row],[Product_ID]],Product_Dim[Product_ID],Product_Dim[Cost Cleaned2],"0")</f>
        <v>112.42</v>
      </c>
      <c r="Q516" s="4">
        <f>IFERROR(Table4[[#This Row],[Total Amount]]-Table4[[#This Row],[Cost]]*Table4[[#This Row],[Quantity]],0)</f>
        <v>171.26600000000002</v>
      </c>
    </row>
    <row r="517" spans="1:17" x14ac:dyDescent="0.35">
      <c r="A517" t="s">
        <v>2330</v>
      </c>
      <c r="B517" s="1">
        <v>45286</v>
      </c>
      <c r="C517" t="s">
        <v>530</v>
      </c>
      <c r="D517" t="s">
        <v>1636</v>
      </c>
      <c r="E517" t="s">
        <v>1760</v>
      </c>
      <c r="F517" t="str">
        <f>_xlfn.XLOOKUP(Table4[[#This Row],[Store_ID]],Table2[Store_ID],Table2[Region],"Unknown")</f>
        <v>North</v>
      </c>
      <c r="G517">
        <v>1</v>
      </c>
      <c r="H517">
        <f>IF(ISBLANK(G517),AVERAGE(Table4[Quantity]),(G517))</f>
        <v>1</v>
      </c>
      <c r="I517">
        <v>169.69</v>
      </c>
      <c r="J517">
        <f>IF(ISBLANK(I517),AVERAGE(Table4[Unit_Price]),(I517))</f>
        <v>169.69</v>
      </c>
      <c r="K517">
        <v>0.22</v>
      </c>
      <c r="L517">
        <f>Table4[[#This Row],[Quantity cleaned]]*Table4[[#This Row],[Unit Price Cleaned]]*(1-Table4[[#This Row],[Discount]])</f>
        <v>132.35820000000001</v>
      </c>
      <c r="M517">
        <f>IF(ISBLANK(L517),AVERAGE(Table4[Total Amount]),(L517))</f>
        <v>132.35820000000001</v>
      </c>
      <c r="N517" t="str">
        <f>_xlfn.XLOOKUP(Table4[[#This Row],[Product_ID]],Product_Dim[Product_ID],Product_Dim[Product_Name],"Missing")</f>
        <v>Makeup Brush Set</v>
      </c>
      <c r="O517" t="str">
        <f>_xlfn.XLOOKUP(Table4[[#This Row],[Product_ID]],Product_Dim[Product_ID],Product_Dim[Category],0)</f>
        <v>Beauty</v>
      </c>
      <c r="P517">
        <f>_xlfn.XLOOKUP(Table4[[#This Row],[Product_ID]],Product_Dim[Product_ID],Product_Dim[Cost Cleaned2],"0")</f>
        <v>254.04361702127662</v>
      </c>
      <c r="Q517" s="4">
        <f>IFERROR(Table4[[#This Row],[Total Amount]]-Table4[[#This Row],[Cost]]*Table4[[#This Row],[Quantity]],0)</f>
        <v>-121.68541702127661</v>
      </c>
    </row>
    <row r="518" spans="1:17" x14ac:dyDescent="0.35">
      <c r="A518" t="s">
        <v>2331</v>
      </c>
      <c r="B518" s="1">
        <v>45372</v>
      </c>
      <c r="C518" t="s">
        <v>574</v>
      </c>
      <c r="D518" t="s">
        <v>1666</v>
      </c>
      <c r="E518" t="s">
        <v>1793</v>
      </c>
      <c r="F518" t="str">
        <f>_xlfn.XLOOKUP(Table4[[#This Row],[Store_ID]],Table2[Store_ID],Table2[Region],"Unknown")</f>
        <v>South</v>
      </c>
      <c r="G518">
        <v>1</v>
      </c>
      <c r="H518">
        <f>IF(ISBLANK(G518),AVERAGE(Table4[Quantity]),(G518))</f>
        <v>1</v>
      </c>
      <c r="I518">
        <v>145.43</v>
      </c>
      <c r="J518">
        <f>IF(ISBLANK(I518),AVERAGE(Table4[Unit_Price]),(I518))</f>
        <v>145.43</v>
      </c>
      <c r="K518">
        <v>0.08</v>
      </c>
      <c r="L518">
        <f>Table4[[#This Row],[Quantity cleaned]]*Table4[[#This Row],[Unit Price Cleaned]]*(1-Table4[[#This Row],[Discount]])</f>
        <v>133.79560000000001</v>
      </c>
      <c r="M518">
        <f>IF(ISBLANK(L518),AVERAGE(Table4[Total Amount]),(L518))</f>
        <v>133.79560000000001</v>
      </c>
      <c r="N518" t="str">
        <f>_xlfn.XLOOKUP(Table4[[#This Row],[Product_ID]],Product_Dim[Product_ID],Product_Dim[Product_Name],"Missing")</f>
        <v>Laptop Cooling Pad</v>
      </c>
      <c r="O518" t="str">
        <f>_xlfn.XLOOKUP(Table4[[#This Row],[Product_ID]],Product_Dim[Product_ID],Product_Dim[Category],0)</f>
        <v>Electronics</v>
      </c>
      <c r="P518">
        <f>_xlfn.XLOOKUP(Table4[[#This Row],[Product_ID]],Product_Dim[Product_ID],Product_Dim[Cost Cleaned2],"0")</f>
        <v>86.42</v>
      </c>
      <c r="Q518" s="4">
        <f>IFERROR(Table4[[#This Row],[Total Amount]]-Table4[[#This Row],[Cost]]*Table4[[#This Row],[Quantity]],0)</f>
        <v>47.375600000000006</v>
      </c>
    </row>
    <row r="519" spans="1:17" x14ac:dyDescent="0.35">
      <c r="A519" t="s">
        <v>2332</v>
      </c>
      <c r="B519" s="1">
        <v>45633</v>
      </c>
      <c r="C519" t="s">
        <v>299</v>
      </c>
      <c r="D519" t="s">
        <v>1728</v>
      </c>
      <c r="E519" t="s">
        <v>1788</v>
      </c>
      <c r="F519" t="str">
        <f>_xlfn.XLOOKUP(Table4[[#This Row],[Store_ID]],Table2[Store_ID],Table2[Region],"Unknown")</f>
        <v>North</v>
      </c>
      <c r="G519">
        <v>4</v>
      </c>
      <c r="H519">
        <f>IF(ISBLANK(G519),AVERAGE(Table4[Quantity]),(G519))</f>
        <v>4</v>
      </c>
      <c r="I519">
        <v>828.35</v>
      </c>
      <c r="J519">
        <f>IF(ISBLANK(I519),AVERAGE(Table4[Unit_Price]),(I519))</f>
        <v>828.35</v>
      </c>
      <c r="K519">
        <v>0.17</v>
      </c>
      <c r="L519">
        <f>Table4[[#This Row],[Quantity cleaned]]*Table4[[#This Row],[Unit Price Cleaned]]*(1-Table4[[#This Row],[Discount]])</f>
        <v>2750.1219999999998</v>
      </c>
      <c r="M519">
        <f>IF(ISBLANK(L519),AVERAGE(Table4[Total Amount]),(L519))</f>
        <v>2750.1219999999998</v>
      </c>
      <c r="N519" t="str">
        <f>_xlfn.XLOOKUP(Table4[[#This Row],[Product_ID]],Product_Dim[Product_ID],Product_Dim[Product_Name],"Missing")</f>
        <v>USB-C Laptop Charger</v>
      </c>
      <c r="O519" t="str">
        <f>_xlfn.XLOOKUP(Table4[[#This Row],[Product_ID]],Product_Dim[Product_ID],Product_Dim[Category],0)</f>
        <v>Electronics</v>
      </c>
      <c r="P519">
        <f>_xlfn.XLOOKUP(Table4[[#This Row],[Product_ID]],Product_Dim[Product_ID],Product_Dim[Cost Cleaned2],"0")</f>
        <v>377.52</v>
      </c>
      <c r="Q519" s="4">
        <f>IFERROR(Table4[[#This Row],[Total Amount]]-Table4[[#This Row],[Cost]]*Table4[[#This Row],[Quantity]],0)</f>
        <v>1240.0419999999999</v>
      </c>
    </row>
    <row r="520" spans="1:17" x14ac:dyDescent="0.35">
      <c r="A520" t="s">
        <v>2333</v>
      </c>
      <c r="B520" s="1">
        <v>45598</v>
      </c>
      <c r="C520" t="s">
        <v>1128</v>
      </c>
      <c r="D520" t="s">
        <v>1732</v>
      </c>
      <c r="E520" t="s">
        <v>1773</v>
      </c>
      <c r="F520" t="str">
        <f>_xlfn.XLOOKUP(Table4[[#This Row],[Store_ID]],Table2[Store_ID],Table2[Region],"Unknown")</f>
        <v>South</v>
      </c>
      <c r="G520">
        <v>3</v>
      </c>
      <c r="H520">
        <f>IF(ISBLANK(G520),AVERAGE(Table4[Quantity]),(G520))</f>
        <v>3</v>
      </c>
      <c r="I520">
        <v>268.76</v>
      </c>
      <c r="J520">
        <f>IF(ISBLANK(I520),AVERAGE(Table4[Unit_Price]),(I520))</f>
        <v>268.76</v>
      </c>
      <c r="K520">
        <v>0.01</v>
      </c>
      <c r="L520">
        <f>Table4[[#This Row],[Quantity cleaned]]*Table4[[#This Row],[Unit Price Cleaned]]*(1-Table4[[#This Row],[Discount]])</f>
        <v>798.21719999999993</v>
      </c>
      <c r="M520">
        <f>IF(ISBLANK(L520),AVERAGE(Table4[Total Amount]),(L520))</f>
        <v>798.21719999999993</v>
      </c>
      <c r="N520" t="str">
        <f>_xlfn.XLOOKUP(Table4[[#This Row],[Product_ID]],Product_Dim[Product_ID],Product_Dim[Product_Name],"Missing")</f>
        <v>Sports Stopwatch Basic</v>
      </c>
      <c r="O520" t="str">
        <f>_xlfn.XLOOKUP(Table4[[#This Row],[Product_ID]],Product_Dim[Product_ID],Product_Dim[Category],0)</f>
        <v>Sports</v>
      </c>
      <c r="P520">
        <f>_xlfn.XLOOKUP(Table4[[#This Row],[Product_ID]],Product_Dim[Product_ID],Product_Dim[Cost Cleaned2],"0")</f>
        <v>60.65</v>
      </c>
      <c r="Q520" s="4">
        <f>IFERROR(Table4[[#This Row],[Total Amount]]-Table4[[#This Row],[Cost]]*Table4[[#This Row],[Quantity]],0)</f>
        <v>616.2672</v>
      </c>
    </row>
    <row r="521" spans="1:17" x14ac:dyDescent="0.35">
      <c r="A521" t="s">
        <v>2334</v>
      </c>
      <c r="B521" s="1">
        <v>45495</v>
      </c>
      <c r="C521" t="s">
        <v>744</v>
      </c>
      <c r="D521" t="s">
        <v>1718</v>
      </c>
      <c r="E521" t="s">
        <v>1746</v>
      </c>
      <c r="F521" t="str">
        <f>_xlfn.XLOOKUP(Table4[[#This Row],[Store_ID]],Table2[Store_ID],Table2[Region],"Unknown")</f>
        <v>East</v>
      </c>
      <c r="G521">
        <v>4</v>
      </c>
      <c r="H521">
        <f>IF(ISBLANK(G521),AVERAGE(Table4[Quantity]),(G521))</f>
        <v>4</v>
      </c>
      <c r="I521">
        <v>370.09</v>
      </c>
      <c r="J521">
        <f>IF(ISBLANK(I521),AVERAGE(Table4[Unit_Price]),(I521))</f>
        <v>370.09</v>
      </c>
      <c r="K521">
        <v>0.22</v>
      </c>
      <c r="L521">
        <f>Table4[[#This Row],[Quantity cleaned]]*Table4[[#This Row],[Unit Price Cleaned]]*(1-Table4[[#This Row],[Discount]])</f>
        <v>1154.6807999999999</v>
      </c>
      <c r="M521">
        <f>IF(ISBLANK(L521),AVERAGE(Table4[Total Amount]),(L521))</f>
        <v>1154.6807999999999</v>
      </c>
      <c r="N521" t="str">
        <f>_xlfn.XLOOKUP(Table4[[#This Row],[Product_ID]],Product_Dim[Product_ID],Product_Dim[Product_Name],"Missing")</f>
        <v>Sports Wrist Sweatbands</v>
      </c>
      <c r="O521" t="str">
        <f>_xlfn.XLOOKUP(Table4[[#This Row],[Product_ID]],Product_Dim[Product_ID],Product_Dim[Category],0)</f>
        <v>Sports</v>
      </c>
      <c r="P521">
        <f>_xlfn.XLOOKUP(Table4[[#This Row],[Product_ID]],Product_Dim[Product_ID],Product_Dim[Cost Cleaned2],"0")</f>
        <v>131.24</v>
      </c>
      <c r="Q521" s="4">
        <f>IFERROR(Table4[[#This Row],[Total Amount]]-Table4[[#This Row],[Cost]]*Table4[[#This Row],[Quantity]],0)</f>
        <v>629.72079999999983</v>
      </c>
    </row>
    <row r="522" spans="1:17" x14ac:dyDescent="0.35">
      <c r="A522" t="s">
        <v>2335</v>
      </c>
      <c r="B522" s="1">
        <v>45229</v>
      </c>
      <c r="C522" t="s">
        <v>804</v>
      </c>
      <c r="D522" t="s">
        <v>1698</v>
      </c>
      <c r="E522" t="s">
        <v>1770</v>
      </c>
      <c r="F522" t="str">
        <f>_xlfn.XLOOKUP(Table4[[#This Row],[Store_ID]],Table2[Store_ID],Table2[Region],"Unknown")</f>
        <v>East</v>
      </c>
      <c r="G522">
        <v>3</v>
      </c>
      <c r="H522">
        <f>IF(ISBLANK(G522),AVERAGE(Table4[Quantity]),(G522))</f>
        <v>3</v>
      </c>
      <c r="I522">
        <v>679.22</v>
      </c>
      <c r="J522">
        <f>IF(ISBLANK(I522),AVERAGE(Table4[Unit_Price]),(I522))</f>
        <v>679.22</v>
      </c>
      <c r="K522">
        <v>0.11</v>
      </c>
      <c r="L522">
        <f>Table4[[#This Row],[Quantity cleaned]]*Table4[[#This Row],[Unit Price Cleaned]]*(1-Table4[[#This Row],[Discount]])</f>
        <v>1813.5174000000002</v>
      </c>
      <c r="M522">
        <f>IF(ISBLANK(L522),AVERAGE(Table4[Total Amount]),(L522))</f>
        <v>1813.5174000000002</v>
      </c>
      <c r="N522" t="str">
        <f>_xlfn.XLOOKUP(Table4[[#This Row],[Product_ID]],Product_Dim[Product_ID],Product_Dim[Product_Name],"Missing")</f>
        <v>Essential Oil Diffuser</v>
      </c>
      <c r="O522" t="str">
        <f>_xlfn.XLOOKUP(Table4[[#This Row],[Product_ID]],Product_Dim[Product_ID],Product_Dim[Category],0)</f>
        <v>Home</v>
      </c>
      <c r="P522">
        <f>_xlfn.XLOOKUP(Table4[[#This Row],[Product_ID]],Product_Dim[Product_ID],Product_Dim[Cost Cleaned2],"0")</f>
        <v>325.26</v>
      </c>
      <c r="Q522" s="4">
        <f>IFERROR(Table4[[#This Row],[Total Amount]]-Table4[[#This Row],[Cost]]*Table4[[#This Row],[Quantity]],0)</f>
        <v>837.73740000000021</v>
      </c>
    </row>
    <row r="523" spans="1:17" x14ac:dyDescent="0.35">
      <c r="A523" t="s">
        <v>2336</v>
      </c>
      <c r="B523" s="1">
        <v>45433</v>
      </c>
      <c r="C523" t="s">
        <v>1161</v>
      </c>
      <c r="D523" t="s">
        <v>1688</v>
      </c>
      <c r="E523" t="s">
        <v>1746</v>
      </c>
      <c r="F523" t="str">
        <f>_xlfn.XLOOKUP(Table4[[#This Row],[Store_ID]],Table2[Store_ID],Table2[Region],"Unknown")</f>
        <v>East</v>
      </c>
      <c r="G523">
        <v>3</v>
      </c>
      <c r="H523">
        <f>IF(ISBLANK(G523),AVERAGE(Table4[Quantity]),(G523))</f>
        <v>3</v>
      </c>
      <c r="I523">
        <v>780.69</v>
      </c>
      <c r="J523">
        <f>IF(ISBLANK(I523),AVERAGE(Table4[Unit_Price]),(I523))</f>
        <v>780.69</v>
      </c>
      <c r="K523">
        <v>0.1</v>
      </c>
      <c r="L523">
        <f>Table4[[#This Row],[Quantity cleaned]]*Table4[[#This Row],[Unit Price Cleaned]]*(1-Table4[[#This Row],[Discount]])</f>
        <v>2107.8630000000003</v>
      </c>
      <c r="M523">
        <f>IF(ISBLANK(L523),AVERAGE(Table4[Total Amount]),(L523))</f>
        <v>2107.8630000000003</v>
      </c>
      <c r="N523" t="str">
        <f>_xlfn.XLOOKUP(Table4[[#This Row],[Product_ID]],Product_Dim[Product_ID],Product_Dim[Product_Name],"Missing")</f>
        <v>Shin Guards – Adult</v>
      </c>
      <c r="O523" t="str">
        <f>_xlfn.XLOOKUP(Table4[[#This Row],[Product_ID]],Product_Dim[Product_ID],Product_Dim[Category],0)</f>
        <v>Sports</v>
      </c>
      <c r="P523">
        <f>_xlfn.XLOOKUP(Table4[[#This Row],[Product_ID]],Product_Dim[Product_ID],Product_Dim[Cost Cleaned2],"0")</f>
        <v>107.06</v>
      </c>
      <c r="Q523" s="4">
        <f>IFERROR(Table4[[#This Row],[Total Amount]]-Table4[[#This Row],[Cost]]*Table4[[#This Row],[Quantity]],0)</f>
        <v>1786.6830000000002</v>
      </c>
    </row>
    <row r="524" spans="1:17" x14ac:dyDescent="0.35">
      <c r="A524" t="s">
        <v>2337</v>
      </c>
      <c r="B524" s="1">
        <v>45766</v>
      </c>
      <c r="C524" t="s">
        <v>828</v>
      </c>
      <c r="D524" t="s">
        <v>1626</v>
      </c>
      <c r="E524" t="s">
        <v>1755</v>
      </c>
      <c r="F524" t="str">
        <f>_xlfn.XLOOKUP(Table4[[#This Row],[Store_ID]],Table2[Store_ID],Table2[Region],"Unknown")</f>
        <v>South</v>
      </c>
      <c r="G524">
        <v>2</v>
      </c>
      <c r="H524">
        <f>IF(ISBLANK(G524),AVERAGE(Table4[Quantity]),(G524))</f>
        <v>2</v>
      </c>
      <c r="I524">
        <v>42.97</v>
      </c>
      <c r="J524">
        <f>IF(ISBLANK(I524),AVERAGE(Table4[Unit_Price]),(I524))</f>
        <v>42.97</v>
      </c>
      <c r="K524">
        <v>0.18</v>
      </c>
      <c r="L524">
        <f>Table4[[#This Row],[Quantity cleaned]]*Table4[[#This Row],[Unit Price Cleaned]]*(1-Table4[[#This Row],[Discount]])</f>
        <v>70.470799999999997</v>
      </c>
      <c r="M524">
        <f>IF(ISBLANK(L524),AVERAGE(Table4[Total Amount]),(L524))</f>
        <v>70.470799999999997</v>
      </c>
      <c r="N524" t="str">
        <f>_xlfn.XLOOKUP(Table4[[#This Row],[Product_ID]],Product_Dim[Product_ID],Product_Dim[Product_Name],"Missing")</f>
        <v>Smart Home WiFi Camera</v>
      </c>
      <c r="O524" t="str">
        <f>_xlfn.XLOOKUP(Table4[[#This Row],[Product_ID]],Product_Dim[Product_ID],Product_Dim[Category],0)</f>
        <v>Electronics</v>
      </c>
      <c r="P524">
        <f>_xlfn.XLOOKUP(Table4[[#This Row],[Product_ID]],Product_Dim[Product_ID],Product_Dim[Cost Cleaned2],"0")</f>
        <v>450.71</v>
      </c>
      <c r="Q524" s="4">
        <f>IFERROR(Table4[[#This Row],[Total Amount]]-Table4[[#This Row],[Cost]]*Table4[[#This Row],[Quantity]],0)</f>
        <v>-830.94920000000002</v>
      </c>
    </row>
    <row r="525" spans="1:17" x14ac:dyDescent="0.35">
      <c r="A525" t="s">
        <v>2338</v>
      </c>
      <c r="B525" s="1">
        <v>45639</v>
      </c>
      <c r="C525" t="s">
        <v>903</v>
      </c>
      <c r="D525" t="s">
        <v>1706</v>
      </c>
      <c r="E525" t="s">
        <v>1746</v>
      </c>
      <c r="F525" t="str">
        <f>_xlfn.XLOOKUP(Table4[[#This Row],[Store_ID]],Table2[Store_ID],Table2[Region],"Unknown")</f>
        <v>East</v>
      </c>
      <c r="G525">
        <v>4</v>
      </c>
      <c r="H525">
        <f>IF(ISBLANK(G525),AVERAGE(Table4[Quantity]),(G525))</f>
        <v>4</v>
      </c>
      <c r="I525">
        <v>854.37</v>
      </c>
      <c r="J525">
        <f>IF(ISBLANK(I525),AVERAGE(Table4[Unit_Price]),(I525))</f>
        <v>854.37</v>
      </c>
      <c r="K525">
        <v>7.0000000000000007E-2</v>
      </c>
      <c r="L525">
        <f>Table4[[#This Row],[Quantity cleaned]]*Table4[[#This Row],[Unit Price Cleaned]]*(1-Table4[[#This Row],[Discount]])</f>
        <v>3178.2563999999998</v>
      </c>
      <c r="M525">
        <f>IF(ISBLANK(L525),AVERAGE(Table4[Total Amount]),(L525))</f>
        <v>3178.2563999999998</v>
      </c>
      <c r="N525" t="str">
        <f>_xlfn.XLOOKUP(Table4[[#This Row],[Product_ID]],Product_Dim[Product_ID],Product_Dim[Product_Name],"Missing")</f>
        <v>Fitness Resistance Bands</v>
      </c>
      <c r="O525" t="str">
        <f>_xlfn.XLOOKUP(Table4[[#This Row],[Product_ID]],Product_Dim[Product_ID],Product_Dim[Category],0)</f>
        <v>Sports</v>
      </c>
      <c r="P525">
        <f>_xlfn.XLOOKUP(Table4[[#This Row],[Product_ID]],Product_Dim[Product_ID],Product_Dim[Cost Cleaned2],"0")</f>
        <v>152.91999999999999</v>
      </c>
      <c r="Q525" s="4">
        <f>IFERROR(Table4[[#This Row],[Total Amount]]-Table4[[#This Row],[Cost]]*Table4[[#This Row],[Quantity]],0)</f>
        <v>2566.5763999999999</v>
      </c>
    </row>
    <row r="526" spans="1:17" x14ac:dyDescent="0.35">
      <c r="A526" t="s">
        <v>2339</v>
      </c>
      <c r="B526" s="1">
        <v>45774</v>
      </c>
      <c r="C526" t="s">
        <v>351</v>
      </c>
      <c r="D526" t="s">
        <v>1590</v>
      </c>
      <c r="E526" t="s">
        <v>1798</v>
      </c>
      <c r="F526" t="str">
        <f>_xlfn.XLOOKUP(Table4[[#This Row],[Store_ID]],Table2[Store_ID],Table2[Region],"Unknown")</f>
        <v>West</v>
      </c>
      <c r="G526">
        <v>2</v>
      </c>
      <c r="H526">
        <f>IF(ISBLANK(G526),AVERAGE(Table4[Quantity]),(G526))</f>
        <v>2</v>
      </c>
      <c r="I526">
        <v>409.52</v>
      </c>
      <c r="J526">
        <f>IF(ISBLANK(I526),AVERAGE(Table4[Unit_Price]),(I526))</f>
        <v>409.52</v>
      </c>
      <c r="K526">
        <v>0.06</v>
      </c>
      <c r="L526">
        <f>Table4[[#This Row],[Quantity cleaned]]*Table4[[#This Row],[Unit Price Cleaned]]*(1-Table4[[#This Row],[Discount]])</f>
        <v>769.8975999999999</v>
      </c>
      <c r="M526">
        <f>IF(ISBLANK(L526),AVERAGE(Table4[Total Amount]),(L526))</f>
        <v>769.8975999999999</v>
      </c>
      <c r="N526" t="str">
        <f>_xlfn.XLOOKUP(Table4[[#This Row],[Product_ID]],Product_Dim[Product_ID],Product_Dim[Product_Name],"Missing")</f>
        <v>Foldable Camping Chair</v>
      </c>
      <c r="O526" t="str">
        <f>_xlfn.XLOOKUP(Table4[[#This Row],[Product_ID]],Product_Dim[Product_ID],Product_Dim[Category],0)</f>
        <v>Sports</v>
      </c>
      <c r="P526">
        <f>_xlfn.XLOOKUP(Table4[[#This Row],[Product_ID]],Product_Dim[Product_ID],Product_Dim[Cost Cleaned2],"0")</f>
        <v>166.06</v>
      </c>
      <c r="Q526" s="4">
        <f>IFERROR(Table4[[#This Row],[Total Amount]]-Table4[[#This Row],[Cost]]*Table4[[#This Row],[Quantity]],0)</f>
        <v>437.77759999999989</v>
      </c>
    </row>
    <row r="527" spans="1:17" x14ac:dyDescent="0.35">
      <c r="A527" t="s">
        <v>2340</v>
      </c>
      <c r="B527" s="1">
        <v>45569</v>
      </c>
      <c r="C527" t="s">
        <v>542</v>
      </c>
      <c r="D527" t="s">
        <v>1690</v>
      </c>
      <c r="E527" t="s">
        <v>1783</v>
      </c>
      <c r="F527" t="str">
        <f>_xlfn.XLOOKUP(Table4[[#This Row],[Store_ID]],Table2[Store_ID],Table2[Region],"Unknown")</f>
        <v>East</v>
      </c>
      <c r="G527">
        <v>2</v>
      </c>
      <c r="H527">
        <f>IF(ISBLANK(G527),AVERAGE(Table4[Quantity]),(G527))</f>
        <v>2</v>
      </c>
      <c r="I527">
        <v>407.46</v>
      </c>
      <c r="J527">
        <f>IF(ISBLANK(I527),AVERAGE(Table4[Unit_Price]),(I527))</f>
        <v>407.46</v>
      </c>
      <c r="K527">
        <v>0.21</v>
      </c>
      <c r="L527">
        <f>Table4[[#This Row],[Quantity cleaned]]*Table4[[#This Row],[Unit Price Cleaned]]*(1-Table4[[#This Row],[Discount]])</f>
        <v>643.78679999999997</v>
      </c>
      <c r="M527">
        <f>IF(ISBLANK(L527),AVERAGE(Table4[Total Amount]),(L527))</f>
        <v>643.78679999999997</v>
      </c>
      <c r="N527" t="str">
        <f>_xlfn.XLOOKUP(Table4[[#This Row],[Product_ID]],Product_Dim[Product_ID],Product_Dim[Product_Name],"Missing")</f>
        <v>Bluetooth Car Audio System</v>
      </c>
      <c r="O527" t="str">
        <f>_xlfn.XLOOKUP(Table4[[#This Row],[Product_ID]],Product_Dim[Product_ID],Product_Dim[Category],0)</f>
        <v>Electronics</v>
      </c>
      <c r="P527">
        <f>_xlfn.XLOOKUP(Table4[[#This Row],[Product_ID]],Product_Dim[Product_ID],Product_Dim[Cost Cleaned2],"0")</f>
        <v>403.71</v>
      </c>
      <c r="Q527" s="4">
        <f>IFERROR(Table4[[#This Row],[Total Amount]]-Table4[[#This Row],[Cost]]*Table4[[#This Row],[Quantity]],0)</f>
        <v>-163.63319999999999</v>
      </c>
    </row>
    <row r="528" spans="1:17" x14ac:dyDescent="0.35">
      <c r="A528" t="s">
        <v>2341</v>
      </c>
      <c r="B528" s="1">
        <v>45856</v>
      </c>
      <c r="C528" t="s">
        <v>730</v>
      </c>
      <c r="D528" t="s">
        <v>1547</v>
      </c>
      <c r="E528" t="s">
        <v>1776</v>
      </c>
      <c r="F528" t="str">
        <f>_xlfn.XLOOKUP(Table4[[#This Row],[Store_ID]],Table2[Store_ID],Table2[Region],"Unknown")</f>
        <v>West</v>
      </c>
      <c r="G528">
        <v>1</v>
      </c>
      <c r="H528">
        <f>IF(ISBLANK(G528),AVERAGE(Table4[Quantity]),(G528))</f>
        <v>1</v>
      </c>
      <c r="I528">
        <v>728.84</v>
      </c>
      <c r="J528">
        <f>IF(ISBLANK(I528),AVERAGE(Table4[Unit_Price]),(I528))</f>
        <v>728.84</v>
      </c>
      <c r="K528">
        <v>0.28000000000000003</v>
      </c>
      <c r="L528">
        <f>Table4[[#This Row],[Quantity cleaned]]*Table4[[#This Row],[Unit Price Cleaned]]*(1-Table4[[#This Row],[Discount]])</f>
        <v>524.76480000000004</v>
      </c>
      <c r="M528">
        <f>IF(ISBLANK(L528),AVERAGE(Table4[Total Amount]),(L528))</f>
        <v>524.76480000000004</v>
      </c>
      <c r="N528" t="str">
        <f>_xlfn.XLOOKUP(Table4[[#This Row],[Product_ID]],Product_Dim[Product_ID],Product_Dim[Product_Name],"Missing")</f>
        <v>Women's Yoga Pants</v>
      </c>
      <c r="O528" t="str">
        <f>_xlfn.XLOOKUP(Table4[[#This Row],[Product_ID]],Product_Dim[Product_ID],Product_Dim[Category],0)</f>
        <v>Clothing</v>
      </c>
      <c r="P528">
        <f>_xlfn.XLOOKUP(Table4[[#This Row],[Product_ID]],Product_Dim[Product_ID],Product_Dim[Cost Cleaned2],"0")</f>
        <v>306.45999999999998</v>
      </c>
      <c r="Q528" s="4">
        <f>IFERROR(Table4[[#This Row],[Total Amount]]-Table4[[#This Row],[Cost]]*Table4[[#This Row],[Quantity]],0)</f>
        <v>218.30480000000006</v>
      </c>
    </row>
    <row r="529" spans="1:17" x14ac:dyDescent="0.35">
      <c r="A529" t="s">
        <v>2342</v>
      </c>
      <c r="B529" s="1">
        <v>45362</v>
      </c>
      <c r="C529" t="s">
        <v>1395</v>
      </c>
      <c r="D529" t="s">
        <v>1698</v>
      </c>
      <c r="E529" t="s">
        <v>1770</v>
      </c>
      <c r="F529" t="str">
        <f>_xlfn.XLOOKUP(Table4[[#This Row],[Store_ID]],Table2[Store_ID],Table2[Region],"Unknown")</f>
        <v>East</v>
      </c>
      <c r="G529">
        <v>4</v>
      </c>
      <c r="H529">
        <f>IF(ISBLANK(G529),AVERAGE(Table4[Quantity]),(G529))</f>
        <v>4</v>
      </c>
      <c r="I529">
        <v>467.24</v>
      </c>
      <c r="J529">
        <f>IF(ISBLANK(I529),AVERAGE(Table4[Unit_Price]),(I529))</f>
        <v>467.24</v>
      </c>
      <c r="K529">
        <v>0.08</v>
      </c>
      <c r="L529">
        <f>Table4[[#This Row],[Quantity cleaned]]*Table4[[#This Row],[Unit Price Cleaned]]*(1-Table4[[#This Row],[Discount]])</f>
        <v>1719.4432000000002</v>
      </c>
      <c r="M529">
        <f>IF(ISBLANK(L529),AVERAGE(Table4[Total Amount]),(L529))</f>
        <v>1719.4432000000002</v>
      </c>
      <c r="N529" t="str">
        <f>_xlfn.XLOOKUP(Table4[[#This Row],[Product_ID]],Product_Dim[Product_ID],Product_Dim[Product_Name],"Missing")</f>
        <v>Essential Oil Diffuser</v>
      </c>
      <c r="O529" t="str">
        <f>_xlfn.XLOOKUP(Table4[[#This Row],[Product_ID]],Product_Dim[Product_ID],Product_Dim[Category],0)</f>
        <v>Home</v>
      </c>
      <c r="P529">
        <f>_xlfn.XLOOKUP(Table4[[#This Row],[Product_ID]],Product_Dim[Product_ID],Product_Dim[Cost Cleaned2],"0")</f>
        <v>325.26</v>
      </c>
      <c r="Q529" s="4">
        <f>IFERROR(Table4[[#This Row],[Total Amount]]-Table4[[#This Row],[Cost]]*Table4[[#This Row],[Quantity]],0)</f>
        <v>418.4032000000002</v>
      </c>
    </row>
    <row r="530" spans="1:17" x14ac:dyDescent="0.35">
      <c r="A530" t="s">
        <v>2343</v>
      </c>
      <c r="B530" s="1">
        <v>45457</v>
      </c>
      <c r="C530" t="s">
        <v>327</v>
      </c>
      <c r="D530" t="s">
        <v>1562</v>
      </c>
      <c r="E530" t="s">
        <v>1786</v>
      </c>
      <c r="F530" t="str">
        <f>_xlfn.XLOOKUP(Table4[[#This Row],[Store_ID]],Table2[Store_ID],Table2[Region],"Unknown")</f>
        <v>South</v>
      </c>
      <c r="G530">
        <v>1</v>
      </c>
      <c r="H530">
        <f>IF(ISBLANK(G530),AVERAGE(Table4[Quantity]),(G530))</f>
        <v>1</v>
      </c>
      <c r="I530">
        <v>57.94</v>
      </c>
      <c r="J530">
        <f>IF(ISBLANK(I530),AVERAGE(Table4[Unit_Price]),(I530))</f>
        <v>57.94</v>
      </c>
      <c r="K530">
        <v>0.13</v>
      </c>
      <c r="L530">
        <f>Table4[[#This Row],[Quantity cleaned]]*Table4[[#This Row],[Unit Price Cleaned]]*(1-Table4[[#This Row],[Discount]])</f>
        <v>50.407799999999995</v>
      </c>
      <c r="M530">
        <f>IF(ISBLANK(L530),AVERAGE(Table4[Total Amount]),(L530))</f>
        <v>50.407799999999995</v>
      </c>
      <c r="N530" t="str">
        <f>_xlfn.XLOOKUP(Table4[[#This Row],[Product_ID]],Product_Dim[Product_ID],Product_Dim[Product_Name],"Missing")</f>
        <v>Ceramic Kitchen Bowl Set</v>
      </c>
      <c r="O530" t="str">
        <f>_xlfn.XLOOKUP(Table4[[#This Row],[Product_ID]],Product_Dim[Product_ID],Product_Dim[Category],0)</f>
        <v>Home</v>
      </c>
      <c r="P530">
        <f>_xlfn.XLOOKUP(Table4[[#This Row],[Product_ID]],Product_Dim[Product_ID],Product_Dim[Cost Cleaned2],"0")</f>
        <v>298.86</v>
      </c>
      <c r="Q530" s="4">
        <f>IFERROR(Table4[[#This Row],[Total Amount]]-Table4[[#This Row],[Cost]]*Table4[[#This Row],[Quantity]],0)</f>
        <v>-248.4522</v>
      </c>
    </row>
    <row r="531" spans="1:17" x14ac:dyDescent="0.35">
      <c r="A531" t="s">
        <v>2344</v>
      </c>
      <c r="B531" s="1">
        <v>45338</v>
      </c>
      <c r="C531" t="s">
        <v>1075</v>
      </c>
      <c r="D531" t="s">
        <v>1640</v>
      </c>
      <c r="E531" t="s">
        <v>1801</v>
      </c>
      <c r="F531" t="str">
        <f>_xlfn.XLOOKUP(Table4[[#This Row],[Store_ID]],Table2[Store_ID],Table2[Region],"Unknown")</f>
        <v>North</v>
      </c>
      <c r="G531">
        <v>1</v>
      </c>
      <c r="H531">
        <f>IF(ISBLANK(G531),AVERAGE(Table4[Quantity]),(G531))</f>
        <v>1</v>
      </c>
      <c r="I531">
        <v>540.1</v>
      </c>
      <c r="J531">
        <f>IF(ISBLANK(I531),AVERAGE(Table4[Unit_Price]),(I531))</f>
        <v>540.1</v>
      </c>
      <c r="K531">
        <v>0.22</v>
      </c>
      <c r="L531">
        <f>Table4[[#This Row],[Quantity cleaned]]*Table4[[#This Row],[Unit Price Cleaned]]*(1-Table4[[#This Row],[Discount]])</f>
        <v>421.27800000000002</v>
      </c>
      <c r="M531">
        <f>IF(ISBLANK(L531),AVERAGE(Table4[Total Amount]),(L531))</f>
        <v>421.27800000000002</v>
      </c>
      <c r="N531" t="str">
        <f>_xlfn.XLOOKUP(Table4[[#This Row],[Product_ID]],Product_Dim[Product_ID],Product_Dim[Product_Name],"Missing")</f>
        <v>Men's Roll-On Perfume</v>
      </c>
      <c r="O531" t="str">
        <f>_xlfn.XLOOKUP(Table4[[#This Row],[Product_ID]],Product_Dim[Product_ID],Product_Dim[Category],0)</f>
        <v>Beauty</v>
      </c>
      <c r="P531">
        <f>_xlfn.XLOOKUP(Table4[[#This Row],[Product_ID]],Product_Dim[Product_ID],Product_Dim[Cost Cleaned2],"0")</f>
        <v>43.29</v>
      </c>
      <c r="Q531" s="4">
        <f>IFERROR(Table4[[#This Row],[Total Amount]]-Table4[[#This Row],[Cost]]*Table4[[#This Row],[Quantity]],0)</f>
        <v>377.988</v>
      </c>
    </row>
    <row r="532" spans="1:17" x14ac:dyDescent="0.35">
      <c r="A532" t="s">
        <v>2345</v>
      </c>
      <c r="B532" s="1">
        <v>45552</v>
      </c>
      <c r="C532" t="s">
        <v>276</v>
      </c>
      <c r="D532" t="s">
        <v>1556</v>
      </c>
      <c r="E532" t="s">
        <v>1807</v>
      </c>
      <c r="F532" t="str">
        <f>_xlfn.XLOOKUP(Table4[[#This Row],[Store_ID]],Table2[Store_ID],Table2[Region],"Unknown")</f>
        <v>East</v>
      </c>
      <c r="G532">
        <v>4</v>
      </c>
      <c r="H532">
        <f>IF(ISBLANK(G532),AVERAGE(Table4[Quantity]),(G532))</f>
        <v>4</v>
      </c>
      <c r="I532">
        <v>816.28</v>
      </c>
      <c r="J532">
        <f>IF(ISBLANK(I532),AVERAGE(Table4[Unit_Price]),(I532))</f>
        <v>816.28</v>
      </c>
      <c r="K532">
        <v>0.15</v>
      </c>
      <c r="L532">
        <f>Table4[[#This Row],[Quantity cleaned]]*Table4[[#This Row],[Unit Price Cleaned]]*(1-Table4[[#This Row],[Discount]])</f>
        <v>2775.3519999999999</v>
      </c>
      <c r="M532">
        <f>IF(ISBLANK(L532),AVERAGE(Table4[Total Amount]),(L532))</f>
        <v>2775.3519999999999</v>
      </c>
      <c r="N532" t="str">
        <f>_xlfn.XLOOKUP(Table4[[#This Row],[Product_ID]],Product_Dim[Product_ID],Product_Dim[Product_Name],"Missing")</f>
        <v>Wireless Bluetooth Earbuds</v>
      </c>
      <c r="O532" t="str">
        <f>_xlfn.XLOOKUP(Table4[[#This Row],[Product_ID]],Product_Dim[Product_ID],Product_Dim[Category],0)</f>
        <v>Electronics</v>
      </c>
      <c r="P532">
        <f>_xlfn.XLOOKUP(Table4[[#This Row],[Product_ID]],Product_Dim[Product_ID],Product_Dim[Cost Cleaned2],"0")</f>
        <v>439.07</v>
      </c>
      <c r="Q532" s="4">
        <f>IFERROR(Table4[[#This Row],[Total Amount]]-Table4[[#This Row],[Cost]]*Table4[[#This Row],[Quantity]],0)</f>
        <v>1019.0719999999999</v>
      </c>
    </row>
    <row r="533" spans="1:17" x14ac:dyDescent="0.35">
      <c r="A533" t="s">
        <v>2346</v>
      </c>
      <c r="B533" s="1">
        <v>45895</v>
      </c>
      <c r="C533" t="s">
        <v>584</v>
      </c>
      <c r="D533" t="s">
        <v>1626</v>
      </c>
      <c r="E533" t="s">
        <v>1776</v>
      </c>
      <c r="F533" t="str">
        <f>_xlfn.XLOOKUP(Table4[[#This Row],[Store_ID]],Table2[Store_ID],Table2[Region],"Unknown")</f>
        <v>West</v>
      </c>
      <c r="G533">
        <v>4</v>
      </c>
      <c r="H533">
        <f>IF(ISBLANK(G533),AVERAGE(Table4[Quantity]),(G533))</f>
        <v>4</v>
      </c>
      <c r="I533">
        <v>727.49</v>
      </c>
      <c r="J533">
        <f>IF(ISBLANK(I533),AVERAGE(Table4[Unit_Price]),(I533))</f>
        <v>727.49</v>
      </c>
      <c r="K533">
        <v>0.11</v>
      </c>
      <c r="L533">
        <f>Table4[[#This Row],[Quantity cleaned]]*Table4[[#This Row],[Unit Price Cleaned]]*(1-Table4[[#This Row],[Discount]])</f>
        <v>2589.8643999999999</v>
      </c>
      <c r="M533">
        <f>IF(ISBLANK(L533),AVERAGE(Table4[Total Amount]),(L533))</f>
        <v>2589.8643999999999</v>
      </c>
      <c r="N533" t="str">
        <f>_xlfn.XLOOKUP(Table4[[#This Row],[Product_ID]],Product_Dim[Product_ID],Product_Dim[Product_Name],"Missing")</f>
        <v>Smart Home WiFi Camera</v>
      </c>
      <c r="O533" t="str">
        <f>_xlfn.XLOOKUP(Table4[[#This Row],[Product_ID]],Product_Dim[Product_ID],Product_Dim[Category],0)</f>
        <v>Electronics</v>
      </c>
      <c r="P533">
        <f>_xlfn.XLOOKUP(Table4[[#This Row],[Product_ID]],Product_Dim[Product_ID],Product_Dim[Cost Cleaned2],"0")</f>
        <v>450.71</v>
      </c>
      <c r="Q533" s="4">
        <f>IFERROR(Table4[[#This Row],[Total Amount]]-Table4[[#This Row],[Cost]]*Table4[[#This Row],[Quantity]],0)</f>
        <v>787.02440000000001</v>
      </c>
    </row>
    <row r="534" spans="1:17" x14ac:dyDescent="0.35">
      <c r="A534" t="s">
        <v>2347</v>
      </c>
      <c r="B534" s="1">
        <v>45447</v>
      </c>
      <c r="C534" t="s">
        <v>563</v>
      </c>
      <c r="D534" t="s">
        <v>1714</v>
      </c>
      <c r="E534" t="s">
        <v>1791</v>
      </c>
      <c r="F534" t="str">
        <f>_xlfn.XLOOKUP(Table4[[#This Row],[Store_ID]],Table2[Store_ID],Table2[Region],"Unknown")</f>
        <v>East</v>
      </c>
      <c r="G534">
        <v>4</v>
      </c>
      <c r="H534">
        <f>IF(ISBLANK(G534),AVERAGE(Table4[Quantity]),(G534))</f>
        <v>4</v>
      </c>
      <c r="I534">
        <v>817.92</v>
      </c>
      <c r="J534">
        <f>IF(ISBLANK(I534),AVERAGE(Table4[Unit_Price]),(I534))</f>
        <v>817.92</v>
      </c>
      <c r="K534">
        <v>0.21</v>
      </c>
      <c r="L534">
        <f>Table4[[#This Row],[Quantity cleaned]]*Table4[[#This Row],[Unit Price Cleaned]]*(1-Table4[[#This Row],[Discount]])</f>
        <v>2584.6271999999999</v>
      </c>
      <c r="M534">
        <f>IF(ISBLANK(L534),AVERAGE(Table4[Total Amount]),(L534))</f>
        <v>2584.6271999999999</v>
      </c>
      <c r="N534" t="str">
        <f>_xlfn.XLOOKUP(Table4[[#This Row],[Product_ID]],Product_Dim[Product_ID],Product_Dim[Product_Name],"Missing")</f>
        <v>Kitchen Cutting Board</v>
      </c>
      <c r="O534" t="str">
        <f>_xlfn.XLOOKUP(Table4[[#This Row],[Product_ID]],Product_Dim[Product_ID],Product_Dim[Category],0)</f>
        <v>Home</v>
      </c>
      <c r="P534">
        <f>_xlfn.XLOOKUP(Table4[[#This Row],[Product_ID]],Product_Dim[Product_ID],Product_Dim[Cost Cleaned2],"0")</f>
        <v>176.07</v>
      </c>
      <c r="Q534" s="4">
        <f>IFERROR(Table4[[#This Row],[Total Amount]]-Table4[[#This Row],[Cost]]*Table4[[#This Row],[Quantity]],0)</f>
        <v>1880.3471999999999</v>
      </c>
    </row>
    <row r="535" spans="1:17" x14ac:dyDescent="0.35">
      <c r="A535" t="s">
        <v>2348</v>
      </c>
      <c r="B535" s="1">
        <v>45578</v>
      </c>
      <c r="C535" t="s">
        <v>1018</v>
      </c>
      <c r="D535" t="s">
        <v>1618</v>
      </c>
      <c r="E535" t="s">
        <v>1773</v>
      </c>
      <c r="F535" t="str">
        <f>_xlfn.XLOOKUP(Table4[[#This Row],[Store_ID]],Table2[Store_ID],Table2[Region],"Unknown")</f>
        <v>South</v>
      </c>
      <c r="G535">
        <v>2</v>
      </c>
      <c r="H535">
        <f>IF(ISBLANK(G535),AVERAGE(Table4[Quantity]),(G535))</f>
        <v>2</v>
      </c>
      <c r="I535">
        <v>358.45</v>
      </c>
      <c r="J535">
        <f>IF(ISBLANK(I535),AVERAGE(Table4[Unit_Price]),(I535))</f>
        <v>358.45</v>
      </c>
      <c r="K535">
        <v>7.0000000000000007E-2</v>
      </c>
      <c r="L535">
        <f>Table4[[#This Row],[Quantity cleaned]]*Table4[[#This Row],[Unit Price Cleaned]]*(1-Table4[[#This Row],[Discount]])</f>
        <v>666.71699999999998</v>
      </c>
      <c r="M535">
        <f>IF(ISBLANK(L535),AVERAGE(Table4[Total Amount]),(L535))</f>
        <v>666.71699999999998</v>
      </c>
      <c r="N535" t="str">
        <f>_xlfn.XLOOKUP(Table4[[#This Row],[Product_ID]],Product_Dim[Product_ID],Product_Dim[Product_Name],"Missing")</f>
        <v>Sports Water Hydration Pack</v>
      </c>
      <c r="O535" t="str">
        <f>_xlfn.XLOOKUP(Table4[[#This Row],[Product_ID]],Product_Dim[Product_ID],Product_Dim[Category],0)</f>
        <v>Sports</v>
      </c>
      <c r="P535">
        <f>_xlfn.XLOOKUP(Table4[[#This Row],[Product_ID]],Product_Dim[Product_ID],Product_Dim[Cost Cleaned2],"0")</f>
        <v>135.61000000000001</v>
      </c>
      <c r="Q535" s="4">
        <f>IFERROR(Table4[[#This Row],[Total Amount]]-Table4[[#This Row],[Cost]]*Table4[[#This Row],[Quantity]],0)</f>
        <v>395.49699999999996</v>
      </c>
    </row>
    <row r="536" spans="1:17" x14ac:dyDescent="0.35">
      <c r="A536" t="s">
        <v>2349</v>
      </c>
      <c r="B536" s="1">
        <v>45697</v>
      </c>
      <c r="C536" t="s">
        <v>652</v>
      </c>
      <c r="D536" t="s">
        <v>1716</v>
      </c>
      <c r="E536" t="s">
        <v>1780</v>
      </c>
      <c r="F536" t="str">
        <f>_xlfn.XLOOKUP(Table4[[#This Row],[Store_ID]],Table2[Store_ID],Table2[Region],"Unknown")</f>
        <v>South</v>
      </c>
      <c r="G536">
        <v>1</v>
      </c>
      <c r="H536">
        <f>IF(ISBLANK(G536),AVERAGE(Table4[Quantity]),(G536))</f>
        <v>1</v>
      </c>
      <c r="I536">
        <v>972.06</v>
      </c>
      <c r="J536">
        <f>IF(ISBLANK(I536),AVERAGE(Table4[Unit_Price]),(I536))</f>
        <v>972.06</v>
      </c>
      <c r="K536">
        <v>0.3</v>
      </c>
      <c r="L536">
        <f>Table4[[#This Row],[Quantity cleaned]]*Table4[[#This Row],[Unit Price Cleaned]]*(1-Table4[[#This Row],[Discount]])</f>
        <v>680.44199999999989</v>
      </c>
      <c r="M536">
        <f>IF(ISBLANK(L536),AVERAGE(Table4[Total Amount]),(L536))</f>
        <v>680.44199999999989</v>
      </c>
      <c r="N536" t="str">
        <f>_xlfn.XLOOKUP(Table4[[#This Row],[Product_ID]],Product_Dim[Product_ID],Product_Dim[Product_Name],"Missing")</f>
        <v>LED Bedside Lamp</v>
      </c>
      <c r="O536" t="str">
        <f>_xlfn.XLOOKUP(Table4[[#This Row],[Product_ID]],Product_Dim[Product_ID],Product_Dim[Category],0)</f>
        <v>Home</v>
      </c>
      <c r="P536">
        <f>_xlfn.XLOOKUP(Table4[[#This Row],[Product_ID]],Product_Dim[Product_ID],Product_Dim[Cost Cleaned2],"0")</f>
        <v>371.38</v>
      </c>
      <c r="Q536" s="4">
        <f>IFERROR(Table4[[#This Row],[Total Amount]]-Table4[[#This Row],[Cost]]*Table4[[#This Row],[Quantity]],0)</f>
        <v>309.0619999999999</v>
      </c>
    </row>
    <row r="537" spans="1:17" x14ac:dyDescent="0.35">
      <c r="A537" t="s">
        <v>2350</v>
      </c>
      <c r="B537" s="1">
        <v>45281</v>
      </c>
      <c r="C537" t="s">
        <v>125</v>
      </c>
      <c r="D537" t="s">
        <v>1574</v>
      </c>
      <c r="E537" t="s">
        <v>1746</v>
      </c>
      <c r="F537" t="str">
        <f>_xlfn.XLOOKUP(Table4[[#This Row],[Store_ID]],Table2[Store_ID],Table2[Region],"Unknown")</f>
        <v>East</v>
      </c>
      <c r="G537">
        <v>1</v>
      </c>
      <c r="H537">
        <f>IF(ISBLANK(G537),AVERAGE(Table4[Quantity]),(G537))</f>
        <v>1</v>
      </c>
      <c r="I537">
        <v>791.36</v>
      </c>
      <c r="J537">
        <f>IF(ISBLANK(I537),AVERAGE(Table4[Unit_Price]),(I537))</f>
        <v>791.36</v>
      </c>
      <c r="K537">
        <v>0.06</v>
      </c>
      <c r="L537">
        <f>Table4[[#This Row],[Quantity cleaned]]*Table4[[#This Row],[Unit Price Cleaned]]*(1-Table4[[#This Row],[Discount]])</f>
        <v>743.87839999999994</v>
      </c>
      <c r="M537">
        <f>IF(ISBLANK(L537),AVERAGE(Table4[Total Amount]),(L537))</f>
        <v>743.87839999999994</v>
      </c>
      <c r="N537" t="str">
        <f>_xlfn.XLOOKUP(Table4[[#This Row],[Product_ID]],Product_Dim[Product_ID],Product_Dim[Product_Name],"Missing")</f>
        <v>Beard Grooming Kit</v>
      </c>
      <c r="O537" t="str">
        <f>_xlfn.XLOOKUP(Table4[[#This Row],[Product_ID]],Product_Dim[Product_ID],Product_Dim[Category],0)</f>
        <v>Beauty</v>
      </c>
      <c r="P537">
        <f>_xlfn.XLOOKUP(Table4[[#This Row],[Product_ID]],Product_Dim[Product_ID],Product_Dim[Cost Cleaned2],"0")</f>
        <v>337.42</v>
      </c>
      <c r="Q537" s="4">
        <f>IFERROR(Table4[[#This Row],[Total Amount]]-Table4[[#This Row],[Cost]]*Table4[[#This Row],[Quantity]],0)</f>
        <v>406.45839999999993</v>
      </c>
    </row>
    <row r="538" spans="1:17" x14ac:dyDescent="0.35">
      <c r="A538" t="s">
        <v>2351</v>
      </c>
      <c r="B538" s="1">
        <v>45855</v>
      </c>
      <c r="C538" t="s">
        <v>985</v>
      </c>
      <c r="D538" t="s">
        <v>1670</v>
      </c>
      <c r="E538" t="s">
        <v>1767</v>
      </c>
      <c r="F538" t="str">
        <f>_xlfn.XLOOKUP(Table4[[#This Row],[Store_ID]],Table2[Store_ID],Table2[Region],"Unknown")</f>
        <v>North</v>
      </c>
      <c r="G538">
        <v>4</v>
      </c>
      <c r="H538">
        <f>IF(ISBLANK(G538),AVERAGE(Table4[Quantity]),(G538))</f>
        <v>4</v>
      </c>
      <c r="I538">
        <v>839.65</v>
      </c>
      <c r="J538">
        <f>IF(ISBLANK(I538),AVERAGE(Table4[Unit_Price]),(I538))</f>
        <v>839.65</v>
      </c>
      <c r="K538">
        <v>0.26</v>
      </c>
      <c r="L538">
        <f>Table4[[#This Row],[Quantity cleaned]]*Table4[[#This Row],[Unit Price Cleaned]]*(1-Table4[[#This Row],[Discount]])</f>
        <v>2485.364</v>
      </c>
      <c r="M538">
        <f>IF(ISBLANK(L538),AVERAGE(Table4[Total Amount]),(L538))</f>
        <v>2485.364</v>
      </c>
      <c r="N538" t="str">
        <f>_xlfn.XLOOKUP(Table4[[#This Row],[Product_ID]],Product_Dim[Product_ID],Product_Dim[Product_Name],"Missing")</f>
        <v>Matte Lipstick Set</v>
      </c>
      <c r="O538" t="str">
        <f>_xlfn.XLOOKUP(Table4[[#This Row],[Product_ID]],Product_Dim[Product_ID],Product_Dim[Category],0)</f>
        <v>Beauty</v>
      </c>
      <c r="P538">
        <f>_xlfn.XLOOKUP(Table4[[#This Row],[Product_ID]],Product_Dim[Product_ID],Product_Dim[Cost Cleaned2],"0")</f>
        <v>299.11</v>
      </c>
      <c r="Q538" s="4">
        <f>IFERROR(Table4[[#This Row],[Total Amount]]-Table4[[#This Row],[Cost]]*Table4[[#This Row],[Quantity]],0)</f>
        <v>1288.924</v>
      </c>
    </row>
    <row r="539" spans="1:17" x14ac:dyDescent="0.35">
      <c r="A539" t="s">
        <v>2352</v>
      </c>
      <c r="B539" s="1">
        <v>45793</v>
      </c>
      <c r="C539" t="s">
        <v>810</v>
      </c>
      <c r="D539" t="s">
        <v>1686</v>
      </c>
      <c r="E539" t="s">
        <v>1755</v>
      </c>
      <c r="F539" t="str">
        <f>_xlfn.XLOOKUP(Table4[[#This Row],[Store_ID]],Table2[Store_ID],Table2[Region],"Unknown")</f>
        <v>South</v>
      </c>
      <c r="G539">
        <v>2</v>
      </c>
      <c r="H539">
        <f>IF(ISBLANK(G539),AVERAGE(Table4[Quantity]),(G539))</f>
        <v>2</v>
      </c>
      <c r="I539">
        <v>245.52</v>
      </c>
      <c r="J539">
        <f>IF(ISBLANK(I539),AVERAGE(Table4[Unit_Price]),(I539))</f>
        <v>245.52</v>
      </c>
      <c r="K539">
        <v>0.11</v>
      </c>
      <c r="L539">
        <f>Table4[[#This Row],[Quantity cleaned]]*Table4[[#This Row],[Unit Price Cleaned]]*(1-Table4[[#This Row],[Discount]])</f>
        <v>437.0256</v>
      </c>
      <c r="M539">
        <f>IF(ISBLANK(L539),AVERAGE(Table4[Total Amount]),(L539))</f>
        <v>437.0256</v>
      </c>
      <c r="N539" t="str">
        <f>_xlfn.XLOOKUP(Table4[[#This Row],[Product_ID]],Product_Dim[Product_ID],Product_Dim[Product_Name],"Missing")</f>
        <v>Professional Jump Rope</v>
      </c>
      <c r="O539" t="str">
        <f>_xlfn.XLOOKUP(Table4[[#This Row],[Product_ID]],Product_Dim[Product_ID],Product_Dim[Category],0)</f>
        <v>Sports</v>
      </c>
      <c r="P539">
        <f>_xlfn.XLOOKUP(Table4[[#This Row],[Product_ID]],Product_Dim[Product_ID],Product_Dim[Cost Cleaned2],"0")</f>
        <v>477.61</v>
      </c>
      <c r="Q539" s="4">
        <f>IFERROR(Table4[[#This Row],[Total Amount]]-Table4[[#This Row],[Cost]]*Table4[[#This Row],[Quantity]],0)</f>
        <v>-518.19440000000009</v>
      </c>
    </row>
    <row r="540" spans="1:17" x14ac:dyDescent="0.35">
      <c r="A540" t="s">
        <v>2353</v>
      </c>
      <c r="B540" s="1">
        <v>45881</v>
      </c>
      <c r="C540" t="s">
        <v>1206</v>
      </c>
      <c r="D540" t="s">
        <v>1706</v>
      </c>
      <c r="E540" t="s">
        <v>1776</v>
      </c>
      <c r="F540" t="str">
        <f>_xlfn.XLOOKUP(Table4[[#This Row],[Store_ID]],Table2[Store_ID],Table2[Region],"Unknown")</f>
        <v>West</v>
      </c>
      <c r="G540">
        <v>3</v>
      </c>
      <c r="H540">
        <f>IF(ISBLANK(G540),AVERAGE(Table4[Quantity]),(G540))</f>
        <v>3</v>
      </c>
      <c r="I540">
        <v>787.91</v>
      </c>
      <c r="J540">
        <f>IF(ISBLANK(I540),AVERAGE(Table4[Unit_Price]),(I540))</f>
        <v>787.91</v>
      </c>
      <c r="K540">
        <v>0.06</v>
      </c>
      <c r="L540">
        <f>Table4[[#This Row],[Quantity cleaned]]*Table4[[#This Row],[Unit Price Cleaned]]*(1-Table4[[#This Row],[Discount]])</f>
        <v>2221.9061999999999</v>
      </c>
      <c r="M540">
        <f>IF(ISBLANK(L540),AVERAGE(Table4[Total Amount]),(L540))</f>
        <v>2221.9061999999999</v>
      </c>
      <c r="N540" t="str">
        <f>_xlfn.XLOOKUP(Table4[[#This Row],[Product_ID]],Product_Dim[Product_ID],Product_Dim[Product_Name],"Missing")</f>
        <v>Fitness Resistance Bands</v>
      </c>
      <c r="O540" t="str">
        <f>_xlfn.XLOOKUP(Table4[[#This Row],[Product_ID]],Product_Dim[Product_ID],Product_Dim[Category],0)</f>
        <v>Sports</v>
      </c>
      <c r="P540">
        <f>_xlfn.XLOOKUP(Table4[[#This Row],[Product_ID]],Product_Dim[Product_ID],Product_Dim[Cost Cleaned2],"0")</f>
        <v>152.91999999999999</v>
      </c>
      <c r="Q540" s="4">
        <f>IFERROR(Table4[[#This Row],[Total Amount]]-Table4[[#This Row],[Cost]]*Table4[[#This Row],[Quantity]],0)</f>
        <v>1763.1461999999999</v>
      </c>
    </row>
    <row r="541" spans="1:17" x14ac:dyDescent="0.35">
      <c r="A541" t="s">
        <v>2354</v>
      </c>
      <c r="B541" s="1">
        <v>45890</v>
      </c>
      <c r="C541" t="s">
        <v>197</v>
      </c>
      <c r="D541" t="s">
        <v>1692</v>
      </c>
      <c r="E541" t="s">
        <v>1763</v>
      </c>
      <c r="F541" t="str">
        <f>_xlfn.XLOOKUP(Table4[[#This Row],[Store_ID]],Table2[Store_ID],Table2[Region],"Unknown")</f>
        <v>South</v>
      </c>
      <c r="G541">
        <v>2</v>
      </c>
      <c r="H541">
        <f>IF(ISBLANK(G541),AVERAGE(Table4[Quantity]),(G541))</f>
        <v>2</v>
      </c>
      <c r="I541">
        <v>709.17</v>
      </c>
      <c r="J541">
        <f>IF(ISBLANK(I541),AVERAGE(Table4[Unit_Price]),(I541))</f>
        <v>709.17</v>
      </c>
      <c r="K541">
        <v>0.22</v>
      </c>
      <c r="L541">
        <f>Table4[[#This Row],[Quantity cleaned]]*Table4[[#This Row],[Unit Price Cleaned]]*(1-Table4[[#This Row],[Discount]])</f>
        <v>1106.3052</v>
      </c>
      <c r="M541">
        <f>IF(ISBLANK(L541),AVERAGE(Table4[Total Amount]),(L541))</f>
        <v>1106.3052</v>
      </c>
      <c r="N541" t="str">
        <f>_xlfn.XLOOKUP(Table4[[#This Row],[Product_ID]],Product_Dim[Product_ID],Product_Dim[Product_Name],"Missing")</f>
        <v>Women's Ankle Boots</v>
      </c>
      <c r="O541" t="str">
        <f>_xlfn.XLOOKUP(Table4[[#This Row],[Product_ID]],Product_Dim[Product_ID],Product_Dim[Category],0)</f>
        <v>Clothing</v>
      </c>
      <c r="P541">
        <f>_xlfn.XLOOKUP(Table4[[#This Row],[Product_ID]],Product_Dim[Product_ID],Product_Dim[Cost Cleaned2],"0")</f>
        <v>158.13999999999999</v>
      </c>
      <c r="Q541" s="4">
        <f>IFERROR(Table4[[#This Row],[Total Amount]]-Table4[[#This Row],[Cost]]*Table4[[#This Row],[Quantity]],0)</f>
        <v>790.02520000000004</v>
      </c>
    </row>
    <row r="542" spans="1:17" x14ac:dyDescent="0.35">
      <c r="A542" t="s">
        <v>2355</v>
      </c>
      <c r="B542" s="1">
        <v>45251</v>
      </c>
      <c r="C542" t="s">
        <v>750</v>
      </c>
      <c r="D542" t="s">
        <v>1724</v>
      </c>
      <c r="E542" t="s">
        <v>1773</v>
      </c>
      <c r="F542" t="str">
        <f>_xlfn.XLOOKUP(Table4[[#This Row],[Store_ID]],Table2[Store_ID],Table2[Region],"Unknown")</f>
        <v>South</v>
      </c>
      <c r="G542">
        <v>2</v>
      </c>
      <c r="H542">
        <f>IF(ISBLANK(G542),AVERAGE(Table4[Quantity]),(G542))</f>
        <v>2</v>
      </c>
      <c r="I542">
        <v>533.91999999999996</v>
      </c>
      <c r="J542">
        <f>IF(ISBLANK(I542),AVERAGE(Table4[Unit_Price]),(I542))</f>
        <v>533.91999999999996</v>
      </c>
      <c r="K542">
        <v>0.13</v>
      </c>
      <c r="L542">
        <f>Table4[[#This Row],[Quantity cleaned]]*Table4[[#This Row],[Unit Price Cleaned]]*(1-Table4[[#This Row],[Discount]])</f>
        <v>929.02079999999989</v>
      </c>
      <c r="M542">
        <f>IF(ISBLANK(L542),AVERAGE(Table4[Total Amount]),(L542))</f>
        <v>929.02079999999989</v>
      </c>
      <c r="N542" t="str">
        <f>_xlfn.XLOOKUP(Table4[[#This Row],[Product_ID]],Product_Dim[Product_ID],Product_Dim[Product_Name],"Missing")</f>
        <v>Women's High Heels</v>
      </c>
      <c r="O542" t="str">
        <f>_xlfn.XLOOKUP(Table4[[#This Row],[Product_ID]],Product_Dim[Product_ID],Product_Dim[Category],0)</f>
        <v>Clothing</v>
      </c>
      <c r="P542">
        <f>_xlfn.XLOOKUP(Table4[[#This Row],[Product_ID]],Product_Dim[Product_ID],Product_Dim[Cost Cleaned2],"0")</f>
        <v>438.25</v>
      </c>
      <c r="Q542" s="4">
        <f>IFERROR(Table4[[#This Row],[Total Amount]]-Table4[[#This Row],[Cost]]*Table4[[#This Row],[Quantity]],0)</f>
        <v>52.520799999999895</v>
      </c>
    </row>
    <row r="543" spans="1:17" x14ac:dyDescent="0.35">
      <c r="A543" t="s">
        <v>2356</v>
      </c>
      <c r="B543" s="1">
        <v>45695</v>
      </c>
      <c r="C543" t="s">
        <v>1508</v>
      </c>
      <c r="D543" t="s">
        <v>1626</v>
      </c>
      <c r="E543" t="s">
        <v>1746</v>
      </c>
      <c r="F543" t="str">
        <f>_xlfn.XLOOKUP(Table4[[#This Row],[Store_ID]],Table2[Store_ID],Table2[Region],"Unknown")</f>
        <v>East</v>
      </c>
      <c r="G543">
        <v>1</v>
      </c>
      <c r="H543">
        <f>IF(ISBLANK(G543),AVERAGE(Table4[Quantity]),(G543))</f>
        <v>1</v>
      </c>
      <c r="I543">
        <v>878.84</v>
      </c>
      <c r="J543">
        <f>IF(ISBLANK(I543),AVERAGE(Table4[Unit_Price]),(I543))</f>
        <v>878.84</v>
      </c>
      <c r="K543">
        <v>0.28000000000000003</v>
      </c>
      <c r="L543">
        <f>Table4[[#This Row],[Quantity cleaned]]*Table4[[#This Row],[Unit Price Cleaned]]*(1-Table4[[#This Row],[Discount]])</f>
        <v>632.76480000000004</v>
      </c>
      <c r="M543">
        <f>IF(ISBLANK(L543),AVERAGE(Table4[Total Amount]),(L543))</f>
        <v>632.76480000000004</v>
      </c>
      <c r="N543" t="str">
        <f>_xlfn.XLOOKUP(Table4[[#This Row],[Product_ID]],Product_Dim[Product_ID],Product_Dim[Product_Name],"Missing")</f>
        <v>Smart Home WiFi Camera</v>
      </c>
      <c r="O543" t="str">
        <f>_xlfn.XLOOKUP(Table4[[#This Row],[Product_ID]],Product_Dim[Product_ID],Product_Dim[Category],0)</f>
        <v>Electronics</v>
      </c>
      <c r="P543">
        <f>_xlfn.XLOOKUP(Table4[[#This Row],[Product_ID]],Product_Dim[Product_ID],Product_Dim[Cost Cleaned2],"0")</f>
        <v>450.71</v>
      </c>
      <c r="Q543" s="4">
        <f>IFERROR(Table4[[#This Row],[Total Amount]]-Table4[[#This Row],[Cost]]*Table4[[#This Row],[Quantity]],0)</f>
        <v>182.05480000000006</v>
      </c>
    </row>
    <row r="544" spans="1:17" x14ac:dyDescent="0.35">
      <c r="A544" t="s">
        <v>2357</v>
      </c>
      <c r="B544" s="1">
        <v>45287</v>
      </c>
      <c r="C544" t="s">
        <v>661</v>
      </c>
      <c r="D544" t="s">
        <v>1630</v>
      </c>
      <c r="E544" t="s">
        <v>1798</v>
      </c>
      <c r="F544" t="str">
        <f>_xlfn.XLOOKUP(Table4[[#This Row],[Store_ID]],Table2[Store_ID],Table2[Region],"Unknown")</f>
        <v>West</v>
      </c>
      <c r="G544">
        <v>1</v>
      </c>
      <c r="H544">
        <f>IF(ISBLANK(G544),AVERAGE(Table4[Quantity]),(G544))</f>
        <v>1</v>
      </c>
      <c r="I544">
        <v>442.36</v>
      </c>
      <c r="J544">
        <f>IF(ISBLANK(I544),AVERAGE(Table4[Unit_Price]),(I544))</f>
        <v>442.36</v>
      </c>
      <c r="K544">
        <v>0.14000000000000001</v>
      </c>
      <c r="L544">
        <f>Table4[[#This Row],[Quantity cleaned]]*Table4[[#This Row],[Unit Price Cleaned]]*(1-Table4[[#This Row],[Discount]])</f>
        <v>380.42959999999999</v>
      </c>
      <c r="M544">
        <f>IF(ISBLANK(L544),AVERAGE(Table4[Total Amount]),(L544))</f>
        <v>380.42959999999999</v>
      </c>
      <c r="N544" t="str">
        <f>_xlfn.XLOOKUP(Table4[[#This Row],[Product_ID]],Product_Dim[Product_ID],Product_Dim[Product_Name],"Missing")</f>
        <v>Adjustable Jump Rope</v>
      </c>
      <c r="O544" t="str">
        <f>_xlfn.XLOOKUP(Table4[[#This Row],[Product_ID]],Product_Dim[Product_ID],Product_Dim[Category],0)</f>
        <v>Sports</v>
      </c>
      <c r="P544">
        <f>_xlfn.XLOOKUP(Table4[[#This Row],[Product_ID]],Product_Dim[Product_ID],Product_Dim[Cost Cleaned2],"0")</f>
        <v>167.12</v>
      </c>
      <c r="Q544" s="4">
        <f>IFERROR(Table4[[#This Row],[Total Amount]]-Table4[[#This Row],[Cost]]*Table4[[#This Row],[Quantity]],0)</f>
        <v>213.30959999999999</v>
      </c>
    </row>
    <row r="545" spans="1:17" x14ac:dyDescent="0.35">
      <c r="A545" t="s">
        <v>2358</v>
      </c>
      <c r="B545" s="1">
        <v>45711</v>
      </c>
      <c r="C545" t="s">
        <v>1042</v>
      </c>
      <c r="D545" t="s">
        <v>1612</v>
      </c>
      <c r="E545" t="s">
        <v>1770</v>
      </c>
      <c r="F545" t="str">
        <f>_xlfn.XLOOKUP(Table4[[#This Row],[Store_ID]],Table2[Store_ID],Table2[Region],"Unknown")</f>
        <v>East</v>
      </c>
      <c r="G545">
        <v>1</v>
      </c>
      <c r="H545">
        <f>IF(ISBLANK(G545),AVERAGE(Table4[Quantity]),(G545))</f>
        <v>1</v>
      </c>
      <c r="I545">
        <v>763.34</v>
      </c>
      <c r="J545">
        <f>IF(ISBLANK(I545),AVERAGE(Table4[Unit_Price]),(I545))</f>
        <v>763.34</v>
      </c>
      <c r="K545">
        <v>0.11</v>
      </c>
      <c r="L545">
        <f>Table4[[#This Row],[Quantity cleaned]]*Table4[[#This Row],[Unit Price Cleaned]]*(1-Table4[[#This Row],[Discount]])</f>
        <v>679.37260000000003</v>
      </c>
      <c r="M545">
        <f>IF(ISBLANK(L545),AVERAGE(Table4[Total Amount]),(L545))</f>
        <v>679.37260000000003</v>
      </c>
      <c r="N545" t="str">
        <f>_xlfn.XLOOKUP(Table4[[#This Row],[Product_ID]],Product_Dim[Product_ID],Product_Dim[Product_Name],"Missing")</f>
        <v>Bedroom Table Lamp</v>
      </c>
      <c r="O545" t="str">
        <f>_xlfn.XLOOKUP(Table4[[#This Row],[Product_ID]],Product_Dim[Product_ID],Product_Dim[Category],0)</f>
        <v>Home</v>
      </c>
      <c r="P545">
        <f>_xlfn.XLOOKUP(Table4[[#This Row],[Product_ID]],Product_Dim[Product_ID],Product_Dim[Cost Cleaned2],"0")</f>
        <v>382.22</v>
      </c>
      <c r="Q545" s="4">
        <f>IFERROR(Table4[[#This Row],[Total Amount]]-Table4[[#This Row],[Cost]]*Table4[[#This Row],[Quantity]],0)</f>
        <v>297.15260000000001</v>
      </c>
    </row>
    <row r="546" spans="1:17" x14ac:dyDescent="0.35">
      <c r="A546" t="s">
        <v>2359</v>
      </c>
      <c r="B546" s="1">
        <v>45842</v>
      </c>
      <c r="C546" t="s">
        <v>548</v>
      </c>
      <c r="D546" t="s">
        <v>1660</v>
      </c>
      <c r="E546" t="s">
        <v>1804</v>
      </c>
      <c r="F546" t="str">
        <f>_xlfn.XLOOKUP(Table4[[#This Row],[Store_ID]],Table2[Store_ID],Table2[Region],"Unknown")</f>
        <v>East</v>
      </c>
      <c r="G546">
        <v>3</v>
      </c>
      <c r="H546">
        <f>IF(ISBLANK(G546),AVERAGE(Table4[Quantity]),(G546))</f>
        <v>3</v>
      </c>
      <c r="I546">
        <v>178.22</v>
      </c>
      <c r="J546">
        <f>IF(ISBLANK(I546),AVERAGE(Table4[Unit_Price]),(I546))</f>
        <v>178.22</v>
      </c>
      <c r="K546">
        <v>0.15</v>
      </c>
      <c r="L546">
        <f>Table4[[#This Row],[Quantity cleaned]]*Table4[[#This Row],[Unit Price Cleaned]]*(1-Table4[[#This Row],[Discount]])</f>
        <v>454.46099999999996</v>
      </c>
      <c r="M546">
        <f>IF(ISBLANK(L546),AVERAGE(Table4[Total Amount]),(L546))</f>
        <v>454.46099999999996</v>
      </c>
      <c r="N546" t="str">
        <f>_xlfn.XLOOKUP(Table4[[#This Row],[Product_ID]],Product_Dim[Product_ID],Product_Dim[Product_Name],"Missing")</f>
        <v>Men's Hair Styling Gel</v>
      </c>
      <c r="O546" t="str">
        <f>_xlfn.XLOOKUP(Table4[[#This Row],[Product_ID]],Product_Dim[Product_ID],Product_Dim[Category],0)</f>
        <v>Beauty</v>
      </c>
      <c r="P546">
        <f>_xlfn.XLOOKUP(Table4[[#This Row],[Product_ID]],Product_Dim[Product_ID],Product_Dim[Cost Cleaned2],"0")</f>
        <v>17.309999999999999</v>
      </c>
      <c r="Q546" s="4">
        <f>IFERROR(Table4[[#This Row],[Total Amount]]-Table4[[#This Row],[Cost]]*Table4[[#This Row],[Quantity]],0)</f>
        <v>402.53099999999995</v>
      </c>
    </row>
    <row r="547" spans="1:17" x14ac:dyDescent="0.35">
      <c r="A547" t="s">
        <v>2360</v>
      </c>
      <c r="B547" s="1">
        <v>45255</v>
      </c>
      <c r="C547" t="s">
        <v>361</v>
      </c>
      <c r="D547" t="s">
        <v>1594</v>
      </c>
      <c r="E547" t="s">
        <v>1751</v>
      </c>
      <c r="F547" t="str">
        <f>_xlfn.XLOOKUP(Table4[[#This Row],[Store_ID]],Table2[Store_ID],Table2[Region],"Unknown")</f>
        <v>North</v>
      </c>
      <c r="G547">
        <v>4</v>
      </c>
      <c r="H547">
        <f>IF(ISBLANK(G547),AVERAGE(Table4[Quantity]),(G547))</f>
        <v>4</v>
      </c>
      <c r="I547">
        <v>90.32</v>
      </c>
      <c r="J547">
        <f>IF(ISBLANK(I547),AVERAGE(Table4[Unit_Price]),(I547))</f>
        <v>90.32</v>
      </c>
      <c r="K547">
        <v>0.08</v>
      </c>
      <c r="L547">
        <f>Table4[[#This Row],[Quantity cleaned]]*Table4[[#This Row],[Unit Price Cleaned]]*(1-Table4[[#This Row],[Discount]])</f>
        <v>332.37759999999997</v>
      </c>
      <c r="M547">
        <f>IF(ISBLANK(L547),AVERAGE(Table4[Total Amount]),(L547))</f>
        <v>332.37759999999997</v>
      </c>
      <c r="N547" t="str">
        <f>_xlfn.XLOOKUP(Table4[[#This Row],[Product_ID]],Product_Dim[Product_ID],Product_Dim[Product_Name],"Missing")</f>
        <v>Wireless Bluetooth Speaker</v>
      </c>
      <c r="O547" t="str">
        <f>_xlfn.XLOOKUP(Table4[[#This Row],[Product_ID]],Product_Dim[Product_ID],Product_Dim[Category],0)</f>
        <v>Electronics</v>
      </c>
      <c r="P547">
        <f>_xlfn.XLOOKUP(Table4[[#This Row],[Product_ID]],Product_Dim[Product_ID],Product_Dim[Cost Cleaned2],"0")</f>
        <v>322.41000000000003</v>
      </c>
      <c r="Q547" s="4">
        <f>IFERROR(Table4[[#This Row],[Total Amount]]-Table4[[#This Row],[Cost]]*Table4[[#This Row],[Quantity]],0)</f>
        <v>-957.26240000000007</v>
      </c>
    </row>
    <row r="548" spans="1:17" x14ac:dyDescent="0.35">
      <c r="A548" t="s">
        <v>2361</v>
      </c>
      <c r="B548" s="1">
        <v>45695</v>
      </c>
      <c r="C548" t="s">
        <v>1176</v>
      </c>
      <c r="D548" t="s">
        <v>1562</v>
      </c>
      <c r="E548" t="s">
        <v>1770</v>
      </c>
      <c r="F548" t="str">
        <f>_xlfn.XLOOKUP(Table4[[#This Row],[Store_ID]],Table2[Store_ID],Table2[Region],"Unknown")</f>
        <v>East</v>
      </c>
      <c r="G548">
        <v>3</v>
      </c>
      <c r="H548">
        <f>IF(ISBLANK(G548),AVERAGE(Table4[Quantity]),(G548))</f>
        <v>3</v>
      </c>
      <c r="I548">
        <v>370.93</v>
      </c>
      <c r="J548">
        <f>IF(ISBLANK(I548),AVERAGE(Table4[Unit_Price]),(I548))</f>
        <v>370.93</v>
      </c>
      <c r="K548">
        <v>0</v>
      </c>
      <c r="L548">
        <f>Table4[[#This Row],[Quantity cleaned]]*Table4[[#This Row],[Unit Price Cleaned]]*(1-Table4[[#This Row],[Discount]])</f>
        <v>1112.79</v>
      </c>
      <c r="M548">
        <f>IF(ISBLANK(L548),AVERAGE(Table4[Total Amount]),(L548))</f>
        <v>1112.79</v>
      </c>
      <c r="N548" t="str">
        <f>_xlfn.XLOOKUP(Table4[[#This Row],[Product_ID]],Product_Dim[Product_ID],Product_Dim[Product_Name],"Missing")</f>
        <v>Ceramic Kitchen Bowl Set</v>
      </c>
      <c r="O548" t="str">
        <f>_xlfn.XLOOKUP(Table4[[#This Row],[Product_ID]],Product_Dim[Product_ID],Product_Dim[Category],0)</f>
        <v>Home</v>
      </c>
      <c r="P548">
        <f>_xlfn.XLOOKUP(Table4[[#This Row],[Product_ID]],Product_Dim[Product_ID],Product_Dim[Cost Cleaned2],"0")</f>
        <v>298.86</v>
      </c>
      <c r="Q548" s="4">
        <f>IFERROR(Table4[[#This Row],[Total Amount]]-Table4[[#This Row],[Cost]]*Table4[[#This Row],[Quantity]],0)</f>
        <v>216.20999999999992</v>
      </c>
    </row>
    <row r="549" spans="1:17" x14ac:dyDescent="0.35">
      <c r="A549" t="s">
        <v>2362</v>
      </c>
      <c r="B549" s="1">
        <v>45281</v>
      </c>
      <c r="C549" t="s">
        <v>173</v>
      </c>
      <c r="D549" t="s">
        <v>1588</v>
      </c>
      <c r="E549" t="s">
        <v>1795</v>
      </c>
      <c r="F549" t="str">
        <f>_xlfn.XLOOKUP(Table4[[#This Row],[Store_ID]],Table2[Store_ID],Table2[Region],"Unknown")</f>
        <v>North</v>
      </c>
      <c r="G549">
        <v>1</v>
      </c>
      <c r="H549">
        <f>IF(ISBLANK(G549),AVERAGE(Table4[Quantity]),(G549))</f>
        <v>1</v>
      </c>
      <c r="I549">
        <v>352.43</v>
      </c>
      <c r="J549">
        <f>IF(ISBLANK(I549),AVERAGE(Table4[Unit_Price]),(I549))</f>
        <v>352.43</v>
      </c>
      <c r="K549">
        <v>0.14000000000000001</v>
      </c>
      <c r="L549">
        <f>Table4[[#This Row],[Quantity cleaned]]*Table4[[#This Row],[Unit Price Cleaned]]*(1-Table4[[#This Row],[Discount]])</f>
        <v>303.08980000000003</v>
      </c>
      <c r="M549">
        <f>IF(ISBLANK(L549),AVERAGE(Table4[Total Amount]),(L549))</f>
        <v>303.08980000000003</v>
      </c>
      <c r="N549" t="str">
        <f>_xlfn.XLOOKUP(Table4[[#This Row],[Product_ID]],Product_Dim[Product_ID],Product_Dim[Product_Name],"Missing")</f>
        <v>Men's Formal Shirt</v>
      </c>
      <c r="O549" t="str">
        <f>_xlfn.XLOOKUP(Table4[[#This Row],[Product_ID]],Product_Dim[Product_ID],Product_Dim[Category],0)</f>
        <v>Clothing</v>
      </c>
      <c r="P549">
        <f>_xlfn.XLOOKUP(Table4[[#This Row],[Product_ID]],Product_Dim[Product_ID],Product_Dim[Cost Cleaned2],"0")</f>
        <v>254.04361702127662</v>
      </c>
      <c r="Q549" s="4">
        <f>IFERROR(Table4[[#This Row],[Total Amount]]-Table4[[#This Row],[Cost]]*Table4[[#This Row],[Quantity]],0)</f>
        <v>49.046182978723408</v>
      </c>
    </row>
    <row r="550" spans="1:17" x14ac:dyDescent="0.35">
      <c r="A550" t="s">
        <v>2363</v>
      </c>
      <c r="B550" s="1">
        <v>45295</v>
      </c>
      <c r="C550" t="s">
        <v>420</v>
      </c>
      <c r="D550" t="s">
        <v>1566</v>
      </c>
      <c r="E550" t="s">
        <v>1795</v>
      </c>
      <c r="F550" t="str">
        <f>_xlfn.XLOOKUP(Table4[[#This Row],[Store_ID]],Table2[Store_ID],Table2[Region],"Unknown")</f>
        <v>North</v>
      </c>
      <c r="G550">
        <v>2</v>
      </c>
      <c r="H550">
        <f>IF(ISBLANK(G550),AVERAGE(Table4[Quantity]),(G550))</f>
        <v>2</v>
      </c>
      <c r="I550">
        <v>562.97</v>
      </c>
      <c r="J550">
        <f>IF(ISBLANK(I550),AVERAGE(Table4[Unit_Price]),(I550))</f>
        <v>562.97</v>
      </c>
      <c r="K550">
        <v>0.2</v>
      </c>
      <c r="L550">
        <f>Table4[[#This Row],[Quantity cleaned]]*Table4[[#This Row],[Unit Price Cleaned]]*(1-Table4[[#This Row],[Discount]])</f>
        <v>900.75200000000007</v>
      </c>
      <c r="M550">
        <f>IF(ISBLANK(L550),AVERAGE(Table4[Total Amount]),(L550))</f>
        <v>900.75200000000007</v>
      </c>
      <c r="N550" t="str">
        <f>_xlfn.XLOOKUP(Table4[[#This Row],[Product_ID]],Product_Dim[Product_ID],Product_Dim[Product_Name],"Missing")</f>
        <v>Hair Strengthening Shampoo</v>
      </c>
      <c r="O550" t="str">
        <f>_xlfn.XLOOKUP(Table4[[#This Row],[Product_ID]],Product_Dim[Product_ID],Product_Dim[Category],0)</f>
        <v>Beauty</v>
      </c>
      <c r="P550">
        <f>_xlfn.XLOOKUP(Table4[[#This Row],[Product_ID]],Product_Dim[Product_ID],Product_Dim[Cost Cleaned2],"0")</f>
        <v>115.82</v>
      </c>
      <c r="Q550" s="4">
        <f>IFERROR(Table4[[#This Row],[Total Amount]]-Table4[[#This Row],[Cost]]*Table4[[#This Row],[Quantity]],0)</f>
        <v>669.11200000000008</v>
      </c>
    </row>
    <row r="551" spans="1:17" x14ac:dyDescent="0.35">
      <c r="A551" t="s">
        <v>2364</v>
      </c>
      <c r="B551" s="1">
        <v>45260</v>
      </c>
      <c r="C551" t="s">
        <v>521</v>
      </c>
      <c r="D551" t="s">
        <v>1652</v>
      </c>
      <c r="E551" t="s">
        <v>1773</v>
      </c>
      <c r="F551" t="str">
        <f>_xlfn.XLOOKUP(Table4[[#This Row],[Store_ID]],Table2[Store_ID],Table2[Region],"Unknown")</f>
        <v>South</v>
      </c>
      <c r="G551">
        <v>1</v>
      </c>
      <c r="H551">
        <f>IF(ISBLANK(G551),AVERAGE(Table4[Quantity]),(G551))</f>
        <v>1</v>
      </c>
      <c r="I551">
        <v>522.85</v>
      </c>
      <c r="J551">
        <f>IF(ISBLANK(I551),AVERAGE(Table4[Unit_Price]),(I551))</f>
        <v>522.85</v>
      </c>
      <c r="K551">
        <v>0.12</v>
      </c>
      <c r="L551">
        <f>Table4[[#This Row],[Quantity cleaned]]*Table4[[#This Row],[Unit Price Cleaned]]*(1-Table4[[#This Row],[Discount]])</f>
        <v>460.108</v>
      </c>
      <c r="M551">
        <f>IF(ISBLANK(L551),AVERAGE(Table4[Total Amount]),(L551))</f>
        <v>460.108</v>
      </c>
      <c r="N551" t="str">
        <f>_xlfn.XLOOKUP(Table4[[#This Row],[Product_ID]],Product_Dim[Product_ID],Product_Dim[Product_Name],"Missing")</f>
        <v>Ceramic Plant Pot</v>
      </c>
      <c r="O551" t="str">
        <f>_xlfn.XLOOKUP(Table4[[#This Row],[Product_ID]],Product_Dim[Product_ID],Product_Dim[Category],0)</f>
        <v>Home</v>
      </c>
      <c r="P551">
        <f>_xlfn.XLOOKUP(Table4[[#This Row],[Product_ID]],Product_Dim[Product_ID],Product_Dim[Cost Cleaned2],"0")</f>
        <v>81.75</v>
      </c>
      <c r="Q551" s="4">
        <f>IFERROR(Table4[[#This Row],[Total Amount]]-Table4[[#This Row],[Cost]]*Table4[[#This Row],[Quantity]],0)</f>
        <v>378.358</v>
      </c>
    </row>
    <row r="552" spans="1:17" x14ac:dyDescent="0.35">
      <c r="A552" t="s">
        <v>2365</v>
      </c>
      <c r="B552" s="1">
        <v>45851</v>
      </c>
      <c r="C552" t="s">
        <v>1090</v>
      </c>
      <c r="D552" t="s">
        <v>1584</v>
      </c>
      <c r="E552" t="s">
        <v>1798</v>
      </c>
      <c r="F552" t="str">
        <f>_xlfn.XLOOKUP(Table4[[#This Row],[Store_ID]],Table2[Store_ID],Table2[Region],"Unknown")</f>
        <v>West</v>
      </c>
      <c r="G552">
        <v>4</v>
      </c>
      <c r="H552">
        <f>IF(ISBLANK(G552),AVERAGE(Table4[Quantity]),(G552))</f>
        <v>4</v>
      </c>
      <c r="I552">
        <v>714.89</v>
      </c>
      <c r="J552">
        <f>IF(ISBLANK(I552),AVERAGE(Table4[Unit_Price]),(I552))</f>
        <v>714.89</v>
      </c>
      <c r="K552">
        <v>0.15</v>
      </c>
      <c r="L552">
        <f>Table4[[#This Row],[Quantity cleaned]]*Table4[[#This Row],[Unit Price Cleaned]]*(1-Table4[[#This Row],[Discount]])</f>
        <v>2430.6259999999997</v>
      </c>
      <c r="M552">
        <f>IF(ISBLANK(L552),AVERAGE(Table4[Total Amount]),(L552))</f>
        <v>2430.6259999999997</v>
      </c>
      <c r="N552" t="str">
        <f>_xlfn.XLOOKUP(Table4[[#This Row],[Product_ID]],Product_Dim[Product_ID],Product_Dim[Product_Name],"Missing")</f>
        <v>Multi-Purpose Storage Box</v>
      </c>
      <c r="O552" t="str">
        <f>_xlfn.XLOOKUP(Table4[[#This Row],[Product_ID]],Product_Dim[Product_ID],Product_Dim[Category],0)</f>
        <v>Home</v>
      </c>
      <c r="P552">
        <f>_xlfn.XLOOKUP(Table4[[#This Row],[Product_ID]],Product_Dim[Product_ID],Product_Dim[Cost Cleaned2],"0")</f>
        <v>123.46</v>
      </c>
      <c r="Q552" s="4">
        <f>IFERROR(Table4[[#This Row],[Total Amount]]-Table4[[#This Row],[Cost]]*Table4[[#This Row],[Quantity]],0)</f>
        <v>1936.7859999999998</v>
      </c>
    </row>
    <row r="553" spans="1:17" x14ac:dyDescent="0.35">
      <c r="A553" t="s">
        <v>2366</v>
      </c>
      <c r="B553" s="1">
        <v>45222</v>
      </c>
      <c r="C553" t="s">
        <v>611</v>
      </c>
      <c r="D553" t="s">
        <v>1628</v>
      </c>
      <c r="E553" t="s">
        <v>1755</v>
      </c>
      <c r="F553" t="str">
        <f>_xlfn.XLOOKUP(Table4[[#This Row],[Store_ID]],Table2[Store_ID],Table2[Region],"Unknown")</f>
        <v>South</v>
      </c>
      <c r="G553">
        <v>3</v>
      </c>
      <c r="H553">
        <f>IF(ISBLANK(G553),AVERAGE(Table4[Quantity]),(G553))</f>
        <v>3</v>
      </c>
      <c r="I553">
        <v>137.77000000000001</v>
      </c>
      <c r="J553">
        <f>IF(ISBLANK(I553),AVERAGE(Table4[Unit_Price]),(I553))</f>
        <v>137.77000000000001</v>
      </c>
      <c r="K553">
        <v>0.26</v>
      </c>
      <c r="L553">
        <f>Table4[[#This Row],[Quantity cleaned]]*Table4[[#This Row],[Unit Price Cleaned]]*(1-Table4[[#This Row],[Discount]])</f>
        <v>305.84940000000006</v>
      </c>
      <c r="M553">
        <f>IF(ISBLANK(L553),AVERAGE(Table4[Total Amount]),(L553))</f>
        <v>305.84940000000006</v>
      </c>
      <c r="N553" t="str">
        <f>_xlfn.XLOOKUP(Table4[[#This Row],[Product_ID]],Product_Dim[Product_ID],Product_Dim[Product_Name],"Missing")</f>
        <v>USB External Hard Drive</v>
      </c>
      <c r="O553" t="str">
        <f>_xlfn.XLOOKUP(Table4[[#This Row],[Product_ID]],Product_Dim[Product_ID],Product_Dim[Category],0)</f>
        <v>Electronics</v>
      </c>
      <c r="P553">
        <f>_xlfn.XLOOKUP(Table4[[#This Row],[Product_ID]],Product_Dim[Product_ID],Product_Dim[Cost Cleaned2],"0")</f>
        <v>253.33</v>
      </c>
      <c r="Q553" s="4">
        <f>IFERROR(Table4[[#This Row],[Total Amount]]-Table4[[#This Row],[Cost]]*Table4[[#This Row],[Quantity]],0)</f>
        <v>-454.14059999999995</v>
      </c>
    </row>
    <row r="554" spans="1:17" x14ac:dyDescent="0.35">
      <c r="A554" t="s">
        <v>2367</v>
      </c>
      <c r="B554" s="1">
        <v>45940</v>
      </c>
      <c r="C554" t="s">
        <v>109</v>
      </c>
      <c r="D554" t="s">
        <v>1726</v>
      </c>
      <c r="E554" t="s">
        <v>1786</v>
      </c>
      <c r="F554" t="str">
        <f>_xlfn.XLOOKUP(Table4[[#This Row],[Store_ID]],Table2[Store_ID],Table2[Region],"Unknown")</f>
        <v>South</v>
      </c>
      <c r="G554">
        <v>3</v>
      </c>
      <c r="H554">
        <f>IF(ISBLANK(G554),AVERAGE(Table4[Quantity]),(G554))</f>
        <v>3</v>
      </c>
      <c r="I554">
        <v>862.18</v>
      </c>
      <c r="J554">
        <f>IF(ISBLANK(I554),AVERAGE(Table4[Unit_Price]),(I554))</f>
        <v>862.18</v>
      </c>
      <c r="K554">
        <v>0.22</v>
      </c>
      <c r="L554">
        <f>Table4[[#This Row],[Quantity cleaned]]*Table4[[#This Row],[Unit Price Cleaned]]*(1-Table4[[#This Row],[Discount]])</f>
        <v>2017.5012000000002</v>
      </c>
      <c r="M554">
        <f>IF(ISBLANK(L554),AVERAGE(Table4[Total Amount]),(L554))</f>
        <v>2017.5012000000002</v>
      </c>
      <c r="N554" t="str">
        <f>_xlfn.XLOOKUP(Table4[[#This Row],[Product_ID]],Product_Dim[Product_ID],Product_Dim[Product_Name],"Missing")</f>
        <v>Microwave Oven</v>
      </c>
      <c r="O554" t="str">
        <f>_xlfn.XLOOKUP(Table4[[#This Row],[Product_ID]],Product_Dim[Product_ID],Product_Dim[Category],0)</f>
        <v>Home</v>
      </c>
      <c r="P554">
        <f>_xlfn.XLOOKUP(Table4[[#This Row],[Product_ID]],Product_Dim[Product_ID],Product_Dim[Cost Cleaned2],"0")</f>
        <v>447.43</v>
      </c>
      <c r="Q554" s="4">
        <f>IFERROR(Table4[[#This Row],[Total Amount]]-Table4[[#This Row],[Cost]]*Table4[[#This Row],[Quantity]],0)</f>
        <v>675.21120000000019</v>
      </c>
    </row>
    <row r="555" spans="1:17" x14ac:dyDescent="0.35">
      <c r="A555" t="s">
        <v>2368</v>
      </c>
      <c r="B555" s="1">
        <v>45822</v>
      </c>
      <c r="C555" t="s">
        <v>209</v>
      </c>
      <c r="D555" t="s">
        <v>1618</v>
      </c>
      <c r="E555" t="s">
        <v>1793</v>
      </c>
      <c r="F555" t="str">
        <f>_xlfn.XLOOKUP(Table4[[#This Row],[Store_ID]],Table2[Store_ID],Table2[Region],"Unknown")</f>
        <v>South</v>
      </c>
      <c r="G555">
        <v>2</v>
      </c>
      <c r="H555">
        <f>IF(ISBLANK(G555),AVERAGE(Table4[Quantity]),(G555))</f>
        <v>2</v>
      </c>
      <c r="I555">
        <v>833.64</v>
      </c>
      <c r="J555">
        <f>IF(ISBLANK(I555),AVERAGE(Table4[Unit_Price]),(I555))</f>
        <v>833.64</v>
      </c>
      <c r="K555">
        <v>0.24</v>
      </c>
      <c r="L555">
        <f>Table4[[#This Row],[Quantity cleaned]]*Table4[[#This Row],[Unit Price Cleaned]]*(1-Table4[[#This Row],[Discount]])</f>
        <v>1267.1328000000001</v>
      </c>
      <c r="M555">
        <f>IF(ISBLANK(L555),AVERAGE(Table4[Total Amount]),(L555))</f>
        <v>1267.1328000000001</v>
      </c>
      <c r="N555" t="str">
        <f>_xlfn.XLOOKUP(Table4[[#This Row],[Product_ID]],Product_Dim[Product_ID],Product_Dim[Product_Name],"Missing")</f>
        <v>Sports Water Hydration Pack</v>
      </c>
      <c r="O555" t="str">
        <f>_xlfn.XLOOKUP(Table4[[#This Row],[Product_ID]],Product_Dim[Product_ID],Product_Dim[Category],0)</f>
        <v>Sports</v>
      </c>
      <c r="P555">
        <f>_xlfn.XLOOKUP(Table4[[#This Row],[Product_ID]],Product_Dim[Product_ID],Product_Dim[Cost Cleaned2],"0")</f>
        <v>135.61000000000001</v>
      </c>
      <c r="Q555" s="4">
        <f>IFERROR(Table4[[#This Row],[Total Amount]]-Table4[[#This Row],[Cost]]*Table4[[#This Row],[Quantity]],0)</f>
        <v>995.91280000000006</v>
      </c>
    </row>
    <row r="556" spans="1:17" x14ac:dyDescent="0.35">
      <c r="A556" t="s">
        <v>2369</v>
      </c>
      <c r="B556" s="1">
        <v>45752</v>
      </c>
      <c r="C556" t="s">
        <v>855</v>
      </c>
      <c r="D556" t="s">
        <v>1580</v>
      </c>
      <c r="E556" t="s">
        <v>1795</v>
      </c>
      <c r="F556" t="str">
        <f>_xlfn.XLOOKUP(Table4[[#This Row],[Store_ID]],Table2[Store_ID],Table2[Region],"Unknown")</f>
        <v>North</v>
      </c>
      <c r="G556">
        <v>3</v>
      </c>
      <c r="H556">
        <f>IF(ISBLANK(G556),AVERAGE(Table4[Quantity]),(G556))</f>
        <v>3</v>
      </c>
      <c r="I556">
        <v>543.22</v>
      </c>
      <c r="J556">
        <f>IF(ISBLANK(I556),AVERAGE(Table4[Unit_Price]),(I556))</f>
        <v>543.22</v>
      </c>
      <c r="K556">
        <v>0.05</v>
      </c>
      <c r="L556">
        <f>Table4[[#This Row],[Quantity cleaned]]*Table4[[#This Row],[Unit Price Cleaned]]*(1-Table4[[#This Row],[Discount]])</f>
        <v>1548.1769999999999</v>
      </c>
      <c r="M556">
        <f>IF(ISBLANK(L556),AVERAGE(Table4[Total Amount]),(L556))</f>
        <v>1548.1769999999999</v>
      </c>
      <c r="N556" t="str">
        <f>_xlfn.XLOOKUP(Table4[[#This Row],[Product_ID]],Product_Dim[Product_ID],Product_Dim[Product_Name],"Missing")</f>
        <v>Knee Support Brace</v>
      </c>
      <c r="O556" t="str">
        <f>_xlfn.XLOOKUP(Table4[[#This Row],[Product_ID]],Product_Dim[Product_ID],Product_Dim[Category],0)</f>
        <v>Sports</v>
      </c>
      <c r="P556">
        <f>_xlfn.XLOOKUP(Table4[[#This Row],[Product_ID]],Product_Dim[Product_ID],Product_Dim[Cost Cleaned2],"0")</f>
        <v>21.34</v>
      </c>
      <c r="Q556" s="4">
        <f>IFERROR(Table4[[#This Row],[Total Amount]]-Table4[[#This Row],[Cost]]*Table4[[#This Row],[Quantity]],0)</f>
        <v>1484.1569999999999</v>
      </c>
    </row>
    <row r="557" spans="1:17" x14ac:dyDescent="0.35">
      <c r="A557" t="s">
        <v>2370</v>
      </c>
      <c r="B557" s="1">
        <v>45677</v>
      </c>
      <c r="C557" t="s">
        <v>879</v>
      </c>
      <c r="D557" t="s">
        <v>1718</v>
      </c>
      <c r="E557" t="s">
        <v>1755</v>
      </c>
      <c r="F557" t="str">
        <f>_xlfn.XLOOKUP(Table4[[#This Row],[Store_ID]],Table2[Store_ID],Table2[Region],"Unknown")</f>
        <v>South</v>
      </c>
      <c r="G557">
        <v>3</v>
      </c>
      <c r="H557">
        <f>IF(ISBLANK(G557),AVERAGE(Table4[Quantity]),(G557))</f>
        <v>3</v>
      </c>
      <c r="I557">
        <v>691.02</v>
      </c>
      <c r="J557">
        <f>IF(ISBLANK(I557),AVERAGE(Table4[Unit_Price]),(I557))</f>
        <v>691.02</v>
      </c>
      <c r="K557">
        <v>0.12</v>
      </c>
      <c r="L557">
        <f>Table4[[#This Row],[Quantity cleaned]]*Table4[[#This Row],[Unit Price Cleaned]]*(1-Table4[[#This Row],[Discount]])</f>
        <v>1824.2927999999999</v>
      </c>
      <c r="M557">
        <f>IF(ISBLANK(L557),AVERAGE(Table4[Total Amount]),(L557))</f>
        <v>1824.2927999999999</v>
      </c>
      <c r="N557" t="str">
        <f>_xlfn.XLOOKUP(Table4[[#This Row],[Product_ID]],Product_Dim[Product_ID],Product_Dim[Product_Name],"Missing")</f>
        <v>Sports Wrist Sweatbands</v>
      </c>
      <c r="O557" t="str">
        <f>_xlfn.XLOOKUP(Table4[[#This Row],[Product_ID]],Product_Dim[Product_ID],Product_Dim[Category],0)</f>
        <v>Sports</v>
      </c>
      <c r="P557">
        <f>_xlfn.XLOOKUP(Table4[[#This Row],[Product_ID]],Product_Dim[Product_ID],Product_Dim[Cost Cleaned2],"0")</f>
        <v>131.24</v>
      </c>
      <c r="Q557" s="4">
        <f>IFERROR(Table4[[#This Row],[Total Amount]]-Table4[[#This Row],[Cost]]*Table4[[#This Row],[Quantity]],0)</f>
        <v>1430.5727999999999</v>
      </c>
    </row>
    <row r="558" spans="1:17" x14ac:dyDescent="0.35">
      <c r="A558" t="s">
        <v>2371</v>
      </c>
      <c r="B558" s="1">
        <v>45253</v>
      </c>
      <c r="C558" t="s">
        <v>309</v>
      </c>
      <c r="D558" t="s">
        <v>1714</v>
      </c>
      <c r="E558" t="s">
        <v>1801</v>
      </c>
      <c r="F558" t="str">
        <f>_xlfn.XLOOKUP(Table4[[#This Row],[Store_ID]],Table2[Store_ID],Table2[Region],"Unknown")</f>
        <v>North</v>
      </c>
      <c r="G558">
        <v>4</v>
      </c>
      <c r="H558">
        <f>IF(ISBLANK(G558),AVERAGE(Table4[Quantity]),(G558))</f>
        <v>4</v>
      </c>
      <c r="I558">
        <v>338.73</v>
      </c>
      <c r="J558">
        <f>IF(ISBLANK(I558),AVERAGE(Table4[Unit_Price]),(I558))</f>
        <v>338.73</v>
      </c>
      <c r="K558">
        <v>0.18</v>
      </c>
      <c r="L558">
        <f>Table4[[#This Row],[Quantity cleaned]]*Table4[[#This Row],[Unit Price Cleaned]]*(1-Table4[[#This Row],[Discount]])</f>
        <v>1111.0344000000002</v>
      </c>
      <c r="M558">
        <f>IF(ISBLANK(L558),AVERAGE(Table4[Total Amount]),(L558))</f>
        <v>1111.0344000000002</v>
      </c>
      <c r="N558" t="str">
        <f>_xlfn.XLOOKUP(Table4[[#This Row],[Product_ID]],Product_Dim[Product_ID],Product_Dim[Product_Name],"Missing")</f>
        <v>Kitchen Cutting Board</v>
      </c>
      <c r="O558" t="str">
        <f>_xlfn.XLOOKUP(Table4[[#This Row],[Product_ID]],Product_Dim[Product_ID],Product_Dim[Category],0)</f>
        <v>Home</v>
      </c>
      <c r="P558">
        <f>_xlfn.XLOOKUP(Table4[[#This Row],[Product_ID]],Product_Dim[Product_ID],Product_Dim[Cost Cleaned2],"0")</f>
        <v>176.07</v>
      </c>
      <c r="Q558" s="4">
        <f>IFERROR(Table4[[#This Row],[Total Amount]]-Table4[[#This Row],[Cost]]*Table4[[#This Row],[Quantity]],0)</f>
        <v>406.75440000000026</v>
      </c>
    </row>
    <row r="559" spans="1:17" x14ac:dyDescent="0.35">
      <c r="A559" t="s">
        <v>2372</v>
      </c>
      <c r="B559" s="1">
        <v>45389</v>
      </c>
      <c r="C559" t="s">
        <v>225</v>
      </c>
      <c r="D559" t="s">
        <v>1710</v>
      </c>
      <c r="E559" t="s">
        <v>1798</v>
      </c>
      <c r="F559" t="str">
        <f>_xlfn.XLOOKUP(Table4[[#This Row],[Store_ID]],Table2[Store_ID],Table2[Region],"Unknown")</f>
        <v>West</v>
      </c>
      <c r="G559">
        <v>3</v>
      </c>
      <c r="H559">
        <f>IF(ISBLANK(G559),AVERAGE(Table4[Quantity]),(G559))</f>
        <v>3</v>
      </c>
      <c r="I559">
        <v>366.08</v>
      </c>
      <c r="J559">
        <f>IF(ISBLANK(I559),AVERAGE(Table4[Unit_Price]),(I559))</f>
        <v>366.08</v>
      </c>
      <c r="K559">
        <v>0.05</v>
      </c>
      <c r="L559">
        <f>Table4[[#This Row],[Quantity cleaned]]*Table4[[#This Row],[Unit Price Cleaned]]*(1-Table4[[#This Row],[Discount]])</f>
        <v>1043.328</v>
      </c>
      <c r="M559">
        <f>IF(ISBLANK(L559),AVERAGE(Table4[Total Amount]),(L559))</f>
        <v>1043.328</v>
      </c>
      <c r="N559" t="str">
        <f>_xlfn.XLOOKUP(Table4[[#This Row],[Product_ID]],Product_Dim[Product_ID],Product_Dim[Product_Name],"Missing")</f>
        <v>Wooden Bookshelf</v>
      </c>
      <c r="O559" t="str">
        <f>_xlfn.XLOOKUP(Table4[[#This Row],[Product_ID]],Product_Dim[Product_ID],Product_Dim[Category],0)</f>
        <v>Home</v>
      </c>
      <c r="P559">
        <f>_xlfn.XLOOKUP(Table4[[#This Row],[Product_ID]],Product_Dim[Product_ID],Product_Dim[Cost Cleaned2],"0")</f>
        <v>388.46</v>
      </c>
      <c r="Q559" s="4">
        <f>IFERROR(Table4[[#This Row],[Total Amount]]-Table4[[#This Row],[Cost]]*Table4[[#This Row],[Quantity]],0)</f>
        <v>-122.05199999999991</v>
      </c>
    </row>
    <row r="560" spans="1:17" x14ac:dyDescent="0.35">
      <c r="A560" t="s">
        <v>2373</v>
      </c>
      <c r="B560" s="1">
        <v>45840</v>
      </c>
      <c r="C560" t="s">
        <v>367</v>
      </c>
      <c r="D560" t="s">
        <v>1568</v>
      </c>
      <c r="E560" t="s">
        <v>1791</v>
      </c>
      <c r="F560" t="str">
        <f>_xlfn.XLOOKUP(Table4[[#This Row],[Store_ID]],Table2[Store_ID],Table2[Region],"Unknown")</f>
        <v>East</v>
      </c>
      <c r="G560">
        <v>4</v>
      </c>
      <c r="H560">
        <f>IF(ISBLANK(G560),AVERAGE(Table4[Quantity]),(G560))</f>
        <v>4</v>
      </c>
      <c r="I560">
        <v>539.48</v>
      </c>
      <c r="J560">
        <f>IF(ISBLANK(I560),AVERAGE(Table4[Unit_Price]),(I560))</f>
        <v>539.48</v>
      </c>
      <c r="K560">
        <v>0.28000000000000003</v>
      </c>
      <c r="L560">
        <f>Table4[[#This Row],[Quantity cleaned]]*Table4[[#This Row],[Unit Price Cleaned]]*(1-Table4[[#This Row],[Discount]])</f>
        <v>1553.7023999999999</v>
      </c>
      <c r="M560">
        <f>IF(ISBLANK(L560),AVERAGE(Table4[Total Amount]),(L560))</f>
        <v>1553.7023999999999</v>
      </c>
      <c r="N560" t="str">
        <f>_xlfn.XLOOKUP(Table4[[#This Row],[Product_ID]],Product_Dim[Product_ID],Product_Dim[Product_Name],"Missing")</f>
        <v>USB-C Fast Charger</v>
      </c>
      <c r="O560" t="str">
        <f>_xlfn.XLOOKUP(Table4[[#This Row],[Product_ID]],Product_Dim[Product_ID],Product_Dim[Category],0)</f>
        <v>Electronics</v>
      </c>
      <c r="P560">
        <f>_xlfn.XLOOKUP(Table4[[#This Row],[Product_ID]],Product_Dim[Product_ID],Product_Dim[Cost Cleaned2],"0")</f>
        <v>242.23</v>
      </c>
      <c r="Q560" s="4">
        <f>IFERROR(Table4[[#This Row],[Total Amount]]-Table4[[#This Row],[Cost]]*Table4[[#This Row],[Quantity]],0)</f>
        <v>584.78239999999994</v>
      </c>
    </row>
    <row r="561" spans="1:17" x14ac:dyDescent="0.35">
      <c r="A561" t="s">
        <v>2374</v>
      </c>
      <c r="B561" s="1">
        <v>45256</v>
      </c>
      <c r="C561" t="s">
        <v>1209</v>
      </c>
      <c r="D561" t="s">
        <v>1724</v>
      </c>
      <c r="E561" t="s">
        <v>1798</v>
      </c>
      <c r="F561" t="str">
        <f>_xlfn.XLOOKUP(Table4[[#This Row],[Store_ID]],Table2[Store_ID],Table2[Region],"Unknown")</f>
        <v>West</v>
      </c>
      <c r="G561">
        <v>1</v>
      </c>
      <c r="H561">
        <f>IF(ISBLANK(G561),AVERAGE(Table4[Quantity]),(G561))</f>
        <v>1</v>
      </c>
      <c r="I561">
        <v>499.59</v>
      </c>
      <c r="J561">
        <f>IF(ISBLANK(I561),AVERAGE(Table4[Unit_Price]),(I561))</f>
        <v>499.59</v>
      </c>
      <c r="K561">
        <v>0.03</v>
      </c>
      <c r="L561">
        <f>Table4[[#This Row],[Quantity cleaned]]*Table4[[#This Row],[Unit Price Cleaned]]*(1-Table4[[#This Row],[Discount]])</f>
        <v>484.60229999999996</v>
      </c>
      <c r="M561">
        <f>IF(ISBLANK(L561),AVERAGE(Table4[Total Amount]),(L561))</f>
        <v>484.60229999999996</v>
      </c>
      <c r="N561" t="str">
        <f>_xlfn.XLOOKUP(Table4[[#This Row],[Product_ID]],Product_Dim[Product_ID],Product_Dim[Product_Name],"Missing")</f>
        <v>Women's High Heels</v>
      </c>
      <c r="O561" t="str">
        <f>_xlfn.XLOOKUP(Table4[[#This Row],[Product_ID]],Product_Dim[Product_ID],Product_Dim[Category],0)</f>
        <v>Clothing</v>
      </c>
      <c r="P561">
        <f>_xlfn.XLOOKUP(Table4[[#This Row],[Product_ID]],Product_Dim[Product_ID],Product_Dim[Cost Cleaned2],"0")</f>
        <v>438.25</v>
      </c>
      <c r="Q561" s="4">
        <f>IFERROR(Table4[[#This Row],[Total Amount]]-Table4[[#This Row],[Cost]]*Table4[[#This Row],[Quantity]],0)</f>
        <v>46.352299999999957</v>
      </c>
    </row>
    <row r="562" spans="1:17" x14ac:dyDescent="0.35">
      <c r="A562" t="s">
        <v>2375</v>
      </c>
      <c r="B562" s="1">
        <v>45326</v>
      </c>
      <c r="C562" t="s">
        <v>614</v>
      </c>
      <c r="D562" t="s">
        <v>1602</v>
      </c>
      <c r="E562" t="s">
        <v>1776</v>
      </c>
      <c r="F562" t="str">
        <f>_xlfn.XLOOKUP(Table4[[#This Row],[Store_ID]],Table2[Store_ID],Table2[Region],"Unknown")</f>
        <v>West</v>
      </c>
      <c r="G562">
        <v>3</v>
      </c>
      <c r="H562">
        <f>IF(ISBLANK(G562),AVERAGE(Table4[Quantity]),(G562))</f>
        <v>3</v>
      </c>
      <c r="I562">
        <v>330.04</v>
      </c>
      <c r="J562">
        <f>IF(ISBLANK(I562),AVERAGE(Table4[Unit_Price]),(I562))</f>
        <v>330.04</v>
      </c>
      <c r="K562">
        <v>0.2</v>
      </c>
      <c r="L562">
        <f>Table4[[#This Row],[Quantity cleaned]]*Table4[[#This Row],[Unit Price Cleaned]]*(1-Table4[[#This Row],[Discount]])</f>
        <v>792.09600000000012</v>
      </c>
      <c r="M562">
        <f>IF(ISBLANK(L562),AVERAGE(Table4[Total Amount]),(L562))</f>
        <v>792.09600000000012</v>
      </c>
      <c r="N562" t="str">
        <f>_xlfn.XLOOKUP(Table4[[#This Row],[Product_ID]],Product_Dim[Product_ID],Product_Dim[Product_Name],"Missing")</f>
        <v>Stainless Steel Cutlery Set</v>
      </c>
      <c r="O562" t="str">
        <f>_xlfn.XLOOKUP(Table4[[#This Row],[Product_ID]],Product_Dim[Product_ID],Product_Dim[Category],0)</f>
        <v>Home</v>
      </c>
      <c r="P562">
        <f>_xlfn.XLOOKUP(Table4[[#This Row],[Product_ID]],Product_Dim[Product_ID],Product_Dim[Cost Cleaned2],"0")</f>
        <v>19.52</v>
      </c>
      <c r="Q562" s="4">
        <f>IFERROR(Table4[[#This Row],[Total Amount]]-Table4[[#This Row],[Cost]]*Table4[[#This Row],[Quantity]],0)</f>
        <v>733.53600000000006</v>
      </c>
    </row>
    <row r="563" spans="1:17" x14ac:dyDescent="0.35">
      <c r="A563" t="s">
        <v>2376</v>
      </c>
      <c r="B563" s="1">
        <v>45459</v>
      </c>
      <c r="C563" t="s">
        <v>596</v>
      </c>
      <c r="D563" t="s">
        <v>1564</v>
      </c>
      <c r="E563" t="s">
        <v>1801</v>
      </c>
      <c r="F563" t="str">
        <f>_xlfn.XLOOKUP(Table4[[#This Row],[Store_ID]],Table2[Store_ID],Table2[Region],"Unknown")</f>
        <v>North</v>
      </c>
      <c r="G563">
        <v>2</v>
      </c>
      <c r="H563">
        <f>IF(ISBLANK(G563),AVERAGE(Table4[Quantity]),(G563))</f>
        <v>2</v>
      </c>
      <c r="I563">
        <v>813.01</v>
      </c>
      <c r="J563">
        <f>IF(ISBLANK(I563),AVERAGE(Table4[Unit_Price]),(I563))</f>
        <v>813.01</v>
      </c>
      <c r="K563">
        <v>0.06</v>
      </c>
      <c r="L563">
        <f>Table4[[#This Row],[Quantity cleaned]]*Table4[[#This Row],[Unit Price Cleaned]]*(1-Table4[[#This Row],[Discount]])</f>
        <v>1528.4587999999999</v>
      </c>
      <c r="M563">
        <f>IF(ISBLANK(L563),AVERAGE(Table4[Total Amount]),(L563))</f>
        <v>1528.4587999999999</v>
      </c>
      <c r="N563" t="str">
        <f>_xlfn.XLOOKUP(Table4[[#This Row],[Product_ID]],Product_Dim[Product_ID],Product_Dim[Product_Name],"Missing")</f>
        <v>HD Smart TV Stick</v>
      </c>
      <c r="O563" t="str">
        <f>_xlfn.XLOOKUP(Table4[[#This Row],[Product_ID]],Product_Dim[Product_ID],Product_Dim[Category],0)</f>
        <v>Electronics</v>
      </c>
      <c r="P563">
        <f>_xlfn.XLOOKUP(Table4[[#This Row],[Product_ID]],Product_Dim[Product_ID],Product_Dim[Cost Cleaned2],"0")</f>
        <v>449.4</v>
      </c>
      <c r="Q563" s="4">
        <f>IFERROR(Table4[[#This Row],[Total Amount]]-Table4[[#This Row],[Cost]]*Table4[[#This Row],[Quantity]],0)</f>
        <v>629.65879999999993</v>
      </c>
    </row>
    <row r="564" spans="1:17" x14ac:dyDescent="0.35">
      <c r="A564" t="s">
        <v>2377</v>
      </c>
      <c r="B564" s="1">
        <v>45715</v>
      </c>
      <c r="C564" t="s">
        <v>105</v>
      </c>
      <c r="D564" t="s">
        <v>1540</v>
      </c>
      <c r="E564" t="s">
        <v>1755</v>
      </c>
      <c r="F564" t="str">
        <f>_xlfn.XLOOKUP(Table4[[#This Row],[Store_ID]],Table2[Store_ID],Table2[Region],"Unknown")</f>
        <v>South</v>
      </c>
      <c r="G564">
        <v>4</v>
      </c>
      <c r="H564">
        <f>IF(ISBLANK(G564),AVERAGE(Table4[Quantity]),(G564))</f>
        <v>4</v>
      </c>
      <c r="I564">
        <v>204.8</v>
      </c>
      <c r="J564">
        <f>IF(ISBLANK(I564),AVERAGE(Table4[Unit_Price]),(I564))</f>
        <v>204.8</v>
      </c>
      <c r="K564">
        <v>0.03</v>
      </c>
      <c r="L564">
        <f>Table4[[#This Row],[Quantity cleaned]]*Table4[[#This Row],[Unit Price Cleaned]]*(1-Table4[[#This Row],[Discount]])</f>
        <v>794.62400000000002</v>
      </c>
      <c r="M564">
        <f>IF(ISBLANK(L564),AVERAGE(Table4[Total Amount]),(L564))</f>
        <v>794.62400000000002</v>
      </c>
      <c r="N564" t="str">
        <f>_xlfn.XLOOKUP(Table4[[#This Row],[Product_ID]],Product_Dim[Product_ID],Product_Dim[Product_Name],"Missing")</f>
        <v>Men's Graphic T-Shirt</v>
      </c>
      <c r="O564" t="str">
        <f>_xlfn.XLOOKUP(Table4[[#This Row],[Product_ID]],Product_Dim[Product_ID],Product_Dim[Category],0)</f>
        <v>Clothing</v>
      </c>
      <c r="P564">
        <f>_xlfn.XLOOKUP(Table4[[#This Row],[Product_ID]],Product_Dim[Product_ID],Product_Dim[Cost Cleaned2],"0")</f>
        <v>342.56</v>
      </c>
      <c r="Q564" s="4">
        <f>IFERROR(Table4[[#This Row],[Total Amount]]-Table4[[#This Row],[Cost]]*Table4[[#This Row],[Quantity]],0)</f>
        <v>-575.61599999999999</v>
      </c>
    </row>
    <row r="565" spans="1:17" x14ac:dyDescent="0.35">
      <c r="A565" t="s">
        <v>2378</v>
      </c>
      <c r="B565" s="1">
        <v>45223</v>
      </c>
      <c r="C565" t="s">
        <v>50</v>
      </c>
      <c r="D565" t="s">
        <v>1545</v>
      </c>
      <c r="E565" t="s">
        <v>1760</v>
      </c>
      <c r="F565" t="str">
        <f>_xlfn.XLOOKUP(Table4[[#This Row],[Store_ID]],Table2[Store_ID],Table2[Region],"Unknown")</f>
        <v>North</v>
      </c>
      <c r="G565">
        <v>3</v>
      </c>
      <c r="H565">
        <f>IF(ISBLANK(G565),AVERAGE(Table4[Quantity]),(G565))</f>
        <v>3</v>
      </c>
      <c r="I565">
        <v>728.32</v>
      </c>
      <c r="J565">
        <f>IF(ISBLANK(I565),AVERAGE(Table4[Unit_Price]),(I565))</f>
        <v>728.32</v>
      </c>
      <c r="K565">
        <v>0.01</v>
      </c>
      <c r="L565">
        <f>Table4[[#This Row],[Quantity cleaned]]*Table4[[#This Row],[Unit Price Cleaned]]*(1-Table4[[#This Row],[Discount]])</f>
        <v>2163.1104</v>
      </c>
      <c r="M565">
        <f>IF(ISBLANK(L565),AVERAGE(Table4[Total Amount]),(L565))</f>
        <v>2163.1104</v>
      </c>
      <c r="N565" t="str">
        <f>_xlfn.XLOOKUP(Table4[[#This Row],[Product_ID]],Product_Dim[Product_ID],Product_Dim[Product_Name],"Missing")</f>
        <v>Men's Running Jacket</v>
      </c>
      <c r="O565" t="str">
        <f>_xlfn.XLOOKUP(Table4[[#This Row],[Product_ID]],Product_Dim[Product_ID],Product_Dim[Category],0)</f>
        <v>Clothing</v>
      </c>
      <c r="P565">
        <f>_xlfn.XLOOKUP(Table4[[#This Row],[Product_ID]],Product_Dim[Product_ID],Product_Dim[Cost Cleaned2],"0")</f>
        <v>364.67</v>
      </c>
      <c r="Q565" s="4">
        <f>IFERROR(Table4[[#This Row],[Total Amount]]-Table4[[#This Row],[Cost]]*Table4[[#This Row],[Quantity]],0)</f>
        <v>1069.1004</v>
      </c>
    </row>
    <row r="566" spans="1:17" x14ac:dyDescent="0.35">
      <c r="A566" t="s">
        <v>2379</v>
      </c>
      <c r="B566" s="1">
        <v>45507</v>
      </c>
      <c r="C566" t="s">
        <v>1392</v>
      </c>
      <c r="D566" t="s">
        <v>1660</v>
      </c>
      <c r="E566" t="s">
        <v>1773</v>
      </c>
      <c r="F566" t="str">
        <f>_xlfn.XLOOKUP(Table4[[#This Row],[Store_ID]],Table2[Store_ID],Table2[Region],"Unknown")</f>
        <v>South</v>
      </c>
      <c r="G566">
        <v>3</v>
      </c>
      <c r="H566">
        <f>IF(ISBLANK(G566),AVERAGE(Table4[Quantity]),(G566))</f>
        <v>3</v>
      </c>
      <c r="I566">
        <v>836.4</v>
      </c>
      <c r="J566">
        <f>IF(ISBLANK(I566),AVERAGE(Table4[Unit_Price]),(I566))</f>
        <v>836.4</v>
      </c>
      <c r="K566">
        <v>0</v>
      </c>
      <c r="L566">
        <f>Table4[[#This Row],[Quantity cleaned]]*Table4[[#This Row],[Unit Price Cleaned]]*(1-Table4[[#This Row],[Discount]])</f>
        <v>2509.1999999999998</v>
      </c>
      <c r="M566">
        <f>IF(ISBLANK(L566),AVERAGE(Table4[Total Amount]),(L566))</f>
        <v>2509.1999999999998</v>
      </c>
      <c r="N566" t="str">
        <f>_xlfn.XLOOKUP(Table4[[#This Row],[Product_ID]],Product_Dim[Product_ID],Product_Dim[Product_Name],"Missing")</f>
        <v>Men's Hair Styling Gel</v>
      </c>
      <c r="O566" t="str">
        <f>_xlfn.XLOOKUP(Table4[[#This Row],[Product_ID]],Product_Dim[Product_ID],Product_Dim[Category],0)</f>
        <v>Beauty</v>
      </c>
      <c r="P566">
        <f>_xlfn.XLOOKUP(Table4[[#This Row],[Product_ID]],Product_Dim[Product_ID],Product_Dim[Cost Cleaned2],"0")</f>
        <v>17.309999999999999</v>
      </c>
      <c r="Q566" s="4">
        <f>IFERROR(Table4[[#This Row],[Total Amount]]-Table4[[#This Row],[Cost]]*Table4[[#This Row],[Quantity]],0)</f>
        <v>2457.27</v>
      </c>
    </row>
    <row r="567" spans="1:17" x14ac:dyDescent="0.35">
      <c r="A567" t="s">
        <v>2380</v>
      </c>
      <c r="B567" s="1">
        <v>45843</v>
      </c>
      <c r="C567" t="s">
        <v>497</v>
      </c>
      <c r="D567" t="s">
        <v>1722</v>
      </c>
      <c r="E567" t="s">
        <v>1788</v>
      </c>
      <c r="F567" t="str">
        <f>_xlfn.XLOOKUP(Table4[[#This Row],[Store_ID]],Table2[Store_ID],Table2[Region],"Unknown")</f>
        <v>North</v>
      </c>
      <c r="G567">
        <v>1</v>
      </c>
      <c r="H567">
        <f>IF(ISBLANK(G567),AVERAGE(Table4[Quantity]),(G567))</f>
        <v>1</v>
      </c>
      <c r="I567">
        <v>780.16</v>
      </c>
      <c r="J567">
        <f>IF(ISBLANK(I567),AVERAGE(Table4[Unit_Price]),(I567))</f>
        <v>780.16</v>
      </c>
      <c r="K567">
        <v>0.02</v>
      </c>
      <c r="L567">
        <f>Table4[[#This Row],[Quantity cleaned]]*Table4[[#This Row],[Unit Price Cleaned]]*(1-Table4[[#This Row],[Discount]])</f>
        <v>764.55679999999995</v>
      </c>
      <c r="M567">
        <f>IF(ISBLANK(L567),AVERAGE(Table4[Total Amount]),(L567))</f>
        <v>764.55679999999995</v>
      </c>
      <c r="N567" t="str">
        <f>_xlfn.XLOOKUP(Table4[[#This Row],[Product_ID]],Product_Dim[Product_ID],Product_Dim[Product_Name],"Missing")</f>
        <v>Gaming Mouse Pad XL</v>
      </c>
      <c r="O567" t="str">
        <f>_xlfn.XLOOKUP(Table4[[#This Row],[Product_ID]],Product_Dim[Product_ID],Product_Dim[Category],0)</f>
        <v>Electronics</v>
      </c>
      <c r="P567">
        <f>_xlfn.XLOOKUP(Table4[[#This Row],[Product_ID]],Product_Dim[Product_ID],Product_Dim[Cost Cleaned2],"0")</f>
        <v>340.14</v>
      </c>
      <c r="Q567" s="4">
        <f>IFERROR(Table4[[#This Row],[Total Amount]]-Table4[[#This Row],[Cost]]*Table4[[#This Row],[Quantity]],0)</f>
        <v>424.41679999999997</v>
      </c>
    </row>
    <row r="568" spans="1:17" x14ac:dyDescent="0.35">
      <c r="A568" t="s">
        <v>2381</v>
      </c>
      <c r="B568" s="1">
        <v>45804</v>
      </c>
      <c r="C568" t="s">
        <v>1444</v>
      </c>
      <c r="D568" t="s">
        <v>1634</v>
      </c>
      <c r="E568" t="s">
        <v>1791</v>
      </c>
      <c r="F568" t="str">
        <f>_xlfn.XLOOKUP(Table4[[#This Row],[Store_ID]],Table2[Store_ID],Table2[Region],"Unknown")</f>
        <v>East</v>
      </c>
      <c r="G568">
        <v>4</v>
      </c>
      <c r="H568">
        <f>IF(ISBLANK(G568),AVERAGE(Table4[Quantity]),(G568))</f>
        <v>4</v>
      </c>
      <c r="I568">
        <v>354.12</v>
      </c>
      <c r="J568">
        <f>IF(ISBLANK(I568),AVERAGE(Table4[Unit_Price]),(I568))</f>
        <v>354.12</v>
      </c>
      <c r="K568">
        <v>0.06</v>
      </c>
      <c r="L568">
        <f>Table4[[#This Row],[Quantity cleaned]]*Table4[[#This Row],[Unit Price Cleaned]]*(1-Table4[[#This Row],[Discount]])</f>
        <v>1331.4911999999999</v>
      </c>
      <c r="M568">
        <f>IF(ISBLANK(L568),AVERAGE(Table4[Total Amount]),(L568))</f>
        <v>1331.4911999999999</v>
      </c>
      <c r="N568" t="str">
        <f>_xlfn.XLOOKUP(Table4[[#This Row],[Product_ID]],Product_Dim[Product_ID],Product_Dim[Product_Name],"Missing")</f>
        <v>Men's Winter Jacket</v>
      </c>
      <c r="O568" t="str">
        <f>_xlfn.XLOOKUP(Table4[[#This Row],[Product_ID]],Product_Dim[Product_ID],Product_Dim[Category],0)</f>
        <v>Clothing</v>
      </c>
      <c r="P568">
        <f>_xlfn.XLOOKUP(Table4[[#This Row],[Product_ID]],Product_Dim[Product_ID],Product_Dim[Cost Cleaned2],"0")</f>
        <v>167.34</v>
      </c>
      <c r="Q568" s="4">
        <f>IFERROR(Table4[[#This Row],[Total Amount]]-Table4[[#This Row],[Cost]]*Table4[[#This Row],[Quantity]],0)</f>
        <v>662.13119999999992</v>
      </c>
    </row>
    <row r="569" spans="1:17" x14ac:dyDescent="0.35">
      <c r="A569" t="s">
        <v>2382</v>
      </c>
      <c r="B569" s="1">
        <v>45602</v>
      </c>
      <c r="C569" t="s">
        <v>1392</v>
      </c>
      <c r="D569" t="s">
        <v>1668</v>
      </c>
      <c r="E569" t="s">
        <v>1755</v>
      </c>
      <c r="F569" t="str">
        <f>_xlfn.XLOOKUP(Table4[[#This Row],[Store_ID]],Table2[Store_ID],Table2[Region],"Unknown")</f>
        <v>South</v>
      </c>
      <c r="G569">
        <v>4</v>
      </c>
      <c r="H569">
        <f>IF(ISBLANK(G569),AVERAGE(Table4[Quantity]),(G569))</f>
        <v>4</v>
      </c>
      <c r="I569">
        <v>282.48</v>
      </c>
      <c r="J569">
        <f>IF(ISBLANK(I569),AVERAGE(Table4[Unit_Price]),(I569))</f>
        <v>282.48</v>
      </c>
      <c r="K569">
        <v>0.11</v>
      </c>
      <c r="L569">
        <f>Table4[[#This Row],[Quantity cleaned]]*Table4[[#This Row],[Unit Price Cleaned]]*(1-Table4[[#This Row],[Discount]])</f>
        <v>1005.6288000000001</v>
      </c>
      <c r="M569">
        <f>IF(ISBLANK(L569),AVERAGE(Table4[Total Amount]),(L569))</f>
        <v>1005.6288000000001</v>
      </c>
      <c r="N569" t="str">
        <f>_xlfn.XLOOKUP(Table4[[#This Row],[Product_ID]],Product_Dim[Product_ID],Product_Dim[Product_Name],"Missing")</f>
        <v>Organic Sunscreen Lotion</v>
      </c>
      <c r="O569" t="str">
        <f>_xlfn.XLOOKUP(Table4[[#This Row],[Product_ID]],Product_Dim[Product_ID],Product_Dim[Category],0)</f>
        <v>Beauty</v>
      </c>
      <c r="P569">
        <f>_xlfn.XLOOKUP(Table4[[#This Row],[Product_ID]],Product_Dim[Product_ID],Product_Dim[Cost Cleaned2],"0")</f>
        <v>266.86</v>
      </c>
      <c r="Q569" s="4">
        <f>IFERROR(Table4[[#This Row],[Total Amount]]-Table4[[#This Row],[Cost]]*Table4[[#This Row],[Quantity]],0)</f>
        <v>-61.811199999999985</v>
      </c>
    </row>
    <row r="570" spans="1:17" x14ac:dyDescent="0.35">
      <c r="A570" t="s">
        <v>2383</v>
      </c>
      <c r="B570" s="1">
        <v>45446</v>
      </c>
      <c r="C570" t="s">
        <v>1027</v>
      </c>
      <c r="D570" t="s">
        <v>1582</v>
      </c>
      <c r="E570" t="s">
        <v>1770</v>
      </c>
      <c r="F570" t="str">
        <f>_xlfn.XLOOKUP(Table4[[#This Row],[Store_ID]],Table2[Store_ID],Table2[Region],"Unknown")</f>
        <v>East</v>
      </c>
      <c r="G570">
        <v>2</v>
      </c>
      <c r="H570">
        <f>IF(ISBLANK(G570),AVERAGE(Table4[Quantity]),(G570))</f>
        <v>2</v>
      </c>
      <c r="I570">
        <v>740.68</v>
      </c>
      <c r="J570">
        <f>IF(ISBLANK(I570),AVERAGE(Table4[Unit_Price]),(I570))</f>
        <v>740.68</v>
      </c>
      <c r="K570">
        <v>0.02</v>
      </c>
      <c r="L570">
        <f>Table4[[#This Row],[Quantity cleaned]]*Table4[[#This Row],[Unit Price Cleaned]]*(1-Table4[[#This Row],[Discount]])</f>
        <v>1451.7327999999998</v>
      </c>
      <c r="M570">
        <f>IF(ISBLANK(L570),AVERAGE(Table4[Total Amount]),(L570))</f>
        <v>1451.7327999999998</v>
      </c>
      <c r="N570" t="str">
        <f>_xlfn.XLOOKUP(Table4[[#This Row],[Product_ID]],Product_Dim[Product_ID],Product_Dim[Product_Name],"Missing")</f>
        <v>Outdoor Sports Water Bottle</v>
      </c>
      <c r="O570" t="str">
        <f>_xlfn.XLOOKUP(Table4[[#This Row],[Product_ID]],Product_Dim[Product_ID],Product_Dim[Category],0)</f>
        <v>Sports</v>
      </c>
      <c r="P570">
        <f>_xlfn.XLOOKUP(Table4[[#This Row],[Product_ID]],Product_Dim[Product_ID],Product_Dim[Cost Cleaned2],"0")</f>
        <v>131.51</v>
      </c>
      <c r="Q570" s="4">
        <f>IFERROR(Table4[[#This Row],[Total Amount]]-Table4[[#This Row],[Cost]]*Table4[[#This Row],[Quantity]],0)</f>
        <v>1188.7127999999998</v>
      </c>
    </row>
    <row r="571" spans="1:17" x14ac:dyDescent="0.35">
      <c r="A571" t="s">
        <v>2384</v>
      </c>
      <c r="B571" s="1">
        <v>45384</v>
      </c>
      <c r="C571" t="s">
        <v>367</v>
      </c>
      <c r="D571" t="s">
        <v>1654</v>
      </c>
      <c r="E571" t="s">
        <v>1780</v>
      </c>
      <c r="F571" t="str">
        <f>_xlfn.XLOOKUP(Table4[[#This Row],[Store_ID]],Table2[Store_ID],Table2[Region],"Unknown")</f>
        <v>South</v>
      </c>
      <c r="G571">
        <v>3</v>
      </c>
      <c r="H571">
        <f>IF(ISBLANK(G571),AVERAGE(Table4[Quantity]),(G571))</f>
        <v>3</v>
      </c>
      <c r="I571">
        <v>600.58000000000004</v>
      </c>
      <c r="J571">
        <f>IF(ISBLANK(I571),AVERAGE(Table4[Unit_Price]),(I571))</f>
        <v>600.58000000000004</v>
      </c>
      <c r="K571">
        <v>0.28999999999999998</v>
      </c>
      <c r="L571">
        <f>Table4[[#This Row],[Quantity cleaned]]*Table4[[#This Row],[Unit Price Cleaned]]*(1-Table4[[#This Row],[Discount]])</f>
        <v>1279.2354</v>
      </c>
      <c r="M571">
        <f>IF(ISBLANK(L571),AVERAGE(Table4[Total Amount]),(L571))</f>
        <v>1279.2354</v>
      </c>
      <c r="N571" t="str">
        <f>_xlfn.XLOOKUP(Table4[[#This Row],[Product_ID]],Product_Dim[Product_ID],Product_Dim[Product_Name],"Missing")</f>
        <v>Premium Blanket Throw</v>
      </c>
      <c r="O571" t="str">
        <f>_xlfn.XLOOKUP(Table4[[#This Row],[Product_ID]],Product_Dim[Product_ID],Product_Dim[Category],0)</f>
        <v>Home</v>
      </c>
      <c r="P571">
        <f>_xlfn.XLOOKUP(Table4[[#This Row],[Product_ID]],Product_Dim[Product_ID],Product_Dim[Cost Cleaned2],"0")</f>
        <v>461.47</v>
      </c>
      <c r="Q571" s="4">
        <f>IFERROR(Table4[[#This Row],[Total Amount]]-Table4[[#This Row],[Cost]]*Table4[[#This Row],[Quantity]],0)</f>
        <v>-105.17460000000005</v>
      </c>
    </row>
    <row r="572" spans="1:17" x14ac:dyDescent="0.35">
      <c r="A572" t="s">
        <v>2385</v>
      </c>
      <c r="B572" s="1">
        <v>45348</v>
      </c>
      <c r="C572" t="s">
        <v>1417</v>
      </c>
      <c r="D572" t="s">
        <v>1672</v>
      </c>
      <c r="E572" t="s">
        <v>1760</v>
      </c>
      <c r="F572" t="str">
        <f>_xlfn.XLOOKUP(Table4[[#This Row],[Store_ID]],Table2[Store_ID],Table2[Region],"Unknown")</f>
        <v>North</v>
      </c>
      <c r="G572">
        <v>3</v>
      </c>
      <c r="H572">
        <f>IF(ISBLANK(G572),AVERAGE(Table4[Quantity]),(G572))</f>
        <v>3</v>
      </c>
      <c r="I572">
        <v>345.58</v>
      </c>
      <c r="J572">
        <f>IF(ISBLANK(I572),AVERAGE(Table4[Unit_Price]),(I572))</f>
        <v>345.58</v>
      </c>
      <c r="K572">
        <v>0.22</v>
      </c>
      <c r="L572">
        <f>Table4[[#This Row],[Quantity cleaned]]*Table4[[#This Row],[Unit Price Cleaned]]*(1-Table4[[#This Row],[Discount]])</f>
        <v>808.65719999999999</v>
      </c>
      <c r="M572">
        <f>IF(ISBLANK(L572),AVERAGE(Table4[Total Amount]),(L572))</f>
        <v>808.65719999999999</v>
      </c>
      <c r="N572" t="str">
        <f>_xlfn.XLOOKUP(Table4[[#This Row],[Product_ID]],Product_Dim[Product_ID],Product_Dim[Product_Name],"Missing")</f>
        <v>Adjustable Dumbbells 20kg</v>
      </c>
      <c r="O572" t="str">
        <f>_xlfn.XLOOKUP(Table4[[#This Row],[Product_ID]],Product_Dim[Product_ID],Product_Dim[Category],0)</f>
        <v>Sports</v>
      </c>
      <c r="P572">
        <f>_xlfn.XLOOKUP(Table4[[#This Row],[Product_ID]],Product_Dim[Product_ID],Product_Dim[Cost Cleaned2],"0")</f>
        <v>240.63</v>
      </c>
      <c r="Q572" s="4">
        <f>IFERROR(Table4[[#This Row],[Total Amount]]-Table4[[#This Row],[Cost]]*Table4[[#This Row],[Quantity]],0)</f>
        <v>86.767200000000003</v>
      </c>
    </row>
    <row r="573" spans="1:17" x14ac:dyDescent="0.35">
      <c r="A573" t="s">
        <v>2386</v>
      </c>
      <c r="B573" s="1">
        <v>45688</v>
      </c>
      <c r="C573" t="s">
        <v>897</v>
      </c>
      <c r="D573" t="s">
        <v>1578</v>
      </c>
      <c r="E573" t="s">
        <v>1786</v>
      </c>
      <c r="F573" t="str">
        <f>_xlfn.XLOOKUP(Table4[[#This Row],[Store_ID]],Table2[Store_ID],Table2[Region],"Unknown")</f>
        <v>South</v>
      </c>
      <c r="G573">
        <v>1</v>
      </c>
      <c r="H573">
        <f>IF(ISBLANK(G573),AVERAGE(Table4[Quantity]),(G573))</f>
        <v>1</v>
      </c>
      <c r="I573">
        <v>974.52</v>
      </c>
      <c r="J573">
        <f>IF(ISBLANK(I573),AVERAGE(Table4[Unit_Price]),(I573))</f>
        <v>974.52</v>
      </c>
      <c r="K573">
        <v>0.01</v>
      </c>
      <c r="L573">
        <f>Table4[[#This Row],[Quantity cleaned]]*Table4[[#This Row],[Unit Price Cleaned]]*(1-Table4[[#This Row],[Discount]])</f>
        <v>964.77480000000003</v>
      </c>
      <c r="M573">
        <f>IF(ISBLANK(L573),AVERAGE(Table4[Total Amount]),(L573))</f>
        <v>964.77480000000003</v>
      </c>
      <c r="N573" t="str">
        <f>_xlfn.XLOOKUP(Table4[[#This Row],[Product_ID]],Product_Dim[Product_ID],Product_Dim[Product_Name],"Missing")</f>
        <v>Women's Denim Jeans</v>
      </c>
      <c r="O573" t="str">
        <f>_xlfn.XLOOKUP(Table4[[#This Row],[Product_ID]],Product_Dim[Product_ID],Product_Dim[Category],0)</f>
        <v>Clothing</v>
      </c>
      <c r="P573">
        <f>_xlfn.XLOOKUP(Table4[[#This Row],[Product_ID]],Product_Dim[Product_ID],Product_Dim[Cost Cleaned2],"0")</f>
        <v>254.04361702127662</v>
      </c>
      <c r="Q573" s="4">
        <f>IFERROR(Table4[[#This Row],[Total Amount]]-Table4[[#This Row],[Cost]]*Table4[[#This Row],[Quantity]],0)</f>
        <v>710.73118297872338</v>
      </c>
    </row>
    <row r="574" spans="1:17" x14ac:dyDescent="0.35">
      <c r="A574" t="s">
        <v>2387</v>
      </c>
      <c r="B574" s="1">
        <v>45249</v>
      </c>
      <c r="C574" t="s">
        <v>152</v>
      </c>
      <c r="D574" t="s">
        <v>1576</v>
      </c>
      <c r="E574" t="s">
        <v>1751</v>
      </c>
      <c r="F574" t="str">
        <f>_xlfn.XLOOKUP(Table4[[#This Row],[Store_ID]],Table2[Store_ID],Table2[Region],"Unknown")</f>
        <v>North</v>
      </c>
      <c r="G574">
        <v>3</v>
      </c>
      <c r="H574">
        <f>IF(ISBLANK(G574),AVERAGE(Table4[Quantity]),(G574))</f>
        <v>3</v>
      </c>
      <c r="I574">
        <v>282.33</v>
      </c>
      <c r="J574">
        <f>IF(ISBLANK(I574),AVERAGE(Table4[Unit_Price]),(I574))</f>
        <v>282.33</v>
      </c>
      <c r="K574">
        <v>7.0000000000000007E-2</v>
      </c>
      <c r="L574">
        <f>Table4[[#This Row],[Quantity cleaned]]*Table4[[#This Row],[Unit Price Cleaned]]*(1-Table4[[#This Row],[Discount]])</f>
        <v>787.70069999999998</v>
      </c>
      <c r="M574">
        <f>IF(ISBLANK(L574),AVERAGE(Table4[Total Amount]),(L574))</f>
        <v>787.70069999999998</v>
      </c>
      <c r="N574" t="str">
        <f>_xlfn.XLOOKUP(Table4[[#This Row],[Product_ID]],Product_Dim[Product_ID],Product_Dim[Product_Name],"Missing")</f>
        <v>Soccer Training Cone Set</v>
      </c>
      <c r="O574" t="str">
        <f>_xlfn.XLOOKUP(Table4[[#This Row],[Product_ID]],Product_Dim[Product_ID],Product_Dim[Category],0)</f>
        <v>Sports</v>
      </c>
      <c r="P574">
        <f>_xlfn.XLOOKUP(Table4[[#This Row],[Product_ID]],Product_Dim[Product_ID],Product_Dim[Cost Cleaned2],"0")</f>
        <v>144.53</v>
      </c>
      <c r="Q574" s="4">
        <f>IFERROR(Table4[[#This Row],[Total Amount]]-Table4[[#This Row],[Cost]]*Table4[[#This Row],[Quantity]],0)</f>
        <v>354.11069999999995</v>
      </c>
    </row>
    <row r="575" spans="1:17" x14ac:dyDescent="0.35">
      <c r="A575" t="s">
        <v>2388</v>
      </c>
      <c r="B575" s="1">
        <v>45726</v>
      </c>
      <c r="C575" t="s">
        <v>1188</v>
      </c>
      <c r="D575" t="s">
        <v>1694</v>
      </c>
      <c r="E575" t="s">
        <v>1807</v>
      </c>
      <c r="F575" t="str">
        <f>_xlfn.XLOOKUP(Table4[[#This Row],[Store_ID]],Table2[Store_ID],Table2[Region],"Unknown")</f>
        <v>East</v>
      </c>
      <c r="G575">
        <v>4</v>
      </c>
      <c r="H575">
        <f>IF(ISBLANK(G575),AVERAGE(Table4[Quantity]),(G575))</f>
        <v>4</v>
      </c>
      <c r="I575">
        <v>158.46</v>
      </c>
      <c r="J575">
        <f>IF(ISBLANK(I575),AVERAGE(Table4[Unit_Price]),(I575))</f>
        <v>158.46</v>
      </c>
      <c r="K575">
        <v>0.09</v>
      </c>
      <c r="L575">
        <f>Table4[[#This Row],[Quantity cleaned]]*Table4[[#This Row],[Unit Price Cleaned]]*(1-Table4[[#This Row],[Discount]])</f>
        <v>576.7944</v>
      </c>
      <c r="M575">
        <f>IF(ISBLANK(L575),AVERAGE(Table4[Total Amount]),(L575))</f>
        <v>576.7944</v>
      </c>
      <c r="N575" t="str">
        <f>_xlfn.XLOOKUP(Table4[[#This Row],[Product_ID]],Product_Dim[Product_ID],Product_Dim[Product_Name],"Missing")</f>
        <v>Wireless Mouse</v>
      </c>
      <c r="O575" t="str">
        <f>_xlfn.XLOOKUP(Table4[[#This Row],[Product_ID]],Product_Dim[Product_ID],Product_Dim[Category],0)</f>
        <v>Electronics</v>
      </c>
      <c r="P575">
        <f>_xlfn.XLOOKUP(Table4[[#This Row],[Product_ID]],Product_Dim[Product_ID],Product_Dim[Cost Cleaned2],"0")</f>
        <v>392.89</v>
      </c>
      <c r="Q575" s="4">
        <f>IFERROR(Table4[[#This Row],[Total Amount]]-Table4[[#This Row],[Cost]]*Table4[[#This Row],[Quantity]],0)</f>
        <v>-994.76559999999995</v>
      </c>
    </row>
    <row r="576" spans="1:17" x14ac:dyDescent="0.35">
      <c r="A576" t="s">
        <v>2389</v>
      </c>
      <c r="B576" s="1">
        <v>45283</v>
      </c>
      <c r="C576" t="s">
        <v>1072</v>
      </c>
      <c r="D576" t="s">
        <v>1652</v>
      </c>
      <c r="E576" t="s">
        <v>1773</v>
      </c>
      <c r="F576" t="str">
        <f>_xlfn.XLOOKUP(Table4[[#This Row],[Store_ID]],Table2[Store_ID],Table2[Region],"Unknown")</f>
        <v>South</v>
      </c>
      <c r="G576">
        <v>2</v>
      </c>
      <c r="H576">
        <f>IF(ISBLANK(G576),AVERAGE(Table4[Quantity]),(G576))</f>
        <v>2</v>
      </c>
      <c r="I576">
        <v>778.56</v>
      </c>
      <c r="J576">
        <f>IF(ISBLANK(I576),AVERAGE(Table4[Unit_Price]),(I576))</f>
        <v>778.56</v>
      </c>
      <c r="K576">
        <v>0.11</v>
      </c>
      <c r="L576">
        <f>Table4[[#This Row],[Quantity cleaned]]*Table4[[#This Row],[Unit Price Cleaned]]*(1-Table4[[#This Row],[Discount]])</f>
        <v>1385.8367999999998</v>
      </c>
      <c r="M576">
        <f>IF(ISBLANK(L576),AVERAGE(Table4[Total Amount]),(L576))</f>
        <v>1385.8367999999998</v>
      </c>
      <c r="N576" t="str">
        <f>_xlfn.XLOOKUP(Table4[[#This Row],[Product_ID]],Product_Dim[Product_ID],Product_Dim[Product_Name],"Missing")</f>
        <v>Ceramic Plant Pot</v>
      </c>
      <c r="O576" t="str">
        <f>_xlfn.XLOOKUP(Table4[[#This Row],[Product_ID]],Product_Dim[Product_ID],Product_Dim[Category],0)</f>
        <v>Home</v>
      </c>
      <c r="P576">
        <f>_xlfn.XLOOKUP(Table4[[#This Row],[Product_ID]],Product_Dim[Product_ID],Product_Dim[Cost Cleaned2],"0")</f>
        <v>81.75</v>
      </c>
      <c r="Q576" s="4">
        <f>IFERROR(Table4[[#This Row],[Total Amount]]-Table4[[#This Row],[Cost]]*Table4[[#This Row],[Quantity]],0)</f>
        <v>1222.3367999999998</v>
      </c>
    </row>
    <row r="577" spans="1:17" x14ac:dyDescent="0.35">
      <c r="A577" t="s">
        <v>2390</v>
      </c>
      <c r="B577" s="1">
        <v>45353</v>
      </c>
      <c r="C577" t="s">
        <v>756</v>
      </c>
      <c r="D577" t="s">
        <v>1642</v>
      </c>
      <c r="E577" t="s">
        <v>1807</v>
      </c>
      <c r="F577" t="str">
        <f>_xlfn.XLOOKUP(Table4[[#This Row],[Store_ID]],Table2[Store_ID],Table2[Region],"Unknown")</f>
        <v>East</v>
      </c>
      <c r="G577">
        <v>4</v>
      </c>
      <c r="H577">
        <f>IF(ISBLANK(G577),AVERAGE(Table4[Quantity]),(G577))</f>
        <v>4</v>
      </c>
      <c r="I577">
        <v>280.16000000000003</v>
      </c>
      <c r="J577">
        <f>IF(ISBLANK(I577),AVERAGE(Table4[Unit_Price]),(I577))</f>
        <v>280.16000000000003</v>
      </c>
      <c r="K577">
        <v>0.18</v>
      </c>
      <c r="L577">
        <f>Table4[[#This Row],[Quantity cleaned]]*Table4[[#This Row],[Unit Price Cleaned]]*(1-Table4[[#This Row],[Discount]])</f>
        <v>918.92480000000012</v>
      </c>
      <c r="M577">
        <f>IF(ISBLANK(L577),AVERAGE(Table4[Total Amount]),(L577))</f>
        <v>918.92480000000012</v>
      </c>
      <c r="N577" t="str">
        <f>_xlfn.XLOOKUP(Table4[[#This Row],[Product_ID]],Product_Dim[Product_ID],Product_Dim[Product_Name],"Missing")</f>
        <v>Boxing Hand Wraps</v>
      </c>
      <c r="O577" t="str">
        <f>_xlfn.XLOOKUP(Table4[[#This Row],[Product_ID]],Product_Dim[Product_ID],Product_Dim[Category],0)</f>
        <v>Sports</v>
      </c>
      <c r="P577">
        <f>_xlfn.XLOOKUP(Table4[[#This Row],[Product_ID]],Product_Dim[Product_ID],Product_Dim[Cost Cleaned2],"0")</f>
        <v>190.29</v>
      </c>
      <c r="Q577" s="4">
        <f>IFERROR(Table4[[#This Row],[Total Amount]]-Table4[[#This Row],[Cost]]*Table4[[#This Row],[Quantity]],0)</f>
        <v>157.76480000000015</v>
      </c>
    </row>
    <row r="578" spans="1:17" x14ac:dyDescent="0.35">
      <c r="A578" t="s">
        <v>2391</v>
      </c>
      <c r="B578" s="1">
        <v>45592</v>
      </c>
      <c r="C578" t="s">
        <v>906</v>
      </c>
      <c r="D578" t="s">
        <v>1684</v>
      </c>
      <c r="E578" t="s">
        <v>1791</v>
      </c>
      <c r="F578" t="str">
        <f>_xlfn.XLOOKUP(Table4[[#This Row],[Store_ID]],Table2[Store_ID],Table2[Region],"Unknown")</f>
        <v>East</v>
      </c>
      <c r="G578">
        <v>2</v>
      </c>
      <c r="H578">
        <f>IF(ISBLANK(G578),AVERAGE(Table4[Quantity]),(G578))</f>
        <v>2</v>
      </c>
      <c r="I578">
        <v>649.54999999999995</v>
      </c>
      <c r="J578">
        <f>IF(ISBLANK(I578),AVERAGE(Table4[Unit_Price]),(I578))</f>
        <v>649.54999999999995</v>
      </c>
      <c r="K578">
        <v>0.28999999999999998</v>
      </c>
      <c r="L578">
        <f>Table4[[#This Row],[Quantity cleaned]]*Table4[[#This Row],[Unit Price Cleaned]]*(1-Table4[[#This Row],[Discount]])</f>
        <v>922.36099999999988</v>
      </c>
      <c r="M578">
        <f>IF(ISBLANK(L578),AVERAGE(Table4[Total Amount]),(L578))</f>
        <v>922.36099999999988</v>
      </c>
      <c r="N578" t="str">
        <f>_xlfn.XLOOKUP(Table4[[#This Row],[Product_ID]],Product_Dim[Product_ID],Product_Dim[Product_Name],"Missing")</f>
        <v>Hair Repair Oil Treatment</v>
      </c>
      <c r="O578" t="str">
        <f>_xlfn.XLOOKUP(Table4[[#This Row],[Product_ID]],Product_Dim[Product_ID],Product_Dim[Category],0)</f>
        <v>Beauty</v>
      </c>
      <c r="P578">
        <f>_xlfn.XLOOKUP(Table4[[#This Row],[Product_ID]],Product_Dim[Product_ID],Product_Dim[Cost Cleaned2],"0")</f>
        <v>214.32</v>
      </c>
      <c r="Q578" s="4">
        <f>IFERROR(Table4[[#This Row],[Total Amount]]-Table4[[#This Row],[Cost]]*Table4[[#This Row],[Quantity]],0)</f>
        <v>493.72099999999989</v>
      </c>
    </row>
    <row r="579" spans="1:17" x14ac:dyDescent="0.35">
      <c r="A579" t="s">
        <v>2392</v>
      </c>
      <c r="B579" s="1">
        <v>45360</v>
      </c>
      <c r="C579" t="s">
        <v>35</v>
      </c>
      <c r="D579" t="s">
        <v>1718</v>
      </c>
      <c r="E579" t="s">
        <v>1755</v>
      </c>
      <c r="F579" t="str">
        <f>_xlfn.XLOOKUP(Table4[[#This Row],[Store_ID]],Table2[Store_ID],Table2[Region],"Unknown")</f>
        <v>South</v>
      </c>
      <c r="G579">
        <v>2</v>
      </c>
      <c r="H579">
        <f>IF(ISBLANK(G579),AVERAGE(Table4[Quantity]),(G579))</f>
        <v>2</v>
      </c>
      <c r="I579">
        <v>994.32</v>
      </c>
      <c r="J579">
        <f>IF(ISBLANK(I579),AVERAGE(Table4[Unit_Price]),(I579))</f>
        <v>994.32</v>
      </c>
      <c r="K579">
        <v>0.27</v>
      </c>
      <c r="L579">
        <f>Table4[[#This Row],[Quantity cleaned]]*Table4[[#This Row],[Unit Price Cleaned]]*(1-Table4[[#This Row],[Discount]])</f>
        <v>1451.7072000000001</v>
      </c>
      <c r="M579">
        <f>IF(ISBLANK(L579),AVERAGE(Table4[Total Amount]),(L579))</f>
        <v>1451.7072000000001</v>
      </c>
      <c r="N579" t="str">
        <f>_xlfn.XLOOKUP(Table4[[#This Row],[Product_ID]],Product_Dim[Product_ID],Product_Dim[Product_Name],"Missing")</f>
        <v>Sports Wrist Sweatbands</v>
      </c>
      <c r="O579" t="str">
        <f>_xlfn.XLOOKUP(Table4[[#This Row],[Product_ID]],Product_Dim[Product_ID],Product_Dim[Category],0)</f>
        <v>Sports</v>
      </c>
      <c r="P579">
        <f>_xlfn.XLOOKUP(Table4[[#This Row],[Product_ID]],Product_Dim[Product_ID],Product_Dim[Cost Cleaned2],"0")</f>
        <v>131.24</v>
      </c>
      <c r="Q579" s="4">
        <f>IFERROR(Table4[[#This Row],[Total Amount]]-Table4[[#This Row],[Cost]]*Table4[[#This Row],[Quantity]],0)</f>
        <v>1189.2272</v>
      </c>
    </row>
    <row r="580" spans="1:17" x14ac:dyDescent="0.35">
      <c r="A580" t="s">
        <v>2393</v>
      </c>
      <c r="B580" s="1">
        <v>45649</v>
      </c>
      <c r="C580" t="s">
        <v>717</v>
      </c>
      <c r="D580" t="s">
        <v>1704</v>
      </c>
      <c r="E580" t="s">
        <v>1788</v>
      </c>
      <c r="F580" t="str">
        <f>_xlfn.XLOOKUP(Table4[[#This Row],[Store_ID]],Table2[Store_ID],Table2[Region],"Unknown")</f>
        <v>North</v>
      </c>
      <c r="G580">
        <v>1</v>
      </c>
      <c r="H580">
        <f>IF(ISBLANK(G580),AVERAGE(Table4[Quantity]),(G580))</f>
        <v>1</v>
      </c>
      <c r="I580">
        <v>64.94</v>
      </c>
      <c r="J580">
        <f>IF(ISBLANK(I580),AVERAGE(Table4[Unit_Price]),(I580))</f>
        <v>64.94</v>
      </c>
      <c r="K580">
        <v>0.21</v>
      </c>
      <c r="L580">
        <f>Table4[[#This Row],[Quantity cleaned]]*Table4[[#This Row],[Unit Price Cleaned]]*(1-Table4[[#This Row],[Discount]])</f>
        <v>51.302599999999998</v>
      </c>
      <c r="M580">
        <f>IF(ISBLANK(L580),AVERAGE(Table4[Total Amount]),(L580))</f>
        <v>51.302599999999998</v>
      </c>
      <c r="N580" t="str">
        <f>_xlfn.XLOOKUP(Table4[[#This Row],[Product_ID]],Product_Dim[Product_ID],Product_Dim[Product_Name],"Missing")</f>
        <v>Badminton Racket Set</v>
      </c>
      <c r="O580" t="str">
        <f>_xlfn.XLOOKUP(Table4[[#This Row],[Product_ID]],Product_Dim[Product_ID],Product_Dim[Category],0)</f>
        <v>Sports</v>
      </c>
      <c r="P580">
        <f>_xlfn.XLOOKUP(Table4[[#This Row],[Product_ID]],Product_Dim[Product_ID],Product_Dim[Cost Cleaned2],"0")</f>
        <v>285.54000000000002</v>
      </c>
      <c r="Q580" s="4">
        <f>IFERROR(Table4[[#This Row],[Total Amount]]-Table4[[#This Row],[Cost]]*Table4[[#This Row],[Quantity]],0)</f>
        <v>-234.23740000000004</v>
      </c>
    </row>
    <row r="581" spans="1:17" x14ac:dyDescent="0.35">
      <c r="A581" t="s">
        <v>2394</v>
      </c>
      <c r="B581" s="1">
        <v>45709</v>
      </c>
      <c r="C581" t="s">
        <v>459</v>
      </c>
      <c r="D581" t="s">
        <v>1620</v>
      </c>
      <c r="E581" t="s">
        <v>1773</v>
      </c>
      <c r="F581" t="str">
        <f>_xlfn.XLOOKUP(Table4[[#This Row],[Store_ID]],Table2[Store_ID],Table2[Region],"Unknown")</f>
        <v>South</v>
      </c>
      <c r="G581">
        <v>2</v>
      </c>
      <c r="H581">
        <f>IF(ISBLANK(G581),AVERAGE(Table4[Quantity]),(G581))</f>
        <v>2</v>
      </c>
      <c r="I581">
        <v>507.66</v>
      </c>
      <c r="J581">
        <f>IF(ISBLANK(I581),AVERAGE(Table4[Unit_Price]),(I581))</f>
        <v>507.66</v>
      </c>
      <c r="K581">
        <v>0</v>
      </c>
      <c r="L581">
        <f>Table4[[#This Row],[Quantity cleaned]]*Table4[[#This Row],[Unit Price Cleaned]]*(1-Table4[[#This Row],[Discount]])</f>
        <v>1015.32</v>
      </c>
      <c r="M581">
        <f>IF(ISBLANK(L581),AVERAGE(Table4[Total Amount]),(L581))</f>
        <v>1015.32</v>
      </c>
      <c r="N581" t="str">
        <f>_xlfn.XLOOKUP(Table4[[#This Row],[Product_ID]],Product_Dim[Product_ID],Product_Dim[Product_Name],"Missing")</f>
        <v>Portable Power Bank</v>
      </c>
      <c r="O581" t="str">
        <f>_xlfn.XLOOKUP(Table4[[#This Row],[Product_ID]],Product_Dim[Product_ID],Product_Dim[Category],0)</f>
        <v>Electronics</v>
      </c>
      <c r="P581">
        <f>_xlfn.XLOOKUP(Table4[[#This Row],[Product_ID]],Product_Dim[Product_ID],Product_Dim[Cost Cleaned2],"0")</f>
        <v>326.06</v>
      </c>
      <c r="Q581" s="4">
        <f>IFERROR(Table4[[#This Row],[Total Amount]]-Table4[[#This Row],[Cost]]*Table4[[#This Row],[Quantity]],0)</f>
        <v>363.20000000000005</v>
      </c>
    </row>
    <row r="582" spans="1:17" x14ac:dyDescent="0.35">
      <c r="A582" t="s">
        <v>2395</v>
      </c>
      <c r="B582" s="1">
        <v>45273</v>
      </c>
      <c r="C582" t="s">
        <v>771</v>
      </c>
      <c r="D582" t="s">
        <v>1704</v>
      </c>
      <c r="E582" t="s">
        <v>1763</v>
      </c>
      <c r="F582" t="str">
        <f>_xlfn.XLOOKUP(Table4[[#This Row],[Store_ID]],Table2[Store_ID],Table2[Region],"Unknown")</f>
        <v>South</v>
      </c>
      <c r="G582">
        <v>4</v>
      </c>
      <c r="H582">
        <f>IF(ISBLANK(G582),AVERAGE(Table4[Quantity]),(G582))</f>
        <v>4</v>
      </c>
      <c r="I582">
        <v>968.27</v>
      </c>
      <c r="J582">
        <f>IF(ISBLANK(I582),AVERAGE(Table4[Unit_Price]),(I582))</f>
        <v>968.27</v>
      </c>
      <c r="K582">
        <v>0.03</v>
      </c>
      <c r="L582">
        <f>Table4[[#This Row],[Quantity cleaned]]*Table4[[#This Row],[Unit Price Cleaned]]*(1-Table4[[#This Row],[Discount]])</f>
        <v>3756.8876</v>
      </c>
      <c r="M582">
        <f>IF(ISBLANK(L582),AVERAGE(Table4[Total Amount]),(L582))</f>
        <v>3756.8876</v>
      </c>
      <c r="N582" t="str">
        <f>_xlfn.XLOOKUP(Table4[[#This Row],[Product_ID]],Product_Dim[Product_ID],Product_Dim[Product_Name],"Missing")</f>
        <v>Badminton Racket Set</v>
      </c>
      <c r="O582" t="str">
        <f>_xlfn.XLOOKUP(Table4[[#This Row],[Product_ID]],Product_Dim[Product_ID],Product_Dim[Category],0)</f>
        <v>Sports</v>
      </c>
      <c r="P582">
        <f>_xlfn.XLOOKUP(Table4[[#This Row],[Product_ID]],Product_Dim[Product_ID],Product_Dim[Cost Cleaned2],"0")</f>
        <v>285.54000000000002</v>
      </c>
      <c r="Q582" s="4">
        <f>IFERROR(Table4[[#This Row],[Total Amount]]-Table4[[#This Row],[Cost]]*Table4[[#This Row],[Quantity]],0)</f>
        <v>2614.7276000000002</v>
      </c>
    </row>
    <row r="583" spans="1:17" x14ac:dyDescent="0.35">
      <c r="A583" t="s">
        <v>2396</v>
      </c>
      <c r="B583" s="1">
        <v>45250</v>
      </c>
      <c r="C583" t="s">
        <v>73</v>
      </c>
      <c r="D583" t="s">
        <v>1718</v>
      </c>
      <c r="E583" t="s">
        <v>1767</v>
      </c>
      <c r="F583" t="str">
        <f>_xlfn.XLOOKUP(Table4[[#This Row],[Store_ID]],Table2[Store_ID],Table2[Region],"Unknown")</f>
        <v>North</v>
      </c>
      <c r="G583">
        <v>4</v>
      </c>
      <c r="H583">
        <f>IF(ISBLANK(G583),AVERAGE(Table4[Quantity]),(G583))</f>
        <v>4</v>
      </c>
      <c r="I583">
        <v>510.33</v>
      </c>
      <c r="J583">
        <f>IF(ISBLANK(I583),AVERAGE(Table4[Unit_Price]),(I583))</f>
        <v>510.33</v>
      </c>
      <c r="K583">
        <v>0.2</v>
      </c>
      <c r="L583">
        <f>Table4[[#This Row],[Quantity cleaned]]*Table4[[#This Row],[Unit Price Cleaned]]*(1-Table4[[#This Row],[Discount]])</f>
        <v>1633.056</v>
      </c>
      <c r="M583">
        <f>IF(ISBLANK(L583),AVERAGE(Table4[Total Amount]),(L583))</f>
        <v>1633.056</v>
      </c>
      <c r="N583" t="str">
        <f>_xlfn.XLOOKUP(Table4[[#This Row],[Product_ID]],Product_Dim[Product_ID],Product_Dim[Product_Name],"Missing")</f>
        <v>Sports Wrist Sweatbands</v>
      </c>
      <c r="O583" t="str">
        <f>_xlfn.XLOOKUP(Table4[[#This Row],[Product_ID]],Product_Dim[Product_ID],Product_Dim[Category],0)</f>
        <v>Sports</v>
      </c>
      <c r="P583">
        <f>_xlfn.XLOOKUP(Table4[[#This Row],[Product_ID]],Product_Dim[Product_ID],Product_Dim[Cost Cleaned2],"0")</f>
        <v>131.24</v>
      </c>
      <c r="Q583" s="4">
        <f>IFERROR(Table4[[#This Row],[Total Amount]]-Table4[[#This Row],[Cost]]*Table4[[#This Row],[Quantity]],0)</f>
        <v>1108.096</v>
      </c>
    </row>
    <row r="584" spans="1:17" x14ac:dyDescent="0.35">
      <c r="A584" t="s">
        <v>2397</v>
      </c>
      <c r="B584" s="1">
        <v>45539</v>
      </c>
      <c r="C584" t="s">
        <v>50</v>
      </c>
      <c r="D584" t="s">
        <v>1630</v>
      </c>
      <c r="E584" t="s">
        <v>1807</v>
      </c>
      <c r="F584" t="str">
        <f>_xlfn.XLOOKUP(Table4[[#This Row],[Store_ID]],Table2[Store_ID],Table2[Region],"Unknown")</f>
        <v>East</v>
      </c>
      <c r="G584">
        <v>2</v>
      </c>
      <c r="H584">
        <f>IF(ISBLANK(G584),AVERAGE(Table4[Quantity]),(G584))</f>
        <v>2</v>
      </c>
      <c r="I584">
        <v>156.72999999999999</v>
      </c>
      <c r="J584">
        <f>IF(ISBLANK(I584),AVERAGE(Table4[Unit_Price]),(I584))</f>
        <v>156.72999999999999</v>
      </c>
      <c r="K584">
        <v>0.18</v>
      </c>
      <c r="L584">
        <f>Table4[[#This Row],[Quantity cleaned]]*Table4[[#This Row],[Unit Price Cleaned]]*(1-Table4[[#This Row],[Discount]])</f>
        <v>257.03719999999998</v>
      </c>
      <c r="M584">
        <f>IF(ISBLANK(L584),AVERAGE(Table4[Total Amount]),(L584))</f>
        <v>257.03719999999998</v>
      </c>
      <c r="N584" t="str">
        <f>_xlfn.XLOOKUP(Table4[[#This Row],[Product_ID]],Product_Dim[Product_ID],Product_Dim[Product_Name],"Missing")</f>
        <v>Adjustable Jump Rope</v>
      </c>
      <c r="O584" t="str">
        <f>_xlfn.XLOOKUP(Table4[[#This Row],[Product_ID]],Product_Dim[Product_ID],Product_Dim[Category],0)</f>
        <v>Sports</v>
      </c>
      <c r="P584">
        <f>_xlfn.XLOOKUP(Table4[[#This Row],[Product_ID]],Product_Dim[Product_ID],Product_Dim[Cost Cleaned2],"0")</f>
        <v>167.12</v>
      </c>
      <c r="Q584" s="4">
        <f>IFERROR(Table4[[#This Row],[Total Amount]]-Table4[[#This Row],[Cost]]*Table4[[#This Row],[Quantity]],0)</f>
        <v>-77.202800000000025</v>
      </c>
    </row>
    <row r="585" spans="1:17" x14ac:dyDescent="0.35">
      <c r="A585" t="s">
        <v>2398</v>
      </c>
      <c r="B585" s="1">
        <v>45810</v>
      </c>
      <c r="C585" t="s">
        <v>476</v>
      </c>
      <c r="D585" t="s">
        <v>1740</v>
      </c>
      <c r="E585" t="s">
        <v>1783</v>
      </c>
      <c r="F585" t="str">
        <f>_xlfn.XLOOKUP(Table4[[#This Row],[Store_ID]],Table2[Store_ID],Table2[Region],"Unknown")</f>
        <v>East</v>
      </c>
      <c r="G585">
        <v>3</v>
      </c>
      <c r="H585">
        <f>IF(ISBLANK(G585),AVERAGE(Table4[Quantity]),(G585))</f>
        <v>3</v>
      </c>
      <c r="I585">
        <v>53.83</v>
      </c>
      <c r="J585">
        <f>IF(ISBLANK(I585),AVERAGE(Table4[Unit_Price]),(I585))</f>
        <v>53.83</v>
      </c>
      <c r="K585">
        <v>0.24</v>
      </c>
      <c r="L585">
        <f>Table4[[#This Row],[Quantity cleaned]]*Table4[[#This Row],[Unit Price Cleaned]]*(1-Table4[[#This Row],[Discount]])</f>
        <v>122.73240000000001</v>
      </c>
      <c r="M585">
        <f>IF(ISBLANK(L585),AVERAGE(Table4[Total Amount]),(L585))</f>
        <v>122.73240000000001</v>
      </c>
      <c r="N585" t="str">
        <f>_xlfn.XLOOKUP(Table4[[#This Row],[Product_ID]],Product_Dim[Product_ID],Product_Dim[Product_Name],"Missing")</f>
        <v>Stainless Steel Cookware Set</v>
      </c>
      <c r="O585" t="str">
        <f>_xlfn.XLOOKUP(Table4[[#This Row],[Product_ID]],Product_Dim[Product_ID],Product_Dim[Category],0)</f>
        <v>Home</v>
      </c>
      <c r="P585">
        <f>_xlfn.XLOOKUP(Table4[[#This Row],[Product_ID]],Product_Dim[Product_ID],Product_Dim[Cost Cleaned2],"0")</f>
        <v>201.41</v>
      </c>
      <c r="Q585" s="4">
        <f>IFERROR(Table4[[#This Row],[Total Amount]]-Table4[[#This Row],[Cost]]*Table4[[#This Row],[Quantity]],0)</f>
        <v>-481.49760000000003</v>
      </c>
    </row>
    <row r="586" spans="1:17" x14ac:dyDescent="0.35">
      <c r="A586" t="s">
        <v>2399</v>
      </c>
      <c r="B586" s="1">
        <v>45350</v>
      </c>
      <c r="C586" t="s">
        <v>1173</v>
      </c>
      <c r="D586" t="s">
        <v>1698</v>
      </c>
      <c r="E586" t="s">
        <v>1763</v>
      </c>
      <c r="F586" t="str">
        <f>_xlfn.XLOOKUP(Table4[[#This Row],[Store_ID]],Table2[Store_ID],Table2[Region],"Unknown")</f>
        <v>South</v>
      </c>
      <c r="G586">
        <v>1</v>
      </c>
      <c r="H586">
        <f>IF(ISBLANK(G586),AVERAGE(Table4[Quantity]),(G586))</f>
        <v>1</v>
      </c>
      <c r="I586">
        <v>34.71</v>
      </c>
      <c r="J586">
        <f>IF(ISBLANK(I586),AVERAGE(Table4[Unit_Price]),(I586))</f>
        <v>34.71</v>
      </c>
      <c r="K586">
        <v>0.1</v>
      </c>
      <c r="L586">
        <f>Table4[[#This Row],[Quantity cleaned]]*Table4[[#This Row],[Unit Price Cleaned]]*(1-Table4[[#This Row],[Discount]])</f>
        <v>31.239000000000001</v>
      </c>
      <c r="M586">
        <f>IF(ISBLANK(L586),AVERAGE(Table4[Total Amount]),(L586))</f>
        <v>31.239000000000001</v>
      </c>
      <c r="N586" t="str">
        <f>_xlfn.XLOOKUP(Table4[[#This Row],[Product_ID]],Product_Dim[Product_ID],Product_Dim[Product_Name],"Missing")</f>
        <v>Essential Oil Diffuser</v>
      </c>
      <c r="O586" t="str">
        <f>_xlfn.XLOOKUP(Table4[[#This Row],[Product_ID]],Product_Dim[Product_ID],Product_Dim[Category],0)</f>
        <v>Home</v>
      </c>
      <c r="P586">
        <f>_xlfn.XLOOKUP(Table4[[#This Row],[Product_ID]],Product_Dim[Product_ID],Product_Dim[Cost Cleaned2],"0")</f>
        <v>325.26</v>
      </c>
      <c r="Q586" s="4">
        <f>IFERROR(Table4[[#This Row],[Total Amount]]-Table4[[#This Row],[Cost]]*Table4[[#This Row],[Quantity]],0)</f>
        <v>-294.02100000000002</v>
      </c>
    </row>
    <row r="587" spans="1:17" x14ac:dyDescent="0.35">
      <c r="A587" t="s">
        <v>2400</v>
      </c>
      <c r="B587" s="1">
        <v>45633</v>
      </c>
      <c r="C587" t="s">
        <v>732</v>
      </c>
      <c r="D587" t="s">
        <v>1696</v>
      </c>
      <c r="E587" t="s">
        <v>1751</v>
      </c>
      <c r="F587" t="str">
        <f>_xlfn.XLOOKUP(Table4[[#This Row],[Store_ID]],Table2[Store_ID],Table2[Region],"Unknown")</f>
        <v>North</v>
      </c>
      <c r="G587">
        <v>2</v>
      </c>
      <c r="H587">
        <f>IF(ISBLANK(G587),AVERAGE(Table4[Quantity]),(G587))</f>
        <v>2</v>
      </c>
      <c r="I587">
        <v>829.15</v>
      </c>
      <c r="J587">
        <f>IF(ISBLANK(I587),AVERAGE(Table4[Unit_Price]),(I587))</f>
        <v>829.15</v>
      </c>
      <c r="K587">
        <v>0.11</v>
      </c>
      <c r="L587">
        <f>Table4[[#This Row],[Quantity cleaned]]*Table4[[#This Row],[Unit Price Cleaned]]*(1-Table4[[#This Row],[Discount]])</f>
        <v>1475.8869999999999</v>
      </c>
      <c r="M587">
        <f>IF(ISBLANK(L587),AVERAGE(Table4[Total Amount]),(L587))</f>
        <v>1475.8869999999999</v>
      </c>
      <c r="N587" t="str">
        <f>_xlfn.XLOOKUP(Table4[[#This Row],[Product_ID]],Product_Dim[Product_ID],Product_Dim[Product_Name],"Missing")</f>
        <v>WiFi Mesh Router</v>
      </c>
      <c r="O587" t="str">
        <f>_xlfn.XLOOKUP(Table4[[#This Row],[Product_ID]],Product_Dim[Product_ID],Product_Dim[Category],0)</f>
        <v>Electronics</v>
      </c>
      <c r="P587">
        <f>_xlfn.XLOOKUP(Table4[[#This Row],[Product_ID]],Product_Dim[Product_ID],Product_Dim[Cost Cleaned2],"0")</f>
        <v>480.9</v>
      </c>
      <c r="Q587" s="4">
        <f>IFERROR(Table4[[#This Row],[Total Amount]]-Table4[[#This Row],[Cost]]*Table4[[#This Row],[Quantity]],0)</f>
        <v>514.08699999999999</v>
      </c>
    </row>
    <row r="588" spans="1:17" x14ac:dyDescent="0.35">
      <c r="A588" t="s">
        <v>2401</v>
      </c>
      <c r="B588" s="1">
        <v>45798</v>
      </c>
      <c r="C588" t="s">
        <v>837</v>
      </c>
      <c r="D588" t="s">
        <v>1738</v>
      </c>
      <c r="E588" t="s">
        <v>1760</v>
      </c>
      <c r="F588" t="str">
        <f>_xlfn.XLOOKUP(Table4[[#This Row],[Store_ID]],Table2[Store_ID],Table2[Region],"Unknown")</f>
        <v>North</v>
      </c>
      <c r="G588">
        <v>2</v>
      </c>
      <c r="H588">
        <f>IF(ISBLANK(G588),AVERAGE(Table4[Quantity]),(G588))</f>
        <v>2</v>
      </c>
      <c r="I588">
        <v>481.86</v>
      </c>
      <c r="J588">
        <f>IF(ISBLANK(I588),AVERAGE(Table4[Unit_Price]),(I588))</f>
        <v>481.86</v>
      </c>
      <c r="K588">
        <v>0.1</v>
      </c>
      <c r="L588">
        <f>Table4[[#This Row],[Quantity cleaned]]*Table4[[#This Row],[Unit Price Cleaned]]*(1-Table4[[#This Row],[Discount]])</f>
        <v>867.34800000000007</v>
      </c>
      <c r="M588">
        <f>IF(ISBLANK(L588),AVERAGE(Table4[Total Amount]),(L588))</f>
        <v>867.34800000000007</v>
      </c>
      <c r="N588" t="str">
        <f>_xlfn.XLOOKUP(Table4[[#This Row],[Product_ID]],Product_Dim[Product_ID],Product_Dim[Product_Name],"Missing")</f>
        <v>Portable Bluetooth Speaker</v>
      </c>
      <c r="O588" t="str">
        <f>_xlfn.XLOOKUP(Table4[[#This Row],[Product_ID]],Product_Dim[Product_ID],Product_Dim[Category],0)</f>
        <v>Electronics</v>
      </c>
      <c r="P588">
        <f>_xlfn.XLOOKUP(Table4[[#This Row],[Product_ID]],Product_Dim[Product_ID],Product_Dim[Cost Cleaned2],"0")</f>
        <v>431.67</v>
      </c>
      <c r="Q588" s="4">
        <f>IFERROR(Table4[[#This Row],[Total Amount]]-Table4[[#This Row],[Cost]]*Table4[[#This Row],[Quantity]],0)</f>
        <v>4.0080000000000382</v>
      </c>
    </row>
    <row r="589" spans="1:17" x14ac:dyDescent="0.35">
      <c r="A589" t="s">
        <v>2402</v>
      </c>
      <c r="B589" s="1">
        <v>45354</v>
      </c>
      <c r="C589" t="s">
        <v>491</v>
      </c>
      <c r="D589" t="s">
        <v>1646</v>
      </c>
      <c r="E589" t="s">
        <v>1773</v>
      </c>
      <c r="F589" t="str">
        <f>_xlfn.XLOOKUP(Table4[[#This Row],[Store_ID]],Table2[Store_ID],Table2[Region],"Unknown")</f>
        <v>South</v>
      </c>
      <c r="G589">
        <v>4</v>
      </c>
      <c r="H589">
        <f>IF(ISBLANK(G589),AVERAGE(Table4[Quantity]),(G589))</f>
        <v>4</v>
      </c>
      <c r="I589">
        <v>915.17</v>
      </c>
      <c r="J589">
        <f>IF(ISBLANK(I589),AVERAGE(Table4[Unit_Price]),(I589))</f>
        <v>915.17</v>
      </c>
      <c r="K589">
        <v>0.19</v>
      </c>
      <c r="L589">
        <f>Table4[[#This Row],[Quantity cleaned]]*Table4[[#This Row],[Unit Price Cleaned]]*(1-Table4[[#This Row],[Discount]])</f>
        <v>2965.1507999999999</v>
      </c>
      <c r="M589">
        <f>IF(ISBLANK(L589),AVERAGE(Table4[Total Amount]),(L589))</f>
        <v>2965.1507999999999</v>
      </c>
      <c r="N589" t="str">
        <f>_xlfn.XLOOKUP(Table4[[#This Row],[Product_ID]],Product_Dim[Product_ID],Product_Dim[Product_Name],"Missing")</f>
        <v>Rugby Ball</v>
      </c>
      <c r="O589" t="str">
        <f>_xlfn.XLOOKUP(Table4[[#This Row],[Product_ID]],Product_Dim[Product_ID],Product_Dim[Category],0)</f>
        <v>Sports</v>
      </c>
      <c r="P589">
        <f>_xlfn.XLOOKUP(Table4[[#This Row],[Product_ID]],Product_Dim[Product_ID],Product_Dim[Cost Cleaned2],"0")</f>
        <v>212.26</v>
      </c>
      <c r="Q589" s="4">
        <f>IFERROR(Table4[[#This Row],[Total Amount]]-Table4[[#This Row],[Cost]]*Table4[[#This Row],[Quantity]],0)</f>
        <v>2116.1107999999999</v>
      </c>
    </row>
    <row r="590" spans="1:17" x14ac:dyDescent="0.35">
      <c r="A590" t="s">
        <v>2403</v>
      </c>
      <c r="B590" s="1">
        <v>45357</v>
      </c>
      <c r="C590" t="s">
        <v>691</v>
      </c>
      <c r="D590" t="s">
        <v>1684</v>
      </c>
      <c r="E590" t="s">
        <v>1804</v>
      </c>
      <c r="F590" t="str">
        <f>_xlfn.XLOOKUP(Table4[[#This Row],[Store_ID]],Table2[Store_ID],Table2[Region],"Unknown")</f>
        <v>East</v>
      </c>
      <c r="G590">
        <v>1</v>
      </c>
      <c r="H590">
        <f>IF(ISBLANK(G590),AVERAGE(Table4[Quantity]),(G590))</f>
        <v>1</v>
      </c>
      <c r="I590">
        <v>250.95</v>
      </c>
      <c r="J590">
        <f>IF(ISBLANK(I590),AVERAGE(Table4[Unit_Price]),(I590))</f>
        <v>250.95</v>
      </c>
      <c r="K590">
        <v>0.03</v>
      </c>
      <c r="L590">
        <f>Table4[[#This Row],[Quantity cleaned]]*Table4[[#This Row],[Unit Price Cleaned]]*(1-Table4[[#This Row],[Discount]])</f>
        <v>243.42149999999998</v>
      </c>
      <c r="M590">
        <f>IF(ISBLANK(L590),AVERAGE(Table4[Total Amount]),(L590))</f>
        <v>243.42149999999998</v>
      </c>
      <c r="N590" t="str">
        <f>_xlfn.XLOOKUP(Table4[[#This Row],[Product_ID]],Product_Dim[Product_ID],Product_Dim[Product_Name],"Missing")</f>
        <v>Hair Repair Oil Treatment</v>
      </c>
      <c r="O590" t="str">
        <f>_xlfn.XLOOKUP(Table4[[#This Row],[Product_ID]],Product_Dim[Product_ID],Product_Dim[Category],0)</f>
        <v>Beauty</v>
      </c>
      <c r="P590">
        <f>_xlfn.XLOOKUP(Table4[[#This Row],[Product_ID]],Product_Dim[Product_ID],Product_Dim[Cost Cleaned2],"0")</f>
        <v>214.32</v>
      </c>
      <c r="Q590" s="4">
        <f>IFERROR(Table4[[#This Row],[Total Amount]]-Table4[[#This Row],[Cost]]*Table4[[#This Row],[Quantity]],0)</f>
        <v>29.101499999999987</v>
      </c>
    </row>
    <row r="591" spans="1:17" x14ac:dyDescent="0.35">
      <c r="A591" t="s">
        <v>2404</v>
      </c>
      <c r="B591" s="1">
        <v>45257</v>
      </c>
      <c r="C591" t="s">
        <v>1018</v>
      </c>
      <c r="D591" t="s">
        <v>1734</v>
      </c>
      <c r="E591" t="s">
        <v>1767</v>
      </c>
      <c r="F591" t="str">
        <f>_xlfn.XLOOKUP(Table4[[#This Row],[Store_ID]],Table2[Store_ID],Table2[Region],"Unknown")</f>
        <v>North</v>
      </c>
      <c r="G591">
        <v>3</v>
      </c>
      <c r="H591">
        <f>IF(ISBLANK(G591),AVERAGE(Table4[Quantity]),(G591))</f>
        <v>3</v>
      </c>
      <c r="I591">
        <v>882.84</v>
      </c>
      <c r="J591">
        <f>IF(ISBLANK(I591),AVERAGE(Table4[Unit_Price]),(I591))</f>
        <v>882.84</v>
      </c>
      <c r="K591">
        <v>0.1</v>
      </c>
      <c r="L591">
        <f>Table4[[#This Row],[Quantity cleaned]]*Table4[[#This Row],[Unit Price Cleaned]]*(1-Table4[[#This Row],[Discount]])</f>
        <v>2383.6680000000001</v>
      </c>
      <c r="M591">
        <f>IF(ISBLANK(L591),AVERAGE(Table4[Total Amount]),(L591))</f>
        <v>2383.6680000000001</v>
      </c>
      <c r="N591" t="str">
        <f>_xlfn.XLOOKUP(Table4[[#This Row],[Product_ID]],Product_Dim[Product_ID],Product_Dim[Product_Name],"Missing")</f>
        <v>Women's Formal Blazer</v>
      </c>
      <c r="O591" t="str">
        <f>_xlfn.XLOOKUP(Table4[[#This Row],[Product_ID]],Product_Dim[Product_ID],Product_Dim[Category],0)</f>
        <v>Clothing</v>
      </c>
      <c r="P591">
        <f>_xlfn.XLOOKUP(Table4[[#This Row],[Product_ID]],Product_Dim[Product_ID],Product_Dim[Cost Cleaned2],"0")</f>
        <v>358.47</v>
      </c>
      <c r="Q591" s="4">
        <f>IFERROR(Table4[[#This Row],[Total Amount]]-Table4[[#This Row],[Cost]]*Table4[[#This Row],[Quantity]],0)</f>
        <v>1308.258</v>
      </c>
    </row>
    <row r="592" spans="1:17" x14ac:dyDescent="0.35">
      <c r="A592" t="s">
        <v>2405</v>
      </c>
      <c r="B592" s="1">
        <v>45702</v>
      </c>
      <c r="C592" t="s">
        <v>465</v>
      </c>
      <c r="D592" t="s">
        <v>1580</v>
      </c>
      <c r="E592" t="s">
        <v>1804</v>
      </c>
      <c r="F592" t="str">
        <f>_xlfn.XLOOKUP(Table4[[#This Row],[Store_ID]],Table2[Store_ID],Table2[Region],"Unknown")</f>
        <v>East</v>
      </c>
      <c r="G592">
        <v>4</v>
      </c>
      <c r="H592">
        <f>IF(ISBLANK(G592),AVERAGE(Table4[Quantity]),(G592))</f>
        <v>4</v>
      </c>
      <c r="I592">
        <v>573.37</v>
      </c>
      <c r="J592">
        <f>IF(ISBLANK(I592),AVERAGE(Table4[Unit_Price]),(I592))</f>
        <v>573.37</v>
      </c>
      <c r="K592">
        <v>0.04</v>
      </c>
      <c r="L592">
        <f>Table4[[#This Row],[Quantity cleaned]]*Table4[[#This Row],[Unit Price Cleaned]]*(1-Table4[[#This Row],[Discount]])</f>
        <v>2201.7408</v>
      </c>
      <c r="M592">
        <f>IF(ISBLANK(L592),AVERAGE(Table4[Total Amount]),(L592))</f>
        <v>2201.7408</v>
      </c>
      <c r="N592" t="str">
        <f>_xlfn.XLOOKUP(Table4[[#This Row],[Product_ID]],Product_Dim[Product_ID],Product_Dim[Product_Name],"Missing")</f>
        <v>Knee Support Brace</v>
      </c>
      <c r="O592" t="str">
        <f>_xlfn.XLOOKUP(Table4[[#This Row],[Product_ID]],Product_Dim[Product_ID],Product_Dim[Category],0)</f>
        <v>Sports</v>
      </c>
      <c r="P592">
        <f>_xlfn.XLOOKUP(Table4[[#This Row],[Product_ID]],Product_Dim[Product_ID],Product_Dim[Cost Cleaned2],"0")</f>
        <v>21.34</v>
      </c>
      <c r="Q592" s="4">
        <f>IFERROR(Table4[[#This Row],[Total Amount]]-Table4[[#This Row],[Cost]]*Table4[[#This Row],[Quantity]],0)</f>
        <v>2116.3807999999999</v>
      </c>
    </row>
    <row r="593" spans="1:17" x14ac:dyDescent="0.35">
      <c r="A593" t="s">
        <v>2406</v>
      </c>
      <c r="B593" s="1">
        <v>45318</v>
      </c>
      <c r="C593" t="s">
        <v>213</v>
      </c>
      <c r="D593" t="s">
        <v>1606</v>
      </c>
      <c r="E593" t="s">
        <v>1788</v>
      </c>
      <c r="F593" t="str">
        <f>_xlfn.XLOOKUP(Table4[[#This Row],[Store_ID]],Table2[Store_ID],Table2[Region],"Unknown")</f>
        <v>North</v>
      </c>
      <c r="G593">
        <v>3</v>
      </c>
      <c r="H593">
        <f>IF(ISBLANK(G593),AVERAGE(Table4[Quantity]),(G593))</f>
        <v>3</v>
      </c>
      <c r="I593">
        <v>622.72</v>
      </c>
      <c r="J593">
        <f>IF(ISBLANK(I593),AVERAGE(Table4[Unit_Price]),(I593))</f>
        <v>622.72</v>
      </c>
      <c r="K593">
        <v>0.04</v>
      </c>
      <c r="L593">
        <f>Table4[[#This Row],[Quantity cleaned]]*Table4[[#This Row],[Unit Price Cleaned]]*(1-Table4[[#This Row],[Discount]])</f>
        <v>1793.4336000000001</v>
      </c>
      <c r="M593">
        <f>IF(ISBLANK(L593),AVERAGE(Table4[Total Amount]),(L593))</f>
        <v>1793.4336000000001</v>
      </c>
      <c r="N593" t="str">
        <f>_xlfn.XLOOKUP(Table4[[#This Row],[Product_ID]],Product_Dim[Product_ID],Product_Dim[Product_Name],"Missing")</f>
        <v>Vitamin C Face Serum</v>
      </c>
      <c r="O593" t="str">
        <f>_xlfn.XLOOKUP(Table4[[#This Row],[Product_ID]],Product_Dim[Product_ID],Product_Dim[Category],0)</f>
        <v>Beauty</v>
      </c>
      <c r="P593">
        <f>_xlfn.XLOOKUP(Table4[[#This Row],[Product_ID]],Product_Dim[Product_ID],Product_Dim[Cost Cleaned2],"0")</f>
        <v>283.83</v>
      </c>
      <c r="Q593" s="4">
        <f>IFERROR(Table4[[#This Row],[Total Amount]]-Table4[[#This Row],[Cost]]*Table4[[#This Row],[Quantity]],0)</f>
        <v>941.94360000000006</v>
      </c>
    </row>
    <row r="594" spans="1:17" x14ac:dyDescent="0.35">
      <c r="A594" t="s">
        <v>2407</v>
      </c>
      <c r="B594" s="1">
        <v>45943</v>
      </c>
      <c r="C594" t="s">
        <v>1206</v>
      </c>
      <c r="D594" t="s">
        <v>1726</v>
      </c>
      <c r="E594" t="s">
        <v>1801</v>
      </c>
      <c r="F594" t="str">
        <f>_xlfn.XLOOKUP(Table4[[#This Row],[Store_ID]],Table2[Store_ID],Table2[Region],"Unknown")</f>
        <v>North</v>
      </c>
      <c r="G594">
        <v>3</v>
      </c>
      <c r="H594">
        <f>IF(ISBLANK(G594),AVERAGE(Table4[Quantity]),(G594))</f>
        <v>3</v>
      </c>
      <c r="I594">
        <v>259.74</v>
      </c>
      <c r="J594">
        <f>IF(ISBLANK(I594),AVERAGE(Table4[Unit_Price]),(I594))</f>
        <v>259.74</v>
      </c>
      <c r="K594">
        <v>0.24</v>
      </c>
      <c r="L594">
        <f>Table4[[#This Row],[Quantity cleaned]]*Table4[[#This Row],[Unit Price Cleaned]]*(1-Table4[[#This Row],[Discount]])</f>
        <v>592.20720000000006</v>
      </c>
      <c r="M594">
        <f>IF(ISBLANK(L594),AVERAGE(Table4[Total Amount]),(L594))</f>
        <v>592.20720000000006</v>
      </c>
      <c r="N594" t="str">
        <f>_xlfn.XLOOKUP(Table4[[#This Row],[Product_ID]],Product_Dim[Product_ID],Product_Dim[Product_Name],"Missing")</f>
        <v>Microwave Oven</v>
      </c>
      <c r="O594" t="str">
        <f>_xlfn.XLOOKUP(Table4[[#This Row],[Product_ID]],Product_Dim[Product_ID],Product_Dim[Category],0)</f>
        <v>Home</v>
      </c>
      <c r="P594">
        <f>_xlfn.XLOOKUP(Table4[[#This Row],[Product_ID]],Product_Dim[Product_ID],Product_Dim[Cost Cleaned2],"0")</f>
        <v>447.43</v>
      </c>
      <c r="Q594" s="4">
        <f>IFERROR(Table4[[#This Row],[Total Amount]]-Table4[[#This Row],[Cost]]*Table4[[#This Row],[Quantity]],0)</f>
        <v>-750.08279999999991</v>
      </c>
    </row>
    <row r="595" spans="1:17" x14ac:dyDescent="0.35">
      <c r="A595" t="s">
        <v>2408</v>
      </c>
      <c r="B595" s="1">
        <v>45769</v>
      </c>
      <c r="C595" t="s">
        <v>200</v>
      </c>
      <c r="D595" t="s">
        <v>1598</v>
      </c>
      <c r="E595" t="s">
        <v>1791</v>
      </c>
      <c r="F595" t="str">
        <f>_xlfn.XLOOKUP(Table4[[#This Row],[Store_ID]],Table2[Store_ID],Table2[Region],"Unknown")</f>
        <v>East</v>
      </c>
      <c r="G595">
        <v>4</v>
      </c>
      <c r="H595">
        <f>IF(ISBLANK(G595),AVERAGE(Table4[Quantity]),(G595))</f>
        <v>4</v>
      </c>
      <c r="I595">
        <v>951.09</v>
      </c>
      <c r="J595">
        <f>IF(ISBLANK(I595),AVERAGE(Table4[Unit_Price]),(I595))</f>
        <v>951.09</v>
      </c>
      <c r="K595">
        <v>0.14000000000000001</v>
      </c>
      <c r="L595">
        <f>Table4[[#This Row],[Quantity cleaned]]*Table4[[#This Row],[Unit Price Cleaned]]*(1-Table4[[#This Row],[Discount]])</f>
        <v>3271.7496000000001</v>
      </c>
      <c r="M595">
        <f>IF(ISBLANK(L595),AVERAGE(Table4[Total Amount]),(L595))</f>
        <v>3271.7496000000001</v>
      </c>
      <c r="N595" t="str">
        <f>_xlfn.XLOOKUP(Table4[[#This Row],[Product_ID]],Product_Dim[Product_ID],Product_Dim[Product_Name],"Missing")</f>
        <v>Sports Stopwatch Timer</v>
      </c>
      <c r="O595" t="str">
        <f>_xlfn.XLOOKUP(Table4[[#This Row],[Product_ID]],Product_Dim[Product_ID],Product_Dim[Category],0)</f>
        <v>Sports</v>
      </c>
      <c r="P595">
        <f>_xlfn.XLOOKUP(Table4[[#This Row],[Product_ID]],Product_Dim[Product_ID],Product_Dim[Cost Cleaned2],"0")</f>
        <v>38.76</v>
      </c>
      <c r="Q595" s="4">
        <f>IFERROR(Table4[[#This Row],[Total Amount]]-Table4[[#This Row],[Cost]]*Table4[[#This Row],[Quantity]],0)</f>
        <v>3116.7096000000001</v>
      </c>
    </row>
    <row r="596" spans="1:17" x14ac:dyDescent="0.35">
      <c r="A596" t="s">
        <v>2409</v>
      </c>
      <c r="B596" s="1">
        <v>45765</v>
      </c>
      <c r="C596" t="s">
        <v>646</v>
      </c>
      <c r="D596" t="s">
        <v>1740</v>
      </c>
      <c r="E596" t="s">
        <v>1755</v>
      </c>
      <c r="F596" t="str">
        <f>_xlfn.XLOOKUP(Table4[[#This Row],[Store_ID]],Table2[Store_ID],Table2[Region],"Unknown")</f>
        <v>South</v>
      </c>
      <c r="G596">
        <v>1</v>
      </c>
      <c r="H596">
        <f>IF(ISBLANK(G596),AVERAGE(Table4[Quantity]),(G596))</f>
        <v>1</v>
      </c>
      <c r="I596">
        <v>71.709999999999994</v>
      </c>
      <c r="J596">
        <f>IF(ISBLANK(I596),AVERAGE(Table4[Unit_Price]),(I596))</f>
        <v>71.709999999999994</v>
      </c>
      <c r="K596">
        <v>0.23</v>
      </c>
      <c r="L596">
        <f>Table4[[#This Row],[Quantity cleaned]]*Table4[[#This Row],[Unit Price Cleaned]]*(1-Table4[[#This Row],[Discount]])</f>
        <v>55.216699999999996</v>
      </c>
      <c r="M596">
        <f>IF(ISBLANK(L596),AVERAGE(Table4[Total Amount]),(L596))</f>
        <v>55.216699999999996</v>
      </c>
      <c r="N596" t="str">
        <f>_xlfn.XLOOKUP(Table4[[#This Row],[Product_ID]],Product_Dim[Product_ID],Product_Dim[Product_Name],"Missing")</f>
        <v>Stainless Steel Cookware Set</v>
      </c>
      <c r="O596" t="str">
        <f>_xlfn.XLOOKUP(Table4[[#This Row],[Product_ID]],Product_Dim[Product_ID],Product_Dim[Category],0)</f>
        <v>Home</v>
      </c>
      <c r="P596">
        <f>_xlfn.XLOOKUP(Table4[[#This Row],[Product_ID]],Product_Dim[Product_ID],Product_Dim[Cost Cleaned2],"0")</f>
        <v>201.41</v>
      </c>
      <c r="Q596" s="4">
        <f>IFERROR(Table4[[#This Row],[Total Amount]]-Table4[[#This Row],[Cost]]*Table4[[#This Row],[Quantity]],0)</f>
        <v>-146.19329999999999</v>
      </c>
    </row>
    <row r="597" spans="1:17" x14ac:dyDescent="0.35">
      <c r="A597" t="s">
        <v>2410</v>
      </c>
      <c r="B597" s="1">
        <v>45891</v>
      </c>
      <c r="C597" t="s">
        <v>569</v>
      </c>
      <c r="D597" t="s">
        <v>1582</v>
      </c>
      <c r="E597" t="s">
        <v>1773</v>
      </c>
      <c r="F597" t="str">
        <f>_xlfn.XLOOKUP(Table4[[#This Row],[Store_ID]],Table2[Store_ID],Table2[Region],"Unknown")</f>
        <v>South</v>
      </c>
      <c r="G597">
        <v>4</v>
      </c>
      <c r="H597">
        <f>IF(ISBLANK(G597),AVERAGE(Table4[Quantity]),(G597))</f>
        <v>4</v>
      </c>
      <c r="I597">
        <v>894.93</v>
      </c>
      <c r="J597">
        <f>IF(ISBLANK(I597),AVERAGE(Table4[Unit_Price]),(I597))</f>
        <v>894.93</v>
      </c>
      <c r="K597">
        <v>0.05</v>
      </c>
      <c r="L597">
        <f>Table4[[#This Row],[Quantity cleaned]]*Table4[[#This Row],[Unit Price Cleaned]]*(1-Table4[[#This Row],[Discount]])</f>
        <v>3400.7339999999995</v>
      </c>
      <c r="M597">
        <f>IF(ISBLANK(L597),AVERAGE(Table4[Total Amount]),(L597))</f>
        <v>3400.7339999999995</v>
      </c>
      <c r="N597" t="str">
        <f>_xlfn.XLOOKUP(Table4[[#This Row],[Product_ID]],Product_Dim[Product_ID],Product_Dim[Product_Name],"Missing")</f>
        <v>Outdoor Sports Water Bottle</v>
      </c>
      <c r="O597" t="str">
        <f>_xlfn.XLOOKUP(Table4[[#This Row],[Product_ID]],Product_Dim[Product_ID],Product_Dim[Category],0)</f>
        <v>Sports</v>
      </c>
      <c r="P597">
        <f>_xlfn.XLOOKUP(Table4[[#This Row],[Product_ID]],Product_Dim[Product_ID],Product_Dim[Cost Cleaned2],"0")</f>
        <v>131.51</v>
      </c>
      <c r="Q597" s="4">
        <f>IFERROR(Table4[[#This Row],[Total Amount]]-Table4[[#This Row],[Cost]]*Table4[[#This Row],[Quantity]],0)</f>
        <v>2874.6939999999995</v>
      </c>
    </row>
    <row r="598" spans="1:17" x14ac:dyDescent="0.35">
      <c r="A598" t="s">
        <v>2411</v>
      </c>
      <c r="B598" s="1">
        <v>45842</v>
      </c>
      <c r="C598" t="s">
        <v>655</v>
      </c>
      <c r="D598" t="s">
        <v>1698</v>
      </c>
      <c r="E598" t="s">
        <v>1776</v>
      </c>
      <c r="F598" t="str">
        <f>_xlfn.XLOOKUP(Table4[[#This Row],[Store_ID]],Table2[Store_ID],Table2[Region],"Unknown")</f>
        <v>West</v>
      </c>
      <c r="G598">
        <v>4</v>
      </c>
      <c r="H598">
        <f>IF(ISBLANK(G598),AVERAGE(Table4[Quantity]),(G598))</f>
        <v>4</v>
      </c>
      <c r="I598">
        <v>870.18</v>
      </c>
      <c r="J598">
        <f>IF(ISBLANK(I598),AVERAGE(Table4[Unit_Price]),(I598))</f>
        <v>870.18</v>
      </c>
      <c r="K598">
        <v>0.13</v>
      </c>
      <c r="L598">
        <f>Table4[[#This Row],[Quantity cleaned]]*Table4[[#This Row],[Unit Price Cleaned]]*(1-Table4[[#This Row],[Discount]])</f>
        <v>3028.2264</v>
      </c>
      <c r="M598">
        <f>IF(ISBLANK(L598),AVERAGE(Table4[Total Amount]),(L598))</f>
        <v>3028.2264</v>
      </c>
      <c r="N598" t="str">
        <f>_xlfn.XLOOKUP(Table4[[#This Row],[Product_ID]],Product_Dim[Product_ID],Product_Dim[Product_Name],"Missing")</f>
        <v>Essential Oil Diffuser</v>
      </c>
      <c r="O598" t="str">
        <f>_xlfn.XLOOKUP(Table4[[#This Row],[Product_ID]],Product_Dim[Product_ID],Product_Dim[Category],0)</f>
        <v>Home</v>
      </c>
      <c r="P598">
        <f>_xlfn.XLOOKUP(Table4[[#This Row],[Product_ID]],Product_Dim[Product_ID],Product_Dim[Cost Cleaned2],"0")</f>
        <v>325.26</v>
      </c>
      <c r="Q598" s="4">
        <f>IFERROR(Table4[[#This Row],[Total Amount]]-Table4[[#This Row],[Cost]]*Table4[[#This Row],[Quantity]],0)</f>
        <v>1727.1864</v>
      </c>
    </row>
    <row r="599" spans="1:17" x14ac:dyDescent="0.35">
      <c r="A599" t="s">
        <v>2412</v>
      </c>
      <c r="B599" s="1">
        <v>45382</v>
      </c>
      <c r="C599" t="s">
        <v>879</v>
      </c>
      <c r="D599" t="s">
        <v>1670</v>
      </c>
      <c r="E599" t="s">
        <v>1755</v>
      </c>
      <c r="F599" t="str">
        <f>_xlfn.XLOOKUP(Table4[[#This Row],[Store_ID]],Table2[Store_ID],Table2[Region],"Unknown")</f>
        <v>South</v>
      </c>
      <c r="G599">
        <v>2</v>
      </c>
      <c r="H599">
        <f>IF(ISBLANK(G599),AVERAGE(Table4[Quantity]),(G599))</f>
        <v>2</v>
      </c>
      <c r="I599">
        <v>552.72</v>
      </c>
      <c r="J599">
        <f>IF(ISBLANK(I599),AVERAGE(Table4[Unit_Price]),(I599))</f>
        <v>552.72</v>
      </c>
      <c r="K599">
        <v>0.06</v>
      </c>
      <c r="L599">
        <f>Table4[[#This Row],[Quantity cleaned]]*Table4[[#This Row],[Unit Price Cleaned]]*(1-Table4[[#This Row],[Discount]])</f>
        <v>1039.1135999999999</v>
      </c>
      <c r="M599">
        <f>IF(ISBLANK(L599),AVERAGE(Table4[Total Amount]),(L599))</f>
        <v>1039.1135999999999</v>
      </c>
      <c r="N599" t="str">
        <f>_xlfn.XLOOKUP(Table4[[#This Row],[Product_ID]],Product_Dim[Product_ID],Product_Dim[Product_Name],"Missing")</f>
        <v>Matte Lipstick Set</v>
      </c>
      <c r="O599" t="str">
        <f>_xlfn.XLOOKUP(Table4[[#This Row],[Product_ID]],Product_Dim[Product_ID],Product_Dim[Category],0)</f>
        <v>Beauty</v>
      </c>
      <c r="P599">
        <f>_xlfn.XLOOKUP(Table4[[#This Row],[Product_ID]],Product_Dim[Product_ID],Product_Dim[Cost Cleaned2],"0")</f>
        <v>299.11</v>
      </c>
      <c r="Q599" s="4">
        <f>IFERROR(Table4[[#This Row],[Total Amount]]-Table4[[#This Row],[Cost]]*Table4[[#This Row],[Quantity]],0)</f>
        <v>440.89359999999988</v>
      </c>
    </row>
    <row r="600" spans="1:17" x14ac:dyDescent="0.35">
      <c r="A600" t="s">
        <v>2413</v>
      </c>
      <c r="B600" s="1">
        <v>45236</v>
      </c>
      <c r="C600" t="s">
        <v>783</v>
      </c>
      <c r="D600" t="s">
        <v>1620</v>
      </c>
      <c r="E600" t="s">
        <v>1776</v>
      </c>
      <c r="F600" t="str">
        <f>_xlfn.XLOOKUP(Table4[[#This Row],[Store_ID]],Table2[Store_ID],Table2[Region],"Unknown")</f>
        <v>West</v>
      </c>
      <c r="G600">
        <v>3</v>
      </c>
      <c r="H600">
        <f>IF(ISBLANK(G600),AVERAGE(Table4[Quantity]),(G600))</f>
        <v>3</v>
      </c>
      <c r="I600">
        <v>700.43</v>
      </c>
      <c r="J600">
        <f>IF(ISBLANK(I600),AVERAGE(Table4[Unit_Price]),(I600))</f>
        <v>700.43</v>
      </c>
      <c r="K600">
        <v>0.01</v>
      </c>
      <c r="L600">
        <f>Table4[[#This Row],[Quantity cleaned]]*Table4[[#This Row],[Unit Price Cleaned]]*(1-Table4[[#This Row],[Discount]])</f>
        <v>2080.2770999999998</v>
      </c>
      <c r="M600">
        <f>IF(ISBLANK(L600),AVERAGE(Table4[Total Amount]),(L600))</f>
        <v>2080.2770999999998</v>
      </c>
      <c r="N600" t="str">
        <f>_xlfn.XLOOKUP(Table4[[#This Row],[Product_ID]],Product_Dim[Product_ID],Product_Dim[Product_Name],"Missing")</f>
        <v>Portable Power Bank</v>
      </c>
      <c r="O600" t="str">
        <f>_xlfn.XLOOKUP(Table4[[#This Row],[Product_ID]],Product_Dim[Product_ID],Product_Dim[Category],0)</f>
        <v>Electronics</v>
      </c>
      <c r="P600">
        <f>_xlfn.XLOOKUP(Table4[[#This Row],[Product_ID]],Product_Dim[Product_ID],Product_Dim[Cost Cleaned2],"0")</f>
        <v>326.06</v>
      </c>
      <c r="Q600" s="4">
        <f>IFERROR(Table4[[#This Row],[Total Amount]]-Table4[[#This Row],[Cost]]*Table4[[#This Row],[Quantity]],0)</f>
        <v>1102.0970999999997</v>
      </c>
    </row>
    <row r="601" spans="1:17" x14ac:dyDescent="0.35">
      <c r="A601" t="s">
        <v>2414</v>
      </c>
      <c r="B601" s="1">
        <v>45806</v>
      </c>
      <c r="C601" t="s">
        <v>1060</v>
      </c>
      <c r="D601" t="s">
        <v>1559</v>
      </c>
      <c r="E601" t="s">
        <v>1755</v>
      </c>
      <c r="F601" t="str">
        <f>_xlfn.XLOOKUP(Table4[[#This Row],[Store_ID]],Table2[Store_ID],Table2[Region],"Unknown")</f>
        <v>South</v>
      </c>
      <c r="G601">
        <v>2</v>
      </c>
      <c r="H601">
        <f>IF(ISBLANK(G601),AVERAGE(Table4[Quantity]),(G601))</f>
        <v>2</v>
      </c>
      <c r="I601">
        <v>823.03</v>
      </c>
      <c r="J601">
        <f>IF(ISBLANK(I601),AVERAGE(Table4[Unit_Price]),(I601))</f>
        <v>823.03</v>
      </c>
      <c r="K601">
        <v>0.18</v>
      </c>
      <c r="L601">
        <f>Table4[[#This Row],[Quantity cleaned]]*Table4[[#This Row],[Unit Price Cleaned]]*(1-Table4[[#This Row],[Discount]])</f>
        <v>1349.7692</v>
      </c>
      <c r="M601">
        <f>IF(ISBLANK(L601),AVERAGE(Table4[Total Amount]),(L601))</f>
        <v>1349.7692</v>
      </c>
      <c r="N601" t="str">
        <f>_xlfn.XLOOKUP(Table4[[#This Row],[Product_ID]],Product_Dim[Product_ID],Product_Dim[Product_Name],"Missing")</f>
        <v>Adjustable Dumbbell Set</v>
      </c>
      <c r="O601" t="str">
        <f>_xlfn.XLOOKUP(Table4[[#This Row],[Product_ID]],Product_Dim[Product_ID],Product_Dim[Category],0)</f>
        <v>Sports</v>
      </c>
      <c r="P601">
        <f>_xlfn.XLOOKUP(Table4[[#This Row],[Product_ID]],Product_Dim[Product_ID],Product_Dim[Cost Cleaned2],"0")</f>
        <v>495.72</v>
      </c>
      <c r="Q601" s="4">
        <f>IFERROR(Table4[[#This Row],[Total Amount]]-Table4[[#This Row],[Cost]]*Table4[[#This Row],[Quantity]],0)</f>
        <v>358.3291999999999</v>
      </c>
    </row>
    <row r="602" spans="1:17" x14ac:dyDescent="0.35">
      <c r="A602" t="s">
        <v>2415</v>
      </c>
      <c r="B602" s="1">
        <v>45401</v>
      </c>
      <c r="C602" t="s">
        <v>810</v>
      </c>
      <c r="D602" t="s">
        <v>1726</v>
      </c>
      <c r="E602" t="s">
        <v>1770</v>
      </c>
      <c r="F602" t="str">
        <f>_xlfn.XLOOKUP(Table4[[#This Row],[Store_ID]],Table2[Store_ID],Table2[Region],"Unknown")</f>
        <v>East</v>
      </c>
      <c r="G602">
        <v>1</v>
      </c>
      <c r="H602">
        <f>IF(ISBLANK(G602),AVERAGE(Table4[Quantity]),(G602))</f>
        <v>1</v>
      </c>
      <c r="I602">
        <v>117.37</v>
      </c>
      <c r="J602">
        <f>IF(ISBLANK(I602),AVERAGE(Table4[Unit_Price]),(I602))</f>
        <v>117.37</v>
      </c>
      <c r="K602">
        <v>0.21</v>
      </c>
      <c r="L602">
        <f>Table4[[#This Row],[Quantity cleaned]]*Table4[[#This Row],[Unit Price Cleaned]]*(1-Table4[[#This Row],[Discount]])</f>
        <v>92.722300000000004</v>
      </c>
      <c r="M602">
        <f>IF(ISBLANK(L602),AVERAGE(Table4[Total Amount]),(L602))</f>
        <v>92.722300000000004</v>
      </c>
      <c r="N602" t="str">
        <f>_xlfn.XLOOKUP(Table4[[#This Row],[Product_ID]],Product_Dim[Product_ID],Product_Dim[Product_Name],"Missing")</f>
        <v>Microwave Oven</v>
      </c>
      <c r="O602" t="str">
        <f>_xlfn.XLOOKUP(Table4[[#This Row],[Product_ID]],Product_Dim[Product_ID],Product_Dim[Category],0)</f>
        <v>Home</v>
      </c>
      <c r="P602">
        <f>_xlfn.XLOOKUP(Table4[[#This Row],[Product_ID]],Product_Dim[Product_ID],Product_Dim[Cost Cleaned2],"0")</f>
        <v>447.43</v>
      </c>
      <c r="Q602" s="4">
        <f>IFERROR(Table4[[#This Row],[Total Amount]]-Table4[[#This Row],[Cost]]*Table4[[#This Row],[Quantity]],0)</f>
        <v>-354.70769999999999</v>
      </c>
    </row>
    <row r="603" spans="1:17" x14ac:dyDescent="0.35">
      <c r="A603" t="s">
        <v>2416</v>
      </c>
      <c r="B603" s="1">
        <v>45716</v>
      </c>
      <c r="C603" t="s">
        <v>364</v>
      </c>
      <c r="D603" t="s">
        <v>1654</v>
      </c>
      <c r="E603" t="s">
        <v>1751</v>
      </c>
      <c r="F603" t="str">
        <f>_xlfn.XLOOKUP(Table4[[#This Row],[Store_ID]],Table2[Store_ID],Table2[Region],"Unknown")</f>
        <v>North</v>
      </c>
      <c r="G603">
        <v>4</v>
      </c>
      <c r="H603">
        <f>IF(ISBLANK(G603),AVERAGE(Table4[Quantity]),(G603))</f>
        <v>4</v>
      </c>
      <c r="I603">
        <v>165.37</v>
      </c>
      <c r="J603">
        <f>IF(ISBLANK(I603),AVERAGE(Table4[Unit_Price]),(I603))</f>
        <v>165.37</v>
      </c>
      <c r="K603">
        <v>0.28999999999999998</v>
      </c>
      <c r="L603">
        <f>Table4[[#This Row],[Quantity cleaned]]*Table4[[#This Row],[Unit Price Cleaned]]*(1-Table4[[#This Row],[Discount]])</f>
        <v>469.6508</v>
      </c>
      <c r="M603">
        <f>IF(ISBLANK(L603),AVERAGE(Table4[Total Amount]),(L603))</f>
        <v>469.6508</v>
      </c>
      <c r="N603" t="str">
        <f>_xlfn.XLOOKUP(Table4[[#This Row],[Product_ID]],Product_Dim[Product_ID],Product_Dim[Product_Name],"Missing")</f>
        <v>Premium Blanket Throw</v>
      </c>
      <c r="O603" t="str">
        <f>_xlfn.XLOOKUP(Table4[[#This Row],[Product_ID]],Product_Dim[Product_ID],Product_Dim[Category],0)</f>
        <v>Home</v>
      </c>
      <c r="P603">
        <f>_xlfn.XLOOKUP(Table4[[#This Row],[Product_ID]],Product_Dim[Product_ID],Product_Dim[Cost Cleaned2],"0")</f>
        <v>461.47</v>
      </c>
      <c r="Q603" s="4">
        <f>IFERROR(Table4[[#This Row],[Total Amount]]-Table4[[#This Row],[Cost]]*Table4[[#This Row],[Quantity]],0)</f>
        <v>-1376.2292000000002</v>
      </c>
    </row>
    <row r="604" spans="1:17" x14ac:dyDescent="0.35">
      <c r="A604" t="s">
        <v>2417</v>
      </c>
      <c r="B604" s="1">
        <v>45718</v>
      </c>
      <c r="C604" t="s">
        <v>1176</v>
      </c>
      <c r="D604" t="s">
        <v>1551</v>
      </c>
      <c r="E604" t="s">
        <v>1783</v>
      </c>
      <c r="F604" t="str">
        <f>_xlfn.XLOOKUP(Table4[[#This Row],[Store_ID]],Table2[Store_ID],Table2[Region],"Unknown")</f>
        <v>East</v>
      </c>
      <c r="G604">
        <v>3</v>
      </c>
      <c r="H604">
        <f>IF(ISBLANK(G604),AVERAGE(Table4[Quantity]),(G604))</f>
        <v>3</v>
      </c>
      <c r="I604">
        <v>483.06</v>
      </c>
      <c r="J604">
        <f>IF(ISBLANK(I604),AVERAGE(Table4[Unit_Price]),(I604))</f>
        <v>483.06</v>
      </c>
      <c r="K604">
        <v>0.05</v>
      </c>
      <c r="L604">
        <f>Table4[[#This Row],[Quantity cleaned]]*Table4[[#This Row],[Unit Price Cleaned]]*(1-Table4[[#This Row],[Discount]])</f>
        <v>1376.721</v>
      </c>
      <c r="M604">
        <f>IF(ISBLANK(L604),AVERAGE(Table4[Total Amount]),(L604))</f>
        <v>1376.721</v>
      </c>
      <c r="N604" t="str">
        <f>_xlfn.XLOOKUP(Table4[[#This Row],[Product_ID]],Product_Dim[Product_ID],Product_Dim[Product_Name],"Missing")</f>
        <v>Herbal Face Moisturizer</v>
      </c>
      <c r="O604" t="str">
        <f>_xlfn.XLOOKUP(Table4[[#This Row],[Product_ID]],Product_Dim[Product_ID],Product_Dim[Category],0)</f>
        <v>Beauty</v>
      </c>
      <c r="P604">
        <f>_xlfn.XLOOKUP(Table4[[#This Row],[Product_ID]],Product_Dim[Product_ID],Product_Dim[Cost Cleaned2],"0")</f>
        <v>312.8</v>
      </c>
      <c r="Q604" s="4">
        <f>IFERROR(Table4[[#This Row],[Total Amount]]-Table4[[#This Row],[Cost]]*Table4[[#This Row],[Quantity]],0)</f>
        <v>438.32099999999991</v>
      </c>
    </row>
    <row r="605" spans="1:17" x14ac:dyDescent="0.35">
      <c r="A605" t="s">
        <v>2418</v>
      </c>
      <c r="B605" s="1">
        <v>45379</v>
      </c>
      <c r="C605" t="s">
        <v>924</v>
      </c>
      <c r="D605" t="s">
        <v>1704</v>
      </c>
      <c r="E605" t="s">
        <v>1773</v>
      </c>
      <c r="F605" t="str">
        <f>_xlfn.XLOOKUP(Table4[[#This Row],[Store_ID]],Table2[Store_ID],Table2[Region],"Unknown")</f>
        <v>South</v>
      </c>
      <c r="G605">
        <v>4</v>
      </c>
      <c r="H605">
        <f>IF(ISBLANK(G605),AVERAGE(Table4[Quantity]),(G605))</f>
        <v>4</v>
      </c>
      <c r="I605">
        <v>262.05</v>
      </c>
      <c r="J605">
        <f>IF(ISBLANK(I605),AVERAGE(Table4[Unit_Price]),(I605))</f>
        <v>262.05</v>
      </c>
      <c r="K605">
        <v>0.24</v>
      </c>
      <c r="L605">
        <f>Table4[[#This Row],[Quantity cleaned]]*Table4[[#This Row],[Unit Price Cleaned]]*(1-Table4[[#This Row],[Discount]])</f>
        <v>796.63200000000006</v>
      </c>
      <c r="M605">
        <f>IF(ISBLANK(L605),AVERAGE(Table4[Total Amount]),(L605))</f>
        <v>796.63200000000006</v>
      </c>
      <c r="N605" t="str">
        <f>_xlfn.XLOOKUP(Table4[[#This Row],[Product_ID]],Product_Dim[Product_ID],Product_Dim[Product_Name],"Missing")</f>
        <v>Badminton Racket Set</v>
      </c>
      <c r="O605" t="str">
        <f>_xlfn.XLOOKUP(Table4[[#This Row],[Product_ID]],Product_Dim[Product_ID],Product_Dim[Category],0)</f>
        <v>Sports</v>
      </c>
      <c r="P605">
        <f>_xlfn.XLOOKUP(Table4[[#This Row],[Product_ID]],Product_Dim[Product_ID],Product_Dim[Cost Cleaned2],"0")</f>
        <v>285.54000000000002</v>
      </c>
      <c r="Q605" s="4">
        <f>IFERROR(Table4[[#This Row],[Total Amount]]-Table4[[#This Row],[Cost]]*Table4[[#This Row],[Quantity]],0)</f>
        <v>-345.52800000000002</v>
      </c>
    </row>
    <row r="606" spans="1:17" x14ac:dyDescent="0.35">
      <c r="A606" t="s">
        <v>2419</v>
      </c>
      <c r="B606" s="1">
        <v>45635</v>
      </c>
      <c r="C606" t="s">
        <v>1423</v>
      </c>
      <c r="D606" t="s">
        <v>1570</v>
      </c>
      <c r="E606" t="s">
        <v>1793</v>
      </c>
      <c r="F606" t="str">
        <f>_xlfn.XLOOKUP(Table4[[#This Row],[Store_ID]],Table2[Store_ID],Table2[Region],"Unknown")</f>
        <v>South</v>
      </c>
      <c r="G606">
        <v>3</v>
      </c>
      <c r="H606">
        <f>IF(ISBLANK(G606),AVERAGE(Table4[Quantity]),(G606))</f>
        <v>3</v>
      </c>
      <c r="I606">
        <v>970.89</v>
      </c>
      <c r="J606">
        <f>IF(ISBLANK(I606),AVERAGE(Table4[Unit_Price]),(I606))</f>
        <v>970.89</v>
      </c>
      <c r="K606">
        <v>0.11</v>
      </c>
      <c r="L606">
        <f>Table4[[#This Row],[Quantity cleaned]]*Table4[[#This Row],[Unit Price Cleaned]]*(1-Table4[[#This Row],[Discount]])</f>
        <v>2592.2763</v>
      </c>
      <c r="M606">
        <f>IF(ISBLANK(L606),AVERAGE(Table4[Total Amount]),(L606))</f>
        <v>2592.2763</v>
      </c>
      <c r="N606" t="str">
        <f>_xlfn.XLOOKUP(Table4[[#This Row],[Product_ID]],Product_Dim[Product_ID],Product_Dim[Product_Name],"Missing")</f>
        <v>Decorative Wall Mirror</v>
      </c>
      <c r="O606" t="str">
        <f>_xlfn.XLOOKUP(Table4[[#This Row],[Product_ID]],Product_Dim[Product_ID],Product_Dim[Category],0)</f>
        <v>Home</v>
      </c>
      <c r="P606">
        <f>_xlfn.XLOOKUP(Table4[[#This Row],[Product_ID]],Product_Dim[Product_ID],Product_Dim[Cost Cleaned2],"0")</f>
        <v>48.01</v>
      </c>
      <c r="Q606" s="4">
        <f>IFERROR(Table4[[#This Row],[Total Amount]]-Table4[[#This Row],[Cost]]*Table4[[#This Row],[Quantity]],0)</f>
        <v>2448.2462999999998</v>
      </c>
    </row>
    <row r="607" spans="1:17" x14ac:dyDescent="0.35">
      <c r="A607" t="s">
        <v>2420</v>
      </c>
      <c r="B607" s="1">
        <v>45222</v>
      </c>
      <c r="C607" t="s">
        <v>697</v>
      </c>
      <c r="D607" t="s">
        <v>1686</v>
      </c>
      <c r="E607" t="s">
        <v>1746</v>
      </c>
      <c r="F607" t="str">
        <f>_xlfn.XLOOKUP(Table4[[#This Row],[Store_ID]],Table2[Store_ID],Table2[Region],"Unknown")</f>
        <v>East</v>
      </c>
      <c r="G607">
        <v>1</v>
      </c>
      <c r="H607">
        <f>IF(ISBLANK(G607),AVERAGE(Table4[Quantity]),(G607))</f>
        <v>1</v>
      </c>
      <c r="I607">
        <v>61.11</v>
      </c>
      <c r="J607">
        <f>IF(ISBLANK(I607),AVERAGE(Table4[Unit_Price]),(I607))</f>
        <v>61.11</v>
      </c>
      <c r="K607">
        <v>0.1</v>
      </c>
      <c r="L607">
        <f>Table4[[#This Row],[Quantity cleaned]]*Table4[[#This Row],[Unit Price Cleaned]]*(1-Table4[[#This Row],[Discount]])</f>
        <v>54.999000000000002</v>
      </c>
      <c r="M607">
        <f>IF(ISBLANK(L607),AVERAGE(Table4[Total Amount]),(L607))</f>
        <v>54.999000000000002</v>
      </c>
      <c r="N607" t="str">
        <f>_xlfn.XLOOKUP(Table4[[#This Row],[Product_ID]],Product_Dim[Product_ID],Product_Dim[Product_Name],"Missing")</f>
        <v>Professional Jump Rope</v>
      </c>
      <c r="O607" t="str">
        <f>_xlfn.XLOOKUP(Table4[[#This Row],[Product_ID]],Product_Dim[Product_ID],Product_Dim[Category],0)</f>
        <v>Sports</v>
      </c>
      <c r="P607">
        <f>_xlfn.XLOOKUP(Table4[[#This Row],[Product_ID]],Product_Dim[Product_ID],Product_Dim[Cost Cleaned2],"0")</f>
        <v>477.61</v>
      </c>
      <c r="Q607" s="4">
        <f>IFERROR(Table4[[#This Row],[Total Amount]]-Table4[[#This Row],[Cost]]*Table4[[#This Row],[Quantity]],0)</f>
        <v>-422.61099999999999</v>
      </c>
    </row>
    <row r="608" spans="1:17" x14ac:dyDescent="0.35">
      <c r="A608" t="s">
        <v>2421</v>
      </c>
      <c r="B608" s="1">
        <v>45555</v>
      </c>
      <c r="C608" t="s">
        <v>116</v>
      </c>
      <c r="D608" t="s">
        <v>1596</v>
      </c>
      <c r="E608" t="s">
        <v>1776</v>
      </c>
      <c r="F608" t="str">
        <f>_xlfn.XLOOKUP(Table4[[#This Row],[Store_ID]],Table2[Store_ID],Table2[Region],"Unknown")</f>
        <v>West</v>
      </c>
      <c r="G608">
        <v>3</v>
      </c>
      <c r="H608">
        <f>IF(ISBLANK(G608),AVERAGE(Table4[Quantity]),(G608))</f>
        <v>3</v>
      </c>
      <c r="I608">
        <v>827.88</v>
      </c>
      <c r="J608">
        <f>IF(ISBLANK(I608),AVERAGE(Table4[Unit_Price]),(I608))</f>
        <v>827.88</v>
      </c>
      <c r="K608">
        <v>0.19</v>
      </c>
      <c r="L608">
        <f>Table4[[#This Row],[Quantity cleaned]]*Table4[[#This Row],[Unit Price Cleaned]]*(1-Table4[[#This Row],[Discount]])</f>
        <v>2011.7483999999999</v>
      </c>
      <c r="M608">
        <f>IF(ISBLANK(L608),AVERAGE(Table4[Total Amount]),(L608))</f>
        <v>2011.7483999999999</v>
      </c>
      <c r="N608" t="str">
        <f>_xlfn.XLOOKUP(Table4[[#This Row],[Product_ID]],Product_Dim[Product_ID],Product_Dim[Product_Name],"Missing")</f>
        <v>Decorative Floor Vase</v>
      </c>
      <c r="O608" t="str">
        <f>_xlfn.XLOOKUP(Table4[[#This Row],[Product_ID]],Product_Dim[Product_ID],Product_Dim[Category],0)</f>
        <v>Home</v>
      </c>
      <c r="P608">
        <f>_xlfn.XLOOKUP(Table4[[#This Row],[Product_ID]],Product_Dim[Product_ID],Product_Dim[Cost Cleaned2],"0")</f>
        <v>254.04361702127662</v>
      </c>
      <c r="Q608" s="4">
        <f>IFERROR(Table4[[#This Row],[Total Amount]]-Table4[[#This Row],[Cost]]*Table4[[#This Row],[Quantity]],0)</f>
        <v>1249.6175489361701</v>
      </c>
    </row>
    <row r="609" spans="1:17" x14ac:dyDescent="0.35">
      <c r="A609" t="s">
        <v>2422</v>
      </c>
      <c r="B609" s="1">
        <v>45583</v>
      </c>
      <c r="C609" t="s">
        <v>1329</v>
      </c>
      <c r="D609" t="s">
        <v>1716</v>
      </c>
      <c r="E609" t="s">
        <v>1791</v>
      </c>
      <c r="F609" t="str">
        <f>_xlfn.XLOOKUP(Table4[[#This Row],[Store_ID]],Table2[Store_ID],Table2[Region],"Unknown")</f>
        <v>East</v>
      </c>
      <c r="G609">
        <v>3</v>
      </c>
      <c r="H609">
        <f>IF(ISBLANK(G609),AVERAGE(Table4[Quantity]),(G609))</f>
        <v>3</v>
      </c>
      <c r="I609">
        <v>926.85</v>
      </c>
      <c r="J609">
        <f>IF(ISBLANK(I609),AVERAGE(Table4[Unit_Price]),(I609))</f>
        <v>926.85</v>
      </c>
      <c r="K609">
        <v>0.18</v>
      </c>
      <c r="L609">
        <f>Table4[[#This Row],[Quantity cleaned]]*Table4[[#This Row],[Unit Price Cleaned]]*(1-Table4[[#This Row],[Discount]])</f>
        <v>2280.0510000000004</v>
      </c>
      <c r="M609">
        <f>IF(ISBLANK(L609),AVERAGE(Table4[Total Amount]),(L609))</f>
        <v>2280.0510000000004</v>
      </c>
      <c r="N609" t="str">
        <f>_xlfn.XLOOKUP(Table4[[#This Row],[Product_ID]],Product_Dim[Product_ID],Product_Dim[Product_Name],"Missing")</f>
        <v>LED Bedside Lamp</v>
      </c>
      <c r="O609" t="str">
        <f>_xlfn.XLOOKUP(Table4[[#This Row],[Product_ID]],Product_Dim[Product_ID],Product_Dim[Category],0)</f>
        <v>Home</v>
      </c>
      <c r="P609">
        <f>_xlfn.XLOOKUP(Table4[[#This Row],[Product_ID]],Product_Dim[Product_ID],Product_Dim[Cost Cleaned2],"0")</f>
        <v>371.38</v>
      </c>
      <c r="Q609" s="4">
        <f>IFERROR(Table4[[#This Row],[Total Amount]]-Table4[[#This Row],[Cost]]*Table4[[#This Row],[Quantity]],0)</f>
        <v>1165.9110000000005</v>
      </c>
    </row>
    <row r="610" spans="1:17" x14ac:dyDescent="0.35">
      <c r="A610" t="s">
        <v>2423</v>
      </c>
      <c r="B610" s="1">
        <v>45662</v>
      </c>
      <c r="C610" t="s">
        <v>994</v>
      </c>
      <c r="D610" t="s">
        <v>1562</v>
      </c>
      <c r="E610" t="s">
        <v>1793</v>
      </c>
      <c r="F610" t="str">
        <f>_xlfn.XLOOKUP(Table4[[#This Row],[Store_ID]],Table2[Store_ID],Table2[Region],"Unknown")</f>
        <v>South</v>
      </c>
      <c r="G610">
        <v>1</v>
      </c>
      <c r="H610">
        <f>IF(ISBLANK(G610),AVERAGE(Table4[Quantity]),(G610))</f>
        <v>1</v>
      </c>
      <c r="I610">
        <v>874.59</v>
      </c>
      <c r="J610">
        <f>IF(ISBLANK(I610),AVERAGE(Table4[Unit_Price]),(I610))</f>
        <v>874.59</v>
      </c>
      <c r="K610">
        <v>0.28999999999999998</v>
      </c>
      <c r="L610">
        <f>Table4[[#This Row],[Quantity cleaned]]*Table4[[#This Row],[Unit Price Cleaned]]*(1-Table4[[#This Row],[Discount]])</f>
        <v>620.95889999999997</v>
      </c>
      <c r="M610">
        <f>IF(ISBLANK(L610),AVERAGE(Table4[Total Amount]),(L610))</f>
        <v>620.95889999999997</v>
      </c>
      <c r="N610" t="str">
        <f>_xlfn.XLOOKUP(Table4[[#This Row],[Product_ID]],Product_Dim[Product_ID],Product_Dim[Product_Name],"Missing")</f>
        <v>Ceramic Kitchen Bowl Set</v>
      </c>
      <c r="O610" t="str">
        <f>_xlfn.XLOOKUP(Table4[[#This Row],[Product_ID]],Product_Dim[Product_ID],Product_Dim[Category],0)</f>
        <v>Home</v>
      </c>
      <c r="P610">
        <f>_xlfn.XLOOKUP(Table4[[#This Row],[Product_ID]],Product_Dim[Product_ID],Product_Dim[Cost Cleaned2],"0")</f>
        <v>298.86</v>
      </c>
      <c r="Q610" s="4">
        <f>IFERROR(Table4[[#This Row],[Total Amount]]-Table4[[#This Row],[Cost]]*Table4[[#This Row],[Quantity]],0)</f>
        <v>322.09889999999996</v>
      </c>
    </row>
    <row r="611" spans="1:17" x14ac:dyDescent="0.35">
      <c r="A611" t="s">
        <v>2424</v>
      </c>
      <c r="B611" s="1">
        <v>45921</v>
      </c>
      <c r="C611" t="s">
        <v>1444</v>
      </c>
      <c r="D611" t="s">
        <v>1572</v>
      </c>
      <c r="E611" t="s">
        <v>1751</v>
      </c>
      <c r="F611" t="str">
        <f>_xlfn.XLOOKUP(Table4[[#This Row],[Store_ID]],Table2[Store_ID],Table2[Region],"Unknown")</f>
        <v>North</v>
      </c>
      <c r="G611">
        <v>4</v>
      </c>
      <c r="H611">
        <f>IF(ISBLANK(G611),AVERAGE(Table4[Quantity]),(G611))</f>
        <v>4</v>
      </c>
      <c r="I611">
        <v>479.11</v>
      </c>
      <c r="J611">
        <f>IF(ISBLANK(I611),AVERAGE(Table4[Unit_Price]),(I611))</f>
        <v>479.11</v>
      </c>
      <c r="K611">
        <v>0.24</v>
      </c>
      <c r="L611">
        <f>Table4[[#This Row],[Quantity cleaned]]*Table4[[#This Row],[Unit Price Cleaned]]*(1-Table4[[#This Row],[Discount]])</f>
        <v>1456.4944</v>
      </c>
      <c r="M611">
        <f>IF(ISBLANK(L611),AVERAGE(Table4[Total Amount]),(L611))</f>
        <v>1456.4944</v>
      </c>
      <c r="N611" t="str">
        <f>_xlfn.XLOOKUP(Table4[[#This Row],[Product_ID]],Product_Dim[Product_ID],Product_Dim[Product_Name],"Missing")</f>
        <v>4K Home Projector</v>
      </c>
      <c r="O611" t="str">
        <f>_xlfn.XLOOKUP(Table4[[#This Row],[Product_ID]],Product_Dim[Product_ID],Product_Dim[Category],0)</f>
        <v>Electronics</v>
      </c>
      <c r="P611">
        <f>_xlfn.XLOOKUP(Table4[[#This Row],[Product_ID]],Product_Dim[Product_ID],Product_Dim[Cost Cleaned2],"0")</f>
        <v>465.34</v>
      </c>
      <c r="Q611" s="4">
        <f>IFERROR(Table4[[#This Row],[Total Amount]]-Table4[[#This Row],[Cost]]*Table4[[#This Row],[Quantity]],0)</f>
        <v>-404.86559999999986</v>
      </c>
    </row>
    <row r="612" spans="1:17" x14ac:dyDescent="0.35">
      <c r="A612" t="s">
        <v>2425</v>
      </c>
      <c r="B612" s="1">
        <v>45490</v>
      </c>
      <c r="C612" t="s">
        <v>688</v>
      </c>
      <c r="D612" t="s">
        <v>1606</v>
      </c>
      <c r="E612" t="s">
        <v>1801</v>
      </c>
      <c r="F612" t="str">
        <f>_xlfn.XLOOKUP(Table4[[#This Row],[Store_ID]],Table2[Store_ID],Table2[Region],"Unknown")</f>
        <v>North</v>
      </c>
      <c r="G612">
        <v>3</v>
      </c>
      <c r="H612">
        <f>IF(ISBLANK(G612),AVERAGE(Table4[Quantity]),(G612))</f>
        <v>3</v>
      </c>
      <c r="I612">
        <v>182.91</v>
      </c>
      <c r="J612">
        <f>IF(ISBLANK(I612),AVERAGE(Table4[Unit_Price]),(I612))</f>
        <v>182.91</v>
      </c>
      <c r="K612">
        <v>0.28999999999999998</v>
      </c>
      <c r="L612">
        <f>Table4[[#This Row],[Quantity cleaned]]*Table4[[#This Row],[Unit Price Cleaned]]*(1-Table4[[#This Row],[Discount]])</f>
        <v>389.59829999999999</v>
      </c>
      <c r="M612">
        <f>IF(ISBLANK(L612),AVERAGE(Table4[Total Amount]),(L612))</f>
        <v>389.59829999999999</v>
      </c>
      <c r="N612" t="str">
        <f>_xlfn.XLOOKUP(Table4[[#This Row],[Product_ID]],Product_Dim[Product_ID],Product_Dim[Product_Name],"Missing")</f>
        <v>Vitamin C Face Serum</v>
      </c>
      <c r="O612" t="str">
        <f>_xlfn.XLOOKUP(Table4[[#This Row],[Product_ID]],Product_Dim[Product_ID],Product_Dim[Category],0)</f>
        <v>Beauty</v>
      </c>
      <c r="P612">
        <f>_xlfn.XLOOKUP(Table4[[#This Row],[Product_ID]],Product_Dim[Product_ID],Product_Dim[Cost Cleaned2],"0")</f>
        <v>283.83</v>
      </c>
      <c r="Q612" s="4">
        <f>IFERROR(Table4[[#This Row],[Total Amount]]-Table4[[#This Row],[Cost]]*Table4[[#This Row],[Quantity]],0)</f>
        <v>-461.89170000000001</v>
      </c>
    </row>
    <row r="613" spans="1:17" x14ac:dyDescent="0.35">
      <c r="A613" t="s">
        <v>2426</v>
      </c>
      <c r="B613" s="1">
        <v>45652</v>
      </c>
      <c r="C613" t="s">
        <v>861</v>
      </c>
      <c r="D613" t="s">
        <v>1610</v>
      </c>
      <c r="E613" t="s">
        <v>1767</v>
      </c>
      <c r="F613" t="str">
        <f>_xlfn.XLOOKUP(Table4[[#This Row],[Store_ID]],Table2[Store_ID],Table2[Region],"Unknown")</f>
        <v>North</v>
      </c>
      <c r="G613">
        <v>4</v>
      </c>
      <c r="H613">
        <f>IF(ISBLANK(G613),AVERAGE(Table4[Quantity]),(G613))</f>
        <v>4</v>
      </c>
      <c r="I613">
        <v>745.51</v>
      </c>
      <c r="J613">
        <f>IF(ISBLANK(I613),AVERAGE(Table4[Unit_Price]),(I613))</f>
        <v>745.51</v>
      </c>
      <c r="K613">
        <v>0.05</v>
      </c>
      <c r="L613">
        <f>Table4[[#This Row],[Quantity cleaned]]*Table4[[#This Row],[Unit Price Cleaned]]*(1-Table4[[#This Row],[Discount]])</f>
        <v>2832.9379999999996</v>
      </c>
      <c r="M613">
        <f>IF(ISBLANK(L613),AVERAGE(Table4[Total Amount]),(L613))</f>
        <v>2832.9379999999996</v>
      </c>
      <c r="N613" t="str">
        <f>_xlfn.XLOOKUP(Table4[[#This Row],[Product_ID]],Product_Dim[Product_ID],Product_Dim[Product_Name],"Missing")</f>
        <v>Gaming Mechanical Keyboard</v>
      </c>
      <c r="O613" t="str">
        <f>_xlfn.XLOOKUP(Table4[[#This Row],[Product_ID]],Product_Dim[Product_ID],Product_Dim[Category],0)</f>
        <v>Electronics</v>
      </c>
      <c r="P613">
        <f>_xlfn.XLOOKUP(Table4[[#This Row],[Product_ID]],Product_Dim[Product_ID],Product_Dim[Cost Cleaned2],"0")</f>
        <v>419.28</v>
      </c>
      <c r="Q613" s="4">
        <f>IFERROR(Table4[[#This Row],[Total Amount]]-Table4[[#This Row],[Cost]]*Table4[[#This Row],[Quantity]],0)</f>
        <v>1155.8179999999998</v>
      </c>
    </row>
    <row r="614" spans="1:17" x14ac:dyDescent="0.35">
      <c r="A614" t="s">
        <v>2427</v>
      </c>
      <c r="B614" s="1">
        <v>45598</v>
      </c>
      <c r="C614" t="s">
        <v>1476</v>
      </c>
      <c r="D614" t="s">
        <v>1718</v>
      </c>
      <c r="E614" t="s">
        <v>1795</v>
      </c>
      <c r="F614" t="str">
        <f>_xlfn.XLOOKUP(Table4[[#This Row],[Store_ID]],Table2[Store_ID],Table2[Region],"Unknown")</f>
        <v>North</v>
      </c>
      <c r="G614">
        <v>3</v>
      </c>
      <c r="H614">
        <f>IF(ISBLANK(G614),AVERAGE(Table4[Quantity]),(G614))</f>
        <v>3</v>
      </c>
      <c r="I614">
        <v>920.61</v>
      </c>
      <c r="J614">
        <f>IF(ISBLANK(I614),AVERAGE(Table4[Unit_Price]),(I614))</f>
        <v>920.61</v>
      </c>
      <c r="K614">
        <v>0.04</v>
      </c>
      <c r="L614">
        <f>Table4[[#This Row],[Quantity cleaned]]*Table4[[#This Row],[Unit Price Cleaned]]*(1-Table4[[#This Row],[Discount]])</f>
        <v>2651.3568</v>
      </c>
      <c r="M614">
        <f>IF(ISBLANK(L614),AVERAGE(Table4[Total Amount]),(L614))</f>
        <v>2651.3568</v>
      </c>
      <c r="N614" t="str">
        <f>_xlfn.XLOOKUP(Table4[[#This Row],[Product_ID]],Product_Dim[Product_ID],Product_Dim[Product_Name],"Missing")</f>
        <v>Sports Wrist Sweatbands</v>
      </c>
      <c r="O614" t="str">
        <f>_xlfn.XLOOKUP(Table4[[#This Row],[Product_ID]],Product_Dim[Product_ID],Product_Dim[Category],0)</f>
        <v>Sports</v>
      </c>
      <c r="P614">
        <f>_xlfn.XLOOKUP(Table4[[#This Row],[Product_ID]],Product_Dim[Product_ID],Product_Dim[Cost Cleaned2],"0")</f>
        <v>131.24</v>
      </c>
      <c r="Q614" s="4">
        <f>IFERROR(Table4[[#This Row],[Total Amount]]-Table4[[#This Row],[Cost]]*Table4[[#This Row],[Quantity]],0)</f>
        <v>2257.6368000000002</v>
      </c>
    </row>
    <row r="615" spans="1:17" x14ac:dyDescent="0.35">
      <c r="A615" t="s">
        <v>2428</v>
      </c>
      <c r="B615" s="1">
        <v>45772</v>
      </c>
      <c r="C615" t="s">
        <v>1314</v>
      </c>
      <c r="D615" t="s">
        <v>1692</v>
      </c>
      <c r="E615" t="s">
        <v>1783</v>
      </c>
      <c r="F615" t="str">
        <f>_xlfn.XLOOKUP(Table4[[#This Row],[Store_ID]],Table2[Store_ID],Table2[Region],"Unknown")</f>
        <v>East</v>
      </c>
      <c r="G615">
        <v>4</v>
      </c>
      <c r="H615">
        <f>IF(ISBLANK(G615),AVERAGE(Table4[Quantity]),(G615))</f>
        <v>4</v>
      </c>
      <c r="I615">
        <v>659.03</v>
      </c>
      <c r="J615">
        <f>IF(ISBLANK(I615),AVERAGE(Table4[Unit_Price]),(I615))</f>
        <v>659.03</v>
      </c>
      <c r="K615">
        <v>0.15</v>
      </c>
      <c r="L615">
        <f>Table4[[#This Row],[Quantity cleaned]]*Table4[[#This Row],[Unit Price Cleaned]]*(1-Table4[[#This Row],[Discount]])</f>
        <v>2240.7019999999998</v>
      </c>
      <c r="M615">
        <f>IF(ISBLANK(L615),AVERAGE(Table4[Total Amount]),(L615))</f>
        <v>2240.7019999999998</v>
      </c>
      <c r="N615" t="str">
        <f>_xlfn.XLOOKUP(Table4[[#This Row],[Product_ID]],Product_Dim[Product_ID],Product_Dim[Product_Name],"Missing")</f>
        <v>Women's Ankle Boots</v>
      </c>
      <c r="O615" t="str">
        <f>_xlfn.XLOOKUP(Table4[[#This Row],[Product_ID]],Product_Dim[Product_ID],Product_Dim[Category],0)</f>
        <v>Clothing</v>
      </c>
      <c r="P615">
        <f>_xlfn.XLOOKUP(Table4[[#This Row],[Product_ID]],Product_Dim[Product_ID],Product_Dim[Cost Cleaned2],"0")</f>
        <v>158.13999999999999</v>
      </c>
      <c r="Q615" s="4">
        <f>IFERROR(Table4[[#This Row],[Total Amount]]-Table4[[#This Row],[Cost]]*Table4[[#This Row],[Quantity]],0)</f>
        <v>1608.1419999999998</v>
      </c>
    </row>
    <row r="616" spans="1:17" x14ac:dyDescent="0.35">
      <c r="A616" t="s">
        <v>2429</v>
      </c>
      <c r="B616" s="1">
        <v>45338</v>
      </c>
      <c r="C616" t="s">
        <v>1505</v>
      </c>
      <c r="D616" t="s">
        <v>1559</v>
      </c>
      <c r="E616" t="s">
        <v>1755</v>
      </c>
      <c r="F616" t="str">
        <f>_xlfn.XLOOKUP(Table4[[#This Row],[Store_ID]],Table2[Store_ID],Table2[Region],"Unknown")</f>
        <v>South</v>
      </c>
      <c r="G616">
        <v>1</v>
      </c>
      <c r="H616">
        <f>IF(ISBLANK(G616),AVERAGE(Table4[Quantity]),(G616))</f>
        <v>1</v>
      </c>
      <c r="I616">
        <v>312.91000000000003</v>
      </c>
      <c r="J616">
        <f>IF(ISBLANK(I616),AVERAGE(Table4[Unit_Price]),(I616))</f>
        <v>312.91000000000003</v>
      </c>
      <c r="K616">
        <v>0.12</v>
      </c>
      <c r="L616">
        <f>Table4[[#This Row],[Quantity cleaned]]*Table4[[#This Row],[Unit Price Cleaned]]*(1-Table4[[#This Row],[Discount]])</f>
        <v>275.36080000000004</v>
      </c>
      <c r="M616">
        <f>IF(ISBLANK(L616),AVERAGE(Table4[Total Amount]),(L616))</f>
        <v>275.36080000000004</v>
      </c>
      <c r="N616" t="str">
        <f>_xlfn.XLOOKUP(Table4[[#This Row],[Product_ID]],Product_Dim[Product_ID],Product_Dim[Product_Name],"Missing")</f>
        <v>Adjustable Dumbbell Set</v>
      </c>
      <c r="O616" t="str">
        <f>_xlfn.XLOOKUP(Table4[[#This Row],[Product_ID]],Product_Dim[Product_ID],Product_Dim[Category],0)</f>
        <v>Sports</v>
      </c>
      <c r="P616">
        <f>_xlfn.XLOOKUP(Table4[[#This Row],[Product_ID]],Product_Dim[Product_ID],Product_Dim[Cost Cleaned2],"0")</f>
        <v>495.72</v>
      </c>
      <c r="Q616" s="4">
        <f>IFERROR(Table4[[#This Row],[Total Amount]]-Table4[[#This Row],[Cost]]*Table4[[#This Row],[Quantity]],0)</f>
        <v>-220.35919999999999</v>
      </c>
    </row>
    <row r="617" spans="1:17" x14ac:dyDescent="0.35">
      <c r="A617" t="s">
        <v>2430</v>
      </c>
      <c r="B617" s="1">
        <v>45524</v>
      </c>
      <c r="C617" t="s">
        <v>730</v>
      </c>
      <c r="D617" t="s">
        <v>1566</v>
      </c>
      <c r="E617" t="s">
        <v>1804</v>
      </c>
      <c r="F617" t="str">
        <f>_xlfn.XLOOKUP(Table4[[#This Row],[Store_ID]],Table2[Store_ID],Table2[Region],"Unknown")</f>
        <v>East</v>
      </c>
      <c r="G617">
        <v>4</v>
      </c>
      <c r="H617">
        <f>IF(ISBLANK(G617),AVERAGE(Table4[Quantity]),(G617))</f>
        <v>4</v>
      </c>
      <c r="I617">
        <v>705.64</v>
      </c>
      <c r="J617">
        <f>IF(ISBLANK(I617),AVERAGE(Table4[Unit_Price]),(I617))</f>
        <v>705.64</v>
      </c>
      <c r="K617">
        <v>0.11</v>
      </c>
      <c r="L617">
        <f>Table4[[#This Row],[Quantity cleaned]]*Table4[[#This Row],[Unit Price Cleaned]]*(1-Table4[[#This Row],[Discount]])</f>
        <v>2512.0783999999999</v>
      </c>
      <c r="M617">
        <f>IF(ISBLANK(L617),AVERAGE(Table4[Total Amount]),(L617))</f>
        <v>2512.0783999999999</v>
      </c>
      <c r="N617" t="str">
        <f>_xlfn.XLOOKUP(Table4[[#This Row],[Product_ID]],Product_Dim[Product_ID],Product_Dim[Product_Name],"Missing")</f>
        <v>Hair Strengthening Shampoo</v>
      </c>
      <c r="O617" t="str">
        <f>_xlfn.XLOOKUP(Table4[[#This Row],[Product_ID]],Product_Dim[Product_ID],Product_Dim[Category],0)</f>
        <v>Beauty</v>
      </c>
      <c r="P617">
        <f>_xlfn.XLOOKUP(Table4[[#This Row],[Product_ID]],Product_Dim[Product_ID],Product_Dim[Cost Cleaned2],"0")</f>
        <v>115.82</v>
      </c>
      <c r="Q617" s="4">
        <f>IFERROR(Table4[[#This Row],[Total Amount]]-Table4[[#This Row],[Cost]]*Table4[[#This Row],[Quantity]],0)</f>
        <v>2048.7983999999997</v>
      </c>
    </row>
    <row r="618" spans="1:17" x14ac:dyDescent="0.35">
      <c r="A618" t="s">
        <v>2431</v>
      </c>
      <c r="B618" s="1">
        <v>45497</v>
      </c>
      <c r="C618" t="s">
        <v>482</v>
      </c>
      <c r="D618" t="s">
        <v>1559</v>
      </c>
      <c r="E618" t="s">
        <v>1783</v>
      </c>
      <c r="F618" t="str">
        <f>_xlfn.XLOOKUP(Table4[[#This Row],[Store_ID]],Table2[Store_ID],Table2[Region],"Unknown")</f>
        <v>East</v>
      </c>
      <c r="G618">
        <v>4</v>
      </c>
      <c r="H618">
        <f>IF(ISBLANK(G618),AVERAGE(Table4[Quantity]),(G618))</f>
        <v>4</v>
      </c>
      <c r="I618">
        <v>386.41</v>
      </c>
      <c r="J618">
        <f>IF(ISBLANK(I618),AVERAGE(Table4[Unit_Price]),(I618))</f>
        <v>386.41</v>
      </c>
      <c r="K618">
        <v>0.13</v>
      </c>
      <c r="L618">
        <f>Table4[[#This Row],[Quantity cleaned]]*Table4[[#This Row],[Unit Price Cleaned]]*(1-Table4[[#This Row],[Discount]])</f>
        <v>1344.7068000000002</v>
      </c>
      <c r="M618">
        <f>IF(ISBLANK(L618),AVERAGE(Table4[Total Amount]),(L618))</f>
        <v>1344.7068000000002</v>
      </c>
      <c r="N618" t="str">
        <f>_xlfn.XLOOKUP(Table4[[#This Row],[Product_ID]],Product_Dim[Product_ID],Product_Dim[Product_Name],"Missing")</f>
        <v>Adjustable Dumbbell Set</v>
      </c>
      <c r="O618" t="str">
        <f>_xlfn.XLOOKUP(Table4[[#This Row],[Product_ID]],Product_Dim[Product_ID],Product_Dim[Category],0)</f>
        <v>Sports</v>
      </c>
      <c r="P618">
        <f>_xlfn.XLOOKUP(Table4[[#This Row],[Product_ID]],Product_Dim[Product_ID],Product_Dim[Cost Cleaned2],"0")</f>
        <v>495.72</v>
      </c>
      <c r="Q618" s="4">
        <f>IFERROR(Table4[[#This Row],[Total Amount]]-Table4[[#This Row],[Cost]]*Table4[[#This Row],[Quantity]],0)</f>
        <v>-638.17319999999995</v>
      </c>
    </row>
    <row r="619" spans="1:17" x14ac:dyDescent="0.35">
      <c r="A619" t="s">
        <v>2432</v>
      </c>
      <c r="B619" s="1">
        <v>45534</v>
      </c>
      <c r="C619" t="s">
        <v>116</v>
      </c>
      <c r="D619" t="s">
        <v>1730</v>
      </c>
      <c r="E619" t="s">
        <v>1786</v>
      </c>
      <c r="F619" t="str">
        <f>_xlfn.XLOOKUP(Table4[[#This Row],[Store_ID]],Table2[Store_ID],Table2[Region],"Unknown")</f>
        <v>South</v>
      </c>
      <c r="G619">
        <v>3</v>
      </c>
      <c r="H619">
        <f>IF(ISBLANK(G619),AVERAGE(Table4[Quantity]),(G619))</f>
        <v>3</v>
      </c>
      <c r="I619">
        <v>265.89</v>
      </c>
      <c r="J619">
        <f>IF(ISBLANK(I619),AVERAGE(Table4[Unit_Price]),(I619))</f>
        <v>265.89</v>
      </c>
      <c r="K619">
        <v>0.08</v>
      </c>
      <c r="L619">
        <f>Table4[[#This Row],[Quantity cleaned]]*Table4[[#This Row],[Unit Price Cleaned]]*(1-Table4[[#This Row],[Discount]])</f>
        <v>733.85640000000001</v>
      </c>
      <c r="M619">
        <f>IF(ISBLANK(L619),AVERAGE(Table4[Total Amount]),(L619))</f>
        <v>733.85640000000001</v>
      </c>
      <c r="N619" t="str">
        <f>_xlfn.XLOOKUP(Table4[[#This Row],[Product_ID]],Product_Dim[Product_ID],Product_Dim[Product_Name],"Missing")</f>
        <v>Vitamin E Body Lotion</v>
      </c>
      <c r="O619" t="str">
        <f>_xlfn.XLOOKUP(Table4[[#This Row],[Product_ID]],Product_Dim[Product_ID],Product_Dim[Category],0)</f>
        <v>Beauty</v>
      </c>
      <c r="P619">
        <f>_xlfn.XLOOKUP(Table4[[#This Row],[Product_ID]],Product_Dim[Product_ID],Product_Dim[Cost Cleaned2],"0")</f>
        <v>358.47</v>
      </c>
      <c r="Q619" s="4">
        <f>IFERROR(Table4[[#This Row],[Total Amount]]-Table4[[#This Row],[Cost]]*Table4[[#This Row],[Quantity]],0)</f>
        <v>-341.55360000000007</v>
      </c>
    </row>
    <row r="620" spans="1:17" x14ac:dyDescent="0.35">
      <c r="A620" t="s">
        <v>2433</v>
      </c>
      <c r="B620" s="1">
        <v>45925</v>
      </c>
      <c r="C620" t="s">
        <v>270</v>
      </c>
      <c r="D620" t="s">
        <v>1602</v>
      </c>
      <c r="E620" t="s">
        <v>1798</v>
      </c>
      <c r="F620" t="str">
        <f>_xlfn.XLOOKUP(Table4[[#This Row],[Store_ID]],Table2[Store_ID],Table2[Region],"Unknown")</f>
        <v>West</v>
      </c>
      <c r="G620">
        <v>1</v>
      </c>
      <c r="H620">
        <f>IF(ISBLANK(G620),AVERAGE(Table4[Quantity]),(G620))</f>
        <v>1</v>
      </c>
      <c r="I620">
        <v>703.16</v>
      </c>
      <c r="J620">
        <f>IF(ISBLANK(I620),AVERAGE(Table4[Unit_Price]),(I620))</f>
        <v>703.16</v>
      </c>
      <c r="K620">
        <v>0.28999999999999998</v>
      </c>
      <c r="L620">
        <f>Table4[[#This Row],[Quantity cleaned]]*Table4[[#This Row],[Unit Price Cleaned]]*(1-Table4[[#This Row],[Discount]])</f>
        <v>499.24359999999996</v>
      </c>
      <c r="M620">
        <f>IF(ISBLANK(L620),AVERAGE(Table4[Total Amount]),(L620))</f>
        <v>499.24359999999996</v>
      </c>
      <c r="N620" t="str">
        <f>_xlfn.XLOOKUP(Table4[[#This Row],[Product_ID]],Product_Dim[Product_ID],Product_Dim[Product_Name],"Missing")</f>
        <v>Stainless Steel Cutlery Set</v>
      </c>
      <c r="O620" t="str">
        <f>_xlfn.XLOOKUP(Table4[[#This Row],[Product_ID]],Product_Dim[Product_ID],Product_Dim[Category],0)</f>
        <v>Home</v>
      </c>
      <c r="P620">
        <f>_xlfn.XLOOKUP(Table4[[#This Row],[Product_ID]],Product_Dim[Product_ID],Product_Dim[Cost Cleaned2],"0")</f>
        <v>19.52</v>
      </c>
      <c r="Q620" s="4">
        <f>IFERROR(Table4[[#This Row],[Total Amount]]-Table4[[#This Row],[Cost]]*Table4[[#This Row],[Quantity]],0)</f>
        <v>479.72359999999998</v>
      </c>
    </row>
    <row r="621" spans="1:17" x14ac:dyDescent="0.35">
      <c r="A621" t="s">
        <v>2434</v>
      </c>
      <c r="B621" s="1">
        <v>45765</v>
      </c>
      <c r="C621" t="s">
        <v>1447</v>
      </c>
      <c r="D621" t="s">
        <v>1736</v>
      </c>
      <c r="E621" t="s">
        <v>1791</v>
      </c>
      <c r="F621" t="str">
        <f>_xlfn.XLOOKUP(Table4[[#This Row],[Store_ID]],Table2[Store_ID],Table2[Region],"Unknown")</f>
        <v>East</v>
      </c>
      <c r="G621">
        <v>2</v>
      </c>
      <c r="H621">
        <f>IF(ISBLANK(G621),AVERAGE(Table4[Quantity]),(G621))</f>
        <v>2</v>
      </c>
      <c r="I621">
        <v>394.5</v>
      </c>
      <c r="J621">
        <f>IF(ISBLANK(I621),AVERAGE(Table4[Unit_Price]),(I621))</f>
        <v>394.5</v>
      </c>
      <c r="K621">
        <v>0.28999999999999998</v>
      </c>
      <c r="L621">
        <f>Table4[[#This Row],[Quantity cleaned]]*Table4[[#This Row],[Unit Price Cleaned]]*(1-Table4[[#This Row],[Discount]])</f>
        <v>560.18999999999994</v>
      </c>
      <c r="M621">
        <f>IF(ISBLANK(L621),AVERAGE(Table4[Total Amount]),(L621))</f>
        <v>560.18999999999994</v>
      </c>
      <c r="N621" t="str">
        <f>_xlfn.XLOOKUP(Table4[[#This Row],[Product_ID]],Product_Dim[Product_ID],Product_Dim[Product_Name],"Missing")</f>
        <v>Cricket Bat</v>
      </c>
      <c r="O621" t="str">
        <f>_xlfn.XLOOKUP(Table4[[#This Row],[Product_ID]],Product_Dim[Product_ID],Product_Dim[Category],0)</f>
        <v>Sports</v>
      </c>
      <c r="P621">
        <f>_xlfn.XLOOKUP(Table4[[#This Row],[Product_ID]],Product_Dim[Product_ID],Product_Dim[Cost Cleaned2],"0")</f>
        <v>245.98</v>
      </c>
      <c r="Q621" s="4">
        <f>IFERROR(Table4[[#This Row],[Total Amount]]-Table4[[#This Row],[Cost]]*Table4[[#This Row],[Quantity]],0)</f>
        <v>68.229999999999961</v>
      </c>
    </row>
    <row r="622" spans="1:17" x14ac:dyDescent="0.35">
      <c r="A622" t="s">
        <v>2435</v>
      </c>
      <c r="B622" s="1">
        <v>45882</v>
      </c>
      <c r="C622" t="s">
        <v>403</v>
      </c>
      <c r="D622" t="s">
        <v>1736</v>
      </c>
      <c r="E622" t="s">
        <v>1773</v>
      </c>
      <c r="F622" t="str">
        <f>_xlfn.XLOOKUP(Table4[[#This Row],[Store_ID]],Table2[Store_ID],Table2[Region],"Unknown")</f>
        <v>South</v>
      </c>
      <c r="G622">
        <v>3</v>
      </c>
      <c r="H622">
        <f>IF(ISBLANK(G622),AVERAGE(Table4[Quantity]),(G622))</f>
        <v>3</v>
      </c>
      <c r="I622">
        <v>411.25</v>
      </c>
      <c r="J622">
        <f>IF(ISBLANK(I622),AVERAGE(Table4[Unit_Price]),(I622))</f>
        <v>411.25</v>
      </c>
      <c r="K622">
        <v>0.05</v>
      </c>
      <c r="L622">
        <f>Table4[[#This Row],[Quantity cleaned]]*Table4[[#This Row],[Unit Price Cleaned]]*(1-Table4[[#This Row],[Discount]])</f>
        <v>1172.0625</v>
      </c>
      <c r="M622">
        <f>IF(ISBLANK(L622),AVERAGE(Table4[Total Amount]),(L622))</f>
        <v>1172.0625</v>
      </c>
      <c r="N622" t="str">
        <f>_xlfn.XLOOKUP(Table4[[#This Row],[Product_ID]],Product_Dim[Product_ID],Product_Dim[Product_Name],"Missing")</f>
        <v>Cricket Bat</v>
      </c>
      <c r="O622" t="str">
        <f>_xlfn.XLOOKUP(Table4[[#This Row],[Product_ID]],Product_Dim[Product_ID],Product_Dim[Category],0)</f>
        <v>Sports</v>
      </c>
      <c r="P622">
        <f>_xlfn.XLOOKUP(Table4[[#This Row],[Product_ID]],Product_Dim[Product_ID],Product_Dim[Cost Cleaned2],"0")</f>
        <v>245.98</v>
      </c>
      <c r="Q622" s="4">
        <f>IFERROR(Table4[[#This Row],[Total Amount]]-Table4[[#This Row],[Cost]]*Table4[[#This Row],[Quantity]],0)</f>
        <v>434.12250000000006</v>
      </c>
    </row>
    <row r="623" spans="1:17" x14ac:dyDescent="0.35">
      <c r="A623" t="s">
        <v>2436</v>
      </c>
      <c r="B623" s="1">
        <v>45923</v>
      </c>
      <c r="C623" t="s">
        <v>1102</v>
      </c>
      <c r="D623" t="s">
        <v>1638</v>
      </c>
      <c r="E623" t="s">
        <v>1755</v>
      </c>
      <c r="F623" t="str">
        <f>_xlfn.XLOOKUP(Table4[[#This Row],[Store_ID]],Table2[Store_ID],Table2[Region],"Unknown")</f>
        <v>South</v>
      </c>
      <c r="G623">
        <v>4</v>
      </c>
      <c r="H623">
        <f>IF(ISBLANK(G623),AVERAGE(Table4[Quantity]),(G623))</f>
        <v>4</v>
      </c>
      <c r="I623">
        <v>395.45</v>
      </c>
      <c r="J623">
        <f>IF(ISBLANK(I623),AVERAGE(Table4[Unit_Price]),(I623))</f>
        <v>395.45</v>
      </c>
      <c r="K623">
        <v>0.01</v>
      </c>
      <c r="L623">
        <f>Table4[[#This Row],[Quantity cleaned]]*Table4[[#This Row],[Unit Price Cleaned]]*(1-Table4[[#This Row],[Discount]])</f>
        <v>1565.982</v>
      </c>
      <c r="M623">
        <f>IF(ISBLANK(L623),AVERAGE(Table4[Total Amount]),(L623))</f>
        <v>1565.982</v>
      </c>
      <c r="N623" t="str">
        <f>_xlfn.XLOOKUP(Table4[[#This Row],[Product_ID]],Product_Dim[Product_ID],Product_Dim[Product_Name],"Missing")</f>
        <v>Car Dashboard Phone Holder</v>
      </c>
      <c r="O623" t="str">
        <f>_xlfn.XLOOKUP(Table4[[#This Row],[Product_ID]],Product_Dim[Product_ID],Product_Dim[Category],0)</f>
        <v>Electronics</v>
      </c>
      <c r="P623">
        <f>_xlfn.XLOOKUP(Table4[[#This Row],[Product_ID]],Product_Dim[Product_ID],Product_Dim[Cost Cleaned2],"0")</f>
        <v>177.98</v>
      </c>
      <c r="Q623" s="4">
        <f>IFERROR(Table4[[#This Row],[Total Amount]]-Table4[[#This Row],[Cost]]*Table4[[#This Row],[Quantity]],0)</f>
        <v>854.06200000000001</v>
      </c>
    </row>
    <row r="624" spans="1:17" x14ac:dyDescent="0.35">
      <c r="A624" t="s">
        <v>2437</v>
      </c>
      <c r="B624" s="1">
        <v>45421</v>
      </c>
      <c r="C624" t="s">
        <v>139</v>
      </c>
      <c r="D624" t="s">
        <v>1722</v>
      </c>
      <c r="E624" t="s">
        <v>1767</v>
      </c>
      <c r="F624" t="str">
        <f>_xlfn.XLOOKUP(Table4[[#This Row],[Store_ID]],Table2[Store_ID],Table2[Region],"Unknown")</f>
        <v>North</v>
      </c>
      <c r="G624">
        <v>2</v>
      </c>
      <c r="H624">
        <f>IF(ISBLANK(G624),AVERAGE(Table4[Quantity]),(G624))</f>
        <v>2</v>
      </c>
      <c r="I624">
        <v>678.98</v>
      </c>
      <c r="J624">
        <f>IF(ISBLANK(I624),AVERAGE(Table4[Unit_Price]),(I624))</f>
        <v>678.98</v>
      </c>
      <c r="K624">
        <v>0.23</v>
      </c>
      <c r="L624">
        <f>Table4[[#This Row],[Quantity cleaned]]*Table4[[#This Row],[Unit Price Cleaned]]*(1-Table4[[#This Row],[Discount]])</f>
        <v>1045.6292000000001</v>
      </c>
      <c r="M624">
        <f>IF(ISBLANK(L624),AVERAGE(Table4[Total Amount]),(L624))</f>
        <v>1045.6292000000001</v>
      </c>
      <c r="N624" t="str">
        <f>_xlfn.XLOOKUP(Table4[[#This Row],[Product_ID]],Product_Dim[Product_ID],Product_Dim[Product_Name],"Missing")</f>
        <v>Gaming Mouse Pad XL</v>
      </c>
      <c r="O624" t="str">
        <f>_xlfn.XLOOKUP(Table4[[#This Row],[Product_ID]],Product_Dim[Product_ID],Product_Dim[Category],0)</f>
        <v>Electronics</v>
      </c>
      <c r="P624">
        <f>_xlfn.XLOOKUP(Table4[[#This Row],[Product_ID]],Product_Dim[Product_ID],Product_Dim[Cost Cleaned2],"0")</f>
        <v>340.14</v>
      </c>
      <c r="Q624" s="4">
        <f>IFERROR(Table4[[#This Row],[Total Amount]]-Table4[[#This Row],[Cost]]*Table4[[#This Row],[Quantity]],0)</f>
        <v>365.34920000000011</v>
      </c>
    </row>
    <row r="625" spans="1:17" x14ac:dyDescent="0.35">
      <c r="A625" t="s">
        <v>2438</v>
      </c>
      <c r="B625" s="1">
        <v>45608</v>
      </c>
      <c r="C625" t="s">
        <v>259</v>
      </c>
      <c r="D625" t="s">
        <v>1596</v>
      </c>
      <c r="E625" t="s">
        <v>1793</v>
      </c>
      <c r="F625" t="str">
        <f>_xlfn.XLOOKUP(Table4[[#This Row],[Store_ID]],Table2[Store_ID],Table2[Region],"Unknown")</f>
        <v>South</v>
      </c>
      <c r="G625">
        <v>4</v>
      </c>
      <c r="H625">
        <f>IF(ISBLANK(G625),AVERAGE(Table4[Quantity]),(G625))</f>
        <v>4</v>
      </c>
      <c r="I625">
        <v>757.71</v>
      </c>
      <c r="J625">
        <f>IF(ISBLANK(I625),AVERAGE(Table4[Unit_Price]),(I625))</f>
        <v>757.71</v>
      </c>
      <c r="K625">
        <v>0.26</v>
      </c>
      <c r="L625">
        <f>Table4[[#This Row],[Quantity cleaned]]*Table4[[#This Row],[Unit Price Cleaned]]*(1-Table4[[#This Row],[Discount]])</f>
        <v>2242.8216000000002</v>
      </c>
      <c r="M625">
        <f>IF(ISBLANK(L625),AVERAGE(Table4[Total Amount]),(L625))</f>
        <v>2242.8216000000002</v>
      </c>
      <c r="N625" t="str">
        <f>_xlfn.XLOOKUP(Table4[[#This Row],[Product_ID]],Product_Dim[Product_ID],Product_Dim[Product_Name],"Missing")</f>
        <v>Decorative Floor Vase</v>
      </c>
      <c r="O625" t="str">
        <f>_xlfn.XLOOKUP(Table4[[#This Row],[Product_ID]],Product_Dim[Product_ID],Product_Dim[Category],0)</f>
        <v>Home</v>
      </c>
      <c r="P625">
        <f>_xlfn.XLOOKUP(Table4[[#This Row],[Product_ID]],Product_Dim[Product_ID],Product_Dim[Cost Cleaned2],"0")</f>
        <v>254.04361702127662</v>
      </c>
      <c r="Q625" s="4">
        <f>IFERROR(Table4[[#This Row],[Total Amount]]-Table4[[#This Row],[Cost]]*Table4[[#This Row],[Quantity]],0)</f>
        <v>1226.6471319148936</v>
      </c>
    </row>
    <row r="626" spans="1:17" x14ac:dyDescent="0.35">
      <c r="A626" t="s">
        <v>2439</v>
      </c>
      <c r="B626" s="1">
        <v>45644</v>
      </c>
      <c r="C626" t="s">
        <v>216</v>
      </c>
      <c r="D626" t="s">
        <v>1730</v>
      </c>
      <c r="E626" t="s">
        <v>1763</v>
      </c>
      <c r="F626" t="str">
        <f>_xlfn.XLOOKUP(Table4[[#This Row],[Store_ID]],Table2[Store_ID],Table2[Region],"Unknown")</f>
        <v>South</v>
      </c>
      <c r="G626">
        <v>1</v>
      </c>
      <c r="H626">
        <f>IF(ISBLANK(G626),AVERAGE(Table4[Quantity]),(G626))</f>
        <v>1</v>
      </c>
      <c r="I626">
        <v>647.86</v>
      </c>
      <c r="J626">
        <f>IF(ISBLANK(I626),AVERAGE(Table4[Unit_Price]),(I626))</f>
        <v>647.86</v>
      </c>
      <c r="K626">
        <v>0.05</v>
      </c>
      <c r="L626">
        <f>Table4[[#This Row],[Quantity cleaned]]*Table4[[#This Row],[Unit Price Cleaned]]*(1-Table4[[#This Row],[Discount]])</f>
        <v>615.46699999999998</v>
      </c>
      <c r="M626">
        <f>IF(ISBLANK(L626),AVERAGE(Table4[Total Amount]),(L626))</f>
        <v>615.46699999999998</v>
      </c>
      <c r="N626" t="str">
        <f>_xlfn.XLOOKUP(Table4[[#This Row],[Product_ID]],Product_Dim[Product_ID],Product_Dim[Product_Name],"Missing")</f>
        <v>Vitamin E Body Lotion</v>
      </c>
      <c r="O626" t="str">
        <f>_xlfn.XLOOKUP(Table4[[#This Row],[Product_ID]],Product_Dim[Product_ID],Product_Dim[Category],0)</f>
        <v>Beauty</v>
      </c>
      <c r="P626">
        <f>_xlfn.XLOOKUP(Table4[[#This Row],[Product_ID]],Product_Dim[Product_ID],Product_Dim[Cost Cleaned2],"0")</f>
        <v>358.47</v>
      </c>
      <c r="Q626" s="4">
        <f>IFERROR(Table4[[#This Row],[Total Amount]]-Table4[[#This Row],[Cost]]*Table4[[#This Row],[Quantity]],0)</f>
        <v>256.99699999999996</v>
      </c>
    </row>
    <row r="627" spans="1:17" x14ac:dyDescent="0.35">
      <c r="A627" t="s">
        <v>2440</v>
      </c>
      <c r="B627" s="1">
        <v>45517</v>
      </c>
      <c r="C627" t="s">
        <v>456</v>
      </c>
      <c r="D627" t="s">
        <v>1566</v>
      </c>
      <c r="E627" t="s">
        <v>1770</v>
      </c>
      <c r="F627" t="str">
        <f>_xlfn.XLOOKUP(Table4[[#This Row],[Store_ID]],Table2[Store_ID],Table2[Region],"Unknown")</f>
        <v>East</v>
      </c>
      <c r="G627">
        <v>2</v>
      </c>
      <c r="H627">
        <f>IF(ISBLANK(G627),AVERAGE(Table4[Quantity]),(G627))</f>
        <v>2</v>
      </c>
      <c r="I627">
        <v>179.64</v>
      </c>
      <c r="J627">
        <f>IF(ISBLANK(I627),AVERAGE(Table4[Unit_Price]),(I627))</f>
        <v>179.64</v>
      </c>
      <c r="K627">
        <v>0.1</v>
      </c>
      <c r="L627">
        <f>Table4[[#This Row],[Quantity cleaned]]*Table4[[#This Row],[Unit Price Cleaned]]*(1-Table4[[#This Row],[Discount]])</f>
        <v>323.35199999999998</v>
      </c>
      <c r="M627">
        <f>IF(ISBLANK(L627),AVERAGE(Table4[Total Amount]),(L627))</f>
        <v>323.35199999999998</v>
      </c>
      <c r="N627" t="str">
        <f>_xlfn.XLOOKUP(Table4[[#This Row],[Product_ID]],Product_Dim[Product_ID],Product_Dim[Product_Name],"Missing")</f>
        <v>Hair Strengthening Shampoo</v>
      </c>
      <c r="O627" t="str">
        <f>_xlfn.XLOOKUP(Table4[[#This Row],[Product_ID]],Product_Dim[Product_ID],Product_Dim[Category],0)</f>
        <v>Beauty</v>
      </c>
      <c r="P627">
        <f>_xlfn.XLOOKUP(Table4[[#This Row],[Product_ID]],Product_Dim[Product_ID],Product_Dim[Cost Cleaned2],"0")</f>
        <v>115.82</v>
      </c>
      <c r="Q627" s="4">
        <f>IFERROR(Table4[[#This Row],[Total Amount]]-Table4[[#This Row],[Cost]]*Table4[[#This Row],[Quantity]],0)</f>
        <v>91.711999999999989</v>
      </c>
    </row>
    <row r="628" spans="1:17" x14ac:dyDescent="0.35">
      <c r="A628" t="s">
        <v>2441</v>
      </c>
      <c r="B628" s="1">
        <v>45545</v>
      </c>
      <c r="C628" t="s">
        <v>1230</v>
      </c>
      <c r="D628" t="s">
        <v>1666</v>
      </c>
      <c r="E628" t="s">
        <v>1763</v>
      </c>
      <c r="F628" t="str">
        <f>_xlfn.XLOOKUP(Table4[[#This Row],[Store_ID]],Table2[Store_ID],Table2[Region],"Unknown")</f>
        <v>South</v>
      </c>
      <c r="G628">
        <v>3</v>
      </c>
      <c r="H628">
        <f>IF(ISBLANK(G628),AVERAGE(Table4[Quantity]),(G628))</f>
        <v>3</v>
      </c>
      <c r="I628">
        <v>392.65</v>
      </c>
      <c r="J628">
        <f>IF(ISBLANK(I628),AVERAGE(Table4[Unit_Price]),(I628))</f>
        <v>392.65</v>
      </c>
      <c r="K628">
        <v>0.17</v>
      </c>
      <c r="L628">
        <f>Table4[[#This Row],[Quantity cleaned]]*Table4[[#This Row],[Unit Price Cleaned]]*(1-Table4[[#This Row],[Discount]])</f>
        <v>977.69849999999985</v>
      </c>
      <c r="M628">
        <f>IF(ISBLANK(L628),AVERAGE(Table4[Total Amount]),(L628))</f>
        <v>977.69849999999985</v>
      </c>
      <c r="N628" t="str">
        <f>_xlfn.XLOOKUP(Table4[[#This Row],[Product_ID]],Product_Dim[Product_ID],Product_Dim[Product_Name],"Missing")</f>
        <v>Laptop Cooling Pad</v>
      </c>
      <c r="O628" t="str">
        <f>_xlfn.XLOOKUP(Table4[[#This Row],[Product_ID]],Product_Dim[Product_ID],Product_Dim[Category],0)</f>
        <v>Electronics</v>
      </c>
      <c r="P628">
        <f>_xlfn.XLOOKUP(Table4[[#This Row],[Product_ID]],Product_Dim[Product_ID],Product_Dim[Cost Cleaned2],"0")</f>
        <v>86.42</v>
      </c>
      <c r="Q628" s="4">
        <f>IFERROR(Table4[[#This Row],[Total Amount]]-Table4[[#This Row],[Cost]]*Table4[[#This Row],[Quantity]],0)</f>
        <v>718.43849999999986</v>
      </c>
    </row>
    <row r="629" spans="1:17" x14ac:dyDescent="0.35">
      <c r="A629" t="s">
        <v>2442</v>
      </c>
      <c r="B629" s="1">
        <v>45547</v>
      </c>
      <c r="C629" t="s">
        <v>577</v>
      </c>
      <c r="D629" t="s">
        <v>1724</v>
      </c>
      <c r="E629" t="s">
        <v>1798</v>
      </c>
      <c r="F629" t="str">
        <f>_xlfn.XLOOKUP(Table4[[#This Row],[Store_ID]],Table2[Store_ID],Table2[Region],"Unknown")</f>
        <v>West</v>
      </c>
      <c r="G629">
        <v>4</v>
      </c>
      <c r="H629">
        <f>IF(ISBLANK(G629),AVERAGE(Table4[Quantity]),(G629))</f>
        <v>4</v>
      </c>
      <c r="I629">
        <v>969.55</v>
      </c>
      <c r="J629">
        <f>IF(ISBLANK(I629),AVERAGE(Table4[Unit_Price]),(I629))</f>
        <v>969.55</v>
      </c>
      <c r="K629">
        <v>0.09</v>
      </c>
      <c r="L629">
        <f>Table4[[#This Row],[Quantity cleaned]]*Table4[[#This Row],[Unit Price Cleaned]]*(1-Table4[[#This Row],[Discount]])</f>
        <v>3529.1619999999998</v>
      </c>
      <c r="M629">
        <f>IF(ISBLANK(L629),AVERAGE(Table4[Total Amount]),(L629))</f>
        <v>3529.1619999999998</v>
      </c>
      <c r="N629" t="str">
        <f>_xlfn.XLOOKUP(Table4[[#This Row],[Product_ID]],Product_Dim[Product_ID],Product_Dim[Product_Name],"Missing")</f>
        <v>Women's High Heels</v>
      </c>
      <c r="O629" t="str">
        <f>_xlfn.XLOOKUP(Table4[[#This Row],[Product_ID]],Product_Dim[Product_ID],Product_Dim[Category],0)</f>
        <v>Clothing</v>
      </c>
      <c r="P629">
        <f>_xlfn.XLOOKUP(Table4[[#This Row],[Product_ID]],Product_Dim[Product_ID],Product_Dim[Cost Cleaned2],"0")</f>
        <v>438.25</v>
      </c>
      <c r="Q629" s="4">
        <f>IFERROR(Table4[[#This Row],[Total Amount]]-Table4[[#This Row],[Cost]]*Table4[[#This Row],[Quantity]],0)</f>
        <v>1776.1619999999998</v>
      </c>
    </row>
    <row r="630" spans="1:17" x14ac:dyDescent="0.35">
      <c r="A630" t="s">
        <v>2443</v>
      </c>
      <c r="B630" s="1">
        <v>45433</v>
      </c>
      <c r="C630" t="s">
        <v>1420</v>
      </c>
      <c r="D630" t="s">
        <v>1690</v>
      </c>
      <c r="E630" t="s">
        <v>1788</v>
      </c>
      <c r="F630" t="str">
        <f>_xlfn.XLOOKUP(Table4[[#This Row],[Store_ID]],Table2[Store_ID],Table2[Region],"Unknown")</f>
        <v>North</v>
      </c>
      <c r="G630">
        <v>3</v>
      </c>
      <c r="H630">
        <f>IF(ISBLANK(G630),AVERAGE(Table4[Quantity]),(G630))</f>
        <v>3</v>
      </c>
      <c r="I630">
        <v>322.94</v>
      </c>
      <c r="J630">
        <f>IF(ISBLANK(I630),AVERAGE(Table4[Unit_Price]),(I630))</f>
        <v>322.94</v>
      </c>
      <c r="K630">
        <v>0.01</v>
      </c>
      <c r="L630">
        <f>Table4[[#This Row],[Quantity cleaned]]*Table4[[#This Row],[Unit Price Cleaned]]*(1-Table4[[#This Row],[Discount]])</f>
        <v>959.13179999999988</v>
      </c>
      <c r="M630">
        <f>IF(ISBLANK(L630),AVERAGE(Table4[Total Amount]),(L630))</f>
        <v>959.13179999999988</v>
      </c>
      <c r="N630" t="str">
        <f>_xlfn.XLOOKUP(Table4[[#This Row],[Product_ID]],Product_Dim[Product_ID],Product_Dim[Product_Name],"Missing")</f>
        <v>Bluetooth Car Audio System</v>
      </c>
      <c r="O630" t="str">
        <f>_xlfn.XLOOKUP(Table4[[#This Row],[Product_ID]],Product_Dim[Product_ID],Product_Dim[Category],0)</f>
        <v>Electronics</v>
      </c>
      <c r="P630">
        <f>_xlfn.XLOOKUP(Table4[[#This Row],[Product_ID]],Product_Dim[Product_ID],Product_Dim[Cost Cleaned2],"0")</f>
        <v>403.71</v>
      </c>
      <c r="Q630" s="4">
        <f>IFERROR(Table4[[#This Row],[Total Amount]]-Table4[[#This Row],[Cost]]*Table4[[#This Row],[Quantity]],0)</f>
        <v>-251.9982</v>
      </c>
    </row>
    <row r="631" spans="1:17" x14ac:dyDescent="0.35">
      <c r="A631" t="s">
        <v>2444</v>
      </c>
      <c r="B631" s="1">
        <v>45792</v>
      </c>
      <c r="C631" t="s">
        <v>1128</v>
      </c>
      <c r="D631" t="s">
        <v>1708</v>
      </c>
      <c r="E631" t="s">
        <v>1746</v>
      </c>
      <c r="F631" t="str">
        <f>_xlfn.XLOOKUP(Table4[[#This Row],[Store_ID]],Table2[Store_ID],Table2[Region],"Unknown")</f>
        <v>East</v>
      </c>
      <c r="G631">
        <v>1</v>
      </c>
      <c r="H631">
        <f>IF(ISBLANK(G631),AVERAGE(Table4[Quantity]),(G631))</f>
        <v>1</v>
      </c>
      <c r="I631">
        <v>92.83</v>
      </c>
      <c r="J631">
        <f>IF(ISBLANK(I631),AVERAGE(Table4[Unit_Price]),(I631))</f>
        <v>92.83</v>
      </c>
      <c r="K631">
        <v>0.26</v>
      </c>
      <c r="L631">
        <f>Table4[[#This Row],[Quantity cleaned]]*Table4[[#This Row],[Unit Price Cleaned]]*(1-Table4[[#This Row],[Discount]])</f>
        <v>68.694199999999995</v>
      </c>
      <c r="M631">
        <f>IF(ISBLANK(L631),AVERAGE(Table4[Total Amount]),(L631))</f>
        <v>68.694199999999995</v>
      </c>
      <c r="N631" t="str">
        <f>_xlfn.XLOOKUP(Table4[[#This Row],[Product_ID]],Product_Dim[Product_ID],Product_Dim[Product_Name],"Missing")</f>
        <v>Hydrating Face Cleanser</v>
      </c>
      <c r="O631" t="str">
        <f>_xlfn.XLOOKUP(Table4[[#This Row],[Product_ID]],Product_Dim[Product_ID],Product_Dim[Category],0)</f>
        <v>Beauty</v>
      </c>
      <c r="P631">
        <f>_xlfn.XLOOKUP(Table4[[#This Row],[Product_ID]],Product_Dim[Product_ID],Product_Dim[Cost Cleaned2],"0")</f>
        <v>254.04361702127662</v>
      </c>
      <c r="Q631" s="4">
        <f>IFERROR(Table4[[#This Row],[Total Amount]]-Table4[[#This Row],[Cost]]*Table4[[#This Row],[Quantity]],0)</f>
        <v>-185.34941702127662</v>
      </c>
    </row>
    <row r="632" spans="1:17" x14ac:dyDescent="0.35">
      <c r="A632" t="s">
        <v>2445</v>
      </c>
      <c r="B632" s="1">
        <v>45804</v>
      </c>
      <c r="C632" t="s">
        <v>1299</v>
      </c>
      <c r="D632" t="s">
        <v>1556</v>
      </c>
      <c r="E632" t="s">
        <v>1760</v>
      </c>
      <c r="F632" t="str">
        <f>_xlfn.XLOOKUP(Table4[[#This Row],[Store_ID]],Table2[Store_ID],Table2[Region],"Unknown")</f>
        <v>North</v>
      </c>
      <c r="G632">
        <v>4</v>
      </c>
      <c r="H632">
        <f>IF(ISBLANK(G632),AVERAGE(Table4[Quantity]),(G632))</f>
        <v>4</v>
      </c>
      <c r="I632">
        <v>432.29</v>
      </c>
      <c r="J632">
        <f>IF(ISBLANK(I632),AVERAGE(Table4[Unit_Price]),(I632))</f>
        <v>432.29</v>
      </c>
      <c r="K632">
        <v>0.16</v>
      </c>
      <c r="L632">
        <f>Table4[[#This Row],[Quantity cleaned]]*Table4[[#This Row],[Unit Price Cleaned]]*(1-Table4[[#This Row],[Discount]])</f>
        <v>1452.4944</v>
      </c>
      <c r="M632">
        <f>IF(ISBLANK(L632),AVERAGE(Table4[Total Amount]),(L632))</f>
        <v>1452.4944</v>
      </c>
      <c r="N632" t="str">
        <f>_xlfn.XLOOKUP(Table4[[#This Row],[Product_ID]],Product_Dim[Product_ID],Product_Dim[Product_Name],"Missing")</f>
        <v>Wireless Bluetooth Earbuds</v>
      </c>
      <c r="O632" t="str">
        <f>_xlfn.XLOOKUP(Table4[[#This Row],[Product_ID]],Product_Dim[Product_ID],Product_Dim[Category],0)</f>
        <v>Electronics</v>
      </c>
      <c r="P632">
        <f>_xlfn.XLOOKUP(Table4[[#This Row],[Product_ID]],Product_Dim[Product_ID],Product_Dim[Cost Cleaned2],"0")</f>
        <v>439.07</v>
      </c>
      <c r="Q632" s="4">
        <f>IFERROR(Table4[[#This Row],[Total Amount]]-Table4[[#This Row],[Cost]]*Table4[[#This Row],[Quantity]],0)</f>
        <v>-303.78559999999993</v>
      </c>
    </row>
    <row r="633" spans="1:17" x14ac:dyDescent="0.35">
      <c r="A633" t="s">
        <v>2446</v>
      </c>
      <c r="B633" s="1">
        <v>45311</v>
      </c>
      <c r="C633" t="s">
        <v>287</v>
      </c>
      <c r="D633" t="s">
        <v>1620</v>
      </c>
      <c r="E633" t="s">
        <v>1791</v>
      </c>
      <c r="F633" t="str">
        <f>_xlfn.XLOOKUP(Table4[[#This Row],[Store_ID]],Table2[Store_ID],Table2[Region],"Unknown")</f>
        <v>East</v>
      </c>
      <c r="G633">
        <v>2</v>
      </c>
      <c r="H633">
        <f>IF(ISBLANK(G633),AVERAGE(Table4[Quantity]),(G633))</f>
        <v>2</v>
      </c>
      <c r="I633">
        <v>925.78</v>
      </c>
      <c r="J633">
        <f>IF(ISBLANK(I633),AVERAGE(Table4[Unit_Price]),(I633))</f>
        <v>925.78</v>
      </c>
      <c r="K633">
        <v>0.14000000000000001</v>
      </c>
      <c r="L633">
        <f>Table4[[#This Row],[Quantity cleaned]]*Table4[[#This Row],[Unit Price Cleaned]]*(1-Table4[[#This Row],[Discount]])</f>
        <v>1592.3416</v>
      </c>
      <c r="M633">
        <f>IF(ISBLANK(L633),AVERAGE(Table4[Total Amount]),(L633))</f>
        <v>1592.3416</v>
      </c>
      <c r="N633" t="str">
        <f>_xlfn.XLOOKUP(Table4[[#This Row],[Product_ID]],Product_Dim[Product_ID],Product_Dim[Product_Name],"Missing")</f>
        <v>Portable Power Bank</v>
      </c>
      <c r="O633" t="str">
        <f>_xlfn.XLOOKUP(Table4[[#This Row],[Product_ID]],Product_Dim[Product_ID],Product_Dim[Category],0)</f>
        <v>Electronics</v>
      </c>
      <c r="P633">
        <f>_xlfn.XLOOKUP(Table4[[#This Row],[Product_ID]],Product_Dim[Product_ID],Product_Dim[Cost Cleaned2],"0")</f>
        <v>326.06</v>
      </c>
      <c r="Q633" s="4">
        <f>IFERROR(Table4[[#This Row],[Total Amount]]-Table4[[#This Row],[Cost]]*Table4[[#This Row],[Quantity]],0)</f>
        <v>940.22159999999997</v>
      </c>
    </row>
    <row r="634" spans="1:17" x14ac:dyDescent="0.35">
      <c r="A634" t="s">
        <v>2447</v>
      </c>
      <c r="B634" s="1">
        <v>45605</v>
      </c>
      <c r="C634" t="s">
        <v>1464</v>
      </c>
      <c r="D634" t="s">
        <v>1592</v>
      </c>
      <c r="E634" t="s">
        <v>1786</v>
      </c>
      <c r="F634" t="str">
        <f>_xlfn.XLOOKUP(Table4[[#This Row],[Store_ID]],Table2[Store_ID],Table2[Region],"Unknown")</f>
        <v>South</v>
      </c>
      <c r="G634">
        <v>2</v>
      </c>
      <c r="H634">
        <f>IF(ISBLANK(G634),AVERAGE(Table4[Quantity]),(G634))</f>
        <v>2</v>
      </c>
      <c r="I634">
        <v>151.47</v>
      </c>
      <c r="J634">
        <f>IF(ISBLANK(I634),AVERAGE(Table4[Unit_Price]),(I634))</f>
        <v>151.47</v>
      </c>
      <c r="K634">
        <v>0.21</v>
      </c>
      <c r="L634">
        <f>Table4[[#This Row],[Quantity cleaned]]*Table4[[#This Row],[Unit Price Cleaned]]*(1-Table4[[#This Row],[Discount]])</f>
        <v>239.32260000000002</v>
      </c>
      <c r="M634">
        <f>IF(ISBLANK(L634),AVERAGE(Table4[Total Amount]),(L634))</f>
        <v>239.32260000000002</v>
      </c>
      <c r="N634" t="str">
        <f>_xlfn.XLOOKUP(Table4[[#This Row],[Product_ID]],Product_Dim[Product_ID],Product_Dim[Product_Name],"Missing")</f>
        <v>Women's Scarf Set</v>
      </c>
      <c r="O634" t="str">
        <f>_xlfn.XLOOKUP(Table4[[#This Row],[Product_ID]],Product_Dim[Product_ID],Product_Dim[Category],0)</f>
        <v>Clothing</v>
      </c>
      <c r="P634">
        <f>_xlfn.XLOOKUP(Table4[[#This Row],[Product_ID]],Product_Dim[Product_ID],Product_Dim[Cost Cleaned2],"0")</f>
        <v>174.02</v>
      </c>
      <c r="Q634" s="4">
        <f>IFERROR(Table4[[#This Row],[Total Amount]]-Table4[[#This Row],[Cost]]*Table4[[#This Row],[Quantity]],0)</f>
        <v>-108.7174</v>
      </c>
    </row>
    <row r="635" spans="1:17" x14ac:dyDescent="0.35">
      <c r="A635" t="s">
        <v>2448</v>
      </c>
      <c r="B635" s="1">
        <v>45338</v>
      </c>
      <c r="C635" t="s">
        <v>1384</v>
      </c>
      <c r="D635" t="s">
        <v>1708</v>
      </c>
      <c r="E635" t="s">
        <v>1783</v>
      </c>
      <c r="F635" t="str">
        <f>_xlfn.XLOOKUP(Table4[[#This Row],[Store_ID]],Table2[Store_ID],Table2[Region],"Unknown")</f>
        <v>East</v>
      </c>
      <c r="G635">
        <v>1</v>
      </c>
      <c r="H635">
        <f>IF(ISBLANK(G635),AVERAGE(Table4[Quantity]),(G635))</f>
        <v>1</v>
      </c>
      <c r="I635">
        <v>343.05</v>
      </c>
      <c r="J635">
        <f>IF(ISBLANK(I635),AVERAGE(Table4[Unit_Price]),(I635))</f>
        <v>343.05</v>
      </c>
      <c r="K635">
        <v>0.28000000000000003</v>
      </c>
      <c r="L635">
        <f>Table4[[#This Row],[Quantity cleaned]]*Table4[[#This Row],[Unit Price Cleaned]]*(1-Table4[[#This Row],[Discount]])</f>
        <v>246.99600000000001</v>
      </c>
      <c r="M635">
        <f>IF(ISBLANK(L635),AVERAGE(Table4[Total Amount]),(L635))</f>
        <v>246.99600000000001</v>
      </c>
      <c r="N635" t="str">
        <f>_xlfn.XLOOKUP(Table4[[#This Row],[Product_ID]],Product_Dim[Product_ID],Product_Dim[Product_Name],"Missing")</f>
        <v>Hydrating Face Cleanser</v>
      </c>
      <c r="O635" t="str">
        <f>_xlfn.XLOOKUP(Table4[[#This Row],[Product_ID]],Product_Dim[Product_ID],Product_Dim[Category],0)</f>
        <v>Beauty</v>
      </c>
      <c r="P635">
        <f>_xlfn.XLOOKUP(Table4[[#This Row],[Product_ID]],Product_Dim[Product_ID],Product_Dim[Cost Cleaned2],"0")</f>
        <v>254.04361702127662</v>
      </c>
      <c r="Q635" s="4">
        <f>IFERROR(Table4[[#This Row],[Total Amount]]-Table4[[#This Row],[Cost]]*Table4[[#This Row],[Quantity]],0)</f>
        <v>-7.0476170212766078</v>
      </c>
    </row>
    <row r="636" spans="1:17" x14ac:dyDescent="0.35">
      <c r="A636" t="s">
        <v>2449</v>
      </c>
      <c r="B636" s="1">
        <v>45642</v>
      </c>
      <c r="C636" t="s">
        <v>239</v>
      </c>
      <c r="D636" t="s">
        <v>1576</v>
      </c>
      <c r="E636" t="s">
        <v>1763</v>
      </c>
      <c r="F636" t="str">
        <f>_xlfn.XLOOKUP(Table4[[#This Row],[Store_ID]],Table2[Store_ID],Table2[Region],"Unknown")</f>
        <v>South</v>
      </c>
      <c r="G636">
        <v>1</v>
      </c>
      <c r="H636">
        <f>IF(ISBLANK(G636),AVERAGE(Table4[Quantity]),(G636))</f>
        <v>1</v>
      </c>
      <c r="I636">
        <v>373.06</v>
      </c>
      <c r="J636">
        <f>IF(ISBLANK(I636),AVERAGE(Table4[Unit_Price]),(I636))</f>
        <v>373.06</v>
      </c>
      <c r="K636">
        <v>0.11</v>
      </c>
      <c r="L636">
        <f>Table4[[#This Row],[Quantity cleaned]]*Table4[[#This Row],[Unit Price Cleaned]]*(1-Table4[[#This Row],[Discount]])</f>
        <v>332.02339999999998</v>
      </c>
      <c r="M636">
        <f>IF(ISBLANK(L636),AVERAGE(Table4[Total Amount]),(L636))</f>
        <v>332.02339999999998</v>
      </c>
      <c r="N636" t="str">
        <f>_xlfn.XLOOKUP(Table4[[#This Row],[Product_ID]],Product_Dim[Product_ID],Product_Dim[Product_Name],"Missing")</f>
        <v>Soccer Training Cone Set</v>
      </c>
      <c r="O636" t="str">
        <f>_xlfn.XLOOKUP(Table4[[#This Row],[Product_ID]],Product_Dim[Product_ID],Product_Dim[Category],0)</f>
        <v>Sports</v>
      </c>
      <c r="P636">
        <f>_xlfn.XLOOKUP(Table4[[#This Row],[Product_ID]],Product_Dim[Product_ID],Product_Dim[Cost Cleaned2],"0")</f>
        <v>144.53</v>
      </c>
      <c r="Q636" s="4">
        <f>IFERROR(Table4[[#This Row],[Total Amount]]-Table4[[#This Row],[Cost]]*Table4[[#This Row],[Quantity]],0)</f>
        <v>187.49339999999998</v>
      </c>
    </row>
    <row r="637" spans="1:17" x14ac:dyDescent="0.35">
      <c r="A637" t="s">
        <v>2450</v>
      </c>
      <c r="B637" s="1">
        <v>45693</v>
      </c>
      <c r="C637" t="s">
        <v>1273</v>
      </c>
      <c r="D637" t="s">
        <v>1578</v>
      </c>
      <c r="E637" t="s">
        <v>1795</v>
      </c>
      <c r="F637" t="str">
        <f>_xlfn.XLOOKUP(Table4[[#This Row],[Store_ID]],Table2[Store_ID],Table2[Region],"Unknown")</f>
        <v>North</v>
      </c>
      <c r="G637">
        <v>1</v>
      </c>
      <c r="H637">
        <f>IF(ISBLANK(G637),AVERAGE(Table4[Quantity]),(G637))</f>
        <v>1</v>
      </c>
      <c r="I637">
        <v>124.98</v>
      </c>
      <c r="J637">
        <f>IF(ISBLANK(I637),AVERAGE(Table4[Unit_Price]),(I637))</f>
        <v>124.98</v>
      </c>
      <c r="K637">
        <v>7.0000000000000007E-2</v>
      </c>
      <c r="L637">
        <f>Table4[[#This Row],[Quantity cleaned]]*Table4[[#This Row],[Unit Price Cleaned]]*(1-Table4[[#This Row],[Discount]])</f>
        <v>116.23139999999999</v>
      </c>
      <c r="M637">
        <f>IF(ISBLANK(L637),AVERAGE(Table4[Total Amount]),(L637))</f>
        <v>116.23139999999999</v>
      </c>
      <c r="N637" t="str">
        <f>_xlfn.XLOOKUP(Table4[[#This Row],[Product_ID]],Product_Dim[Product_ID],Product_Dim[Product_Name],"Missing")</f>
        <v>Women's Denim Jeans</v>
      </c>
      <c r="O637" t="str">
        <f>_xlfn.XLOOKUP(Table4[[#This Row],[Product_ID]],Product_Dim[Product_ID],Product_Dim[Category],0)</f>
        <v>Clothing</v>
      </c>
      <c r="P637">
        <f>_xlfn.XLOOKUP(Table4[[#This Row],[Product_ID]],Product_Dim[Product_ID],Product_Dim[Cost Cleaned2],"0")</f>
        <v>254.04361702127662</v>
      </c>
      <c r="Q637" s="4">
        <f>IFERROR(Table4[[#This Row],[Total Amount]]-Table4[[#This Row],[Cost]]*Table4[[#This Row],[Quantity]],0)</f>
        <v>-137.81221702127664</v>
      </c>
    </row>
    <row r="638" spans="1:17" x14ac:dyDescent="0.35">
      <c r="A638" t="s">
        <v>2451</v>
      </c>
      <c r="B638" s="1">
        <v>45763</v>
      </c>
      <c r="C638" t="s">
        <v>861</v>
      </c>
      <c r="D638" t="s">
        <v>1688</v>
      </c>
      <c r="E638" t="s">
        <v>1807</v>
      </c>
      <c r="F638" t="str">
        <f>_xlfn.XLOOKUP(Table4[[#This Row],[Store_ID]],Table2[Store_ID],Table2[Region],"Unknown")</f>
        <v>East</v>
      </c>
      <c r="G638">
        <v>4</v>
      </c>
      <c r="H638">
        <f>IF(ISBLANK(G638),AVERAGE(Table4[Quantity]),(G638))</f>
        <v>4</v>
      </c>
      <c r="I638">
        <v>221.49</v>
      </c>
      <c r="J638">
        <f>IF(ISBLANK(I638),AVERAGE(Table4[Unit_Price]),(I638))</f>
        <v>221.49</v>
      </c>
      <c r="K638">
        <v>0.26</v>
      </c>
      <c r="L638">
        <f>Table4[[#This Row],[Quantity cleaned]]*Table4[[#This Row],[Unit Price Cleaned]]*(1-Table4[[#This Row],[Discount]])</f>
        <v>655.61040000000003</v>
      </c>
      <c r="M638">
        <f>IF(ISBLANK(L638),AVERAGE(Table4[Total Amount]),(L638))</f>
        <v>655.61040000000003</v>
      </c>
      <c r="N638" t="str">
        <f>_xlfn.XLOOKUP(Table4[[#This Row],[Product_ID]],Product_Dim[Product_ID],Product_Dim[Product_Name],"Missing")</f>
        <v>Shin Guards – Adult</v>
      </c>
      <c r="O638" t="str">
        <f>_xlfn.XLOOKUP(Table4[[#This Row],[Product_ID]],Product_Dim[Product_ID],Product_Dim[Category],0)</f>
        <v>Sports</v>
      </c>
      <c r="P638">
        <f>_xlfn.XLOOKUP(Table4[[#This Row],[Product_ID]],Product_Dim[Product_ID],Product_Dim[Cost Cleaned2],"0")</f>
        <v>107.06</v>
      </c>
      <c r="Q638" s="4">
        <f>IFERROR(Table4[[#This Row],[Total Amount]]-Table4[[#This Row],[Cost]]*Table4[[#This Row],[Quantity]],0)</f>
        <v>227.37040000000002</v>
      </c>
    </row>
    <row r="639" spans="1:17" x14ac:dyDescent="0.35">
      <c r="A639" t="s">
        <v>2452</v>
      </c>
      <c r="B639" s="1">
        <v>45572</v>
      </c>
      <c r="C639" t="s">
        <v>560</v>
      </c>
      <c r="D639" t="s">
        <v>1588</v>
      </c>
      <c r="E639" t="s">
        <v>1795</v>
      </c>
      <c r="F639" t="str">
        <f>_xlfn.XLOOKUP(Table4[[#This Row],[Store_ID]],Table2[Store_ID],Table2[Region],"Unknown")</f>
        <v>North</v>
      </c>
      <c r="G639">
        <v>1</v>
      </c>
      <c r="H639">
        <f>IF(ISBLANK(G639),AVERAGE(Table4[Quantity]),(G639))</f>
        <v>1</v>
      </c>
      <c r="I639">
        <v>563.32000000000005</v>
      </c>
      <c r="J639">
        <f>IF(ISBLANK(I639),AVERAGE(Table4[Unit_Price]),(I639))</f>
        <v>563.32000000000005</v>
      </c>
      <c r="K639">
        <v>0.01</v>
      </c>
      <c r="L639">
        <f>Table4[[#This Row],[Quantity cleaned]]*Table4[[#This Row],[Unit Price Cleaned]]*(1-Table4[[#This Row],[Discount]])</f>
        <v>557.68680000000006</v>
      </c>
      <c r="M639">
        <f>IF(ISBLANK(L639),AVERAGE(Table4[Total Amount]),(L639))</f>
        <v>557.68680000000006</v>
      </c>
      <c r="N639" t="str">
        <f>_xlfn.XLOOKUP(Table4[[#This Row],[Product_ID]],Product_Dim[Product_ID],Product_Dim[Product_Name],"Missing")</f>
        <v>Men's Formal Shirt</v>
      </c>
      <c r="O639" t="str">
        <f>_xlfn.XLOOKUP(Table4[[#This Row],[Product_ID]],Product_Dim[Product_ID],Product_Dim[Category],0)</f>
        <v>Clothing</v>
      </c>
      <c r="P639">
        <f>_xlfn.XLOOKUP(Table4[[#This Row],[Product_ID]],Product_Dim[Product_ID],Product_Dim[Cost Cleaned2],"0")</f>
        <v>254.04361702127662</v>
      </c>
      <c r="Q639" s="4">
        <f>IFERROR(Table4[[#This Row],[Total Amount]]-Table4[[#This Row],[Cost]]*Table4[[#This Row],[Quantity]],0)</f>
        <v>303.64318297872342</v>
      </c>
    </row>
    <row r="640" spans="1:17" x14ac:dyDescent="0.35">
      <c r="A640" t="s">
        <v>2453</v>
      </c>
      <c r="B640" s="1">
        <v>45338</v>
      </c>
      <c r="C640" t="s">
        <v>1212</v>
      </c>
      <c r="D640" t="s">
        <v>1564</v>
      </c>
      <c r="E640" t="s">
        <v>1746</v>
      </c>
      <c r="F640" t="str">
        <f>_xlfn.XLOOKUP(Table4[[#This Row],[Store_ID]],Table2[Store_ID],Table2[Region],"Unknown")</f>
        <v>East</v>
      </c>
      <c r="G640">
        <v>1</v>
      </c>
      <c r="H640">
        <f>IF(ISBLANK(G640),AVERAGE(Table4[Quantity]),(G640))</f>
        <v>1</v>
      </c>
      <c r="I640">
        <v>362.93</v>
      </c>
      <c r="J640">
        <f>IF(ISBLANK(I640),AVERAGE(Table4[Unit_Price]),(I640))</f>
        <v>362.93</v>
      </c>
      <c r="K640">
        <v>0.27</v>
      </c>
      <c r="L640">
        <f>Table4[[#This Row],[Quantity cleaned]]*Table4[[#This Row],[Unit Price Cleaned]]*(1-Table4[[#This Row],[Discount]])</f>
        <v>264.93889999999999</v>
      </c>
      <c r="M640">
        <f>IF(ISBLANK(L640),AVERAGE(Table4[Total Amount]),(L640))</f>
        <v>264.93889999999999</v>
      </c>
      <c r="N640" t="str">
        <f>_xlfn.XLOOKUP(Table4[[#This Row],[Product_ID]],Product_Dim[Product_ID],Product_Dim[Product_Name],"Missing")</f>
        <v>HD Smart TV Stick</v>
      </c>
      <c r="O640" t="str">
        <f>_xlfn.XLOOKUP(Table4[[#This Row],[Product_ID]],Product_Dim[Product_ID],Product_Dim[Category],0)</f>
        <v>Electronics</v>
      </c>
      <c r="P640">
        <f>_xlfn.XLOOKUP(Table4[[#This Row],[Product_ID]],Product_Dim[Product_ID],Product_Dim[Cost Cleaned2],"0")</f>
        <v>449.4</v>
      </c>
      <c r="Q640" s="4">
        <f>IFERROR(Table4[[#This Row],[Total Amount]]-Table4[[#This Row],[Cost]]*Table4[[#This Row],[Quantity]],0)</f>
        <v>-184.46109999999999</v>
      </c>
    </row>
    <row r="641" spans="1:17" x14ac:dyDescent="0.35">
      <c r="A641" t="s">
        <v>2454</v>
      </c>
      <c r="B641" s="1">
        <v>45373</v>
      </c>
      <c r="C641" t="s">
        <v>1051</v>
      </c>
      <c r="D641" t="s">
        <v>1564</v>
      </c>
      <c r="E641" t="s">
        <v>1795</v>
      </c>
      <c r="F641" t="str">
        <f>_xlfn.XLOOKUP(Table4[[#This Row],[Store_ID]],Table2[Store_ID],Table2[Region],"Unknown")</f>
        <v>North</v>
      </c>
      <c r="G641">
        <v>4</v>
      </c>
      <c r="H641">
        <f>IF(ISBLANK(G641),AVERAGE(Table4[Quantity]),(G641))</f>
        <v>4</v>
      </c>
      <c r="I641">
        <v>369.22</v>
      </c>
      <c r="J641">
        <f>IF(ISBLANK(I641),AVERAGE(Table4[Unit_Price]),(I641))</f>
        <v>369.22</v>
      </c>
      <c r="K641">
        <v>0.18</v>
      </c>
      <c r="L641">
        <f>Table4[[#This Row],[Quantity cleaned]]*Table4[[#This Row],[Unit Price Cleaned]]*(1-Table4[[#This Row],[Discount]])</f>
        <v>1211.0416000000002</v>
      </c>
      <c r="M641">
        <f>IF(ISBLANK(L641),AVERAGE(Table4[Total Amount]),(L641))</f>
        <v>1211.0416000000002</v>
      </c>
      <c r="N641" t="str">
        <f>_xlfn.XLOOKUP(Table4[[#This Row],[Product_ID]],Product_Dim[Product_ID],Product_Dim[Product_Name],"Missing")</f>
        <v>HD Smart TV Stick</v>
      </c>
      <c r="O641" t="str">
        <f>_xlfn.XLOOKUP(Table4[[#This Row],[Product_ID]],Product_Dim[Product_ID],Product_Dim[Category],0)</f>
        <v>Electronics</v>
      </c>
      <c r="P641">
        <f>_xlfn.XLOOKUP(Table4[[#This Row],[Product_ID]],Product_Dim[Product_ID],Product_Dim[Cost Cleaned2],"0")</f>
        <v>449.4</v>
      </c>
      <c r="Q641" s="4">
        <f>IFERROR(Table4[[#This Row],[Total Amount]]-Table4[[#This Row],[Cost]]*Table4[[#This Row],[Quantity]],0)</f>
        <v>-586.55839999999966</v>
      </c>
    </row>
    <row r="642" spans="1:17" x14ac:dyDescent="0.35">
      <c r="A642" t="s">
        <v>2455</v>
      </c>
      <c r="B642" s="1">
        <v>45590</v>
      </c>
      <c r="C642" t="s">
        <v>1270</v>
      </c>
      <c r="D642" t="s">
        <v>1734</v>
      </c>
      <c r="E642" t="s">
        <v>1793</v>
      </c>
      <c r="F642" t="str">
        <f>_xlfn.XLOOKUP(Table4[[#This Row],[Store_ID]],Table2[Store_ID],Table2[Region],"Unknown")</f>
        <v>South</v>
      </c>
      <c r="G642">
        <v>3</v>
      </c>
      <c r="H642">
        <f>IF(ISBLANK(G642),AVERAGE(Table4[Quantity]),(G642))</f>
        <v>3</v>
      </c>
      <c r="I642">
        <v>950.83</v>
      </c>
      <c r="J642">
        <f>IF(ISBLANK(I642),AVERAGE(Table4[Unit_Price]),(I642))</f>
        <v>950.83</v>
      </c>
      <c r="K642">
        <v>0.06</v>
      </c>
      <c r="L642">
        <f>Table4[[#This Row],[Quantity cleaned]]*Table4[[#This Row],[Unit Price Cleaned]]*(1-Table4[[#This Row],[Discount]])</f>
        <v>2681.3406</v>
      </c>
      <c r="M642">
        <f>IF(ISBLANK(L642),AVERAGE(Table4[Total Amount]),(L642))</f>
        <v>2681.3406</v>
      </c>
      <c r="N642" t="str">
        <f>_xlfn.XLOOKUP(Table4[[#This Row],[Product_ID]],Product_Dim[Product_ID],Product_Dim[Product_Name],"Missing")</f>
        <v>Women's Formal Blazer</v>
      </c>
      <c r="O642" t="str">
        <f>_xlfn.XLOOKUP(Table4[[#This Row],[Product_ID]],Product_Dim[Product_ID],Product_Dim[Category],0)</f>
        <v>Clothing</v>
      </c>
      <c r="P642">
        <f>_xlfn.XLOOKUP(Table4[[#This Row],[Product_ID]],Product_Dim[Product_ID],Product_Dim[Cost Cleaned2],"0")</f>
        <v>358.47</v>
      </c>
      <c r="Q642" s="4">
        <f>IFERROR(Table4[[#This Row],[Total Amount]]-Table4[[#This Row],[Cost]]*Table4[[#This Row],[Quantity]],0)</f>
        <v>1605.9305999999999</v>
      </c>
    </row>
    <row r="643" spans="1:17" x14ac:dyDescent="0.35">
      <c r="A643" t="s">
        <v>2456</v>
      </c>
      <c r="B643" s="1">
        <v>45365</v>
      </c>
      <c r="C643" t="s">
        <v>479</v>
      </c>
      <c r="D643" t="s">
        <v>1616</v>
      </c>
      <c r="E643" t="s">
        <v>1791</v>
      </c>
      <c r="F643" t="str">
        <f>_xlfn.XLOOKUP(Table4[[#This Row],[Store_ID]],Table2[Store_ID],Table2[Region],"Unknown")</f>
        <v>East</v>
      </c>
      <c r="G643">
        <v>3</v>
      </c>
      <c r="H643">
        <f>IF(ISBLANK(G643),AVERAGE(Table4[Quantity]),(G643))</f>
        <v>3</v>
      </c>
      <c r="I643">
        <v>338.79</v>
      </c>
      <c r="J643">
        <f>IF(ISBLANK(I643),AVERAGE(Table4[Unit_Price]),(I643))</f>
        <v>338.79</v>
      </c>
      <c r="K643">
        <v>0.01</v>
      </c>
      <c r="L643">
        <f>Table4[[#This Row],[Quantity cleaned]]*Table4[[#This Row],[Unit Price Cleaned]]*(1-Table4[[#This Row],[Discount]])</f>
        <v>1006.2063000000001</v>
      </c>
      <c r="M643">
        <f>IF(ISBLANK(L643),AVERAGE(Table4[Total Amount]),(L643))</f>
        <v>1006.2063000000001</v>
      </c>
      <c r="N643" t="str">
        <f>_xlfn.XLOOKUP(Table4[[#This Row],[Product_ID]],Product_Dim[Product_ID],Product_Dim[Product_Name],"Missing")</f>
        <v>Men's Casual Sneakers</v>
      </c>
      <c r="O643" t="str">
        <f>_xlfn.XLOOKUP(Table4[[#This Row],[Product_ID]],Product_Dim[Product_ID],Product_Dim[Category],0)</f>
        <v>Clothing</v>
      </c>
      <c r="P643">
        <f>_xlfn.XLOOKUP(Table4[[#This Row],[Product_ID]],Product_Dim[Product_ID],Product_Dim[Cost Cleaned2],"0")</f>
        <v>353.47</v>
      </c>
      <c r="Q643" s="4">
        <f>IFERROR(Table4[[#This Row],[Total Amount]]-Table4[[#This Row],[Cost]]*Table4[[#This Row],[Quantity]],0)</f>
        <v>-54.203700000000026</v>
      </c>
    </row>
    <row r="644" spans="1:17" x14ac:dyDescent="0.35">
      <c r="A644" t="s">
        <v>2457</v>
      </c>
      <c r="B644" s="1">
        <v>45711</v>
      </c>
      <c r="C644" t="s">
        <v>488</v>
      </c>
      <c r="D644" t="s">
        <v>1722</v>
      </c>
      <c r="E644" t="s">
        <v>1751</v>
      </c>
      <c r="F644" t="str">
        <f>_xlfn.XLOOKUP(Table4[[#This Row],[Store_ID]],Table2[Store_ID],Table2[Region],"Unknown")</f>
        <v>North</v>
      </c>
      <c r="G644">
        <v>3</v>
      </c>
      <c r="H644">
        <f>IF(ISBLANK(G644),AVERAGE(Table4[Quantity]),(G644))</f>
        <v>3</v>
      </c>
      <c r="I644">
        <v>853.32</v>
      </c>
      <c r="J644">
        <f>IF(ISBLANK(I644),AVERAGE(Table4[Unit_Price]),(I644))</f>
        <v>853.32</v>
      </c>
      <c r="K644">
        <v>7.0000000000000007E-2</v>
      </c>
      <c r="L644">
        <f>Table4[[#This Row],[Quantity cleaned]]*Table4[[#This Row],[Unit Price Cleaned]]*(1-Table4[[#This Row],[Discount]])</f>
        <v>2380.7628</v>
      </c>
      <c r="M644">
        <f>IF(ISBLANK(L644),AVERAGE(Table4[Total Amount]),(L644))</f>
        <v>2380.7628</v>
      </c>
      <c r="N644" t="str">
        <f>_xlfn.XLOOKUP(Table4[[#This Row],[Product_ID]],Product_Dim[Product_ID],Product_Dim[Product_Name],"Missing")</f>
        <v>Gaming Mouse Pad XL</v>
      </c>
      <c r="O644" t="str">
        <f>_xlfn.XLOOKUP(Table4[[#This Row],[Product_ID]],Product_Dim[Product_ID],Product_Dim[Category],0)</f>
        <v>Electronics</v>
      </c>
      <c r="P644">
        <f>_xlfn.XLOOKUP(Table4[[#This Row],[Product_ID]],Product_Dim[Product_ID],Product_Dim[Cost Cleaned2],"0")</f>
        <v>340.14</v>
      </c>
      <c r="Q644" s="4">
        <f>IFERROR(Table4[[#This Row],[Total Amount]]-Table4[[#This Row],[Cost]]*Table4[[#This Row],[Quantity]],0)</f>
        <v>1360.3427999999999</v>
      </c>
    </row>
    <row r="645" spans="1:17" x14ac:dyDescent="0.35">
      <c r="A645" t="s">
        <v>2458</v>
      </c>
      <c r="B645" s="1">
        <v>45586</v>
      </c>
      <c r="C645" t="s">
        <v>497</v>
      </c>
      <c r="D645" t="s">
        <v>1694</v>
      </c>
      <c r="E645" t="s">
        <v>1770</v>
      </c>
      <c r="F645" t="str">
        <f>_xlfn.XLOOKUP(Table4[[#This Row],[Store_ID]],Table2[Store_ID],Table2[Region],"Unknown")</f>
        <v>East</v>
      </c>
      <c r="G645">
        <v>3</v>
      </c>
      <c r="H645">
        <f>IF(ISBLANK(G645),AVERAGE(Table4[Quantity]),(G645))</f>
        <v>3</v>
      </c>
      <c r="I645">
        <v>89.78</v>
      </c>
      <c r="J645">
        <f>IF(ISBLANK(I645),AVERAGE(Table4[Unit_Price]),(I645))</f>
        <v>89.78</v>
      </c>
      <c r="K645">
        <v>0.2</v>
      </c>
      <c r="L645">
        <f>Table4[[#This Row],[Quantity cleaned]]*Table4[[#This Row],[Unit Price Cleaned]]*(1-Table4[[#This Row],[Discount]])</f>
        <v>215.47200000000004</v>
      </c>
      <c r="M645">
        <f>IF(ISBLANK(L645),AVERAGE(Table4[Total Amount]),(L645))</f>
        <v>215.47200000000004</v>
      </c>
      <c r="N645" t="str">
        <f>_xlfn.XLOOKUP(Table4[[#This Row],[Product_ID]],Product_Dim[Product_ID],Product_Dim[Product_Name],"Missing")</f>
        <v>Wireless Mouse</v>
      </c>
      <c r="O645" t="str">
        <f>_xlfn.XLOOKUP(Table4[[#This Row],[Product_ID]],Product_Dim[Product_ID],Product_Dim[Category],0)</f>
        <v>Electronics</v>
      </c>
      <c r="P645">
        <f>_xlfn.XLOOKUP(Table4[[#This Row],[Product_ID]],Product_Dim[Product_ID],Product_Dim[Cost Cleaned2],"0")</f>
        <v>392.89</v>
      </c>
      <c r="Q645" s="4">
        <f>IFERROR(Table4[[#This Row],[Total Amount]]-Table4[[#This Row],[Cost]]*Table4[[#This Row],[Quantity]],0)</f>
        <v>-963.19800000000009</v>
      </c>
    </row>
    <row r="646" spans="1:17" x14ac:dyDescent="0.35">
      <c r="A646" t="s">
        <v>2459</v>
      </c>
      <c r="B646" s="1">
        <v>45334</v>
      </c>
      <c r="C646" t="s">
        <v>623</v>
      </c>
      <c r="D646" t="s">
        <v>1652</v>
      </c>
      <c r="E646" t="s">
        <v>1751</v>
      </c>
      <c r="F646" t="str">
        <f>_xlfn.XLOOKUP(Table4[[#This Row],[Store_ID]],Table2[Store_ID],Table2[Region],"Unknown")</f>
        <v>North</v>
      </c>
      <c r="G646">
        <v>1</v>
      </c>
      <c r="H646">
        <f>IF(ISBLANK(G646),AVERAGE(Table4[Quantity]),(G646))</f>
        <v>1</v>
      </c>
      <c r="I646">
        <v>172.04</v>
      </c>
      <c r="J646">
        <f>IF(ISBLANK(I646),AVERAGE(Table4[Unit_Price]),(I646))</f>
        <v>172.04</v>
      </c>
      <c r="K646">
        <v>0.04</v>
      </c>
      <c r="L646">
        <f>Table4[[#This Row],[Quantity cleaned]]*Table4[[#This Row],[Unit Price Cleaned]]*(1-Table4[[#This Row],[Discount]])</f>
        <v>165.1584</v>
      </c>
      <c r="M646">
        <f>IF(ISBLANK(L646),AVERAGE(Table4[Total Amount]),(L646))</f>
        <v>165.1584</v>
      </c>
      <c r="N646" t="str">
        <f>_xlfn.XLOOKUP(Table4[[#This Row],[Product_ID]],Product_Dim[Product_ID],Product_Dim[Product_Name],"Missing")</f>
        <v>Ceramic Plant Pot</v>
      </c>
      <c r="O646" t="str">
        <f>_xlfn.XLOOKUP(Table4[[#This Row],[Product_ID]],Product_Dim[Product_ID],Product_Dim[Category],0)</f>
        <v>Home</v>
      </c>
      <c r="P646">
        <f>_xlfn.XLOOKUP(Table4[[#This Row],[Product_ID]],Product_Dim[Product_ID],Product_Dim[Cost Cleaned2],"0")</f>
        <v>81.75</v>
      </c>
      <c r="Q646" s="4">
        <f>IFERROR(Table4[[#This Row],[Total Amount]]-Table4[[#This Row],[Cost]]*Table4[[#This Row],[Quantity]],0)</f>
        <v>83.4084</v>
      </c>
    </row>
    <row r="647" spans="1:17" x14ac:dyDescent="0.35">
      <c r="A647" t="s">
        <v>2460</v>
      </c>
      <c r="B647" s="1">
        <v>45333</v>
      </c>
      <c r="C647" t="s">
        <v>1435</v>
      </c>
      <c r="D647" t="s">
        <v>1650</v>
      </c>
      <c r="E647" t="s">
        <v>1751</v>
      </c>
      <c r="F647" t="str">
        <f>_xlfn.XLOOKUP(Table4[[#This Row],[Store_ID]],Table2[Store_ID],Table2[Region],"Unknown")</f>
        <v>North</v>
      </c>
      <c r="G647">
        <v>1</v>
      </c>
      <c r="H647">
        <f>IF(ISBLANK(G647),AVERAGE(Table4[Quantity]),(G647))</f>
        <v>1</v>
      </c>
      <c r="I647">
        <v>389.2</v>
      </c>
      <c r="J647">
        <f>IF(ISBLANK(I647),AVERAGE(Table4[Unit_Price]),(I647))</f>
        <v>389.2</v>
      </c>
      <c r="K647">
        <v>0.05</v>
      </c>
      <c r="L647">
        <f>Table4[[#This Row],[Quantity cleaned]]*Table4[[#This Row],[Unit Price Cleaned]]*(1-Table4[[#This Row],[Discount]])</f>
        <v>369.73999999999995</v>
      </c>
      <c r="M647">
        <f>IF(ISBLANK(L647),AVERAGE(Table4[Total Amount]),(L647))</f>
        <v>369.73999999999995</v>
      </c>
      <c r="N647" t="str">
        <f>_xlfn.XLOOKUP(Table4[[#This Row],[Product_ID]],Product_Dim[Product_ID],Product_Dim[Product_Name],"Missing")</f>
        <v>Sports Stopwatch Pro</v>
      </c>
      <c r="O647" t="str">
        <f>_xlfn.XLOOKUP(Table4[[#This Row],[Product_ID]],Product_Dim[Product_ID],Product_Dim[Category],0)</f>
        <v>Sports</v>
      </c>
      <c r="P647">
        <f>_xlfn.XLOOKUP(Table4[[#This Row],[Product_ID]],Product_Dim[Product_ID],Product_Dim[Cost Cleaned2],"0")</f>
        <v>434.84</v>
      </c>
      <c r="Q647" s="4">
        <f>IFERROR(Table4[[#This Row],[Total Amount]]-Table4[[#This Row],[Cost]]*Table4[[#This Row],[Quantity]],0)</f>
        <v>-65.100000000000023</v>
      </c>
    </row>
    <row r="648" spans="1:17" x14ac:dyDescent="0.35">
      <c r="A648" t="s">
        <v>2461</v>
      </c>
      <c r="B648" s="1">
        <v>45778</v>
      </c>
      <c r="C648" t="s">
        <v>1417</v>
      </c>
      <c r="D648" t="s">
        <v>1696</v>
      </c>
      <c r="E648" t="s">
        <v>1791</v>
      </c>
      <c r="F648" t="str">
        <f>_xlfn.XLOOKUP(Table4[[#This Row],[Store_ID]],Table2[Store_ID],Table2[Region],"Unknown")</f>
        <v>East</v>
      </c>
      <c r="G648">
        <v>3</v>
      </c>
      <c r="H648">
        <f>IF(ISBLANK(G648),AVERAGE(Table4[Quantity]),(G648))</f>
        <v>3</v>
      </c>
      <c r="I648">
        <v>865.96</v>
      </c>
      <c r="J648">
        <f>IF(ISBLANK(I648),AVERAGE(Table4[Unit_Price]),(I648))</f>
        <v>865.96</v>
      </c>
      <c r="K648">
        <v>0.12</v>
      </c>
      <c r="L648">
        <f>Table4[[#This Row],[Quantity cleaned]]*Table4[[#This Row],[Unit Price Cleaned]]*(1-Table4[[#This Row],[Discount]])</f>
        <v>2286.1343999999999</v>
      </c>
      <c r="M648">
        <f>IF(ISBLANK(L648),AVERAGE(Table4[Total Amount]),(L648))</f>
        <v>2286.1343999999999</v>
      </c>
      <c r="N648" t="str">
        <f>_xlfn.XLOOKUP(Table4[[#This Row],[Product_ID]],Product_Dim[Product_ID],Product_Dim[Product_Name],"Missing")</f>
        <v>WiFi Mesh Router</v>
      </c>
      <c r="O648" t="str">
        <f>_xlfn.XLOOKUP(Table4[[#This Row],[Product_ID]],Product_Dim[Product_ID],Product_Dim[Category],0)</f>
        <v>Electronics</v>
      </c>
      <c r="P648">
        <f>_xlfn.XLOOKUP(Table4[[#This Row],[Product_ID]],Product_Dim[Product_ID],Product_Dim[Cost Cleaned2],"0")</f>
        <v>480.9</v>
      </c>
      <c r="Q648" s="4">
        <f>IFERROR(Table4[[#This Row],[Total Amount]]-Table4[[#This Row],[Cost]]*Table4[[#This Row],[Quantity]],0)</f>
        <v>843.4344000000001</v>
      </c>
    </row>
    <row r="649" spans="1:17" x14ac:dyDescent="0.35">
      <c r="A649" t="s">
        <v>2462</v>
      </c>
      <c r="B649" s="1">
        <v>45592</v>
      </c>
      <c r="C649" t="s">
        <v>557</v>
      </c>
      <c r="D649" t="s">
        <v>1580</v>
      </c>
      <c r="E649" t="s">
        <v>1751</v>
      </c>
      <c r="F649" t="str">
        <f>_xlfn.XLOOKUP(Table4[[#This Row],[Store_ID]],Table2[Store_ID],Table2[Region],"Unknown")</f>
        <v>North</v>
      </c>
      <c r="G649">
        <v>3</v>
      </c>
      <c r="H649">
        <f>IF(ISBLANK(G649),AVERAGE(Table4[Quantity]),(G649))</f>
        <v>3</v>
      </c>
      <c r="I649">
        <v>79.95</v>
      </c>
      <c r="J649">
        <f>IF(ISBLANK(I649),AVERAGE(Table4[Unit_Price]),(I649))</f>
        <v>79.95</v>
      </c>
      <c r="K649">
        <v>0.2</v>
      </c>
      <c r="L649">
        <f>Table4[[#This Row],[Quantity cleaned]]*Table4[[#This Row],[Unit Price Cleaned]]*(1-Table4[[#This Row],[Discount]])</f>
        <v>191.88000000000002</v>
      </c>
      <c r="M649">
        <f>IF(ISBLANK(L649),AVERAGE(Table4[Total Amount]),(L649))</f>
        <v>191.88000000000002</v>
      </c>
      <c r="N649" t="str">
        <f>_xlfn.XLOOKUP(Table4[[#This Row],[Product_ID]],Product_Dim[Product_ID],Product_Dim[Product_Name],"Missing")</f>
        <v>Knee Support Brace</v>
      </c>
      <c r="O649" t="str">
        <f>_xlfn.XLOOKUP(Table4[[#This Row],[Product_ID]],Product_Dim[Product_ID],Product_Dim[Category],0)</f>
        <v>Sports</v>
      </c>
      <c r="P649">
        <f>_xlfn.XLOOKUP(Table4[[#This Row],[Product_ID]],Product_Dim[Product_ID],Product_Dim[Cost Cleaned2],"0")</f>
        <v>21.34</v>
      </c>
      <c r="Q649" s="4">
        <f>IFERROR(Table4[[#This Row],[Total Amount]]-Table4[[#This Row],[Cost]]*Table4[[#This Row],[Quantity]],0)</f>
        <v>127.86000000000003</v>
      </c>
    </row>
    <row r="650" spans="1:17" x14ac:dyDescent="0.35">
      <c r="A650" t="s">
        <v>2463</v>
      </c>
      <c r="B650" s="1">
        <v>45259</v>
      </c>
      <c r="C650" t="s">
        <v>1185</v>
      </c>
      <c r="D650" t="s">
        <v>1594</v>
      </c>
      <c r="E650" t="s">
        <v>1773</v>
      </c>
      <c r="F650" t="str">
        <f>_xlfn.XLOOKUP(Table4[[#This Row],[Store_ID]],Table2[Store_ID],Table2[Region],"Unknown")</f>
        <v>South</v>
      </c>
      <c r="G650">
        <v>1</v>
      </c>
      <c r="H650">
        <f>IF(ISBLANK(G650),AVERAGE(Table4[Quantity]),(G650))</f>
        <v>1</v>
      </c>
      <c r="I650">
        <v>566.5</v>
      </c>
      <c r="J650">
        <f>IF(ISBLANK(I650),AVERAGE(Table4[Unit_Price]),(I650))</f>
        <v>566.5</v>
      </c>
      <c r="K650">
        <v>0.25</v>
      </c>
      <c r="L650">
        <f>Table4[[#This Row],[Quantity cleaned]]*Table4[[#This Row],[Unit Price Cleaned]]*(1-Table4[[#This Row],[Discount]])</f>
        <v>424.875</v>
      </c>
      <c r="M650">
        <f>IF(ISBLANK(L650),AVERAGE(Table4[Total Amount]),(L650))</f>
        <v>424.875</v>
      </c>
      <c r="N650" t="str">
        <f>_xlfn.XLOOKUP(Table4[[#This Row],[Product_ID]],Product_Dim[Product_ID],Product_Dim[Product_Name],"Missing")</f>
        <v>Wireless Bluetooth Speaker</v>
      </c>
      <c r="O650" t="str">
        <f>_xlfn.XLOOKUP(Table4[[#This Row],[Product_ID]],Product_Dim[Product_ID],Product_Dim[Category],0)</f>
        <v>Electronics</v>
      </c>
      <c r="P650">
        <f>_xlfn.XLOOKUP(Table4[[#This Row],[Product_ID]],Product_Dim[Product_ID],Product_Dim[Cost Cleaned2],"0")</f>
        <v>322.41000000000003</v>
      </c>
      <c r="Q650" s="4">
        <f>IFERROR(Table4[[#This Row],[Total Amount]]-Table4[[#This Row],[Cost]]*Table4[[#This Row],[Quantity]],0)</f>
        <v>102.46499999999997</v>
      </c>
    </row>
    <row r="651" spans="1:17" x14ac:dyDescent="0.35">
      <c r="A651" t="s">
        <v>2464</v>
      </c>
      <c r="B651" s="1">
        <v>45801</v>
      </c>
      <c r="C651" t="s">
        <v>1247</v>
      </c>
      <c r="D651" t="s">
        <v>1584</v>
      </c>
      <c r="E651" t="s">
        <v>1746</v>
      </c>
      <c r="F651" t="str">
        <f>_xlfn.XLOOKUP(Table4[[#This Row],[Store_ID]],Table2[Store_ID],Table2[Region],"Unknown")</f>
        <v>East</v>
      </c>
      <c r="G651">
        <v>2</v>
      </c>
      <c r="H651">
        <f>IF(ISBLANK(G651),AVERAGE(Table4[Quantity]),(G651))</f>
        <v>2</v>
      </c>
      <c r="I651">
        <v>347.95</v>
      </c>
      <c r="J651">
        <f>IF(ISBLANK(I651),AVERAGE(Table4[Unit_Price]),(I651))</f>
        <v>347.95</v>
      </c>
      <c r="K651">
        <v>0.13</v>
      </c>
      <c r="L651">
        <f>Table4[[#This Row],[Quantity cleaned]]*Table4[[#This Row],[Unit Price Cleaned]]*(1-Table4[[#This Row],[Discount]])</f>
        <v>605.43299999999999</v>
      </c>
      <c r="M651">
        <f>IF(ISBLANK(L651),AVERAGE(Table4[Total Amount]),(L651))</f>
        <v>605.43299999999999</v>
      </c>
      <c r="N651" t="str">
        <f>_xlfn.XLOOKUP(Table4[[#This Row],[Product_ID]],Product_Dim[Product_ID],Product_Dim[Product_Name],"Missing")</f>
        <v>Multi-Purpose Storage Box</v>
      </c>
      <c r="O651" t="str">
        <f>_xlfn.XLOOKUP(Table4[[#This Row],[Product_ID]],Product_Dim[Product_ID],Product_Dim[Category],0)</f>
        <v>Home</v>
      </c>
      <c r="P651">
        <f>_xlfn.XLOOKUP(Table4[[#This Row],[Product_ID]],Product_Dim[Product_ID],Product_Dim[Cost Cleaned2],"0")</f>
        <v>123.46</v>
      </c>
      <c r="Q651" s="4">
        <f>IFERROR(Table4[[#This Row],[Total Amount]]-Table4[[#This Row],[Cost]]*Table4[[#This Row],[Quantity]],0)</f>
        <v>358.51300000000003</v>
      </c>
    </row>
    <row r="652" spans="1:17" x14ac:dyDescent="0.35">
      <c r="A652" t="s">
        <v>2465</v>
      </c>
      <c r="B652" s="1">
        <v>45347</v>
      </c>
      <c r="C652" t="s">
        <v>676</v>
      </c>
      <c r="D652" t="s">
        <v>1658</v>
      </c>
      <c r="E652" t="s">
        <v>1760</v>
      </c>
      <c r="F652" t="str">
        <f>_xlfn.XLOOKUP(Table4[[#This Row],[Store_ID]],Table2[Store_ID],Table2[Region],"Unknown")</f>
        <v>North</v>
      </c>
      <c r="G652">
        <v>2</v>
      </c>
      <c r="H652">
        <f>IF(ISBLANK(G652),AVERAGE(Table4[Quantity]),(G652))</f>
        <v>2</v>
      </c>
      <c r="I652">
        <v>250.83</v>
      </c>
      <c r="J652">
        <f>IF(ISBLANK(I652),AVERAGE(Table4[Unit_Price]),(I652))</f>
        <v>250.83</v>
      </c>
      <c r="K652">
        <v>0.15</v>
      </c>
      <c r="L652">
        <f>Table4[[#This Row],[Quantity cleaned]]*Table4[[#This Row],[Unit Price Cleaned]]*(1-Table4[[#This Row],[Discount]])</f>
        <v>426.411</v>
      </c>
      <c r="M652">
        <f>IF(ISBLANK(L652),AVERAGE(Table4[Total Amount]),(L652))</f>
        <v>426.411</v>
      </c>
      <c r="N652" t="str">
        <f>_xlfn.XLOOKUP(Table4[[#This Row],[Product_ID]],Product_Dim[Product_ID],Product_Dim[Product_Name],"Missing")</f>
        <v>Womens Cotton Scarf</v>
      </c>
      <c r="O652" t="str">
        <f>_xlfn.XLOOKUP(Table4[[#This Row],[Product_ID]],Product_Dim[Product_ID],Product_Dim[Category],0)</f>
        <v>Clothing</v>
      </c>
      <c r="P652">
        <f>_xlfn.XLOOKUP(Table4[[#This Row],[Product_ID]],Product_Dim[Product_ID],Product_Dim[Cost Cleaned2],"0")</f>
        <v>113.83</v>
      </c>
      <c r="Q652" s="4">
        <f>IFERROR(Table4[[#This Row],[Total Amount]]-Table4[[#This Row],[Cost]]*Table4[[#This Row],[Quantity]],0)</f>
        <v>198.751</v>
      </c>
    </row>
    <row r="653" spans="1:17" x14ac:dyDescent="0.35">
      <c r="A653" t="s">
        <v>2466</v>
      </c>
      <c r="B653" s="1">
        <v>45721</v>
      </c>
      <c r="C653" t="s">
        <v>497</v>
      </c>
      <c r="D653" t="s">
        <v>1684</v>
      </c>
      <c r="E653" t="s">
        <v>1751</v>
      </c>
      <c r="F653" t="str">
        <f>_xlfn.XLOOKUP(Table4[[#This Row],[Store_ID]],Table2[Store_ID],Table2[Region],"Unknown")</f>
        <v>North</v>
      </c>
      <c r="G653">
        <v>1</v>
      </c>
      <c r="H653">
        <f>IF(ISBLANK(G653),AVERAGE(Table4[Quantity]),(G653))</f>
        <v>1</v>
      </c>
      <c r="I653">
        <v>888.05</v>
      </c>
      <c r="J653">
        <f>IF(ISBLANK(I653),AVERAGE(Table4[Unit_Price]),(I653))</f>
        <v>888.05</v>
      </c>
      <c r="K653">
        <v>0.2</v>
      </c>
      <c r="L653">
        <f>Table4[[#This Row],[Quantity cleaned]]*Table4[[#This Row],[Unit Price Cleaned]]*(1-Table4[[#This Row],[Discount]])</f>
        <v>710.44</v>
      </c>
      <c r="M653">
        <f>IF(ISBLANK(L653),AVERAGE(Table4[Total Amount]),(L653))</f>
        <v>710.44</v>
      </c>
      <c r="N653" t="str">
        <f>_xlfn.XLOOKUP(Table4[[#This Row],[Product_ID]],Product_Dim[Product_ID],Product_Dim[Product_Name],"Missing")</f>
        <v>Hair Repair Oil Treatment</v>
      </c>
      <c r="O653" t="str">
        <f>_xlfn.XLOOKUP(Table4[[#This Row],[Product_ID]],Product_Dim[Product_ID],Product_Dim[Category],0)</f>
        <v>Beauty</v>
      </c>
      <c r="P653">
        <f>_xlfn.XLOOKUP(Table4[[#This Row],[Product_ID]],Product_Dim[Product_ID],Product_Dim[Cost Cleaned2],"0")</f>
        <v>214.32</v>
      </c>
      <c r="Q653" s="4">
        <f>IFERROR(Table4[[#This Row],[Total Amount]]-Table4[[#This Row],[Cost]]*Table4[[#This Row],[Quantity]],0)</f>
        <v>496.12000000000006</v>
      </c>
    </row>
    <row r="654" spans="1:17" x14ac:dyDescent="0.35">
      <c r="A654" t="s">
        <v>2467</v>
      </c>
      <c r="B654" s="1">
        <v>45531</v>
      </c>
      <c r="C654" t="s">
        <v>31</v>
      </c>
      <c r="D654" t="s">
        <v>1620</v>
      </c>
      <c r="E654" t="s">
        <v>1804</v>
      </c>
      <c r="F654" t="str">
        <f>_xlfn.XLOOKUP(Table4[[#This Row],[Store_ID]],Table2[Store_ID],Table2[Region],"Unknown")</f>
        <v>East</v>
      </c>
      <c r="G654">
        <v>2</v>
      </c>
      <c r="H654">
        <f>IF(ISBLANK(G654),AVERAGE(Table4[Quantity]),(G654))</f>
        <v>2</v>
      </c>
      <c r="I654">
        <v>673.02</v>
      </c>
      <c r="J654">
        <f>IF(ISBLANK(I654),AVERAGE(Table4[Unit_Price]),(I654))</f>
        <v>673.02</v>
      </c>
      <c r="K654">
        <v>0.11</v>
      </c>
      <c r="L654">
        <f>Table4[[#This Row],[Quantity cleaned]]*Table4[[#This Row],[Unit Price Cleaned]]*(1-Table4[[#This Row],[Discount]])</f>
        <v>1197.9756</v>
      </c>
      <c r="M654">
        <f>IF(ISBLANK(L654),AVERAGE(Table4[Total Amount]),(L654))</f>
        <v>1197.9756</v>
      </c>
      <c r="N654" t="str">
        <f>_xlfn.XLOOKUP(Table4[[#This Row],[Product_ID]],Product_Dim[Product_ID],Product_Dim[Product_Name],"Missing")</f>
        <v>Portable Power Bank</v>
      </c>
      <c r="O654" t="str">
        <f>_xlfn.XLOOKUP(Table4[[#This Row],[Product_ID]],Product_Dim[Product_ID],Product_Dim[Category],0)</f>
        <v>Electronics</v>
      </c>
      <c r="P654">
        <f>_xlfn.XLOOKUP(Table4[[#This Row],[Product_ID]],Product_Dim[Product_ID],Product_Dim[Cost Cleaned2],"0")</f>
        <v>326.06</v>
      </c>
      <c r="Q654" s="4">
        <f>IFERROR(Table4[[#This Row],[Total Amount]]-Table4[[#This Row],[Cost]]*Table4[[#This Row],[Quantity]],0)</f>
        <v>545.85559999999998</v>
      </c>
    </row>
    <row r="655" spans="1:17" x14ac:dyDescent="0.35">
      <c r="A655" t="s">
        <v>2468</v>
      </c>
      <c r="B655" s="1">
        <v>45332</v>
      </c>
      <c r="C655" t="s">
        <v>1357</v>
      </c>
      <c r="D655" t="s">
        <v>1670</v>
      </c>
      <c r="E655" t="s">
        <v>1760</v>
      </c>
      <c r="F655" t="str">
        <f>_xlfn.XLOOKUP(Table4[[#This Row],[Store_ID]],Table2[Store_ID],Table2[Region],"Unknown")</f>
        <v>North</v>
      </c>
      <c r="G655">
        <v>2</v>
      </c>
      <c r="H655">
        <f>IF(ISBLANK(G655),AVERAGE(Table4[Quantity]),(G655))</f>
        <v>2</v>
      </c>
      <c r="I655">
        <v>492.62</v>
      </c>
      <c r="J655">
        <f>IF(ISBLANK(I655),AVERAGE(Table4[Unit_Price]),(I655))</f>
        <v>492.62</v>
      </c>
      <c r="K655">
        <v>0.26</v>
      </c>
      <c r="L655">
        <f>Table4[[#This Row],[Quantity cleaned]]*Table4[[#This Row],[Unit Price Cleaned]]*(1-Table4[[#This Row],[Discount]])</f>
        <v>729.07759999999996</v>
      </c>
      <c r="M655">
        <f>IF(ISBLANK(L655),AVERAGE(Table4[Total Amount]),(L655))</f>
        <v>729.07759999999996</v>
      </c>
      <c r="N655" t="str">
        <f>_xlfn.XLOOKUP(Table4[[#This Row],[Product_ID]],Product_Dim[Product_ID],Product_Dim[Product_Name],"Missing")</f>
        <v>Matte Lipstick Set</v>
      </c>
      <c r="O655" t="str">
        <f>_xlfn.XLOOKUP(Table4[[#This Row],[Product_ID]],Product_Dim[Product_ID],Product_Dim[Category],0)</f>
        <v>Beauty</v>
      </c>
      <c r="P655">
        <f>_xlfn.XLOOKUP(Table4[[#This Row],[Product_ID]],Product_Dim[Product_ID],Product_Dim[Cost Cleaned2],"0")</f>
        <v>299.11</v>
      </c>
      <c r="Q655" s="4">
        <f>IFERROR(Table4[[#This Row],[Total Amount]]-Table4[[#This Row],[Cost]]*Table4[[#This Row],[Quantity]],0)</f>
        <v>130.85759999999993</v>
      </c>
    </row>
    <row r="656" spans="1:17" x14ac:dyDescent="0.35">
      <c r="A656" t="s">
        <v>2469</v>
      </c>
      <c r="B656" s="1">
        <v>45344</v>
      </c>
      <c r="C656" t="s">
        <v>1170</v>
      </c>
      <c r="D656" t="s">
        <v>1712</v>
      </c>
      <c r="E656" t="s">
        <v>1760</v>
      </c>
      <c r="F656" t="str">
        <f>_xlfn.XLOOKUP(Table4[[#This Row],[Store_ID]],Table2[Store_ID],Table2[Region],"Unknown")</f>
        <v>North</v>
      </c>
      <c r="G656">
        <v>4</v>
      </c>
      <c r="H656">
        <f>IF(ISBLANK(G656),AVERAGE(Table4[Quantity]),(G656))</f>
        <v>4</v>
      </c>
      <c r="I656">
        <v>986.93</v>
      </c>
      <c r="J656">
        <f>IF(ISBLANK(I656),AVERAGE(Table4[Unit_Price]),(I656))</f>
        <v>986.93</v>
      </c>
      <c r="K656">
        <v>0.01</v>
      </c>
      <c r="L656">
        <f>Table4[[#This Row],[Quantity cleaned]]*Table4[[#This Row],[Unit Price Cleaned]]*(1-Table4[[#This Row],[Discount]])</f>
        <v>3908.2428</v>
      </c>
      <c r="M656">
        <f>IF(ISBLANK(L656),AVERAGE(Table4[Total Amount]),(L656))</f>
        <v>3908.2428</v>
      </c>
      <c r="N656" t="str">
        <f>_xlfn.XLOOKUP(Table4[[#This Row],[Product_ID]],Product_Dim[Product_ID],Product_Dim[Product_Name],"Missing")</f>
        <v>Women's Beanie Hat</v>
      </c>
      <c r="O656" t="str">
        <f>_xlfn.XLOOKUP(Table4[[#This Row],[Product_ID]],Product_Dim[Product_ID],Product_Dim[Category],0)</f>
        <v>Clothing</v>
      </c>
      <c r="P656">
        <f>_xlfn.XLOOKUP(Table4[[#This Row],[Product_ID]],Product_Dim[Product_ID],Product_Dim[Cost Cleaned2],"0")</f>
        <v>119.57</v>
      </c>
      <c r="Q656" s="4">
        <f>IFERROR(Table4[[#This Row],[Total Amount]]-Table4[[#This Row],[Cost]]*Table4[[#This Row],[Quantity]],0)</f>
        <v>3429.9628000000002</v>
      </c>
    </row>
    <row r="657" spans="1:17" x14ac:dyDescent="0.35">
      <c r="A657" t="s">
        <v>2470</v>
      </c>
      <c r="B657" s="1">
        <v>45388</v>
      </c>
      <c r="C657" t="s">
        <v>1470</v>
      </c>
      <c r="D657" t="s">
        <v>1586</v>
      </c>
      <c r="E657" t="s">
        <v>1788</v>
      </c>
      <c r="F657" t="str">
        <f>_xlfn.XLOOKUP(Table4[[#This Row],[Store_ID]],Table2[Store_ID],Table2[Region],"Unknown")</f>
        <v>North</v>
      </c>
      <c r="G657">
        <v>4</v>
      </c>
      <c r="H657">
        <f>IF(ISBLANK(G657),AVERAGE(Table4[Quantity]),(G657))</f>
        <v>4</v>
      </c>
      <c r="I657">
        <v>411.68</v>
      </c>
      <c r="J657">
        <f>IF(ISBLANK(I657),AVERAGE(Table4[Unit_Price]),(I657))</f>
        <v>411.68</v>
      </c>
      <c r="K657">
        <v>0.06</v>
      </c>
      <c r="L657">
        <f>Table4[[#This Row],[Quantity cleaned]]*Table4[[#This Row],[Unit Price Cleaned]]*(1-Table4[[#This Row],[Discount]])</f>
        <v>1547.9168</v>
      </c>
      <c r="M657">
        <f>IF(ISBLANK(L657),AVERAGE(Table4[Total Amount]),(L657))</f>
        <v>1547.9168</v>
      </c>
      <c r="N657" t="str">
        <f>_xlfn.XLOOKUP(Table4[[#This Row],[Product_ID]],Product_Dim[Product_ID],Product_Dim[Product_Name],"Missing")</f>
        <v>Carbon Fiber Tennis Racket</v>
      </c>
      <c r="O657" t="str">
        <f>_xlfn.XLOOKUP(Table4[[#This Row],[Product_ID]],Product_Dim[Product_ID],Product_Dim[Category],0)</f>
        <v>Sports</v>
      </c>
      <c r="P657">
        <f>_xlfn.XLOOKUP(Table4[[#This Row],[Product_ID]],Product_Dim[Product_ID],Product_Dim[Cost Cleaned2],"0")</f>
        <v>484.62</v>
      </c>
      <c r="Q657" s="4">
        <f>IFERROR(Table4[[#This Row],[Total Amount]]-Table4[[#This Row],[Cost]]*Table4[[#This Row],[Quantity]],0)</f>
        <v>-390.56320000000005</v>
      </c>
    </row>
    <row r="658" spans="1:17" x14ac:dyDescent="0.35">
      <c r="A658" t="s">
        <v>2471</v>
      </c>
      <c r="B658" s="1">
        <v>45397</v>
      </c>
      <c r="C658" t="s">
        <v>706</v>
      </c>
      <c r="D658" t="s">
        <v>1614</v>
      </c>
      <c r="E658" t="s">
        <v>1801</v>
      </c>
      <c r="F658" t="str">
        <f>_xlfn.XLOOKUP(Table4[[#This Row],[Store_ID]],Table2[Store_ID],Table2[Region],"Unknown")</f>
        <v>North</v>
      </c>
      <c r="G658">
        <v>2</v>
      </c>
      <c r="H658">
        <f>IF(ISBLANK(G658),AVERAGE(Table4[Quantity]),(G658))</f>
        <v>2</v>
      </c>
      <c r="I658">
        <v>637.55999999999995</v>
      </c>
      <c r="J658">
        <f>IF(ISBLANK(I658),AVERAGE(Table4[Unit_Price]),(I658))</f>
        <v>637.55999999999995</v>
      </c>
      <c r="K658">
        <v>0.05</v>
      </c>
      <c r="L658">
        <f>Table4[[#This Row],[Quantity cleaned]]*Table4[[#This Row],[Unit Price Cleaned]]*(1-Table4[[#This Row],[Discount]])</f>
        <v>1211.3639999999998</v>
      </c>
      <c r="M658">
        <f>IF(ISBLANK(L658),AVERAGE(Table4[Total Amount]),(L658))</f>
        <v>1211.3639999999998</v>
      </c>
      <c r="N658" t="str">
        <f>_xlfn.XLOOKUP(Table4[[#This Row],[Product_ID]],Product_Dim[Product_ID],Product_Dim[Product_Name],"Missing")</f>
        <v>Women's Summer Dress</v>
      </c>
      <c r="O658" t="str">
        <f>_xlfn.XLOOKUP(Table4[[#This Row],[Product_ID]],Product_Dim[Product_ID],Product_Dim[Category],0)</f>
        <v>Clothing</v>
      </c>
      <c r="P658">
        <f>_xlfn.XLOOKUP(Table4[[#This Row],[Product_ID]],Product_Dim[Product_ID],Product_Dim[Cost Cleaned2],"0")</f>
        <v>223.43</v>
      </c>
      <c r="Q658" s="4">
        <f>IFERROR(Table4[[#This Row],[Total Amount]]-Table4[[#This Row],[Cost]]*Table4[[#This Row],[Quantity]],0)</f>
        <v>764.50399999999979</v>
      </c>
    </row>
    <row r="659" spans="1:17" x14ac:dyDescent="0.35">
      <c r="A659" t="s">
        <v>2472</v>
      </c>
      <c r="B659" s="1">
        <v>45633</v>
      </c>
      <c r="C659" t="s">
        <v>62</v>
      </c>
      <c r="D659" t="s">
        <v>1568</v>
      </c>
      <c r="E659" t="s">
        <v>1760</v>
      </c>
      <c r="F659" t="str">
        <f>_xlfn.XLOOKUP(Table4[[#This Row],[Store_ID]],Table2[Store_ID],Table2[Region],"Unknown")</f>
        <v>North</v>
      </c>
      <c r="G659">
        <v>3</v>
      </c>
      <c r="H659">
        <f>IF(ISBLANK(G659),AVERAGE(Table4[Quantity]),(G659))</f>
        <v>3</v>
      </c>
      <c r="I659">
        <v>706.87</v>
      </c>
      <c r="J659">
        <f>IF(ISBLANK(I659),AVERAGE(Table4[Unit_Price]),(I659))</f>
        <v>706.87</v>
      </c>
      <c r="K659">
        <v>0.27</v>
      </c>
      <c r="L659">
        <f>Table4[[#This Row],[Quantity cleaned]]*Table4[[#This Row],[Unit Price Cleaned]]*(1-Table4[[#This Row],[Discount]])</f>
        <v>1548.0453</v>
      </c>
      <c r="M659">
        <f>IF(ISBLANK(L659),AVERAGE(Table4[Total Amount]),(L659))</f>
        <v>1548.0453</v>
      </c>
      <c r="N659" t="str">
        <f>_xlfn.XLOOKUP(Table4[[#This Row],[Product_ID]],Product_Dim[Product_ID],Product_Dim[Product_Name],"Missing")</f>
        <v>USB-C Fast Charger</v>
      </c>
      <c r="O659" t="str">
        <f>_xlfn.XLOOKUP(Table4[[#This Row],[Product_ID]],Product_Dim[Product_ID],Product_Dim[Category],0)</f>
        <v>Electronics</v>
      </c>
      <c r="P659">
        <f>_xlfn.XLOOKUP(Table4[[#This Row],[Product_ID]],Product_Dim[Product_ID],Product_Dim[Cost Cleaned2],"0")</f>
        <v>242.23</v>
      </c>
      <c r="Q659" s="4">
        <f>IFERROR(Table4[[#This Row],[Total Amount]]-Table4[[#This Row],[Cost]]*Table4[[#This Row],[Quantity]],0)</f>
        <v>821.35530000000006</v>
      </c>
    </row>
    <row r="660" spans="1:17" x14ac:dyDescent="0.35">
      <c r="A660" t="s">
        <v>2473</v>
      </c>
      <c r="B660" s="1">
        <v>45629</v>
      </c>
      <c r="C660" t="s">
        <v>203</v>
      </c>
      <c r="D660" t="s">
        <v>1572</v>
      </c>
      <c r="E660" t="s">
        <v>1770</v>
      </c>
      <c r="F660" t="str">
        <f>_xlfn.XLOOKUP(Table4[[#This Row],[Store_ID]],Table2[Store_ID],Table2[Region],"Unknown")</f>
        <v>East</v>
      </c>
      <c r="G660">
        <v>2</v>
      </c>
      <c r="H660">
        <f>IF(ISBLANK(G660),AVERAGE(Table4[Quantity]),(G660))</f>
        <v>2</v>
      </c>
      <c r="I660">
        <v>884.48</v>
      </c>
      <c r="J660">
        <f>IF(ISBLANK(I660),AVERAGE(Table4[Unit_Price]),(I660))</f>
        <v>884.48</v>
      </c>
      <c r="K660">
        <v>0</v>
      </c>
      <c r="L660">
        <f>Table4[[#This Row],[Quantity cleaned]]*Table4[[#This Row],[Unit Price Cleaned]]*(1-Table4[[#This Row],[Discount]])</f>
        <v>1768.96</v>
      </c>
      <c r="M660">
        <f>IF(ISBLANK(L660),AVERAGE(Table4[Total Amount]),(L660))</f>
        <v>1768.96</v>
      </c>
      <c r="N660" t="str">
        <f>_xlfn.XLOOKUP(Table4[[#This Row],[Product_ID]],Product_Dim[Product_ID],Product_Dim[Product_Name],"Missing")</f>
        <v>4K Home Projector</v>
      </c>
      <c r="O660" t="str">
        <f>_xlfn.XLOOKUP(Table4[[#This Row],[Product_ID]],Product_Dim[Product_ID],Product_Dim[Category],0)</f>
        <v>Electronics</v>
      </c>
      <c r="P660">
        <f>_xlfn.XLOOKUP(Table4[[#This Row],[Product_ID]],Product_Dim[Product_ID],Product_Dim[Cost Cleaned2],"0")</f>
        <v>465.34</v>
      </c>
      <c r="Q660" s="4">
        <f>IFERROR(Table4[[#This Row],[Total Amount]]-Table4[[#This Row],[Cost]]*Table4[[#This Row],[Quantity]],0)</f>
        <v>838.28000000000009</v>
      </c>
    </row>
    <row r="661" spans="1:17" x14ac:dyDescent="0.35">
      <c r="A661" t="s">
        <v>2474</v>
      </c>
      <c r="B661" s="1">
        <v>45291</v>
      </c>
      <c r="C661" t="s">
        <v>176</v>
      </c>
      <c r="D661" t="s">
        <v>1726</v>
      </c>
      <c r="E661" t="s">
        <v>1763</v>
      </c>
      <c r="F661" t="str">
        <f>_xlfn.XLOOKUP(Table4[[#This Row],[Store_ID]],Table2[Store_ID],Table2[Region],"Unknown")</f>
        <v>South</v>
      </c>
      <c r="G661">
        <v>3</v>
      </c>
      <c r="H661">
        <f>IF(ISBLANK(G661),AVERAGE(Table4[Quantity]),(G661))</f>
        <v>3</v>
      </c>
      <c r="I661">
        <v>718.23</v>
      </c>
      <c r="J661">
        <f>IF(ISBLANK(I661),AVERAGE(Table4[Unit_Price]),(I661))</f>
        <v>718.23</v>
      </c>
      <c r="K661">
        <v>0.19</v>
      </c>
      <c r="L661">
        <f>Table4[[#This Row],[Quantity cleaned]]*Table4[[#This Row],[Unit Price Cleaned]]*(1-Table4[[#This Row],[Discount]])</f>
        <v>1745.2989000000002</v>
      </c>
      <c r="M661">
        <f>IF(ISBLANK(L661),AVERAGE(Table4[Total Amount]),(L661))</f>
        <v>1745.2989000000002</v>
      </c>
      <c r="N661" t="str">
        <f>_xlfn.XLOOKUP(Table4[[#This Row],[Product_ID]],Product_Dim[Product_ID],Product_Dim[Product_Name],"Missing")</f>
        <v>Microwave Oven</v>
      </c>
      <c r="O661" t="str">
        <f>_xlfn.XLOOKUP(Table4[[#This Row],[Product_ID]],Product_Dim[Product_ID],Product_Dim[Category],0)</f>
        <v>Home</v>
      </c>
      <c r="P661">
        <f>_xlfn.XLOOKUP(Table4[[#This Row],[Product_ID]],Product_Dim[Product_ID],Product_Dim[Cost Cleaned2],"0")</f>
        <v>447.43</v>
      </c>
      <c r="Q661" s="4">
        <f>IFERROR(Table4[[#This Row],[Total Amount]]-Table4[[#This Row],[Cost]]*Table4[[#This Row],[Quantity]],0)</f>
        <v>403.00890000000027</v>
      </c>
    </row>
    <row r="662" spans="1:17" x14ac:dyDescent="0.35">
      <c r="A662" t="s">
        <v>2475</v>
      </c>
      <c r="B662" s="1">
        <v>45914</v>
      </c>
      <c r="C662" t="s">
        <v>590</v>
      </c>
      <c r="D662" t="s">
        <v>1722</v>
      </c>
      <c r="E662" t="s">
        <v>1804</v>
      </c>
      <c r="F662" t="str">
        <f>_xlfn.XLOOKUP(Table4[[#This Row],[Store_ID]],Table2[Store_ID],Table2[Region],"Unknown")</f>
        <v>East</v>
      </c>
      <c r="G662">
        <v>3</v>
      </c>
      <c r="H662">
        <f>IF(ISBLANK(G662),AVERAGE(Table4[Quantity]),(G662))</f>
        <v>3</v>
      </c>
      <c r="I662">
        <v>107.44</v>
      </c>
      <c r="J662">
        <f>IF(ISBLANK(I662),AVERAGE(Table4[Unit_Price]),(I662))</f>
        <v>107.44</v>
      </c>
      <c r="K662">
        <v>0.27</v>
      </c>
      <c r="L662">
        <f>Table4[[#This Row],[Quantity cleaned]]*Table4[[#This Row],[Unit Price Cleaned]]*(1-Table4[[#This Row],[Discount]])</f>
        <v>235.2936</v>
      </c>
      <c r="M662">
        <f>IF(ISBLANK(L662),AVERAGE(Table4[Total Amount]),(L662))</f>
        <v>235.2936</v>
      </c>
      <c r="N662" t="str">
        <f>_xlfn.XLOOKUP(Table4[[#This Row],[Product_ID]],Product_Dim[Product_ID],Product_Dim[Product_Name],"Missing")</f>
        <v>Gaming Mouse Pad XL</v>
      </c>
      <c r="O662" t="str">
        <f>_xlfn.XLOOKUP(Table4[[#This Row],[Product_ID]],Product_Dim[Product_ID],Product_Dim[Category],0)</f>
        <v>Electronics</v>
      </c>
      <c r="P662">
        <f>_xlfn.XLOOKUP(Table4[[#This Row],[Product_ID]],Product_Dim[Product_ID],Product_Dim[Cost Cleaned2],"0")</f>
        <v>340.14</v>
      </c>
      <c r="Q662" s="4">
        <f>IFERROR(Table4[[#This Row],[Total Amount]]-Table4[[#This Row],[Cost]]*Table4[[#This Row],[Quantity]],0)</f>
        <v>-785.12639999999999</v>
      </c>
    </row>
    <row r="663" spans="1:17" x14ac:dyDescent="0.35">
      <c r="A663" t="s">
        <v>2476</v>
      </c>
      <c r="B663" s="1">
        <v>45673</v>
      </c>
      <c r="C663" t="s">
        <v>206</v>
      </c>
      <c r="D663" t="s">
        <v>1634</v>
      </c>
      <c r="E663" t="s">
        <v>1760</v>
      </c>
      <c r="F663" t="str">
        <f>_xlfn.XLOOKUP(Table4[[#This Row],[Store_ID]],Table2[Store_ID],Table2[Region],"Unknown")</f>
        <v>North</v>
      </c>
      <c r="G663">
        <v>4</v>
      </c>
      <c r="H663">
        <f>IF(ISBLANK(G663),AVERAGE(Table4[Quantity]),(G663))</f>
        <v>4</v>
      </c>
      <c r="I663">
        <v>608.97</v>
      </c>
      <c r="J663">
        <f>IF(ISBLANK(I663),AVERAGE(Table4[Unit_Price]),(I663))</f>
        <v>608.97</v>
      </c>
      <c r="K663">
        <v>0.14000000000000001</v>
      </c>
      <c r="L663">
        <f>Table4[[#This Row],[Quantity cleaned]]*Table4[[#This Row],[Unit Price Cleaned]]*(1-Table4[[#This Row],[Discount]])</f>
        <v>2094.8568</v>
      </c>
      <c r="M663">
        <f>IF(ISBLANK(L663),AVERAGE(Table4[Total Amount]),(L663))</f>
        <v>2094.8568</v>
      </c>
      <c r="N663" t="str">
        <f>_xlfn.XLOOKUP(Table4[[#This Row],[Product_ID]],Product_Dim[Product_ID],Product_Dim[Product_Name],"Missing")</f>
        <v>Men's Winter Jacket</v>
      </c>
      <c r="O663" t="str">
        <f>_xlfn.XLOOKUP(Table4[[#This Row],[Product_ID]],Product_Dim[Product_ID],Product_Dim[Category],0)</f>
        <v>Clothing</v>
      </c>
      <c r="P663">
        <f>_xlfn.XLOOKUP(Table4[[#This Row],[Product_ID]],Product_Dim[Product_ID],Product_Dim[Cost Cleaned2],"0")</f>
        <v>167.34</v>
      </c>
      <c r="Q663" s="4">
        <f>IFERROR(Table4[[#This Row],[Total Amount]]-Table4[[#This Row],[Cost]]*Table4[[#This Row],[Quantity]],0)</f>
        <v>1425.4967999999999</v>
      </c>
    </row>
    <row r="664" spans="1:17" x14ac:dyDescent="0.35">
      <c r="A664" t="s">
        <v>2477</v>
      </c>
      <c r="B664" s="1">
        <v>45689</v>
      </c>
      <c r="C664" t="s">
        <v>1104</v>
      </c>
      <c r="D664" t="s">
        <v>1664</v>
      </c>
      <c r="E664" t="s">
        <v>1770</v>
      </c>
      <c r="F664" t="str">
        <f>_xlfn.XLOOKUP(Table4[[#This Row],[Store_ID]],Table2[Store_ID],Table2[Region],"Unknown")</f>
        <v>East</v>
      </c>
      <c r="G664">
        <v>3</v>
      </c>
      <c r="H664">
        <f>IF(ISBLANK(G664),AVERAGE(Table4[Quantity]),(G664))</f>
        <v>3</v>
      </c>
      <c r="I664">
        <v>260.45999999999998</v>
      </c>
      <c r="J664">
        <f>IF(ISBLANK(I664),AVERAGE(Table4[Unit_Price]),(I664))</f>
        <v>260.45999999999998</v>
      </c>
      <c r="K664">
        <v>0.09</v>
      </c>
      <c r="L664">
        <f>Table4[[#This Row],[Quantity cleaned]]*Table4[[#This Row],[Unit Price Cleaned]]*(1-Table4[[#This Row],[Discount]])</f>
        <v>711.05579999999986</v>
      </c>
      <c r="M664">
        <f>IF(ISBLANK(L664),AVERAGE(Table4[Total Amount]),(L664))</f>
        <v>711.05579999999986</v>
      </c>
      <c r="N664" t="str">
        <f>_xlfn.XLOOKUP(Table4[[#This Row],[Product_ID]],Product_Dim[Product_ID],Product_Dim[Product_Name],"Missing")</f>
        <v>Tennis Ball 3-Pack</v>
      </c>
      <c r="O664" t="str">
        <f>_xlfn.XLOOKUP(Table4[[#This Row],[Product_ID]],Product_Dim[Product_ID],Product_Dim[Category],0)</f>
        <v>Sports</v>
      </c>
      <c r="P664">
        <f>_xlfn.XLOOKUP(Table4[[#This Row],[Product_ID]],Product_Dim[Product_ID],Product_Dim[Cost Cleaned2],"0")</f>
        <v>103.45</v>
      </c>
      <c r="Q664" s="4">
        <f>IFERROR(Table4[[#This Row],[Total Amount]]-Table4[[#This Row],[Cost]]*Table4[[#This Row],[Quantity]],0)</f>
        <v>400.70579999999984</v>
      </c>
    </row>
    <row r="665" spans="1:17" x14ac:dyDescent="0.35">
      <c r="A665" t="s">
        <v>2478</v>
      </c>
      <c r="B665" s="1">
        <v>45646</v>
      </c>
      <c r="C665" t="s">
        <v>420</v>
      </c>
      <c r="D665" t="s">
        <v>1586</v>
      </c>
      <c r="E665" t="s">
        <v>1770</v>
      </c>
      <c r="F665" t="str">
        <f>_xlfn.XLOOKUP(Table4[[#This Row],[Store_ID]],Table2[Store_ID],Table2[Region],"Unknown")</f>
        <v>East</v>
      </c>
      <c r="G665">
        <v>1</v>
      </c>
      <c r="H665">
        <f>IF(ISBLANK(G665),AVERAGE(Table4[Quantity]),(G665))</f>
        <v>1</v>
      </c>
      <c r="I665">
        <v>747.03</v>
      </c>
      <c r="J665">
        <f>IF(ISBLANK(I665),AVERAGE(Table4[Unit_Price]),(I665))</f>
        <v>747.03</v>
      </c>
      <c r="K665">
        <v>0.01</v>
      </c>
      <c r="L665">
        <f>Table4[[#This Row],[Quantity cleaned]]*Table4[[#This Row],[Unit Price Cleaned]]*(1-Table4[[#This Row],[Discount]])</f>
        <v>739.55970000000002</v>
      </c>
      <c r="M665">
        <f>IF(ISBLANK(L665),AVERAGE(Table4[Total Amount]),(L665))</f>
        <v>739.55970000000002</v>
      </c>
      <c r="N665" t="str">
        <f>_xlfn.XLOOKUP(Table4[[#This Row],[Product_ID]],Product_Dim[Product_ID],Product_Dim[Product_Name],"Missing")</f>
        <v>Carbon Fiber Tennis Racket</v>
      </c>
      <c r="O665" t="str">
        <f>_xlfn.XLOOKUP(Table4[[#This Row],[Product_ID]],Product_Dim[Product_ID],Product_Dim[Category],0)</f>
        <v>Sports</v>
      </c>
      <c r="P665">
        <f>_xlfn.XLOOKUP(Table4[[#This Row],[Product_ID]],Product_Dim[Product_ID],Product_Dim[Cost Cleaned2],"0")</f>
        <v>484.62</v>
      </c>
      <c r="Q665" s="4">
        <f>IFERROR(Table4[[#This Row],[Total Amount]]-Table4[[#This Row],[Cost]]*Table4[[#This Row],[Quantity]],0)</f>
        <v>254.93970000000002</v>
      </c>
    </row>
    <row r="666" spans="1:17" x14ac:dyDescent="0.35">
      <c r="A666" t="s">
        <v>2479</v>
      </c>
      <c r="B666" s="1">
        <v>45475</v>
      </c>
      <c r="C666" t="s">
        <v>1252</v>
      </c>
      <c r="D666" t="s">
        <v>1574</v>
      </c>
      <c r="E666" t="s">
        <v>1776</v>
      </c>
      <c r="F666" t="str">
        <f>_xlfn.XLOOKUP(Table4[[#This Row],[Store_ID]],Table2[Store_ID],Table2[Region],"Unknown")</f>
        <v>West</v>
      </c>
      <c r="G666">
        <v>4</v>
      </c>
      <c r="H666">
        <f>IF(ISBLANK(G666),AVERAGE(Table4[Quantity]),(G666))</f>
        <v>4</v>
      </c>
      <c r="I666">
        <v>700.88</v>
      </c>
      <c r="J666">
        <f>IF(ISBLANK(I666),AVERAGE(Table4[Unit_Price]),(I666))</f>
        <v>700.88</v>
      </c>
      <c r="K666">
        <v>0.23</v>
      </c>
      <c r="L666">
        <f>Table4[[#This Row],[Quantity cleaned]]*Table4[[#This Row],[Unit Price Cleaned]]*(1-Table4[[#This Row],[Discount]])</f>
        <v>2158.7103999999999</v>
      </c>
      <c r="M666">
        <f>IF(ISBLANK(L666),AVERAGE(Table4[Total Amount]),(L666))</f>
        <v>2158.7103999999999</v>
      </c>
      <c r="N666" t="str">
        <f>_xlfn.XLOOKUP(Table4[[#This Row],[Product_ID]],Product_Dim[Product_ID],Product_Dim[Product_Name],"Missing")</f>
        <v>Beard Grooming Kit</v>
      </c>
      <c r="O666" t="str">
        <f>_xlfn.XLOOKUP(Table4[[#This Row],[Product_ID]],Product_Dim[Product_ID],Product_Dim[Category],0)</f>
        <v>Beauty</v>
      </c>
      <c r="P666">
        <f>_xlfn.XLOOKUP(Table4[[#This Row],[Product_ID]],Product_Dim[Product_ID],Product_Dim[Cost Cleaned2],"0")</f>
        <v>337.42</v>
      </c>
      <c r="Q666" s="4">
        <f>IFERROR(Table4[[#This Row],[Total Amount]]-Table4[[#This Row],[Cost]]*Table4[[#This Row],[Quantity]],0)</f>
        <v>809.03039999999987</v>
      </c>
    </row>
    <row r="667" spans="1:17" x14ac:dyDescent="0.35">
      <c r="A667" t="s">
        <v>2480</v>
      </c>
      <c r="B667" s="1">
        <v>45781</v>
      </c>
      <c r="C667" t="s">
        <v>180</v>
      </c>
      <c r="D667" t="s">
        <v>1732</v>
      </c>
      <c r="E667" t="s">
        <v>1793</v>
      </c>
      <c r="F667" t="str">
        <f>_xlfn.XLOOKUP(Table4[[#This Row],[Store_ID]],Table2[Store_ID],Table2[Region],"Unknown")</f>
        <v>South</v>
      </c>
      <c r="G667">
        <v>4</v>
      </c>
      <c r="H667">
        <f>IF(ISBLANK(G667),AVERAGE(Table4[Quantity]),(G667))</f>
        <v>4</v>
      </c>
      <c r="I667">
        <v>20.09</v>
      </c>
      <c r="J667">
        <f>IF(ISBLANK(I667),AVERAGE(Table4[Unit_Price]),(I667))</f>
        <v>20.09</v>
      </c>
      <c r="K667">
        <v>0.16</v>
      </c>
      <c r="L667">
        <f>Table4[[#This Row],[Quantity cleaned]]*Table4[[#This Row],[Unit Price Cleaned]]*(1-Table4[[#This Row],[Discount]])</f>
        <v>67.502399999999994</v>
      </c>
      <c r="M667">
        <f>IF(ISBLANK(L667),AVERAGE(Table4[Total Amount]),(L667))</f>
        <v>67.502399999999994</v>
      </c>
      <c r="N667" t="str">
        <f>_xlfn.XLOOKUP(Table4[[#This Row],[Product_ID]],Product_Dim[Product_ID],Product_Dim[Product_Name],"Missing")</f>
        <v>Sports Stopwatch Basic</v>
      </c>
      <c r="O667" t="str">
        <f>_xlfn.XLOOKUP(Table4[[#This Row],[Product_ID]],Product_Dim[Product_ID],Product_Dim[Category],0)</f>
        <v>Sports</v>
      </c>
      <c r="P667">
        <f>_xlfn.XLOOKUP(Table4[[#This Row],[Product_ID]],Product_Dim[Product_ID],Product_Dim[Cost Cleaned2],"0")</f>
        <v>60.65</v>
      </c>
      <c r="Q667" s="4">
        <f>IFERROR(Table4[[#This Row],[Total Amount]]-Table4[[#This Row],[Cost]]*Table4[[#This Row],[Quantity]],0)</f>
        <v>-175.0976</v>
      </c>
    </row>
    <row r="668" spans="1:17" x14ac:dyDescent="0.35">
      <c r="A668" t="s">
        <v>2481</v>
      </c>
      <c r="B668" s="1">
        <v>45654</v>
      </c>
      <c r="C668" t="s">
        <v>225</v>
      </c>
      <c r="D668" t="s">
        <v>1616</v>
      </c>
      <c r="E668" t="s">
        <v>1786</v>
      </c>
      <c r="F668" t="str">
        <f>_xlfn.XLOOKUP(Table4[[#This Row],[Store_ID]],Table2[Store_ID],Table2[Region],"Unknown")</f>
        <v>South</v>
      </c>
      <c r="G668">
        <v>3</v>
      </c>
      <c r="H668">
        <f>IF(ISBLANK(G668),AVERAGE(Table4[Quantity]),(G668))</f>
        <v>3</v>
      </c>
      <c r="I668">
        <v>917.64</v>
      </c>
      <c r="J668">
        <f>IF(ISBLANK(I668),AVERAGE(Table4[Unit_Price]),(I668))</f>
        <v>917.64</v>
      </c>
      <c r="K668">
        <v>0.24</v>
      </c>
      <c r="L668">
        <f>Table4[[#This Row],[Quantity cleaned]]*Table4[[#This Row],[Unit Price Cleaned]]*(1-Table4[[#This Row],[Discount]])</f>
        <v>2092.2192</v>
      </c>
      <c r="M668">
        <f>IF(ISBLANK(L668),AVERAGE(Table4[Total Amount]),(L668))</f>
        <v>2092.2192</v>
      </c>
      <c r="N668" t="str">
        <f>_xlfn.XLOOKUP(Table4[[#This Row],[Product_ID]],Product_Dim[Product_ID],Product_Dim[Product_Name],"Missing")</f>
        <v>Men's Casual Sneakers</v>
      </c>
      <c r="O668" t="str">
        <f>_xlfn.XLOOKUP(Table4[[#This Row],[Product_ID]],Product_Dim[Product_ID],Product_Dim[Category],0)</f>
        <v>Clothing</v>
      </c>
      <c r="P668">
        <f>_xlfn.XLOOKUP(Table4[[#This Row],[Product_ID]],Product_Dim[Product_ID],Product_Dim[Cost Cleaned2],"0")</f>
        <v>353.47</v>
      </c>
      <c r="Q668" s="4">
        <f>IFERROR(Table4[[#This Row],[Total Amount]]-Table4[[#This Row],[Cost]]*Table4[[#This Row],[Quantity]],0)</f>
        <v>1031.8091999999999</v>
      </c>
    </row>
    <row r="669" spans="1:17" x14ac:dyDescent="0.35">
      <c r="A669" t="s">
        <v>2482</v>
      </c>
      <c r="B669" s="1">
        <v>45594</v>
      </c>
      <c r="C669" t="s">
        <v>190</v>
      </c>
      <c r="D669" t="s">
        <v>1584</v>
      </c>
      <c r="E669" t="s">
        <v>1746</v>
      </c>
      <c r="F669" t="str">
        <f>_xlfn.XLOOKUP(Table4[[#This Row],[Store_ID]],Table2[Store_ID],Table2[Region],"Unknown")</f>
        <v>East</v>
      </c>
      <c r="G669">
        <v>1</v>
      </c>
      <c r="H669">
        <f>IF(ISBLANK(G669),AVERAGE(Table4[Quantity]),(G669))</f>
        <v>1</v>
      </c>
      <c r="I669">
        <v>242.08</v>
      </c>
      <c r="J669">
        <f>IF(ISBLANK(I669),AVERAGE(Table4[Unit_Price]),(I669))</f>
        <v>242.08</v>
      </c>
      <c r="K669">
        <v>0.18</v>
      </c>
      <c r="L669">
        <f>Table4[[#This Row],[Quantity cleaned]]*Table4[[#This Row],[Unit Price Cleaned]]*(1-Table4[[#This Row],[Discount]])</f>
        <v>198.50560000000002</v>
      </c>
      <c r="M669">
        <f>IF(ISBLANK(L669),AVERAGE(Table4[Total Amount]),(L669))</f>
        <v>198.50560000000002</v>
      </c>
      <c r="N669" t="str">
        <f>_xlfn.XLOOKUP(Table4[[#This Row],[Product_ID]],Product_Dim[Product_ID],Product_Dim[Product_Name],"Missing")</f>
        <v>Multi-Purpose Storage Box</v>
      </c>
      <c r="O669" t="str">
        <f>_xlfn.XLOOKUP(Table4[[#This Row],[Product_ID]],Product_Dim[Product_ID],Product_Dim[Category],0)</f>
        <v>Home</v>
      </c>
      <c r="P669">
        <f>_xlfn.XLOOKUP(Table4[[#This Row],[Product_ID]],Product_Dim[Product_ID],Product_Dim[Cost Cleaned2],"0")</f>
        <v>123.46</v>
      </c>
      <c r="Q669" s="4">
        <f>IFERROR(Table4[[#This Row],[Total Amount]]-Table4[[#This Row],[Cost]]*Table4[[#This Row],[Quantity]],0)</f>
        <v>75.045600000000022</v>
      </c>
    </row>
    <row r="670" spans="1:17" x14ac:dyDescent="0.35">
      <c r="A670" t="s">
        <v>2483</v>
      </c>
      <c r="B670" s="1">
        <v>45581</v>
      </c>
      <c r="C670" t="s">
        <v>209</v>
      </c>
      <c r="D670" t="s">
        <v>1668</v>
      </c>
      <c r="E670" t="s">
        <v>1773</v>
      </c>
      <c r="F670" t="str">
        <f>_xlfn.XLOOKUP(Table4[[#This Row],[Store_ID]],Table2[Store_ID],Table2[Region],"Unknown")</f>
        <v>South</v>
      </c>
      <c r="G670">
        <v>1</v>
      </c>
      <c r="H670">
        <f>IF(ISBLANK(G670),AVERAGE(Table4[Quantity]),(G670))</f>
        <v>1</v>
      </c>
      <c r="I670">
        <v>536.67999999999995</v>
      </c>
      <c r="J670">
        <f>IF(ISBLANK(I670),AVERAGE(Table4[Unit_Price]),(I670))</f>
        <v>536.67999999999995</v>
      </c>
      <c r="K670">
        <v>0.27</v>
      </c>
      <c r="L670">
        <f>Table4[[#This Row],[Quantity cleaned]]*Table4[[#This Row],[Unit Price Cleaned]]*(1-Table4[[#This Row],[Discount]])</f>
        <v>391.77639999999997</v>
      </c>
      <c r="M670">
        <f>IF(ISBLANK(L670),AVERAGE(Table4[Total Amount]),(L670))</f>
        <v>391.77639999999997</v>
      </c>
      <c r="N670" t="str">
        <f>_xlfn.XLOOKUP(Table4[[#This Row],[Product_ID]],Product_Dim[Product_ID],Product_Dim[Product_Name],"Missing")</f>
        <v>Organic Sunscreen Lotion</v>
      </c>
      <c r="O670" t="str">
        <f>_xlfn.XLOOKUP(Table4[[#This Row],[Product_ID]],Product_Dim[Product_ID],Product_Dim[Category],0)</f>
        <v>Beauty</v>
      </c>
      <c r="P670">
        <f>_xlfn.XLOOKUP(Table4[[#This Row],[Product_ID]],Product_Dim[Product_ID],Product_Dim[Cost Cleaned2],"0")</f>
        <v>266.86</v>
      </c>
      <c r="Q670" s="4">
        <f>IFERROR(Table4[[#This Row],[Total Amount]]-Table4[[#This Row],[Cost]]*Table4[[#This Row],[Quantity]],0)</f>
        <v>124.91639999999995</v>
      </c>
    </row>
    <row r="671" spans="1:17" x14ac:dyDescent="0.35">
      <c r="A671" t="s">
        <v>2484</v>
      </c>
      <c r="B671" s="1">
        <v>45748</v>
      </c>
      <c r="C671" t="s">
        <v>333</v>
      </c>
      <c r="D671" t="s">
        <v>1600</v>
      </c>
      <c r="E671" t="s">
        <v>1763</v>
      </c>
      <c r="F671" t="str">
        <f>_xlfn.XLOOKUP(Table4[[#This Row],[Store_ID]],Table2[Store_ID],Table2[Region],"Unknown")</f>
        <v>South</v>
      </c>
      <c r="G671">
        <v>2</v>
      </c>
      <c r="H671">
        <f>IF(ISBLANK(G671),AVERAGE(Table4[Quantity]),(G671))</f>
        <v>2</v>
      </c>
      <c r="I671">
        <v>145.18</v>
      </c>
      <c r="J671">
        <f>IF(ISBLANK(I671),AVERAGE(Table4[Unit_Price]),(I671))</f>
        <v>145.18</v>
      </c>
      <c r="K671">
        <v>0.26</v>
      </c>
      <c r="L671">
        <f>Table4[[#This Row],[Quantity cleaned]]*Table4[[#This Row],[Unit Price Cleaned]]*(1-Table4[[#This Row],[Discount]])</f>
        <v>214.8664</v>
      </c>
      <c r="M671">
        <f>IF(ISBLANK(L671),AVERAGE(Table4[Total Amount]),(L671))</f>
        <v>214.8664</v>
      </c>
      <c r="N671" t="str">
        <f>_xlfn.XLOOKUP(Table4[[#This Row],[Product_ID]],Product_Dim[Product_ID],Product_Dim[Product_Name],"Missing")</f>
        <v>Fabric Sofa Throw Blanket</v>
      </c>
      <c r="O671" t="str">
        <f>_xlfn.XLOOKUP(Table4[[#This Row],[Product_ID]],Product_Dim[Product_ID],Product_Dim[Category],0)</f>
        <v>Home</v>
      </c>
      <c r="P671">
        <f>_xlfn.XLOOKUP(Table4[[#This Row],[Product_ID]],Product_Dim[Product_ID],Product_Dim[Cost Cleaned2],"0")</f>
        <v>218.48</v>
      </c>
      <c r="Q671" s="4">
        <f>IFERROR(Table4[[#This Row],[Total Amount]]-Table4[[#This Row],[Cost]]*Table4[[#This Row],[Quantity]],0)</f>
        <v>-222.09359999999998</v>
      </c>
    </row>
    <row r="672" spans="1:17" x14ac:dyDescent="0.35">
      <c r="A672" t="s">
        <v>2485</v>
      </c>
      <c r="B672" s="1">
        <v>45369</v>
      </c>
      <c r="C672" t="s">
        <v>711</v>
      </c>
      <c r="D672" t="s">
        <v>1676</v>
      </c>
      <c r="E672" t="s">
        <v>1763</v>
      </c>
      <c r="F672" t="str">
        <f>_xlfn.XLOOKUP(Table4[[#This Row],[Store_ID]],Table2[Store_ID],Table2[Region],"Unknown")</f>
        <v>South</v>
      </c>
      <c r="G672">
        <v>2</v>
      </c>
      <c r="H672">
        <f>IF(ISBLANK(G672),AVERAGE(Table4[Quantity]),(G672))</f>
        <v>2</v>
      </c>
      <c r="I672">
        <v>132.77000000000001</v>
      </c>
      <c r="J672">
        <f>IF(ISBLANK(I672),AVERAGE(Table4[Unit_Price]),(I672))</f>
        <v>132.77000000000001</v>
      </c>
      <c r="K672">
        <v>0.13</v>
      </c>
      <c r="L672">
        <f>Table4[[#This Row],[Quantity cleaned]]*Table4[[#This Row],[Unit Price Cleaned]]*(1-Table4[[#This Row],[Discount]])</f>
        <v>231.0198</v>
      </c>
      <c r="M672">
        <f>IF(ISBLANK(L672),AVERAGE(Table4[Total Amount]),(L672))</f>
        <v>231.0198</v>
      </c>
      <c r="N672" t="str">
        <f>_xlfn.XLOOKUP(Table4[[#This Row],[Product_ID]],Product_Dim[Product_ID],Product_Dim[Product_Name],"Missing")</f>
        <v>Smart LED Light Strip</v>
      </c>
      <c r="O672" t="str">
        <f>_xlfn.XLOOKUP(Table4[[#This Row],[Product_ID]],Product_Dim[Product_ID],Product_Dim[Category],0)</f>
        <v>Electronics</v>
      </c>
      <c r="P672">
        <f>_xlfn.XLOOKUP(Table4[[#This Row],[Product_ID]],Product_Dim[Product_ID],Product_Dim[Cost Cleaned2],"0")</f>
        <v>349.17</v>
      </c>
      <c r="Q672" s="4">
        <f>IFERROR(Table4[[#This Row],[Total Amount]]-Table4[[#This Row],[Cost]]*Table4[[#This Row],[Quantity]],0)</f>
        <v>-467.3202</v>
      </c>
    </row>
    <row r="673" spans="1:17" x14ac:dyDescent="0.35">
      <c r="A673" t="s">
        <v>2486</v>
      </c>
      <c r="B673" s="1">
        <v>45701</v>
      </c>
      <c r="C673" t="s">
        <v>58</v>
      </c>
      <c r="D673" t="s">
        <v>1624</v>
      </c>
      <c r="E673" t="s">
        <v>1780</v>
      </c>
      <c r="F673" t="str">
        <f>_xlfn.XLOOKUP(Table4[[#This Row],[Store_ID]],Table2[Store_ID],Table2[Region],"Unknown")</f>
        <v>South</v>
      </c>
      <c r="G673">
        <v>4</v>
      </c>
      <c r="H673">
        <f>IF(ISBLANK(G673),AVERAGE(Table4[Quantity]),(G673))</f>
        <v>4</v>
      </c>
      <c r="I673">
        <v>682.11</v>
      </c>
      <c r="J673">
        <f>IF(ISBLANK(I673),AVERAGE(Table4[Unit_Price]),(I673))</f>
        <v>682.11</v>
      </c>
      <c r="K673">
        <v>0.14000000000000001</v>
      </c>
      <c r="L673">
        <f>Table4[[#This Row],[Quantity cleaned]]*Table4[[#This Row],[Unit Price Cleaned]]*(1-Table4[[#This Row],[Discount]])</f>
        <v>2346.4584</v>
      </c>
      <c r="M673">
        <f>IF(ISBLANK(L673),AVERAGE(Table4[Total Amount]),(L673))</f>
        <v>2346.4584</v>
      </c>
      <c r="N673" t="str">
        <f>_xlfn.XLOOKUP(Table4[[#This Row],[Product_ID]],Product_Dim[Product_ID],Product_Dim[Product_Name],"Missing")</f>
        <v>Yoga Exercise Mat</v>
      </c>
      <c r="O673" t="str">
        <f>_xlfn.XLOOKUP(Table4[[#This Row],[Product_ID]],Product_Dim[Product_ID],Product_Dim[Category],0)</f>
        <v>Sports</v>
      </c>
      <c r="P673">
        <f>_xlfn.XLOOKUP(Table4[[#This Row],[Product_ID]],Product_Dim[Product_ID],Product_Dim[Cost Cleaned2],"0")</f>
        <v>313.26</v>
      </c>
      <c r="Q673" s="4">
        <f>IFERROR(Table4[[#This Row],[Total Amount]]-Table4[[#This Row],[Cost]]*Table4[[#This Row],[Quantity]],0)</f>
        <v>1093.4184</v>
      </c>
    </row>
    <row r="674" spans="1:17" x14ac:dyDescent="0.35">
      <c r="A674" t="s">
        <v>2487</v>
      </c>
      <c r="B674" s="1">
        <v>45510</v>
      </c>
      <c r="C674" t="s">
        <v>1490</v>
      </c>
      <c r="D674" t="s">
        <v>1622</v>
      </c>
      <c r="E674" t="s">
        <v>1801</v>
      </c>
      <c r="F674" t="str">
        <f>_xlfn.XLOOKUP(Table4[[#This Row],[Store_ID]],Table2[Store_ID],Table2[Region],"Unknown")</f>
        <v>North</v>
      </c>
      <c r="G674">
        <v>4</v>
      </c>
      <c r="H674">
        <f>IF(ISBLANK(G674),AVERAGE(Table4[Quantity]),(G674))</f>
        <v>4</v>
      </c>
      <c r="I674">
        <v>502.95</v>
      </c>
      <c r="J674">
        <f>IF(ISBLANK(I674),AVERAGE(Table4[Unit_Price]),(I674))</f>
        <v>502.95</v>
      </c>
      <c r="K674">
        <v>0.14000000000000001</v>
      </c>
      <c r="L674">
        <f>Table4[[#This Row],[Quantity cleaned]]*Table4[[#This Row],[Unit Price Cleaned]]*(1-Table4[[#This Row],[Discount]])</f>
        <v>1730.1479999999999</v>
      </c>
      <c r="M674">
        <f>IF(ISBLANK(L674),AVERAGE(Table4[Total Amount]),(L674))</f>
        <v>1730.1479999999999</v>
      </c>
      <c r="N674" t="str">
        <f>_xlfn.XLOOKUP(Table4[[#This Row],[Product_ID]],Product_Dim[Product_ID],Product_Dim[Product_Name],"Missing")</f>
        <v>Noise-Canceling Headphones</v>
      </c>
      <c r="O674" t="str">
        <f>_xlfn.XLOOKUP(Table4[[#This Row],[Product_ID]],Product_Dim[Product_ID],Product_Dim[Category],0)</f>
        <v>Electronics</v>
      </c>
      <c r="P674">
        <f>_xlfn.XLOOKUP(Table4[[#This Row],[Product_ID]],Product_Dim[Product_ID],Product_Dim[Cost Cleaned2],"0")</f>
        <v>38.520000000000003</v>
      </c>
      <c r="Q674" s="4">
        <f>IFERROR(Table4[[#This Row],[Total Amount]]-Table4[[#This Row],[Cost]]*Table4[[#This Row],[Quantity]],0)</f>
        <v>1576.068</v>
      </c>
    </row>
    <row r="675" spans="1:17" x14ac:dyDescent="0.35">
      <c r="A675" t="s">
        <v>2488</v>
      </c>
      <c r="B675" s="1">
        <v>45538</v>
      </c>
      <c r="C675" t="s">
        <v>747</v>
      </c>
      <c r="D675" t="s">
        <v>1616</v>
      </c>
      <c r="E675" t="s">
        <v>1798</v>
      </c>
      <c r="F675" t="str">
        <f>_xlfn.XLOOKUP(Table4[[#This Row],[Store_ID]],Table2[Store_ID],Table2[Region],"Unknown")</f>
        <v>West</v>
      </c>
      <c r="G675">
        <v>2</v>
      </c>
      <c r="H675">
        <f>IF(ISBLANK(G675),AVERAGE(Table4[Quantity]),(G675))</f>
        <v>2</v>
      </c>
      <c r="I675">
        <v>472.08</v>
      </c>
      <c r="J675">
        <f>IF(ISBLANK(I675),AVERAGE(Table4[Unit_Price]),(I675))</f>
        <v>472.08</v>
      </c>
      <c r="K675">
        <v>7.0000000000000007E-2</v>
      </c>
      <c r="L675">
        <f>Table4[[#This Row],[Quantity cleaned]]*Table4[[#This Row],[Unit Price Cleaned]]*(1-Table4[[#This Row],[Discount]])</f>
        <v>878.0687999999999</v>
      </c>
      <c r="M675">
        <f>IF(ISBLANK(L675),AVERAGE(Table4[Total Amount]),(L675))</f>
        <v>878.0687999999999</v>
      </c>
      <c r="N675" t="str">
        <f>_xlfn.XLOOKUP(Table4[[#This Row],[Product_ID]],Product_Dim[Product_ID],Product_Dim[Product_Name],"Missing")</f>
        <v>Men's Casual Sneakers</v>
      </c>
      <c r="O675" t="str">
        <f>_xlfn.XLOOKUP(Table4[[#This Row],[Product_ID]],Product_Dim[Product_ID],Product_Dim[Category],0)</f>
        <v>Clothing</v>
      </c>
      <c r="P675">
        <f>_xlfn.XLOOKUP(Table4[[#This Row],[Product_ID]],Product_Dim[Product_ID],Product_Dim[Cost Cleaned2],"0")</f>
        <v>353.47</v>
      </c>
      <c r="Q675" s="4">
        <f>IFERROR(Table4[[#This Row],[Total Amount]]-Table4[[#This Row],[Cost]]*Table4[[#This Row],[Quantity]],0)</f>
        <v>171.12879999999984</v>
      </c>
    </row>
    <row r="676" spans="1:17" x14ac:dyDescent="0.35">
      <c r="A676" t="s">
        <v>2489</v>
      </c>
      <c r="B676" s="1">
        <v>45665</v>
      </c>
      <c r="C676" t="s">
        <v>1453</v>
      </c>
      <c r="D676" t="s">
        <v>1656</v>
      </c>
      <c r="E676" t="s">
        <v>1801</v>
      </c>
      <c r="F676" t="str">
        <f>_xlfn.XLOOKUP(Table4[[#This Row],[Store_ID]],Table2[Store_ID],Table2[Region],"Unknown")</f>
        <v>North</v>
      </c>
      <c r="G676">
        <v>2</v>
      </c>
      <c r="H676">
        <f>IF(ISBLANK(G676),AVERAGE(Table4[Quantity]),(G676))</f>
        <v>2</v>
      </c>
      <c r="I676">
        <v>218.11</v>
      </c>
      <c r="J676">
        <f>IF(ISBLANK(I676),AVERAGE(Table4[Unit_Price]),(I676))</f>
        <v>218.11</v>
      </c>
      <c r="K676">
        <v>0.02</v>
      </c>
      <c r="L676">
        <f>Table4[[#This Row],[Quantity cleaned]]*Table4[[#This Row],[Unit Price Cleaned]]*(1-Table4[[#This Row],[Discount]])</f>
        <v>427.49560000000002</v>
      </c>
      <c r="M676">
        <f>IF(ISBLANK(L676),AVERAGE(Table4[Total Amount]),(L676))</f>
        <v>427.49560000000002</v>
      </c>
      <c r="N676" t="str">
        <f>_xlfn.XLOOKUP(Table4[[#This Row],[Product_ID]],Product_Dim[Product_ID],Product_Dim[Product_Name],"Missing")</f>
        <v>Foam Roller</v>
      </c>
      <c r="O676" t="str">
        <f>_xlfn.XLOOKUP(Table4[[#This Row],[Product_ID]],Product_Dim[Product_ID],Product_Dim[Category],0)</f>
        <v>Sports</v>
      </c>
      <c r="P676">
        <f>_xlfn.XLOOKUP(Table4[[#This Row],[Product_ID]],Product_Dim[Product_ID],Product_Dim[Cost Cleaned2],"0")</f>
        <v>30.62</v>
      </c>
      <c r="Q676" s="4">
        <f>IFERROR(Table4[[#This Row],[Total Amount]]-Table4[[#This Row],[Cost]]*Table4[[#This Row],[Quantity]],0)</f>
        <v>366.25560000000002</v>
      </c>
    </row>
    <row r="677" spans="1:17" x14ac:dyDescent="0.35">
      <c r="A677" t="s">
        <v>2490</v>
      </c>
      <c r="B677" s="1">
        <v>45859</v>
      </c>
      <c r="C677" t="s">
        <v>209</v>
      </c>
      <c r="D677" t="s">
        <v>1540</v>
      </c>
      <c r="E677" t="s">
        <v>1770</v>
      </c>
      <c r="F677" t="str">
        <f>_xlfn.XLOOKUP(Table4[[#This Row],[Store_ID]],Table2[Store_ID],Table2[Region],"Unknown")</f>
        <v>East</v>
      </c>
      <c r="G677">
        <v>4</v>
      </c>
      <c r="H677">
        <f>IF(ISBLANK(G677),AVERAGE(Table4[Quantity]),(G677))</f>
        <v>4</v>
      </c>
      <c r="I677">
        <v>845.58</v>
      </c>
      <c r="J677">
        <f>IF(ISBLANK(I677),AVERAGE(Table4[Unit_Price]),(I677))</f>
        <v>845.58</v>
      </c>
      <c r="K677">
        <v>0.06</v>
      </c>
      <c r="L677">
        <f>Table4[[#This Row],[Quantity cleaned]]*Table4[[#This Row],[Unit Price Cleaned]]*(1-Table4[[#This Row],[Discount]])</f>
        <v>3179.3807999999999</v>
      </c>
      <c r="M677">
        <f>IF(ISBLANK(L677),AVERAGE(Table4[Total Amount]),(L677))</f>
        <v>3179.3807999999999</v>
      </c>
      <c r="N677" t="str">
        <f>_xlfn.XLOOKUP(Table4[[#This Row],[Product_ID]],Product_Dim[Product_ID],Product_Dim[Product_Name],"Missing")</f>
        <v>Men's Graphic T-Shirt</v>
      </c>
      <c r="O677" t="str">
        <f>_xlfn.XLOOKUP(Table4[[#This Row],[Product_ID]],Product_Dim[Product_ID],Product_Dim[Category],0)</f>
        <v>Clothing</v>
      </c>
      <c r="P677">
        <f>_xlfn.XLOOKUP(Table4[[#This Row],[Product_ID]],Product_Dim[Product_ID],Product_Dim[Cost Cleaned2],"0")</f>
        <v>342.56</v>
      </c>
      <c r="Q677" s="4">
        <f>IFERROR(Table4[[#This Row],[Total Amount]]-Table4[[#This Row],[Cost]]*Table4[[#This Row],[Quantity]],0)</f>
        <v>1809.1407999999999</v>
      </c>
    </row>
    <row r="678" spans="1:17" x14ac:dyDescent="0.35">
      <c r="A678" t="s">
        <v>2491</v>
      </c>
      <c r="B678" s="1">
        <v>45255</v>
      </c>
      <c r="C678" t="s">
        <v>436</v>
      </c>
      <c r="D678" t="s">
        <v>1702</v>
      </c>
      <c r="E678" t="s">
        <v>1755</v>
      </c>
      <c r="F678" t="str">
        <f>_xlfn.XLOOKUP(Table4[[#This Row],[Store_ID]],Table2[Store_ID],Table2[Region],"Unknown")</f>
        <v>South</v>
      </c>
      <c r="G678">
        <v>2</v>
      </c>
      <c r="H678">
        <f>IF(ISBLANK(G678),AVERAGE(Table4[Quantity]),(G678))</f>
        <v>2</v>
      </c>
      <c r="I678">
        <v>111.28</v>
      </c>
      <c r="J678">
        <f>IF(ISBLANK(I678),AVERAGE(Table4[Unit_Price]),(I678))</f>
        <v>111.28</v>
      </c>
      <c r="K678">
        <v>0.14000000000000001</v>
      </c>
      <c r="L678">
        <f>Table4[[#This Row],[Quantity cleaned]]*Table4[[#This Row],[Unit Price Cleaned]]*(1-Table4[[#This Row],[Discount]])</f>
        <v>191.4016</v>
      </c>
      <c r="M678">
        <f>IF(ISBLANK(L678),AVERAGE(Table4[Total Amount]),(L678))</f>
        <v>191.4016</v>
      </c>
      <c r="N678" t="str">
        <f>_xlfn.XLOOKUP(Table4[[#This Row],[Product_ID]],Product_Dim[Product_ID],Product_Dim[Product_Name],"Missing")</f>
        <v>Wall-Mounted Spice Rack</v>
      </c>
      <c r="O678" t="str">
        <f>_xlfn.XLOOKUP(Table4[[#This Row],[Product_ID]],Product_Dim[Product_ID],Product_Dim[Category],0)</f>
        <v>Home</v>
      </c>
      <c r="P678">
        <f>_xlfn.XLOOKUP(Table4[[#This Row],[Product_ID]],Product_Dim[Product_ID],Product_Dim[Cost Cleaned2],"0")</f>
        <v>143.43</v>
      </c>
      <c r="Q678" s="4">
        <f>IFERROR(Table4[[#This Row],[Total Amount]]-Table4[[#This Row],[Cost]]*Table4[[#This Row],[Quantity]],0)</f>
        <v>-95.458400000000012</v>
      </c>
    </row>
    <row r="679" spans="1:17" x14ac:dyDescent="0.35">
      <c r="A679" t="s">
        <v>2492</v>
      </c>
      <c r="B679" s="1">
        <v>45842</v>
      </c>
      <c r="C679" t="s">
        <v>580</v>
      </c>
      <c r="D679" t="s">
        <v>1660</v>
      </c>
      <c r="E679" t="s">
        <v>1793</v>
      </c>
      <c r="F679" t="str">
        <f>_xlfn.XLOOKUP(Table4[[#This Row],[Store_ID]],Table2[Store_ID],Table2[Region],"Unknown")</f>
        <v>South</v>
      </c>
      <c r="G679">
        <v>2</v>
      </c>
      <c r="H679">
        <f>IF(ISBLANK(G679),AVERAGE(Table4[Quantity]),(G679))</f>
        <v>2</v>
      </c>
      <c r="I679">
        <v>37.21</v>
      </c>
      <c r="J679">
        <f>IF(ISBLANK(I679),AVERAGE(Table4[Unit_Price]),(I679))</f>
        <v>37.21</v>
      </c>
      <c r="K679">
        <v>0.19</v>
      </c>
      <c r="L679">
        <f>Table4[[#This Row],[Quantity cleaned]]*Table4[[#This Row],[Unit Price Cleaned]]*(1-Table4[[#This Row],[Discount]])</f>
        <v>60.280200000000008</v>
      </c>
      <c r="M679">
        <f>IF(ISBLANK(L679),AVERAGE(Table4[Total Amount]),(L679))</f>
        <v>60.280200000000008</v>
      </c>
      <c r="N679" t="str">
        <f>_xlfn.XLOOKUP(Table4[[#This Row],[Product_ID]],Product_Dim[Product_ID],Product_Dim[Product_Name],"Missing")</f>
        <v>Men's Hair Styling Gel</v>
      </c>
      <c r="O679" t="str">
        <f>_xlfn.XLOOKUP(Table4[[#This Row],[Product_ID]],Product_Dim[Product_ID],Product_Dim[Category],0)</f>
        <v>Beauty</v>
      </c>
      <c r="P679">
        <f>_xlfn.XLOOKUP(Table4[[#This Row],[Product_ID]],Product_Dim[Product_ID],Product_Dim[Cost Cleaned2],"0")</f>
        <v>17.309999999999999</v>
      </c>
      <c r="Q679" s="4">
        <f>IFERROR(Table4[[#This Row],[Total Amount]]-Table4[[#This Row],[Cost]]*Table4[[#This Row],[Quantity]],0)</f>
        <v>25.66020000000001</v>
      </c>
    </row>
    <row r="680" spans="1:17" x14ac:dyDescent="0.35">
      <c r="A680" t="s">
        <v>2493</v>
      </c>
      <c r="B680" s="1">
        <v>45220</v>
      </c>
      <c r="C680" t="s">
        <v>1290</v>
      </c>
      <c r="D680" t="s">
        <v>1666</v>
      </c>
      <c r="E680" t="s">
        <v>1791</v>
      </c>
      <c r="F680" t="str">
        <f>_xlfn.XLOOKUP(Table4[[#This Row],[Store_ID]],Table2[Store_ID],Table2[Region],"Unknown")</f>
        <v>East</v>
      </c>
      <c r="G680">
        <v>1</v>
      </c>
      <c r="H680">
        <f>IF(ISBLANK(G680),AVERAGE(Table4[Quantity]),(G680))</f>
        <v>1</v>
      </c>
      <c r="I680">
        <v>331.73</v>
      </c>
      <c r="J680">
        <f>IF(ISBLANK(I680),AVERAGE(Table4[Unit_Price]),(I680))</f>
        <v>331.73</v>
      </c>
      <c r="K680">
        <v>0.04</v>
      </c>
      <c r="L680">
        <f>Table4[[#This Row],[Quantity cleaned]]*Table4[[#This Row],[Unit Price Cleaned]]*(1-Table4[[#This Row],[Discount]])</f>
        <v>318.46080000000001</v>
      </c>
      <c r="M680">
        <f>IF(ISBLANK(L680),AVERAGE(Table4[Total Amount]),(L680))</f>
        <v>318.46080000000001</v>
      </c>
      <c r="N680" t="str">
        <f>_xlfn.XLOOKUP(Table4[[#This Row],[Product_ID]],Product_Dim[Product_ID],Product_Dim[Product_Name],"Missing")</f>
        <v>Laptop Cooling Pad</v>
      </c>
      <c r="O680" t="str">
        <f>_xlfn.XLOOKUP(Table4[[#This Row],[Product_ID]],Product_Dim[Product_ID],Product_Dim[Category],0)</f>
        <v>Electronics</v>
      </c>
      <c r="P680">
        <f>_xlfn.XLOOKUP(Table4[[#This Row],[Product_ID]],Product_Dim[Product_ID],Product_Dim[Cost Cleaned2],"0")</f>
        <v>86.42</v>
      </c>
      <c r="Q680" s="4">
        <f>IFERROR(Table4[[#This Row],[Total Amount]]-Table4[[#This Row],[Cost]]*Table4[[#This Row],[Quantity]],0)</f>
        <v>232.04079999999999</v>
      </c>
    </row>
    <row r="681" spans="1:17" x14ac:dyDescent="0.35">
      <c r="A681" t="s">
        <v>2494</v>
      </c>
      <c r="B681" s="1">
        <v>45273</v>
      </c>
      <c r="C681" t="s">
        <v>1134</v>
      </c>
      <c r="D681" t="s">
        <v>1682</v>
      </c>
      <c r="E681" t="s">
        <v>1788</v>
      </c>
      <c r="F681" t="str">
        <f>_xlfn.XLOOKUP(Table4[[#This Row],[Store_ID]],Table2[Store_ID],Table2[Region],"Unknown")</f>
        <v>North</v>
      </c>
      <c r="G681">
        <v>3</v>
      </c>
      <c r="H681">
        <f>IF(ISBLANK(G681),AVERAGE(Table4[Quantity]),(G681))</f>
        <v>3</v>
      </c>
      <c r="I681">
        <v>306.70999999999998</v>
      </c>
      <c r="J681">
        <f>IF(ISBLANK(I681),AVERAGE(Table4[Unit_Price]),(I681))</f>
        <v>306.70999999999998</v>
      </c>
      <c r="K681">
        <v>0.09</v>
      </c>
      <c r="L681">
        <f>Table4[[#This Row],[Quantity cleaned]]*Table4[[#This Row],[Unit Price Cleaned]]*(1-Table4[[#This Row],[Discount]])</f>
        <v>837.31829999999991</v>
      </c>
      <c r="M681">
        <f>IF(ISBLANK(L681),AVERAGE(Table4[Total Amount]),(L681))</f>
        <v>837.31829999999991</v>
      </c>
      <c r="N681" t="str">
        <f>_xlfn.XLOOKUP(Table4[[#This Row],[Product_ID]],Product_Dim[Product_ID],Product_Dim[Product_Name],"Missing")</f>
        <v>Kitchen Storage Rack</v>
      </c>
      <c r="O681" t="str">
        <f>_xlfn.XLOOKUP(Table4[[#This Row],[Product_ID]],Product_Dim[Product_ID],Product_Dim[Category],0)</f>
        <v>Home</v>
      </c>
      <c r="P681">
        <f>_xlfn.XLOOKUP(Table4[[#This Row],[Product_ID]],Product_Dim[Product_ID],Product_Dim[Cost Cleaned2],"0")</f>
        <v>138.05000000000001</v>
      </c>
      <c r="Q681" s="4">
        <f>IFERROR(Table4[[#This Row],[Total Amount]]-Table4[[#This Row],[Cost]]*Table4[[#This Row],[Quantity]],0)</f>
        <v>423.16829999999987</v>
      </c>
    </row>
    <row r="682" spans="1:17" x14ac:dyDescent="0.35">
      <c r="A682" t="s">
        <v>2495</v>
      </c>
      <c r="B682" s="1">
        <v>45456</v>
      </c>
      <c r="C682" t="s">
        <v>855</v>
      </c>
      <c r="D682" t="s">
        <v>1592</v>
      </c>
      <c r="E682" t="s">
        <v>1770</v>
      </c>
      <c r="F682" t="str">
        <f>_xlfn.XLOOKUP(Table4[[#This Row],[Store_ID]],Table2[Store_ID],Table2[Region],"Unknown")</f>
        <v>East</v>
      </c>
      <c r="G682">
        <v>4</v>
      </c>
      <c r="H682">
        <f>IF(ISBLANK(G682),AVERAGE(Table4[Quantity]),(G682))</f>
        <v>4</v>
      </c>
      <c r="I682">
        <v>484.92</v>
      </c>
      <c r="J682">
        <f>IF(ISBLANK(I682),AVERAGE(Table4[Unit_Price]),(I682))</f>
        <v>484.92</v>
      </c>
      <c r="K682">
        <v>0.28000000000000003</v>
      </c>
      <c r="L682">
        <f>Table4[[#This Row],[Quantity cleaned]]*Table4[[#This Row],[Unit Price Cleaned]]*(1-Table4[[#This Row],[Discount]])</f>
        <v>1396.5696</v>
      </c>
      <c r="M682">
        <f>IF(ISBLANK(L682),AVERAGE(Table4[Total Amount]),(L682))</f>
        <v>1396.5696</v>
      </c>
      <c r="N682" t="str">
        <f>_xlfn.XLOOKUP(Table4[[#This Row],[Product_ID]],Product_Dim[Product_ID],Product_Dim[Product_Name],"Missing")</f>
        <v>Women's Scarf Set</v>
      </c>
      <c r="O682" t="str">
        <f>_xlfn.XLOOKUP(Table4[[#This Row],[Product_ID]],Product_Dim[Product_ID],Product_Dim[Category],0)</f>
        <v>Clothing</v>
      </c>
      <c r="P682">
        <f>_xlfn.XLOOKUP(Table4[[#This Row],[Product_ID]],Product_Dim[Product_ID],Product_Dim[Cost Cleaned2],"0")</f>
        <v>174.02</v>
      </c>
      <c r="Q682" s="4">
        <f>IFERROR(Table4[[#This Row],[Total Amount]]-Table4[[#This Row],[Cost]]*Table4[[#This Row],[Quantity]],0)</f>
        <v>700.4896</v>
      </c>
    </row>
    <row r="683" spans="1:17" x14ac:dyDescent="0.35">
      <c r="A683" t="s">
        <v>2496</v>
      </c>
      <c r="B683" s="1">
        <v>45292</v>
      </c>
      <c r="C683" t="s">
        <v>163</v>
      </c>
      <c r="D683" t="s">
        <v>1642</v>
      </c>
      <c r="E683" t="s">
        <v>1767</v>
      </c>
      <c r="F683" t="str">
        <f>_xlfn.XLOOKUP(Table4[[#This Row],[Store_ID]],Table2[Store_ID],Table2[Region],"Unknown")</f>
        <v>North</v>
      </c>
      <c r="G683">
        <v>2</v>
      </c>
      <c r="H683">
        <f>IF(ISBLANK(G683),AVERAGE(Table4[Quantity]),(G683))</f>
        <v>2</v>
      </c>
      <c r="I683">
        <v>42.04</v>
      </c>
      <c r="J683">
        <f>IF(ISBLANK(I683),AVERAGE(Table4[Unit_Price]),(I683))</f>
        <v>42.04</v>
      </c>
      <c r="K683">
        <v>7.0000000000000007E-2</v>
      </c>
      <c r="L683">
        <f>Table4[[#This Row],[Quantity cleaned]]*Table4[[#This Row],[Unit Price Cleaned]]*(1-Table4[[#This Row],[Discount]])</f>
        <v>78.194399999999987</v>
      </c>
      <c r="M683">
        <f>IF(ISBLANK(L683),AVERAGE(Table4[Total Amount]),(L683))</f>
        <v>78.194399999999987</v>
      </c>
      <c r="N683" t="str">
        <f>_xlfn.XLOOKUP(Table4[[#This Row],[Product_ID]],Product_Dim[Product_ID],Product_Dim[Product_Name],"Missing")</f>
        <v>Boxing Hand Wraps</v>
      </c>
      <c r="O683" t="str">
        <f>_xlfn.XLOOKUP(Table4[[#This Row],[Product_ID]],Product_Dim[Product_ID],Product_Dim[Category],0)</f>
        <v>Sports</v>
      </c>
      <c r="P683">
        <f>_xlfn.XLOOKUP(Table4[[#This Row],[Product_ID]],Product_Dim[Product_ID],Product_Dim[Cost Cleaned2],"0")</f>
        <v>190.29</v>
      </c>
      <c r="Q683" s="4">
        <f>IFERROR(Table4[[#This Row],[Total Amount]]-Table4[[#This Row],[Cost]]*Table4[[#This Row],[Quantity]],0)</f>
        <v>-302.38560000000001</v>
      </c>
    </row>
    <row r="684" spans="1:17" x14ac:dyDescent="0.35">
      <c r="A684" t="s">
        <v>2497</v>
      </c>
      <c r="B684" s="1">
        <v>45278</v>
      </c>
      <c r="C684" t="s">
        <v>888</v>
      </c>
      <c r="D684" t="s">
        <v>1652</v>
      </c>
      <c r="E684" t="s">
        <v>1770</v>
      </c>
      <c r="F684" t="str">
        <f>_xlfn.XLOOKUP(Table4[[#This Row],[Store_ID]],Table2[Store_ID],Table2[Region],"Unknown")</f>
        <v>East</v>
      </c>
      <c r="G684">
        <v>3</v>
      </c>
      <c r="H684">
        <f>IF(ISBLANK(G684),AVERAGE(Table4[Quantity]),(G684))</f>
        <v>3</v>
      </c>
      <c r="I684">
        <v>599.48</v>
      </c>
      <c r="J684">
        <f>IF(ISBLANK(I684),AVERAGE(Table4[Unit_Price]),(I684))</f>
        <v>599.48</v>
      </c>
      <c r="K684">
        <v>0.22</v>
      </c>
      <c r="L684">
        <f>Table4[[#This Row],[Quantity cleaned]]*Table4[[#This Row],[Unit Price Cleaned]]*(1-Table4[[#This Row],[Discount]])</f>
        <v>1402.7832000000001</v>
      </c>
      <c r="M684">
        <f>IF(ISBLANK(L684),AVERAGE(Table4[Total Amount]),(L684))</f>
        <v>1402.7832000000001</v>
      </c>
      <c r="N684" t="str">
        <f>_xlfn.XLOOKUP(Table4[[#This Row],[Product_ID]],Product_Dim[Product_ID],Product_Dim[Product_Name],"Missing")</f>
        <v>Ceramic Plant Pot</v>
      </c>
      <c r="O684" t="str">
        <f>_xlfn.XLOOKUP(Table4[[#This Row],[Product_ID]],Product_Dim[Product_ID],Product_Dim[Category],0)</f>
        <v>Home</v>
      </c>
      <c r="P684">
        <f>_xlfn.XLOOKUP(Table4[[#This Row],[Product_ID]],Product_Dim[Product_ID],Product_Dim[Cost Cleaned2],"0")</f>
        <v>81.75</v>
      </c>
      <c r="Q684" s="4">
        <f>IFERROR(Table4[[#This Row],[Total Amount]]-Table4[[#This Row],[Cost]]*Table4[[#This Row],[Quantity]],0)</f>
        <v>1157.5332000000001</v>
      </c>
    </row>
    <row r="685" spans="1:17" x14ac:dyDescent="0.35">
      <c r="A685" t="s">
        <v>2498</v>
      </c>
      <c r="B685" s="1">
        <v>45232</v>
      </c>
      <c r="C685" t="s">
        <v>1113</v>
      </c>
      <c r="D685" t="s">
        <v>1576</v>
      </c>
      <c r="E685" t="s">
        <v>1751</v>
      </c>
      <c r="F685" t="str">
        <f>_xlfn.XLOOKUP(Table4[[#This Row],[Store_ID]],Table2[Store_ID],Table2[Region],"Unknown")</f>
        <v>North</v>
      </c>
      <c r="G685">
        <v>3</v>
      </c>
      <c r="H685">
        <f>IF(ISBLANK(G685),AVERAGE(Table4[Quantity]),(G685))</f>
        <v>3</v>
      </c>
      <c r="I685">
        <v>401.42</v>
      </c>
      <c r="J685">
        <f>IF(ISBLANK(I685),AVERAGE(Table4[Unit_Price]),(I685))</f>
        <v>401.42</v>
      </c>
      <c r="K685">
        <v>0.01</v>
      </c>
      <c r="L685">
        <f>Table4[[#This Row],[Quantity cleaned]]*Table4[[#This Row],[Unit Price Cleaned]]*(1-Table4[[#This Row],[Discount]])</f>
        <v>1192.2174</v>
      </c>
      <c r="M685">
        <f>IF(ISBLANK(L685),AVERAGE(Table4[Total Amount]),(L685))</f>
        <v>1192.2174</v>
      </c>
      <c r="N685" t="str">
        <f>_xlfn.XLOOKUP(Table4[[#This Row],[Product_ID]],Product_Dim[Product_ID],Product_Dim[Product_Name],"Missing")</f>
        <v>Soccer Training Cone Set</v>
      </c>
      <c r="O685" t="str">
        <f>_xlfn.XLOOKUP(Table4[[#This Row],[Product_ID]],Product_Dim[Product_ID],Product_Dim[Category],0)</f>
        <v>Sports</v>
      </c>
      <c r="P685">
        <f>_xlfn.XLOOKUP(Table4[[#This Row],[Product_ID]],Product_Dim[Product_ID],Product_Dim[Cost Cleaned2],"0")</f>
        <v>144.53</v>
      </c>
      <c r="Q685" s="4">
        <f>IFERROR(Table4[[#This Row],[Total Amount]]-Table4[[#This Row],[Cost]]*Table4[[#This Row],[Quantity]],0)</f>
        <v>758.62739999999997</v>
      </c>
    </row>
    <row r="686" spans="1:17" x14ac:dyDescent="0.35">
      <c r="A686" t="s">
        <v>2499</v>
      </c>
      <c r="B686" s="1">
        <v>45907</v>
      </c>
      <c r="C686" t="s">
        <v>626</v>
      </c>
      <c r="D686" t="s">
        <v>1634</v>
      </c>
      <c r="E686" t="s">
        <v>1776</v>
      </c>
      <c r="F686" t="str">
        <f>_xlfn.XLOOKUP(Table4[[#This Row],[Store_ID]],Table2[Store_ID],Table2[Region],"Unknown")</f>
        <v>West</v>
      </c>
      <c r="G686">
        <v>4</v>
      </c>
      <c r="H686">
        <f>IF(ISBLANK(G686),AVERAGE(Table4[Quantity]),(G686))</f>
        <v>4</v>
      </c>
      <c r="I686">
        <v>442.54</v>
      </c>
      <c r="J686">
        <f>IF(ISBLANK(I686),AVERAGE(Table4[Unit_Price]),(I686))</f>
        <v>442.54</v>
      </c>
      <c r="K686">
        <v>0.06</v>
      </c>
      <c r="L686">
        <f>Table4[[#This Row],[Quantity cleaned]]*Table4[[#This Row],[Unit Price Cleaned]]*(1-Table4[[#This Row],[Discount]])</f>
        <v>1663.9503999999999</v>
      </c>
      <c r="M686">
        <f>IF(ISBLANK(L686),AVERAGE(Table4[Total Amount]),(L686))</f>
        <v>1663.9503999999999</v>
      </c>
      <c r="N686" t="str">
        <f>_xlfn.XLOOKUP(Table4[[#This Row],[Product_ID]],Product_Dim[Product_ID],Product_Dim[Product_Name],"Missing")</f>
        <v>Men's Winter Jacket</v>
      </c>
      <c r="O686" t="str">
        <f>_xlfn.XLOOKUP(Table4[[#This Row],[Product_ID]],Product_Dim[Product_ID],Product_Dim[Category],0)</f>
        <v>Clothing</v>
      </c>
      <c r="P686">
        <f>_xlfn.XLOOKUP(Table4[[#This Row],[Product_ID]],Product_Dim[Product_ID],Product_Dim[Cost Cleaned2],"0")</f>
        <v>167.34</v>
      </c>
      <c r="Q686" s="4">
        <f>IFERROR(Table4[[#This Row],[Total Amount]]-Table4[[#This Row],[Cost]]*Table4[[#This Row],[Quantity]],0)</f>
        <v>994.59039999999993</v>
      </c>
    </row>
    <row r="687" spans="1:17" x14ac:dyDescent="0.35">
      <c r="A687" t="s">
        <v>2500</v>
      </c>
      <c r="B687" s="1">
        <v>45270</v>
      </c>
      <c r="C687" t="s">
        <v>1403</v>
      </c>
      <c r="D687" t="s">
        <v>1718</v>
      </c>
      <c r="E687" t="s">
        <v>1791</v>
      </c>
      <c r="F687" t="str">
        <f>_xlfn.XLOOKUP(Table4[[#This Row],[Store_ID]],Table2[Store_ID],Table2[Region],"Unknown")</f>
        <v>East</v>
      </c>
      <c r="G687">
        <v>4</v>
      </c>
      <c r="H687">
        <f>IF(ISBLANK(G687),AVERAGE(Table4[Quantity]),(G687))</f>
        <v>4</v>
      </c>
      <c r="I687">
        <v>451.41</v>
      </c>
      <c r="J687">
        <f>IF(ISBLANK(I687),AVERAGE(Table4[Unit_Price]),(I687))</f>
        <v>451.41</v>
      </c>
      <c r="K687">
        <v>0.06</v>
      </c>
      <c r="L687">
        <f>Table4[[#This Row],[Quantity cleaned]]*Table4[[#This Row],[Unit Price Cleaned]]*(1-Table4[[#This Row],[Discount]])</f>
        <v>1697.3016</v>
      </c>
      <c r="M687">
        <f>IF(ISBLANK(L687),AVERAGE(Table4[Total Amount]),(L687))</f>
        <v>1697.3016</v>
      </c>
      <c r="N687" t="str">
        <f>_xlfn.XLOOKUP(Table4[[#This Row],[Product_ID]],Product_Dim[Product_ID],Product_Dim[Product_Name],"Missing")</f>
        <v>Sports Wrist Sweatbands</v>
      </c>
      <c r="O687" t="str">
        <f>_xlfn.XLOOKUP(Table4[[#This Row],[Product_ID]],Product_Dim[Product_ID],Product_Dim[Category],0)</f>
        <v>Sports</v>
      </c>
      <c r="P687">
        <f>_xlfn.XLOOKUP(Table4[[#This Row],[Product_ID]],Product_Dim[Product_ID],Product_Dim[Cost Cleaned2],"0")</f>
        <v>131.24</v>
      </c>
      <c r="Q687" s="4">
        <f>IFERROR(Table4[[#This Row],[Total Amount]]-Table4[[#This Row],[Cost]]*Table4[[#This Row],[Quantity]],0)</f>
        <v>1172.3416</v>
      </c>
    </row>
    <row r="688" spans="1:17" x14ac:dyDescent="0.35">
      <c r="A688" t="s">
        <v>2501</v>
      </c>
      <c r="B688" s="1">
        <v>45942</v>
      </c>
      <c r="C688" t="s">
        <v>841</v>
      </c>
      <c r="D688" t="s">
        <v>1724</v>
      </c>
      <c r="E688" t="s">
        <v>1780</v>
      </c>
      <c r="F688" t="str">
        <f>_xlfn.XLOOKUP(Table4[[#This Row],[Store_ID]],Table2[Store_ID],Table2[Region],"Unknown")</f>
        <v>South</v>
      </c>
      <c r="G688">
        <v>4</v>
      </c>
      <c r="H688">
        <f>IF(ISBLANK(G688),AVERAGE(Table4[Quantity]),(G688))</f>
        <v>4</v>
      </c>
      <c r="I688">
        <v>547.21</v>
      </c>
      <c r="J688">
        <f>IF(ISBLANK(I688),AVERAGE(Table4[Unit_Price]),(I688))</f>
        <v>547.21</v>
      </c>
      <c r="K688">
        <v>0.25</v>
      </c>
      <c r="L688">
        <f>Table4[[#This Row],[Quantity cleaned]]*Table4[[#This Row],[Unit Price Cleaned]]*(1-Table4[[#This Row],[Discount]])</f>
        <v>1641.63</v>
      </c>
      <c r="M688">
        <f>IF(ISBLANK(L688),AVERAGE(Table4[Total Amount]),(L688))</f>
        <v>1641.63</v>
      </c>
      <c r="N688" t="str">
        <f>_xlfn.XLOOKUP(Table4[[#This Row],[Product_ID]],Product_Dim[Product_ID],Product_Dim[Product_Name],"Missing")</f>
        <v>Women's High Heels</v>
      </c>
      <c r="O688" t="str">
        <f>_xlfn.XLOOKUP(Table4[[#This Row],[Product_ID]],Product_Dim[Product_ID],Product_Dim[Category],0)</f>
        <v>Clothing</v>
      </c>
      <c r="P688">
        <f>_xlfn.XLOOKUP(Table4[[#This Row],[Product_ID]],Product_Dim[Product_ID],Product_Dim[Cost Cleaned2],"0")</f>
        <v>438.25</v>
      </c>
      <c r="Q688" s="4">
        <f>IFERROR(Table4[[#This Row],[Total Amount]]-Table4[[#This Row],[Cost]]*Table4[[#This Row],[Quantity]],0)</f>
        <v>-111.36999999999989</v>
      </c>
    </row>
    <row r="689" spans="1:17" x14ac:dyDescent="0.35">
      <c r="A689" t="s">
        <v>2502</v>
      </c>
      <c r="B689" s="1">
        <v>45750</v>
      </c>
      <c r="C689" t="s">
        <v>658</v>
      </c>
      <c r="D689" t="s">
        <v>1716</v>
      </c>
      <c r="E689" t="s">
        <v>1763</v>
      </c>
      <c r="F689" t="str">
        <f>_xlfn.XLOOKUP(Table4[[#This Row],[Store_ID]],Table2[Store_ID],Table2[Region],"Unknown")</f>
        <v>South</v>
      </c>
      <c r="G689">
        <v>1</v>
      </c>
      <c r="H689">
        <f>IF(ISBLANK(G689),AVERAGE(Table4[Quantity]),(G689))</f>
        <v>1</v>
      </c>
      <c r="I689">
        <v>979.28</v>
      </c>
      <c r="J689">
        <f>IF(ISBLANK(I689),AVERAGE(Table4[Unit_Price]),(I689))</f>
        <v>979.28</v>
      </c>
      <c r="K689">
        <v>0.2</v>
      </c>
      <c r="L689">
        <f>Table4[[#This Row],[Quantity cleaned]]*Table4[[#This Row],[Unit Price Cleaned]]*(1-Table4[[#This Row],[Discount]])</f>
        <v>783.42399999999998</v>
      </c>
      <c r="M689">
        <f>IF(ISBLANK(L689),AVERAGE(Table4[Total Amount]),(L689))</f>
        <v>783.42399999999998</v>
      </c>
      <c r="N689" t="str">
        <f>_xlfn.XLOOKUP(Table4[[#This Row],[Product_ID]],Product_Dim[Product_ID],Product_Dim[Product_Name],"Missing")</f>
        <v>LED Bedside Lamp</v>
      </c>
      <c r="O689" t="str">
        <f>_xlfn.XLOOKUP(Table4[[#This Row],[Product_ID]],Product_Dim[Product_ID],Product_Dim[Category],0)</f>
        <v>Home</v>
      </c>
      <c r="P689">
        <f>_xlfn.XLOOKUP(Table4[[#This Row],[Product_ID]],Product_Dim[Product_ID],Product_Dim[Cost Cleaned2],"0")</f>
        <v>371.38</v>
      </c>
      <c r="Q689" s="4">
        <f>IFERROR(Table4[[#This Row],[Total Amount]]-Table4[[#This Row],[Cost]]*Table4[[#This Row],[Quantity]],0)</f>
        <v>412.04399999999998</v>
      </c>
    </row>
    <row r="690" spans="1:17" x14ac:dyDescent="0.35">
      <c r="A690" t="s">
        <v>2503</v>
      </c>
      <c r="B690" s="1">
        <v>45300</v>
      </c>
      <c r="C690" t="s">
        <v>1426</v>
      </c>
      <c r="D690" t="s">
        <v>1654</v>
      </c>
      <c r="E690" t="s">
        <v>1773</v>
      </c>
      <c r="F690" t="str">
        <f>_xlfn.XLOOKUP(Table4[[#This Row],[Store_ID]],Table2[Store_ID],Table2[Region],"Unknown")</f>
        <v>South</v>
      </c>
      <c r="G690">
        <v>4</v>
      </c>
      <c r="H690">
        <f>IF(ISBLANK(G690),AVERAGE(Table4[Quantity]),(G690))</f>
        <v>4</v>
      </c>
      <c r="I690">
        <v>263.58999999999997</v>
      </c>
      <c r="J690">
        <f>IF(ISBLANK(I690),AVERAGE(Table4[Unit_Price]),(I690))</f>
        <v>263.58999999999997</v>
      </c>
      <c r="K690">
        <v>0.04</v>
      </c>
      <c r="L690">
        <f>Table4[[#This Row],[Quantity cleaned]]*Table4[[#This Row],[Unit Price Cleaned]]*(1-Table4[[#This Row],[Discount]])</f>
        <v>1012.1855999999999</v>
      </c>
      <c r="M690">
        <f>IF(ISBLANK(L690),AVERAGE(Table4[Total Amount]),(L690))</f>
        <v>1012.1855999999999</v>
      </c>
      <c r="N690" t="str">
        <f>_xlfn.XLOOKUP(Table4[[#This Row],[Product_ID]],Product_Dim[Product_ID],Product_Dim[Product_Name],"Missing")</f>
        <v>Premium Blanket Throw</v>
      </c>
      <c r="O690" t="str">
        <f>_xlfn.XLOOKUP(Table4[[#This Row],[Product_ID]],Product_Dim[Product_ID],Product_Dim[Category],0)</f>
        <v>Home</v>
      </c>
      <c r="P690">
        <f>_xlfn.XLOOKUP(Table4[[#This Row],[Product_ID]],Product_Dim[Product_ID],Product_Dim[Cost Cleaned2],"0")</f>
        <v>461.47</v>
      </c>
      <c r="Q690" s="4">
        <f>IFERROR(Table4[[#This Row],[Total Amount]]-Table4[[#This Row],[Cost]]*Table4[[#This Row],[Quantity]],0)</f>
        <v>-833.6944000000002</v>
      </c>
    </row>
    <row r="691" spans="1:17" x14ac:dyDescent="0.35">
      <c r="A691" t="s">
        <v>2504</v>
      </c>
      <c r="B691" s="1">
        <v>45876</v>
      </c>
      <c r="C691" t="s">
        <v>17</v>
      </c>
      <c r="D691" t="s">
        <v>1650</v>
      </c>
      <c r="E691" t="s">
        <v>1767</v>
      </c>
      <c r="F691" t="str">
        <f>_xlfn.XLOOKUP(Table4[[#This Row],[Store_ID]],Table2[Store_ID],Table2[Region],"Unknown")</f>
        <v>North</v>
      </c>
      <c r="G691">
        <v>1</v>
      </c>
      <c r="H691">
        <f>IF(ISBLANK(G691),AVERAGE(Table4[Quantity]),(G691))</f>
        <v>1</v>
      </c>
      <c r="I691">
        <v>692.75</v>
      </c>
      <c r="J691">
        <f>IF(ISBLANK(I691),AVERAGE(Table4[Unit_Price]),(I691))</f>
        <v>692.75</v>
      </c>
      <c r="K691">
        <v>0.11</v>
      </c>
      <c r="L691">
        <f>Table4[[#This Row],[Quantity cleaned]]*Table4[[#This Row],[Unit Price Cleaned]]*(1-Table4[[#This Row],[Discount]])</f>
        <v>616.54750000000001</v>
      </c>
      <c r="M691">
        <f>IF(ISBLANK(L691),AVERAGE(Table4[Total Amount]),(L691))</f>
        <v>616.54750000000001</v>
      </c>
      <c r="N691" t="str">
        <f>_xlfn.XLOOKUP(Table4[[#This Row],[Product_ID]],Product_Dim[Product_ID],Product_Dim[Product_Name],"Missing")</f>
        <v>Sports Stopwatch Pro</v>
      </c>
      <c r="O691" t="str">
        <f>_xlfn.XLOOKUP(Table4[[#This Row],[Product_ID]],Product_Dim[Product_ID],Product_Dim[Category],0)</f>
        <v>Sports</v>
      </c>
      <c r="P691">
        <f>_xlfn.XLOOKUP(Table4[[#This Row],[Product_ID]],Product_Dim[Product_ID],Product_Dim[Cost Cleaned2],"0")</f>
        <v>434.84</v>
      </c>
      <c r="Q691" s="4">
        <f>IFERROR(Table4[[#This Row],[Total Amount]]-Table4[[#This Row],[Cost]]*Table4[[#This Row],[Quantity]],0)</f>
        <v>181.70750000000004</v>
      </c>
    </row>
    <row r="692" spans="1:17" x14ac:dyDescent="0.35">
      <c r="A692" t="s">
        <v>2505</v>
      </c>
      <c r="B692" s="1">
        <v>45301</v>
      </c>
      <c r="C692" t="s">
        <v>539</v>
      </c>
      <c r="D692" t="s">
        <v>1668</v>
      </c>
      <c r="E692" t="s">
        <v>1760</v>
      </c>
      <c r="F692" t="str">
        <f>_xlfn.XLOOKUP(Table4[[#This Row],[Store_ID]],Table2[Store_ID],Table2[Region],"Unknown")</f>
        <v>North</v>
      </c>
      <c r="G692">
        <v>3</v>
      </c>
      <c r="H692">
        <f>IF(ISBLANK(G692),AVERAGE(Table4[Quantity]),(G692))</f>
        <v>3</v>
      </c>
      <c r="I692">
        <v>142.83000000000001</v>
      </c>
      <c r="J692">
        <f>IF(ISBLANK(I692),AVERAGE(Table4[Unit_Price]),(I692))</f>
        <v>142.83000000000001</v>
      </c>
      <c r="K692">
        <v>0.01</v>
      </c>
      <c r="L692">
        <f>Table4[[#This Row],[Quantity cleaned]]*Table4[[#This Row],[Unit Price Cleaned]]*(1-Table4[[#This Row],[Discount]])</f>
        <v>424.20510000000002</v>
      </c>
      <c r="M692">
        <f>IF(ISBLANK(L692),AVERAGE(Table4[Total Amount]),(L692))</f>
        <v>424.20510000000002</v>
      </c>
      <c r="N692" t="str">
        <f>_xlfn.XLOOKUP(Table4[[#This Row],[Product_ID]],Product_Dim[Product_ID],Product_Dim[Product_Name],"Missing")</f>
        <v>Organic Sunscreen Lotion</v>
      </c>
      <c r="O692" t="str">
        <f>_xlfn.XLOOKUP(Table4[[#This Row],[Product_ID]],Product_Dim[Product_ID],Product_Dim[Category],0)</f>
        <v>Beauty</v>
      </c>
      <c r="P692">
        <f>_xlfn.XLOOKUP(Table4[[#This Row],[Product_ID]],Product_Dim[Product_ID],Product_Dim[Cost Cleaned2],"0")</f>
        <v>266.86</v>
      </c>
      <c r="Q692" s="4">
        <f>IFERROR(Table4[[#This Row],[Total Amount]]-Table4[[#This Row],[Cost]]*Table4[[#This Row],[Quantity]],0)</f>
        <v>-376.37490000000003</v>
      </c>
    </row>
    <row r="693" spans="1:17" x14ac:dyDescent="0.35">
      <c r="A693" t="s">
        <v>2506</v>
      </c>
      <c r="B693" s="1">
        <v>45857</v>
      </c>
      <c r="C693" t="s">
        <v>423</v>
      </c>
      <c r="D693" t="s">
        <v>1586</v>
      </c>
      <c r="E693" t="s">
        <v>1755</v>
      </c>
      <c r="F693" t="str">
        <f>_xlfn.XLOOKUP(Table4[[#This Row],[Store_ID]],Table2[Store_ID],Table2[Region],"Unknown")</f>
        <v>South</v>
      </c>
      <c r="G693">
        <v>2</v>
      </c>
      <c r="H693">
        <f>IF(ISBLANK(G693),AVERAGE(Table4[Quantity]),(G693))</f>
        <v>2</v>
      </c>
      <c r="I693">
        <v>419.25</v>
      </c>
      <c r="J693">
        <f>IF(ISBLANK(I693),AVERAGE(Table4[Unit_Price]),(I693))</f>
        <v>419.25</v>
      </c>
      <c r="K693">
        <v>0.17</v>
      </c>
      <c r="L693">
        <f>Table4[[#This Row],[Quantity cleaned]]*Table4[[#This Row],[Unit Price Cleaned]]*(1-Table4[[#This Row],[Discount]])</f>
        <v>695.95499999999993</v>
      </c>
      <c r="M693">
        <f>IF(ISBLANK(L693),AVERAGE(Table4[Total Amount]),(L693))</f>
        <v>695.95499999999993</v>
      </c>
      <c r="N693" t="str">
        <f>_xlfn.XLOOKUP(Table4[[#This Row],[Product_ID]],Product_Dim[Product_ID],Product_Dim[Product_Name],"Missing")</f>
        <v>Carbon Fiber Tennis Racket</v>
      </c>
      <c r="O693" t="str">
        <f>_xlfn.XLOOKUP(Table4[[#This Row],[Product_ID]],Product_Dim[Product_ID],Product_Dim[Category],0)</f>
        <v>Sports</v>
      </c>
      <c r="P693">
        <f>_xlfn.XLOOKUP(Table4[[#This Row],[Product_ID]],Product_Dim[Product_ID],Product_Dim[Cost Cleaned2],"0")</f>
        <v>484.62</v>
      </c>
      <c r="Q693" s="4">
        <f>IFERROR(Table4[[#This Row],[Total Amount]]-Table4[[#This Row],[Cost]]*Table4[[#This Row],[Quantity]],0)</f>
        <v>-273.28500000000008</v>
      </c>
    </row>
    <row r="694" spans="1:17" x14ac:dyDescent="0.35">
      <c r="A694" t="s">
        <v>2507</v>
      </c>
      <c r="B694" s="1">
        <v>45650</v>
      </c>
      <c r="C694" t="s">
        <v>765</v>
      </c>
      <c r="D694" t="s">
        <v>1594</v>
      </c>
      <c r="E694" t="s">
        <v>1807</v>
      </c>
      <c r="F694" t="str">
        <f>_xlfn.XLOOKUP(Table4[[#This Row],[Store_ID]],Table2[Store_ID],Table2[Region],"Unknown")</f>
        <v>East</v>
      </c>
      <c r="G694">
        <v>2</v>
      </c>
      <c r="H694">
        <f>IF(ISBLANK(G694),AVERAGE(Table4[Quantity]),(G694))</f>
        <v>2</v>
      </c>
      <c r="I694">
        <v>800.84</v>
      </c>
      <c r="J694">
        <f>IF(ISBLANK(I694),AVERAGE(Table4[Unit_Price]),(I694))</f>
        <v>800.84</v>
      </c>
      <c r="K694">
        <v>0.27</v>
      </c>
      <c r="L694">
        <f>Table4[[#This Row],[Quantity cleaned]]*Table4[[#This Row],[Unit Price Cleaned]]*(1-Table4[[#This Row],[Discount]])</f>
        <v>1169.2264</v>
      </c>
      <c r="M694">
        <f>IF(ISBLANK(L694),AVERAGE(Table4[Total Amount]),(L694))</f>
        <v>1169.2264</v>
      </c>
      <c r="N694" t="str">
        <f>_xlfn.XLOOKUP(Table4[[#This Row],[Product_ID]],Product_Dim[Product_ID],Product_Dim[Product_Name],"Missing")</f>
        <v>Wireless Bluetooth Speaker</v>
      </c>
      <c r="O694" t="str">
        <f>_xlfn.XLOOKUP(Table4[[#This Row],[Product_ID]],Product_Dim[Product_ID],Product_Dim[Category],0)</f>
        <v>Electronics</v>
      </c>
      <c r="P694">
        <f>_xlfn.XLOOKUP(Table4[[#This Row],[Product_ID]],Product_Dim[Product_ID],Product_Dim[Cost Cleaned2],"0")</f>
        <v>322.41000000000003</v>
      </c>
      <c r="Q694" s="4">
        <f>IFERROR(Table4[[#This Row],[Total Amount]]-Table4[[#This Row],[Cost]]*Table4[[#This Row],[Quantity]],0)</f>
        <v>524.40639999999996</v>
      </c>
    </row>
    <row r="695" spans="1:17" x14ac:dyDescent="0.35">
      <c r="A695" t="s">
        <v>2508</v>
      </c>
      <c r="B695" s="1">
        <v>45520</v>
      </c>
      <c r="C695" t="s">
        <v>12</v>
      </c>
      <c r="D695" t="s">
        <v>1638</v>
      </c>
      <c r="E695" t="s">
        <v>1755</v>
      </c>
      <c r="F695" t="str">
        <f>_xlfn.XLOOKUP(Table4[[#This Row],[Store_ID]],Table2[Store_ID],Table2[Region],"Unknown")</f>
        <v>South</v>
      </c>
      <c r="G695">
        <v>1</v>
      </c>
      <c r="H695">
        <f>IF(ISBLANK(G695),AVERAGE(Table4[Quantity]),(G695))</f>
        <v>1</v>
      </c>
      <c r="I695">
        <v>301.24</v>
      </c>
      <c r="J695">
        <f>IF(ISBLANK(I695),AVERAGE(Table4[Unit_Price]),(I695))</f>
        <v>301.24</v>
      </c>
      <c r="K695">
        <v>0.11</v>
      </c>
      <c r="L695">
        <f>Table4[[#This Row],[Quantity cleaned]]*Table4[[#This Row],[Unit Price Cleaned]]*(1-Table4[[#This Row],[Discount]])</f>
        <v>268.10360000000003</v>
      </c>
      <c r="M695">
        <f>IF(ISBLANK(L695),AVERAGE(Table4[Total Amount]),(L695))</f>
        <v>268.10360000000003</v>
      </c>
      <c r="N695" t="str">
        <f>_xlfn.XLOOKUP(Table4[[#This Row],[Product_ID]],Product_Dim[Product_ID],Product_Dim[Product_Name],"Missing")</f>
        <v>Car Dashboard Phone Holder</v>
      </c>
      <c r="O695" t="str">
        <f>_xlfn.XLOOKUP(Table4[[#This Row],[Product_ID]],Product_Dim[Product_ID],Product_Dim[Category],0)</f>
        <v>Electronics</v>
      </c>
      <c r="P695">
        <f>_xlfn.XLOOKUP(Table4[[#This Row],[Product_ID]],Product_Dim[Product_ID],Product_Dim[Cost Cleaned2],"0")</f>
        <v>177.98</v>
      </c>
      <c r="Q695" s="4">
        <f>IFERROR(Table4[[#This Row],[Total Amount]]-Table4[[#This Row],[Cost]]*Table4[[#This Row],[Quantity]],0)</f>
        <v>90.123600000000039</v>
      </c>
    </row>
    <row r="696" spans="1:17" x14ac:dyDescent="0.35">
      <c r="A696" t="s">
        <v>2509</v>
      </c>
      <c r="B696" s="1">
        <v>45497</v>
      </c>
      <c r="C696" t="s">
        <v>909</v>
      </c>
      <c r="D696" t="s">
        <v>1712</v>
      </c>
      <c r="E696" t="s">
        <v>1767</v>
      </c>
      <c r="F696" t="str">
        <f>_xlfn.XLOOKUP(Table4[[#This Row],[Store_ID]],Table2[Store_ID],Table2[Region],"Unknown")</f>
        <v>North</v>
      </c>
      <c r="G696">
        <v>2</v>
      </c>
      <c r="H696">
        <f>IF(ISBLANK(G696),AVERAGE(Table4[Quantity]),(G696))</f>
        <v>2</v>
      </c>
      <c r="I696">
        <v>701.49</v>
      </c>
      <c r="J696">
        <f>IF(ISBLANK(I696),AVERAGE(Table4[Unit_Price]),(I696))</f>
        <v>701.49</v>
      </c>
      <c r="K696">
        <v>0.09</v>
      </c>
      <c r="L696">
        <f>Table4[[#This Row],[Quantity cleaned]]*Table4[[#This Row],[Unit Price Cleaned]]*(1-Table4[[#This Row],[Discount]])</f>
        <v>1276.7118</v>
      </c>
      <c r="M696">
        <f>IF(ISBLANK(L696),AVERAGE(Table4[Total Amount]),(L696))</f>
        <v>1276.7118</v>
      </c>
      <c r="N696" t="str">
        <f>_xlfn.XLOOKUP(Table4[[#This Row],[Product_ID]],Product_Dim[Product_ID],Product_Dim[Product_Name],"Missing")</f>
        <v>Women's Beanie Hat</v>
      </c>
      <c r="O696" t="str">
        <f>_xlfn.XLOOKUP(Table4[[#This Row],[Product_ID]],Product_Dim[Product_ID],Product_Dim[Category],0)</f>
        <v>Clothing</v>
      </c>
      <c r="P696">
        <f>_xlfn.XLOOKUP(Table4[[#This Row],[Product_ID]],Product_Dim[Product_ID],Product_Dim[Cost Cleaned2],"0")</f>
        <v>119.57</v>
      </c>
      <c r="Q696" s="4">
        <f>IFERROR(Table4[[#This Row],[Total Amount]]-Table4[[#This Row],[Cost]]*Table4[[#This Row],[Quantity]],0)</f>
        <v>1037.5718000000002</v>
      </c>
    </row>
    <row r="697" spans="1:17" x14ac:dyDescent="0.35">
      <c r="A697" t="s">
        <v>2510</v>
      </c>
      <c r="B697" s="1">
        <v>45615</v>
      </c>
      <c r="C697" t="s">
        <v>1096</v>
      </c>
      <c r="D697" t="s">
        <v>1594</v>
      </c>
      <c r="E697" t="s">
        <v>1783</v>
      </c>
      <c r="F697" t="str">
        <f>_xlfn.XLOOKUP(Table4[[#This Row],[Store_ID]],Table2[Store_ID],Table2[Region],"Unknown")</f>
        <v>East</v>
      </c>
      <c r="G697">
        <v>4</v>
      </c>
      <c r="H697">
        <f>IF(ISBLANK(G697),AVERAGE(Table4[Quantity]),(G697))</f>
        <v>4</v>
      </c>
      <c r="I697">
        <v>413.48</v>
      </c>
      <c r="J697">
        <f>IF(ISBLANK(I697),AVERAGE(Table4[Unit_Price]),(I697))</f>
        <v>413.48</v>
      </c>
      <c r="K697">
        <v>0.02</v>
      </c>
      <c r="L697">
        <f>Table4[[#This Row],[Quantity cleaned]]*Table4[[#This Row],[Unit Price Cleaned]]*(1-Table4[[#This Row],[Discount]])</f>
        <v>1620.8416</v>
      </c>
      <c r="M697">
        <f>IF(ISBLANK(L697),AVERAGE(Table4[Total Amount]),(L697))</f>
        <v>1620.8416</v>
      </c>
      <c r="N697" t="str">
        <f>_xlfn.XLOOKUP(Table4[[#This Row],[Product_ID]],Product_Dim[Product_ID],Product_Dim[Product_Name],"Missing")</f>
        <v>Wireless Bluetooth Speaker</v>
      </c>
      <c r="O697" t="str">
        <f>_xlfn.XLOOKUP(Table4[[#This Row],[Product_ID]],Product_Dim[Product_ID],Product_Dim[Category],0)</f>
        <v>Electronics</v>
      </c>
      <c r="P697">
        <f>_xlfn.XLOOKUP(Table4[[#This Row],[Product_ID]],Product_Dim[Product_ID],Product_Dim[Cost Cleaned2],"0")</f>
        <v>322.41000000000003</v>
      </c>
      <c r="Q697" s="4">
        <f>IFERROR(Table4[[#This Row],[Total Amount]]-Table4[[#This Row],[Cost]]*Table4[[#This Row],[Quantity]],0)</f>
        <v>331.20159999999987</v>
      </c>
    </row>
    <row r="698" spans="1:17" x14ac:dyDescent="0.35">
      <c r="A698" t="s">
        <v>2511</v>
      </c>
      <c r="B698" s="1">
        <v>45365</v>
      </c>
      <c r="C698" t="s">
        <v>641</v>
      </c>
      <c r="D698" t="s">
        <v>1556</v>
      </c>
      <c r="E698" t="s">
        <v>1751</v>
      </c>
      <c r="F698" t="str">
        <f>_xlfn.XLOOKUP(Table4[[#This Row],[Store_ID]],Table2[Store_ID],Table2[Region],"Unknown")</f>
        <v>North</v>
      </c>
      <c r="G698">
        <v>4</v>
      </c>
      <c r="H698">
        <f>IF(ISBLANK(G698),AVERAGE(Table4[Quantity]),(G698))</f>
        <v>4</v>
      </c>
      <c r="I698">
        <v>167.83</v>
      </c>
      <c r="J698">
        <f>IF(ISBLANK(I698),AVERAGE(Table4[Unit_Price]),(I698))</f>
        <v>167.83</v>
      </c>
      <c r="K698">
        <v>0.15</v>
      </c>
      <c r="L698">
        <f>Table4[[#This Row],[Quantity cleaned]]*Table4[[#This Row],[Unit Price Cleaned]]*(1-Table4[[#This Row],[Discount]])</f>
        <v>570.62200000000007</v>
      </c>
      <c r="M698">
        <f>IF(ISBLANK(L698),AVERAGE(Table4[Total Amount]),(L698))</f>
        <v>570.62200000000007</v>
      </c>
      <c r="N698" t="str">
        <f>_xlfn.XLOOKUP(Table4[[#This Row],[Product_ID]],Product_Dim[Product_ID],Product_Dim[Product_Name],"Missing")</f>
        <v>Wireless Bluetooth Earbuds</v>
      </c>
      <c r="O698" t="str">
        <f>_xlfn.XLOOKUP(Table4[[#This Row],[Product_ID]],Product_Dim[Product_ID],Product_Dim[Category],0)</f>
        <v>Electronics</v>
      </c>
      <c r="P698">
        <f>_xlfn.XLOOKUP(Table4[[#This Row],[Product_ID]],Product_Dim[Product_ID],Product_Dim[Cost Cleaned2],"0")</f>
        <v>439.07</v>
      </c>
      <c r="Q698" s="4">
        <f>IFERROR(Table4[[#This Row],[Total Amount]]-Table4[[#This Row],[Cost]]*Table4[[#This Row],[Quantity]],0)</f>
        <v>-1185.6579999999999</v>
      </c>
    </row>
    <row r="699" spans="1:17" x14ac:dyDescent="0.35">
      <c r="A699" t="s">
        <v>2512</v>
      </c>
      <c r="B699" s="1">
        <v>45832</v>
      </c>
      <c r="C699" t="s">
        <v>467</v>
      </c>
      <c r="D699" t="s">
        <v>1572</v>
      </c>
      <c r="E699" t="s">
        <v>1804</v>
      </c>
      <c r="F699" t="str">
        <f>_xlfn.XLOOKUP(Table4[[#This Row],[Store_ID]],Table2[Store_ID],Table2[Region],"Unknown")</f>
        <v>East</v>
      </c>
      <c r="G699">
        <v>2</v>
      </c>
      <c r="H699">
        <f>IF(ISBLANK(G699),AVERAGE(Table4[Quantity]),(G699))</f>
        <v>2</v>
      </c>
      <c r="I699">
        <v>669.12</v>
      </c>
      <c r="J699">
        <f>IF(ISBLANK(I699),AVERAGE(Table4[Unit_Price]),(I699))</f>
        <v>669.12</v>
      </c>
      <c r="K699">
        <v>0.22</v>
      </c>
      <c r="L699">
        <f>Table4[[#This Row],[Quantity cleaned]]*Table4[[#This Row],[Unit Price Cleaned]]*(1-Table4[[#This Row],[Discount]])</f>
        <v>1043.8271999999999</v>
      </c>
      <c r="M699">
        <f>IF(ISBLANK(L699),AVERAGE(Table4[Total Amount]),(L699))</f>
        <v>1043.8271999999999</v>
      </c>
      <c r="N699" t="str">
        <f>_xlfn.XLOOKUP(Table4[[#This Row],[Product_ID]],Product_Dim[Product_ID],Product_Dim[Product_Name],"Missing")</f>
        <v>4K Home Projector</v>
      </c>
      <c r="O699" t="str">
        <f>_xlfn.XLOOKUP(Table4[[#This Row],[Product_ID]],Product_Dim[Product_ID],Product_Dim[Category],0)</f>
        <v>Electronics</v>
      </c>
      <c r="P699">
        <f>_xlfn.XLOOKUP(Table4[[#This Row],[Product_ID]],Product_Dim[Product_ID],Product_Dim[Cost Cleaned2],"0")</f>
        <v>465.34</v>
      </c>
      <c r="Q699" s="4">
        <f>IFERROR(Table4[[#This Row],[Total Amount]]-Table4[[#This Row],[Cost]]*Table4[[#This Row],[Quantity]],0)</f>
        <v>113.1472</v>
      </c>
    </row>
    <row r="700" spans="1:17" x14ac:dyDescent="0.35">
      <c r="A700" t="s">
        <v>2513</v>
      </c>
      <c r="B700" s="1">
        <v>45530</v>
      </c>
      <c r="C700" t="s">
        <v>148</v>
      </c>
      <c r="D700" t="s">
        <v>1616</v>
      </c>
      <c r="E700" t="s">
        <v>1773</v>
      </c>
      <c r="F700" t="str">
        <f>_xlfn.XLOOKUP(Table4[[#This Row],[Store_ID]],Table2[Store_ID],Table2[Region],"Unknown")</f>
        <v>South</v>
      </c>
      <c r="G700">
        <v>3</v>
      </c>
      <c r="H700">
        <f>IF(ISBLANK(G700),AVERAGE(Table4[Quantity]),(G700))</f>
        <v>3</v>
      </c>
      <c r="I700">
        <v>346.77</v>
      </c>
      <c r="J700">
        <f>IF(ISBLANK(I700),AVERAGE(Table4[Unit_Price]),(I700))</f>
        <v>346.77</v>
      </c>
      <c r="K700">
        <v>0.18</v>
      </c>
      <c r="L700">
        <f>Table4[[#This Row],[Quantity cleaned]]*Table4[[#This Row],[Unit Price Cleaned]]*(1-Table4[[#This Row],[Discount]])</f>
        <v>853.05420000000004</v>
      </c>
      <c r="M700">
        <f>IF(ISBLANK(L700),AVERAGE(Table4[Total Amount]),(L700))</f>
        <v>853.05420000000004</v>
      </c>
      <c r="N700" t="str">
        <f>_xlfn.XLOOKUP(Table4[[#This Row],[Product_ID]],Product_Dim[Product_ID],Product_Dim[Product_Name],"Missing")</f>
        <v>Men's Casual Sneakers</v>
      </c>
      <c r="O700" t="str">
        <f>_xlfn.XLOOKUP(Table4[[#This Row],[Product_ID]],Product_Dim[Product_ID],Product_Dim[Category],0)</f>
        <v>Clothing</v>
      </c>
      <c r="P700">
        <f>_xlfn.XLOOKUP(Table4[[#This Row],[Product_ID]],Product_Dim[Product_ID],Product_Dim[Cost Cleaned2],"0")</f>
        <v>353.47</v>
      </c>
      <c r="Q700" s="4">
        <f>IFERROR(Table4[[#This Row],[Total Amount]]-Table4[[#This Row],[Cost]]*Table4[[#This Row],[Quantity]],0)</f>
        <v>-207.35580000000004</v>
      </c>
    </row>
    <row r="701" spans="1:17" x14ac:dyDescent="0.35">
      <c r="A701" t="s">
        <v>2514</v>
      </c>
      <c r="B701" s="1">
        <v>45939</v>
      </c>
      <c r="C701" t="s">
        <v>216</v>
      </c>
      <c r="D701" t="s">
        <v>1588</v>
      </c>
      <c r="E701" t="s">
        <v>1807</v>
      </c>
      <c r="F701" t="str">
        <f>_xlfn.XLOOKUP(Table4[[#This Row],[Store_ID]],Table2[Store_ID],Table2[Region],"Unknown")</f>
        <v>East</v>
      </c>
      <c r="G701">
        <v>3</v>
      </c>
      <c r="H701">
        <f>IF(ISBLANK(G701),AVERAGE(Table4[Quantity]),(G701))</f>
        <v>3</v>
      </c>
      <c r="I701">
        <v>648.33000000000004</v>
      </c>
      <c r="J701">
        <f>IF(ISBLANK(I701),AVERAGE(Table4[Unit_Price]),(I701))</f>
        <v>648.33000000000004</v>
      </c>
      <c r="K701">
        <v>0.2</v>
      </c>
      <c r="L701">
        <f>Table4[[#This Row],[Quantity cleaned]]*Table4[[#This Row],[Unit Price Cleaned]]*(1-Table4[[#This Row],[Discount]])</f>
        <v>1555.9920000000002</v>
      </c>
      <c r="M701">
        <f>IF(ISBLANK(L701),AVERAGE(Table4[Total Amount]),(L701))</f>
        <v>1555.9920000000002</v>
      </c>
      <c r="N701" t="str">
        <f>_xlfn.XLOOKUP(Table4[[#This Row],[Product_ID]],Product_Dim[Product_ID],Product_Dim[Product_Name],"Missing")</f>
        <v>Men's Formal Shirt</v>
      </c>
      <c r="O701" t="str">
        <f>_xlfn.XLOOKUP(Table4[[#This Row],[Product_ID]],Product_Dim[Product_ID],Product_Dim[Category],0)</f>
        <v>Clothing</v>
      </c>
      <c r="P701">
        <f>_xlfn.XLOOKUP(Table4[[#This Row],[Product_ID]],Product_Dim[Product_ID],Product_Dim[Cost Cleaned2],"0")</f>
        <v>254.04361702127662</v>
      </c>
      <c r="Q701" s="4">
        <f>IFERROR(Table4[[#This Row],[Total Amount]]-Table4[[#This Row],[Cost]]*Table4[[#This Row],[Quantity]],0)</f>
        <v>793.86114893617037</v>
      </c>
    </row>
    <row r="702" spans="1:17" x14ac:dyDescent="0.35">
      <c r="A702" t="s">
        <v>2515</v>
      </c>
      <c r="B702" s="1">
        <v>45401</v>
      </c>
      <c r="C702" t="s">
        <v>900</v>
      </c>
      <c r="D702" t="s">
        <v>1551</v>
      </c>
      <c r="E702" t="s">
        <v>1755</v>
      </c>
      <c r="F702" t="str">
        <f>_xlfn.XLOOKUP(Table4[[#This Row],[Store_ID]],Table2[Store_ID],Table2[Region],"Unknown")</f>
        <v>South</v>
      </c>
      <c r="G702">
        <v>4</v>
      </c>
      <c r="H702">
        <f>IF(ISBLANK(G702),AVERAGE(Table4[Quantity]),(G702))</f>
        <v>4</v>
      </c>
      <c r="I702">
        <v>254.94</v>
      </c>
      <c r="J702">
        <f>IF(ISBLANK(I702),AVERAGE(Table4[Unit_Price]),(I702))</f>
        <v>254.94</v>
      </c>
      <c r="K702">
        <v>0.06</v>
      </c>
      <c r="L702">
        <f>Table4[[#This Row],[Quantity cleaned]]*Table4[[#This Row],[Unit Price Cleaned]]*(1-Table4[[#This Row],[Discount]])</f>
        <v>958.57439999999997</v>
      </c>
      <c r="M702">
        <f>IF(ISBLANK(L702),AVERAGE(Table4[Total Amount]),(L702))</f>
        <v>958.57439999999997</v>
      </c>
      <c r="N702" t="str">
        <f>_xlfn.XLOOKUP(Table4[[#This Row],[Product_ID]],Product_Dim[Product_ID],Product_Dim[Product_Name],"Missing")</f>
        <v>Herbal Face Moisturizer</v>
      </c>
      <c r="O702" t="str">
        <f>_xlfn.XLOOKUP(Table4[[#This Row],[Product_ID]],Product_Dim[Product_ID],Product_Dim[Category],0)</f>
        <v>Beauty</v>
      </c>
      <c r="P702">
        <f>_xlfn.XLOOKUP(Table4[[#This Row],[Product_ID]],Product_Dim[Product_ID],Product_Dim[Cost Cleaned2],"0")</f>
        <v>312.8</v>
      </c>
      <c r="Q702" s="4">
        <f>IFERROR(Table4[[#This Row],[Total Amount]]-Table4[[#This Row],[Cost]]*Table4[[#This Row],[Quantity]],0)</f>
        <v>-292.62560000000008</v>
      </c>
    </row>
    <row r="703" spans="1:17" x14ac:dyDescent="0.35">
      <c r="A703" t="s">
        <v>2516</v>
      </c>
      <c r="B703" s="1">
        <v>45420</v>
      </c>
      <c r="C703" t="s">
        <v>1057</v>
      </c>
      <c r="D703" t="s">
        <v>1704</v>
      </c>
      <c r="E703" t="s">
        <v>1763</v>
      </c>
      <c r="F703" t="str">
        <f>_xlfn.XLOOKUP(Table4[[#This Row],[Store_ID]],Table2[Store_ID],Table2[Region],"Unknown")</f>
        <v>South</v>
      </c>
      <c r="G703">
        <v>1</v>
      </c>
      <c r="H703">
        <f>IF(ISBLANK(G703),AVERAGE(Table4[Quantity]),(G703))</f>
        <v>1</v>
      </c>
      <c r="I703">
        <v>445.5</v>
      </c>
      <c r="J703">
        <f>IF(ISBLANK(I703),AVERAGE(Table4[Unit_Price]),(I703))</f>
        <v>445.5</v>
      </c>
      <c r="K703">
        <v>0.28000000000000003</v>
      </c>
      <c r="L703">
        <f>Table4[[#This Row],[Quantity cleaned]]*Table4[[#This Row],[Unit Price Cleaned]]*(1-Table4[[#This Row],[Discount]])</f>
        <v>320.76</v>
      </c>
      <c r="M703">
        <f>IF(ISBLANK(L703),AVERAGE(Table4[Total Amount]),(L703))</f>
        <v>320.76</v>
      </c>
      <c r="N703" t="str">
        <f>_xlfn.XLOOKUP(Table4[[#This Row],[Product_ID]],Product_Dim[Product_ID],Product_Dim[Product_Name],"Missing")</f>
        <v>Badminton Racket Set</v>
      </c>
      <c r="O703" t="str">
        <f>_xlfn.XLOOKUP(Table4[[#This Row],[Product_ID]],Product_Dim[Product_ID],Product_Dim[Category],0)</f>
        <v>Sports</v>
      </c>
      <c r="P703">
        <f>_xlfn.XLOOKUP(Table4[[#This Row],[Product_ID]],Product_Dim[Product_ID],Product_Dim[Cost Cleaned2],"0")</f>
        <v>285.54000000000002</v>
      </c>
      <c r="Q703" s="4">
        <f>IFERROR(Table4[[#This Row],[Total Amount]]-Table4[[#This Row],[Cost]]*Table4[[#This Row],[Quantity]],0)</f>
        <v>35.21999999999997</v>
      </c>
    </row>
    <row r="704" spans="1:17" x14ac:dyDescent="0.35">
      <c r="A704" t="s">
        <v>2517</v>
      </c>
      <c r="B704" s="1">
        <v>45459</v>
      </c>
      <c r="C704" t="s">
        <v>711</v>
      </c>
      <c r="D704" t="s">
        <v>1722</v>
      </c>
      <c r="E704" t="s">
        <v>1763</v>
      </c>
      <c r="F704" t="str">
        <f>_xlfn.XLOOKUP(Table4[[#This Row],[Store_ID]],Table2[Store_ID],Table2[Region],"Unknown")</f>
        <v>South</v>
      </c>
      <c r="G704">
        <v>1</v>
      </c>
      <c r="H704">
        <f>IF(ISBLANK(G704),AVERAGE(Table4[Quantity]),(G704))</f>
        <v>1</v>
      </c>
      <c r="I704">
        <v>900.94</v>
      </c>
      <c r="J704">
        <f>IF(ISBLANK(I704),AVERAGE(Table4[Unit_Price]),(I704))</f>
        <v>900.94</v>
      </c>
      <c r="K704">
        <v>0.1</v>
      </c>
      <c r="L704">
        <f>Table4[[#This Row],[Quantity cleaned]]*Table4[[#This Row],[Unit Price Cleaned]]*(1-Table4[[#This Row],[Discount]])</f>
        <v>810.84600000000012</v>
      </c>
      <c r="M704">
        <f>IF(ISBLANK(L704),AVERAGE(Table4[Total Amount]),(L704))</f>
        <v>810.84600000000012</v>
      </c>
      <c r="N704" t="str">
        <f>_xlfn.XLOOKUP(Table4[[#This Row],[Product_ID]],Product_Dim[Product_ID],Product_Dim[Product_Name],"Missing")</f>
        <v>Gaming Mouse Pad XL</v>
      </c>
      <c r="O704" t="str">
        <f>_xlfn.XLOOKUP(Table4[[#This Row],[Product_ID]],Product_Dim[Product_ID],Product_Dim[Category],0)</f>
        <v>Electronics</v>
      </c>
      <c r="P704">
        <f>_xlfn.XLOOKUP(Table4[[#This Row],[Product_ID]],Product_Dim[Product_ID],Product_Dim[Cost Cleaned2],"0")</f>
        <v>340.14</v>
      </c>
      <c r="Q704" s="4">
        <f>IFERROR(Table4[[#This Row],[Total Amount]]-Table4[[#This Row],[Cost]]*Table4[[#This Row],[Quantity]],0)</f>
        <v>470.70600000000013</v>
      </c>
    </row>
    <row r="705" spans="1:17" x14ac:dyDescent="0.35">
      <c r="A705" t="s">
        <v>2518</v>
      </c>
      <c r="B705" s="1">
        <v>45429</v>
      </c>
      <c r="C705" t="s">
        <v>638</v>
      </c>
      <c r="D705" t="s">
        <v>1572</v>
      </c>
      <c r="E705" t="s">
        <v>1798</v>
      </c>
      <c r="F705" t="str">
        <f>_xlfn.XLOOKUP(Table4[[#This Row],[Store_ID]],Table2[Store_ID],Table2[Region],"Unknown")</f>
        <v>West</v>
      </c>
      <c r="G705">
        <v>3</v>
      </c>
      <c r="H705">
        <f>IF(ISBLANK(G705),AVERAGE(Table4[Quantity]),(G705))</f>
        <v>3</v>
      </c>
      <c r="I705">
        <v>262.69</v>
      </c>
      <c r="J705">
        <f>IF(ISBLANK(I705),AVERAGE(Table4[Unit_Price]),(I705))</f>
        <v>262.69</v>
      </c>
      <c r="K705">
        <v>0.04</v>
      </c>
      <c r="L705">
        <f>Table4[[#This Row],[Quantity cleaned]]*Table4[[#This Row],[Unit Price Cleaned]]*(1-Table4[[#This Row],[Discount]])</f>
        <v>756.54719999999986</v>
      </c>
      <c r="M705">
        <f>IF(ISBLANK(L705),AVERAGE(Table4[Total Amount]),(L705))</f>
        <v>756.54719999999986</v>
      </c>
      <c r="N705" t="str">
        <f>_xlfn.XLOOKUP(Table4[[#This Row],[Product_ID]],Product_Dim[Product_ID],Product_Dim[Product_Name],"Missing")</f>
        <v>4K Home Projector</v>
      </c>
      <c r="O705" t="str">
        <f>_xlfn.XLOOKUP(Table4[[#This Row],[Product_ID]],Product_Dim[Product_ID],Product_Dim[Category],0)</f>
        <v>Electronics</v>
      </c>
      <c r="P705">
        <f>_xlfn.XLOOKUP(Table4[[#This Row],[Product_ID]],Product_Dim[Product_ID],Product_Dim[Cost Cleaned2],"0")</f>
        <v>465.34</v>
      </c>
      <c r="Q705" s="4">
        <f>IFERROR(Table4[[#This Row],[Total Amount]]-Table4[[#This Row],[Cost]]*Table4[[#This Row],[Quantity]],0)</f>
        <v>-639.47280000000012</v>
      </c>
    </row>
    <row r="706" spans="1:17" x14ac:dyDescent="0.35">
      <c r="A706" t="s">
        <v>2519</v>
      </c>
      <c r="B706" s="1">
        <v>45386</v>
      </c>
      <c r="C706" t="s">
        <v>1479</v>
      </c>
      <c r="D706" t="s">
        <v>1678</v>
      </c>
      <c r="E706" t="s">
        <v>1755</v>
      </c>
      <c r="F706" t="str">
        <f>_xlfn.XLOOKUP(Table4[[#This Row],[Store_ID]],Table2[Store_ID],Table2[Region],"Unknown")</f>
        <v>South</v>
      </c>
      <c r="G706">
        <v>3</v>
      </c>
      <c r="H706">
        <f>IF(ISBLANK(G706),AVERAGE(Table4[Quantity]),(G706))</f>
        <v>3</v>
      </c>
      <c r="I706">
        <v>212.72</v>
      </c>
      <c r="J706">
        <f>IF(ISBLANK(I706),AVERAGE(Table4[Unit_Price]),(I706))</f>
        <v>212.72</v>
      </c>
      <c r="K706">
        <v>0.22</v>
      </c>
      <c r="L706">
        <f>Table4[[#This Row],[Quantity cleaned]]*Table4[[#This Row],[Unit Price Cleaned]]*(1-Table4[[#This Row],[Discount]])</f>
        <v>497.76479999999998</v>
      </c>
      <c r="M706">
        <f>IF(ISBLANK(L706),AVERAGE(Table4[Total Amount]),(L706))</f>
        <v>497.76479999999998</v>
      </c>
      <c r="N706" t="str">
        <f>_xlfn.XLOOKUP(Table4[[#This Row],[Product_ID]],Product_Dim[Product_ID],Product_Dim[Product_Name],"Missing")</f>
        <v>Wooden Nightstand</v>
      </c>
      <c r="O706" t="str">
        <f>_xlfn.XLOOKUP(Table4[[#This Row],[Product_ID]],Product_Dim[Product_ID],Product_Dim[Category],0)</f>
        <v>Home</v>
      </c>
      <c r="P706">
        <f>_xlfn.XLOOKUP(Table4[[#This Row],[Product_ID]],Product_Dim[Product_ID],Product_Dim[Cost Cleaned2],"0")</f>
        <v>243.7</v>
      </c>
      <c r="Q706" s="4">
        <f>IFERROR(Table4[[#This Row],[Total Amount]]-Table4[[#This Row],[Cost]]*Table4[[#This Row],[Quantity]],0)</f>
        <v>-233.33519999999993</v>
      </c>
    </row>
    <row r="707" spans="1:17" x14ac:dyDescent="0.35">
      <c r="A707" t="s">
        <v>2520</v>
      </c>
      <c r="B707" s="1">
        <v>45803</v>
      </c>
      <c r="C707" t="s">
        <v>503</v>
      </c>
      <c r="D707" t="s">
        <v>1590</v>
      </c>
      <c r="E707" t="s">
        <v>1804</v>
      </c>
      <c r="F707" t="str">
        <f>_xlfn.XLOOKUP(Table4[[#This Row],[Store_ID]],Table2[Store_ID],Table2[Region],"Unknown")</f>
        <v>East</v>
      </c>
      <c r="G707">
        <v>4</v>
      </c>
      <c r="H707">
        <f>IF(ISBLANK(G707),AVERAGE(Table4[Quantity]),(G707))</f>
        <v>4</v>
      </c>
      <c r="I707">
        <v>757.9</v>
      </c>
      <c r="J707">
        <f>IF(ISBLANK(I707),AVERAGE(Table4[Unit_Price]),(I707))</f>
        <v>757.9</v>
      </c>
      <c r="K707">
        <v>0.22</v>
      </c>
      <c r="L707">
        <f>Table4[[#This Row],[Quantity cleaned]]*Table4[[#This Row],[Unit Price Cleaned]]*(1-Table4[[#This Row],[Discount]])</f>
        <v>2364.6480000000001</v>
      </c>
      <c r="M707">
        <f>IF(ISBLANK(L707),AVERAGE(Table4[Total Amount]),(L707))</f>
        <v>2364.6480000000001</v>
      </c>
      <c r="N707" t="str">
        <f>_xlfn.XLOOKUP(Table4[[#This Row],[Product_ID]],Product_Dim[Product_ID],Product_Dim[Product_Name],"Missing")</f>
        <v>Foldable Camping Chair</v>
      </c>
      <c r="O707" t="str">
        <f>_xlfn.XLOOKUP(Table4[[#This Row],[Product_ID]],Product_Dim[Product_ID],Product_Dim[Category],0)</f>
        <v>Sports</v>
      </c>
      <c r="P707">
        <f>_xlfn.XLOOKUP(Table4[[#This Row],[Product_ID]],Product_Dim[Product_ID],Product_Dim[Cost Cleaned2],"0")</f>
        <v>166.06</v>
      </c>
      <c r="Q707" s="4">
        <f>IFERROR(Table4[[#This Row],[Total Amount]]-Table4[[#This Row],[Cost]]*Table4[[#This Row],[Quantity]],0)</f>
        <v>1700.4080000000001</v>
      </c>
    </row>
    <row r="708" spans="1:17" x14ac:dyDescent="0.35">
      <c r="A708" t="s">
        <v>2521</v>
      </c>
      <c r="B708" s="1">
        <v>45346</v>
      </c>
      <c r="C708" t="s">
        <v>73</v>
      </c>
      <c r="D708" t="s">
        <v>1702</v>
      </c>
      <c r="E708" t="s">
        <v>1801</v>
      </c>
      <c r="F708" t="str">
        <f>_xlfn.XLOOKUP(Table4[[#This Row],[Store_ID]],Table2[Store_ID],Table2[Region],"Unknown")</f>
        <v>North</v>
      </c>
      <c r="G708">
        <v>1</v>
      </c>
      <c r="H708">
        <f>IF(ISBLANK(G708),AVERAGE(Table4[Quantity]),(G708))</f>
        <v>1</v>
      </c>
      <c r="I708">
        <v>846.04</v>
      </c>
      <c r="J708">
        <f>IF(ISBLANK(I708),AVERAGE(Table4[Unit_Price]),(I708))</f>
        <v>846.04</v>
      </c>
      <c r="K708">
        <v>0.08</v>
      </c>
      <c r="L708">
        <f>Table4[[#This Row],[Quantity cleaned]]*Table4[[#This Row],[Unit Price Cleaned]]*(1-Table4[[#This Row],[Discount]])</f>
        <v>778.35680000000002</v>
      </c>
      <c r="M708">
        <f>IF(ISBLANK(L708),AVERAGE(Table4[Total Amount]),(L708))</f>
        <v>778.35680000000002</v>
      </c>
      <c r="N708" t="str">
        <f>_xlfn.XLOOKUP(Table4[[#This Row],[Product_ID]],Product_Dim[Product_ID],Product_Dim[Product_Name],"Missing")</f>
        <v>Wall-Mounted Spice Rack</v>
      </c>
      <c r="O708" t="str">
        <f>_xlfn.XLOOKUP(Table4[[#This Row],[Product_ID]],Product_Dim[Product_ID],Product_Dim[Category],0)</f>
        <v>Home</v>
      </c>
      <c r="P708">
        <f>_xlfn.XLOOKUP(Table4[[#This Row],[Product_ID]],Product_Dim[Product_ID],Product_Dim[Cost Cleaned2],"0")</f>
        <v>143.43</v>
      </c>
      <c r="Q708" s="4">
        <f>IFERROR(Table4[[#This Row],[Total Amount]]-Table4[[#This Row],[Cost]]*Table4[[#This Row],[Quantity]],0)</f>
        <v>634.92679999999996</v>
      </c>
    </row>
    <row r="709" spans="1:17" x14ac:dyDescent="0.35">
      <c r="A709" t="s">
        <v>2522</v>
      </c>
      <c r="B709" s="1">
        <v>45267</v>
      </c>
      <c r="C709" t="s">
        <v>527</v>
      </c>
      <c r="D709" t="s">
        <v>1618</v>
      </c>
      <c r="E709" t="s">
        <v>1773</v>
      </c>
      <c r="F709" t="str">
        <f>_xlfn.XLOOKUP(Table4[[#This Row],[Store_ID]],Table2[Store_ID],Table2[Region],"Unknown")</f>
        <v>South</v>
      </c>
      <c r="G709">
        <v>3</v>
      </c>
      <c r="H709">
        <f>IF(ISBLANK(G709),AVERAGE(Table4[Quantity]),(G709))</f>
        <v>3</v>
      </c>
      <c r="I709">
        <v>179.7</v>
      </c>
      <c r="J709">
        <f>IF(ISBLANK(I709),AVERAGE(Table4[Unit_Price]),(I709))</f>
        <v>179.7</v>
      </c>
      <c r="K709">
        <v>0.17</v>
      </c>
      <c r="L709">
        <f>Table4[[#This Row],[Quantity cleaned]]*Table4[[#This Row],[Unit Price Cleaned]]*(1-Table4[[#This Row],[Discount]])</f>
        <v>447.45299999999992</v>
      </c>
      <c r="M709">
        <f>IF(ISBLANK(L709),AVERAGE(Table4[Total Amount]),(L709))</f>
        <v>447.45299999999992</v>
      </c>
      <c r="N709" t="str">
        <f>_xlfn.XLOOKUP(Table4[[#This Row],[Product_ID]],Product_Dim[Product_ID],Product_Dim[Product_Name],"Missing")</f>
        <v>Sports Water Hydration Pack</v>
      </c>
      <c r="O709" t="str">
        <f>_xlfn.XLOOKUP(Table4[[#This Row],[Product_ID]],Product_Dim[Product_ID],Product_Dim[Category],0)</f>
        <v>Sports</v>
      </c>
      <c r="P709">
        <f>_xlfn.XLOOKUP(Table4[[#This Row],[Product_ID]],Product_Dim[Product_ID],Product_Dim[Cost Cleaned2],"0")</f>
        <v>135.61000000000001</v>
      </c>
      <c r="Q709" s="4">
        <f>IFERROR(Table4[[#This Row],[Total Amount]]-Table4[[#This Row],[Cost]]*Table4[[#This Row],[Quantity]],0)</f>
        <v>40.622999999999877</v>
      </c>
    </row>
    <row r="710" spans="1:17" x14ac:dyDescent="0.35">
      <c r="A710" t="s">
        <v>2523</v>
      </c>
      <c r="B710" s="1">
        <v>45572</v>
      </c>
      <c r="C710" t="s">
        <v>1375</v>
      </c>
      <c r="D710" t="s">
        <v>1604</v>
      </c>
      <c r="E710" t="s">
        <v>1763</v>
      </c>
      <c r="F710" t="str">
        <f>_xlfn.XLOOKUP(Table4[[#This Row],[Store_ID]],Table2[Store_ID],Table2[Region],"Unknown")</f>
        <v>South</v>
      </c>
      <c r="G710">
        <v>4</v>
      </c>
      <c r="H710">
        <f>IF(ISBLANK(G710),AVERAGE(Table4[Quantity]),(G710))</f>
        <v>4</v>
      </c>
      <c r="I710">
        <v>681.08</v>
      </c>
      <c r="J710">
        <f>IF(ISBLANK(I710),AVERAGE(Table4[Unit_Price]),(I710))</f>
        <v>681.08</v>
      </c>
      <c r="K710">
        <v>0</v>
      </c>
      <c r="L710">
        <f>Table4[[#This Row],[Quantity cleaned]]*Table4[[#This Row],[Unit Price Cleaned]]*(1-Table4[[#This Row],[Discount]])</f>
        <v>2724.32</v>
      </c>
      <c r="M710">
        <f>IF(ISBLANK(L710),AVERAGE(Table4[Total Amount]),(L710))</f>
        <v>2724.32</v>
      </c>
      <c r="N710" t="str">
        <f>_xlfn.XLOOKUP(Table4[[#This Row],[Product_ID]],Product_Dim[Product_ID],Product_Dim[Product_Name],"Missing")</f>
        <v>Basketball</v>
      </c>
      <c r="O710" t="str">
        <f>_xlfn.XLOOKUP(Table4[[#This Row],[Product_ID]],Product_Dim[Product_ID],Product_Dim[Category],0)</f>
        <v>Sports</v>
      </c>
      <c r="P710">
        <f>_xlfn.XLOOKUP(Table4[[#This Row],[Product_ID]],Product_Dim[Product_ID],Product_Dim[Cost Cleaned2],"0")</f>
        <v>204.39</v>
      </c>
      <c r="Q710" s="4">
        <f>IFERROR(Table4[[#This Row],[Total Amount]]-Table4[[#This Row],[Cost]]*Table4[[#This Row],[Quantity]],0)</f>
        <v>1906.7600000000002</v>
      </c>
    </row>
    <row r="711" spans="1:17" x14ac:dyDescent="0.35">
      <c r="A711" t="s">
        <v>2524</v>
      </c>
      <c r="B711" s="1">
        <v>45252</v>
      </c>
      <c r="C711" t="s">
        <v>1249</v>
      </c>
      <c r="D711" t="s">
        <v>1547</v>
      </c>
      <c r="E711" t="s">
        <v>1773</v>
      </c>
      <c r="F711" t="str">
        <f>_xlfn.XLOOKUP(Table4[[#This Row],[Store_ID]],Table2[Store_ID],Table2[Region],"Unknown")</f>
        <v>South</v>
      </c>
      <c r="G711">
        <v>4</v>
      </c>
      <c r="H711">
        <f>IF(ISBLANK(G711),AVERAGE(Table4[Quantity]),(G711))</f>
        <v>4</v>
      </c>
      <c r="I711">
        <v>723.44</v>
      </c>
      <c r="J711">
        <f>IF(ISBLANK(I711),AVERAGE(Table4[Unit_Price]),(I711))</f>
        <v>723.44</v>
      </c>
      <c r="K711">
        <v>0.14000000000000001</v>
      </c>
      <c r="L711">
        <f>Table4[[#This Row],[Quantity cleaned]]*Table4[[#This Row],[Unit Price Cleaned]]*(1-Table4[[#This Row],[Discount]])</f>
        <v>2488.6336000000001</v>
      </c>
      <c r="M711">
        <f>IF(ISBLANK(L711),AVERAGE(Table4[Total Amount]),(L711))</f>
        <v>2488.6336000000001</v>
      </c>
      <c r="N711" t="str">
        <f>_xlfn.XLOOKUP(Table4[[#This Row],[Product_ID]],Product_Dim[Product_ID],Product_Dim[Product_Name],"Missing")</f>
        <v>Women's Yoga Pants</v>
      </c>
      <c r="O711" t="str">
        <f>_xlfn.XLOOKUP(Table4[[#This Row],[Product_ID]],Product_Dim[Product_ID],Product_Dim[Category],0)</f>
        <v>Clothing</v>
      </c>
      <c r="P711">
        <f>_xlfn.XLOOKUP(Table4[[#This Row],[Product_ID]],Product_Dim[Product_ID],Product_Dim[Cost Cleaned2],"0")</f>
        <v>306.45999999999998</v>
      </c>
      <c r="Q711" s="4">
        <f>IFERROR(Table4[[#This Row],[Total Amount]]-Table4[[#This Row],[Cost]]*Table4[[#This Row],[Quantity]],0)</f>
        <v>1262.7936000000002</v>
      </c>
    </row>
    <row r="712" spans="1:17" x14ac:dyDescent="0.35">
      <c r="A712" t="s">
        <v>2525</v>
      </c>
      <c r="B712" s="1">
        <v>45939</v>
      </c>
      <c r="C712" t="s">
        <v>430</v>
      </c>
      <c r="D712" t="s">
        <v>1604</v>
      </c>
      <c r="E712" t="s">
        <v>1793</v>
      </c>
      <c r="F712" t="str">
        <f>_xlfn.XLOOKUP(Table4[[#This Row],[Store_ID]],Table2[Store_ID],Table2[Region],"Unknown")</f>
        <v>South</v>
      </c>
      <c r="G712">
        <v>4</v>
      </c>
      <c r="H712">
        <f>IF(ISBLANK(G712),AVERAGE(Table4[Quantity]),(G712))</f>
        <v>4</v>
      </c>
      <c r="I712">
        <v>471.89</v>
      </c>
      <c r="J712">
        <f>IF(ISBLANK(I712),AVERAGE(Table4[Unit_Price]),(I712))</f>
        <v>471.89</v>
      </c>
      <c r="K712">
        <v>0.12</v>
      </c>
      <c r="L712">
        <f>Table4[[#This Row],[Quantity cleaned]]*Table4[[#This Row],[Unit Price Cleaned]]*(1-Table4[[#This Row],[Discount]])</f>
        <v>1661.0527999999999</v>
      </c>
      <c r="M712">
        <f>IF(ISBLANK(L712),AVERAGE(Table4[Total Amount]),(L712))</f>
        <v>1661.0527999999999</v>
      </c>
      <c r="N712" t="str">
        <f>_xlfn.XLOOKUP(Table4[[#This Row],[Product_ID]],Product_Dim[Product_ID],Product_Dim[Product_Name],"Missing")</f>
        <v>Basketball</v>
      </c>
      <c r="O712" t="str">
        <f>_xlfn.XLOOKUP(Table4[[#This Row],[Product_ID]],Product_Dim[Product_ID],Product_Dim[Category],0)</f>
        <v>Sports</v>
      </c>
      <c r="P712">
        <f>_xlfn.XLOOKUP(Table4[[#This Row],[Product_ID]],Product_Dim[Product_ID],Product_Dim[Cost Cleaned2],"0")</f>
        <v>204.39</v>
      </c>
      <c r="Q712" s="4">
        <f>IFERROR(Table4[[#This Row],[Total Amount]]-Table4[[#This Row],[Cost]]*Table4[[#This Row],[Quantity]],0)</f>
        <v>843.49279999999999</v>
      </c>
    </row>
    <row r="713" spans="1:17" x14ac:dyDescent="0.35">
      <c r="A713" t="s">
        <v>2526</v>
      </c>
      <c r="B713" s="1">
        <v>45559</v>
      </c>
      <c r="C713" t="s">
        <v>1140</v>
      </c>
      <c r="D713" t="s">
        <v>1684</v>
      </c>
      <c r="E713" t="s">
        <v>1801</v>
      </c>
      <c r="F713" t="str">
        <f>_xlfn.XLOOKUP(Table4[[#This Row],[Store_ID]],Table2[Store_ID],Table2[Region],"Unknown")</f>
        <v>North</v>
      </c>
      <c r="G713">
        <v>1</v>
      </c>
      <c r="H713">
        <f>IF(ISBLANK(G713),AVERAGE(Table4[Quantity]),(G713))</f>
        <v>1</v>
      </c>
      <c r="I713">
        <v>613.17999999999995</v>
      </c>
      <c r="J713">
        <f>IF(ISBLANK(I713),AVERAGE(Table4[Unit_Price]),(I713))</f>
        <v>613.17999999999995</v>
      </c>
      <c r="K713">
        <v>0.14000000000000001</v>
      </c>
      <c r="L713">
        <f>Table4[[#This Row],[Quantity cleaned]]*Table4[[#This Row],[Unit Price Cleaned]]*(1-Table4[[#This Row],[Discount]])</f>
        <v>527.33479999999997</v>
      </c>
      <c r="M713">
        <f>IF(ISBLANK(L713),AVERAGE(Table4[Total Amount]),(L713))</f>
        <v>527.33479999999997</v>
      </c>
      <c r="N713" t="str">
        <f>_xlfn.XLOOKUP(Table4[[#This Row],[Product_ID]],Product_Dim[Product_ID],Product_Dim[Product_Name],"Missing")</f>
        <v>Hair Repair Oil Treatment</v>
      </c>
      <c r="O713" t="str">
        <f>_xlfn.XLOOKUP(Table4[[#This Row],[Product_ID]],Product_Dim[Product_ID],Product_Dim[Category],0)</f>
        <v>Beauty</v>
      </c>
      <c r="P713">
        <f>_xlfn.XLOOKUP(Table4[[#This Row],[Product_ID]],Product_Dim[Product_ID],Product_Dim[Cost Cleaned2],"0")</f>
        <v>214.32</v>
      </c>
      <c r="Q713" s="4">
        <f>IFERROR(Table4[[#This Row],[Total Amount]]-Table4[[#This Row],[Cost]]*Table4[[#This Row],[Quantity]],0)</f>
        <v>313.01479999999998</v>
      </c>
    </row>
    <row r="714" spans="1:17" x14ac:dyDescent="0.35">
      <c r="A714" t="s">
        <v>2527</v>
      </c>
      <c r="B714" s="1">
        <v>45229</v>
      </c>
      <c r="C714" t="s">
        <v>190</v>
      </c>
      <c r="D714" t="s">
        <v>1628</v>
      </c>
      <c r="E714" t="s">
        <v>1763</v>
      </c>
      <c r="F714" t="str">
        <f>_xlfn.XLOOKUP(Table4[[#This Row],[Store_ID]],Table2[Store_ID],Table2[Region],"Unknown")</f>
        <v>South</v>
      </c>
      <c r="G714">
        <v>1</v>
      </c>
      <c r="H714">
        <f>IF(ISBLANK(G714),AVERAGE(Table4[Quantity]),(G714))</f>
        <v>1</v>
      </c>
      <c r="I714">
        <v>651.30999999999995</v>
      </c>
      <c r="J714">
        <f>IF(ISBLANK(I714),AVERAGE(Table4[Unit_Price]),(I714))</f>
        <v>651.30999999999995</v>
      </c>
      <c r="K714">
        <v>0.24</v>
      </c>
      <c r="L714">
        <f>Table4[[#This Row],[Quantity cleaned]]*Table4[[#This Row],[Unit Price Cleaned]]*(1-Table4[[#This Row],[Discount]])</f>
        <v>494.99559999999997</v>
      </c>
      <c r="M714">
        <f>IF(ISBLANK(L714),AVERAGE(Table4[Total Amount]),(L714))</f>
        <v>494.99559999999997</v>
      </c>
      <c r="N714" t="str">
        <f>_xlfn.XLOOKUP(Table4[[#This Row],[Product_ID]],Product_Dim[Product_ID],Product_Dim[Product_Name],"Missing")</f>
        <v>USB External Hard Drive</v>
      </c>
      <c r="O714" t="str">
        <f>_xlfn.XLOOKUP(Table4[[#This Row],[Product_ID]],Product_Dim[Product_ID],Product_Dim[Category],0)</f>
        <v>Electronics</v>
      </c>
      <c r="P714">
        <f>_xlfn.XLOOKUP(Table4[[#This Row],[Product_ID]],Product_Dim[Product_ID],Product_Dim[Cost Cleaned2],"0")</f>
        <v>253.33</v>
      </c>
      <c r="Q714" s="4">
        <f>IFERROR(Table4[[#This Row],[Total Amount]]-Table4[[#This Row],[Cost]]*Table4[[#This Row],[Quantity]],0)</f>
        <v>241.66559999999996</v>
      </c>
    </row>
    <row r="715" spans="1:17" x14ac:dyDescent="0.35">
      <c r="A715" t="s">
        <v>2528</v>
      </c>
      <c r="B715" s="1">
        <v>45333</v>
      </c>
      <c r="C715" t="s">
        <v>98</v>
      </c>
      <c r="D715" t="s">
        <v>1545</v>
      </c>
      <c r="E715" t="s">
        <v>1770</v>
      </c>
      <c r="F715" t="str">
        <f>_xlfn.XLOOKUP(Table4[[#This Row],[Store_ID]],Table2[Store_ID],Table2[Region],"Unknown")</f>
        <v>East</v>
      </c>
      <c r="G715">
        <v>2</v>
      </c>
      <c r="H715">
        <f>IF(ISBLANK(G715),AVERAGE(Table4[Quantity]),(G715))</f>
        <v>2</v>
      </c>
      <c r="I715">
        <v>635.14</v>
      </c>
      <c r="J715">
        <f>IF(ISBLANK(I715),AVERAGE(Table4[Unit_Price]),(I715))</f>
        <v>635.14</v>
      </c>
      <c r="K715">
        <v>0.1</v>
      </c>
      <c r="L715">
        <f>Table4[[#This Row],[Quantity cleaned]]*Table4[[#This Row],[Unit Price Cleaned]]*(1-Table4[[#This Row],[Discount]])</f>
        <v>1143.252</v>
      </c>
      <c r="M715">
        <f>IF(ISBLANK(L715),AVERAGE(Table4[Total Amount]),(L715))</f>
        <v>1143.252</v>
      </c>
      <c r="N715" t="str">
        <f>_xlfn.XLOOKUP(Table4[[#This Row],[Product_ID]],Product_Dim[Product_ID],Product_Dim[Product_Name],"Missing")</f>
        <v>Men's Running Jacket</v>
      </c>
      <c r="O715" t="str">
        <f>_xlfn.XLOOKUP(Table4[[#This Row],[Product_ID]],Product_Dim[Product_ID],Product_Dim[Category],0)</f>
        <v>Clothing</v>
      </c>
      <c r="P715">
        <f>_xlfn.XLOOKUP(Table4[[#This Row],[Product_ID]],Product_Dim[Product_ID],Product_Dim[Cost Cleaned2],"0")</f>
        <v>364.67</v>
      </c>
      <c r="Q715" s="4">
        <f>IFERROR(Table4[[#This Row],[Total Amount]]-Table4[[#This Row],[Cost]]*Table4[[#This Row],[Quantity]],0)</f>
        <v>413.91199999999992</v>
      </c>
    </row>
    <row r="716" spans="1:17" x14ac:dyDescent="0.35">
      <c r="A716" t="s">
        <v>2529</v>
      </c>
      <c r="B716" s="1">
        <v>45752</v>
      </c>
      <c r="C716" t="s">
        <v>1182</v>
      </c>
      <c r="D716" t="s">
        <v>1738</v>
      </c>
      <c r="E716" t="s">
        <v>1793</v>
      </c>
      <c r="F716" t="str">
        <f>_xlfn.XLOOKUP(Table4[[#This Row],[Store_ID]],Table2[Store_ID],Table2[Region],"Unknown")</f>
        <v>South</v>
      </c>
      <c r="G716">
        <v>4</v>
      </c>
      <c r="H716">
        <f>IF(ISBLANK(G716),AVERAGE(Table4[Quantity]),(G716))</f>
        <v>4</v>
      </c>
      <c r="I716">
        <v>912.61</v>
      </c>
      <c r="J716">
        <f>IF(ISBLANK(I716),AVERAGE(Table4[Unit_Price]),(I716))</f>
        <v>912.61</v>
      </c>
      <c r="K716">
        <v>0.14000000000000001</v>
      </c>
      <c r="L716">
        <f>Table4[[#This Row],[Quantity cleaned]]*Table4[[#This Row],[Unit Price Cleaned]]*(1-Table4[[#This Row],[Discount]])</f>
        <v>3139.3784000000001</v>
      </c>
      <c r="M716">
        <f>IF(ISBLANK(L716),AVERAGE(Table4[Total Amount]),(L716))</f>
        <v>3139.3784000000001</v>
      </c>
      <c r="N716" t="str">
        <f>_xlfn.XLOOKUP(Table4[[#This Row],[Product_ID]],Product_Dim[Product_ID],Product_Dim[Product_Name],"Missing")</f>
        <v>Portable Bluetooth Speaker</v>
      </c>
      <c r="O716" t="str">
        <f>_xlfn.XLOOKUP(Table4[[#This Row],[Product_ID]],Product_Dim[Product_ID],Product_Dim[Category],0)</f>
        <v>Electronics</v>
      </c>
      <c r="P716">
        <f>_xlfn.XLOOKUP(Table4[[#This Row],[Product_ID]],Product_Dim[Product_ID],Product_Dim[Cost Cleaned2],"0")</f>
        <v>431.67</v>
      </c>
      <c r="Q716" s="4">
        <f>IFERROR(Table4[[#This Row],[Total Amount]]-Table4[[#This Row],[Cost]]*Table4[[#This Row],[Quantity]],0)</f>
        <v>1412.6984</v>
      </c>
    </row>
    <row r="717" spans="1:17" x14ac:dyDescent="0.35">
      <c r="A717" t="s">
        <v>2530</v>
      </c>
      <c r="B717" s="1">
        <v>45795</v>
      </c>
      <c r="C717" t="s">
        <v>867</v>
      </c>
      <c r="D717" t="s">
        <v>1636</v>
      </c>
      <c r="E717" t="s">
        <v>1773</v>
      </c>
      <c r="F717" t="str">
        <f>_xlfn.XLOOKUP(Table4[[#This Row],[Store_ID]],Table2[Store_ID],Table2[Region],"Unknown")</f>
        <v>South</v>
      </c>
      <c r="G717">
        <v>3</v>
      </c>
      <c r="H717">
        <f>IF(ISBLANK(G717),AVERAGE(Table4[Quantity]),(G717))</f>
        <v>3</v>
      </c>
      <c r="I717">
        <v>79.77</v>
      </c>
      <c r="J717">
        <f>IF(ISBLANK(I717),AVERAGE(Table4[Unit_Price]),(I717))</f>
        <v>79.77</v>
      </c>
      <c r="K717">
        <v>0.09</v>
      </c>
      <c r="L717">
        <f>Table4[[#This Row],[Quantity cleaned]]*Table4[[#This Row],[Unit Price Cleaned]]*(1-Table4[[#This Row],[Discount]])</f>
        <v>217.77210000000002</v>
      </c>
      <c r="M717">
        <f>IF(ISBLANK(L717),AVERAGE(Table4[Total Amount]),(L717))</f>
        <v>217.77210000000002</v>
      </c>
      <c r="N717" t="str">
        <f>_xlfn.XLOOKUP(Table4[[#This Row],[Product_ID]],Product_Dim[Product_ID],Product_Dim[Product_Name],"Missing")</f>
        <v>Makeup Brush Set</v>
      </c>
      <c r="O717" t="str">
        <f>_xlfn.XLOOKUP(Table4[[#This Row],[Product_ID]],Product_Dim[Product_ID],Product_Dim[Category],0)</f>
        <v>Beauty</v>
      </c>
      <c r="P717">
        <f>_xlfn.XLOOKUP(Table4[[#This Row],[Product_ID]],Product_Dim[Product_ID],Product_Dim[Cost Cleaned2],"0")</f>
        <v>254.04361702127662</v>
      </c>
      <c r="Q717" s="4">
        <f>IFERROR(Table4[[#This Row],[Total Amount]]-Table4[[#This Row],[Cost]]*Table4[[#This Row],[Quantity]],0)</f>
        <v>-544.3587510638298</v>
      </c>
    </row>
    <row r="718" spans="1:17" x14ac:dyDescent="0.35">
      <c r="A718" t="s">
        <v>2531</v>
      </c>
      <c r="B718" s="1">
        <v>45755</v>
      </c>
      <c r="C718" t="s">
        <v>876</v>
      </c>
      <c r="D718" t="s">
        <v>1730</v>
      </c>
      <c r="E718" t="s">
        <v>1795</v>
      </c>
      <c r="F718" t="str">
        <f>_xlfn.XLOOKUP(Table4[[#This Row],[Store_ID]],Table2[Store_ID],Table2[Region],"Unknown")</f>
        <v>North</v>
      </c>
      <c r="G718">
        <v>4</v>
      </c>
      <c r="H718">
        <f>IF(ISBLANK(G718),AVERAGE(Table4[Quantity]),(G718))</f>
        <v>4</v>
      </c>
      <c r="I718">
        <v>603.52</v>
      </c>
      <c r="J718">
        <f>IF(ISBLANK(I718),AVERAGE(Table4[Unit_Price]),(I718))</f>
        <v>603.52</v>
      </c>
      <c r="K718">
        <v>0.25</v>
      </c>
      <c r="L718">
        <f>Table4[[#This Row],[Quantity cleaned]]*Table4[[#This Row],[Unit Price Cleaned]]*(1-Table4[[#This Row],[Discount]])</f>
        <v>1810.56</v>
      </c>
      <c r="M718">
        <f>IF(ISBLANK(L718),AVERAGE(Table4[Total Amount]),(L718))</f>
        <v>1810.56</v>
      </c>
      <c r="N718" t="str">
        <f>_xlfn.XLOOKUP(Table4[[#This Row],[Product_ID]],Product_Dim[Product_ID],Product_Dim[Product_Name],"Missing")</f>
        <v>Vitamin E Body Lotion</v>
      </c>
      <c r="O718" t="str">
        <f>_xlfn.XLOOKUP(Table4[[#This Row],[Product_ID]],Product_Dim[Product_ID],Product_Dim[Category],0)</f>
        <v>Beauty</v>
      </c>
      <c r="P718">
        <f>_xlfn.XLOOKUP(Table4[[#This Row],[Product_ID]],Product_Dim[Product_ID],Product_Dim[Cost Cleaned2],"0")</f>
        <v>358.47</v>
      </c>
      <c r="Q718" s="4">
        <f>IFERROR(Table4[[#This Row],[Total Amount]]-Table4[[#This Row],[Cost]]*Table4[[#This Row],[Quantity]],0)</f>
        <v>376.67999999999984</v>
      </c>
    </row>
    <row r="719" spans="1:17" x14ac:dyDescent="0.35">
      <c r="A719" t="s">
        <v>2532</v>
      </c>
      <c r="B719" s="1">
        <v>45625</v>
      </c>
      <c r="C719" t="s">
        <v>276</v>
      </c>
      <c r="D719" t="s">
        <v>1696</v>
      </c>
      <c r="E719" t="s">
        <v>1788</v>
      </c>
      <c r="F719" t="str">
        <f>_xlfn.XLOOKUP(Table4[[#This Row],[Store_ID]],Table2[Store_ID],Table2[Region],"Unknown")</f>
        <v>North</v>
      </c>
      <c r="G719">
        <v>4</v>
      </c>
      <c r="H719">
        <f>IF(ISBLANK(G719),AVERAGE(Table4[Quantity]),(G719))</f>
        <v>4</v>
      </c>
      <c r="I719">
        <v>453.12</v>
      </c>
      <c r="J719">
        <f>IF(ISBLANK(I719),AVERAGE(Table4[Unit_Price]),(I719))</f>
        <v>453.12</v>
      </c>
      <c r="K719">
        <v>0.23</v>
      </c>
      <c r="L719">
        <f>Table4[[#This Row],[Quantity cleaned]]*Table4[[#This Row],[Unit Price Cleaned]]*(1-Table4[[#This Row],[Discount]])</f>
        <v>1395.6096</v>
      </c>
      <c r="M719">
        <f>IF(ISBLANK(L719),AVERAGE(Table4[Total Amount]),(L719))</f>
        <v>1395.6096</v>
      </c>
      <c r="N719" t="str">
        <f>_xlfn.XLOOKUP(Table4[[#This Row],[Product_ID]],Product_Dim[Product_ID],Product_Dim[Product_Name],"Missing")</f>
        <v>WiFi Mesh Router</v>
      </c>
      <c r="O719" t="str">
        <f>_xlfn.XLOOKUP(Table4[[#This Row],[Product_ID]],Product_Dim[Product_ID],Product_Dim[Category],0)</f>
        <v>Electronics</v>
      </c>
      <c r="P719">
        <f>_xlfn.XLOOKUP(Table4[[#This Row],[Product_ID]],Product_Dim[Product_ID],Product_Dim[Cost Cleaned2],"0")</f>
        <v>480.9</v>
      </c>
      <c r="Q719" s="4">
        <f>IFERROR(Table4[[#This Row],[Total Amount]]-Table4[[#This Row],[Cost]]*Table4[[#This Row],[Quantity]],0)</f>
        <v>-527.99039999999991</v>
      </c>
    </row>
    <row r="720" spans="1:17" x14ac:dyDescent="0.35">
      <c r="A720" t="s">
        <v>2533</v>
      </c>
      <c r="B720" s="1">
        <v>45656</v>
      </c>
      <c r="C720" t="s">
        <v>1522</v>
      </c>
      <c r="D720" t="s">
        <v>1608</v>
      </c>
      <c r="E720" t="s">
        <v>1780</v>
      </c>
      <c r="F720" t="str">
        <f>_xlfn.XLOOKUP(Table4[[#This Row],[Store_ID]],Table2[Store_ID],Table2[Region],"Unknown")</f>
        <v>South</v>
      </c>
      <c r="G720">
        <v>2</v>
      </c>
      <c r="H720">
        <f>IF(ISBLANK(G720),AVERAGE(Table4[Quantity]),(G720))</f>
        <v>2</v>
      </c>
      <c r="I720">
        <v>974.35</v>
      </c>
      <c r="J720">
        <f>IF(ISBLANK(I720),AVERAGE(Table4[Unit_Price]),(I720))</f>
        <v>974.35</v>
      </c>
      <c r="K720">
        <v>0.15</v>
      </c>
      <c r="L720">
        <f>Table4[[#This Row],[Quantity cleaned]]*Table4[[#This Row],[Unit Price Cleaned]]*(1-Table4[[#This Row],[Discount]])</f>
        <v>1656.395</v>
      </c>
      <c r="M720">
        <f>IF(ISBLANK(L720),AVERAGE(Table4[Total Amount]),(L720))</f>
        <v>1656.395</v>
      </c>
      <c r="N720" t="str">
        <f>_xlfn.XLOOKUP(Table4[[#This Row],[Product_ID]],Product_Dim[Product_ID],Product_Dim[Product_Name],"Missing")</f>
        <v>Modern Wall Clock</v>
      </c>
      <c r="O720" t="str">
        <f>_xlfn.XLOOKUP(Table4[[#This Row],[Product_ID]],Product_Dim[Product_ID],Product_Dim[Category],0)</f>
        <v>Home</v>
      </c>
      <c r="P720">
        <f>_xlfn.XLOOKUP(Table4[[#This Row],[Product_ID]],Product_Dim[Product_ID],Product_Dim[Cost Cleaned2],"0")</f>
        <v>179.77</v>
      </c>
      <c r="Q720" s="4">
        <f>IFERROR(Table4[[#This Row],[Total Amount]]-Table4[[#This Row],[Cost]]*Table4[[#This Row],[Quantity]],0)</f>
        <v>1296.855</v>
      </c>
    </row>
    <row r="721" spans="1:17" x14ac:dyDescent="0.35">
      <c r="A721" t="s">
        <v>2534</v>
      </c>
      <c r="B721" s="1">
        <v>45824</v>
      </c>
      <c r="C721" t="s">
        <v>1461</v>
      </c>
      <c r="D721" t="s">
        <v>1732</v>
      </c>
      <c r="E721" t="s">
        <v>1801</v>
      </c>
      <c r="F721" t="str">
        <f>_xlfn.XLOOKUP(Table4[[#This Row],[Store_ID]],Table2[Store_ID],Table2[Region],"Unknown")</f>
        <v>North</v>
      </c>
      <c r="G721">
        <v>4</v>
      </c>
      <c r="H721">
        <f>IF(ISBLANK(G721),AVERAGE(Table4[Quantity]),(G721))</f>
        <v>4</v>
      </c>
      <c r="I721">
        <v>52.35</v>
      </c>
      <c r="J721">
        <f>IF(ISBLANK(I721),AVERAGE(Table4[Unit_Price]),(I721))</f>
        <v>52.35</v>
      </c>
      <c r="K721">
        <v>0.23</v>
      </c>
      <c r="L721">
        <f>Table4[[#This Row],[Quantity cleaned]]*Table4[[#This Row],[Unit Price Cleaned]]*(1-Table4[[#This Row],[Discount]])</f>
        <v>161.238</v>
      </c>
      <c r="M721">
        <f>IF(ISBLANK(L721),AVERAGE(Table4[Total Amount]),(L721))</f>
        <v>161.238</v>
      </c>
      <c r="N721" t="str">
        <f>_xlfn.XLOOKUP(Table4[[#This Row],[Product_ID]],Product_Dim[Product_ID],Product_Dim[Product_Name],"Missing")</f>
        <v>Sports Stopwatch Basic</v>
      </c>
      <c r="O721" t="str">
        <f>_xlfn.XLOOKUP(Table4[[#This Row],[Product_ID]],Product_Dim[Product_ID],Product_Dim[Category],0)</f>
        <v>Sports</v>
      </c>
      <c r="P721">
        <f>_xlfn.XLOOKUP(Table4[[#This Row],[Product_ID]],Product_Dim[Product_ID],Product_Dim[Cost Cleaned2],"0")</f>
        <v>60.65</v>
      </c>
      <c r="Q721" s="4">
        <f>IFERROR(Table4[[#This Row],[Total Amount]]-Table4[[#This Row],[Cost]]*Table4[[#This Row],[Quantity]],0)</f>
        <v>-81.361999999999995</v>
      </c>
    </row>
    <row r="722" spans="1:17" x14ac:dyDescent="0.35">
      <c r="A722" t="s">
        <v>2535</v>
      </c>
      <c r="B722" s="1">
        <v>45824</v>
      </c>
      <c r="C722" t="s">
        <v>1152</v>
      </c>
      <c r="D722" t="s">
        <v>1672</v>
      </c>
      <c r="E722" t="s">
        <v>1801</v>
      </c>
      <c r="F722" t="str">
        <f>_xlfn.XLOOKUP(Table4[[#This Row],[Store_ID]],Table2[Store_ID],Table2[Region],"Unknown")</f>
        <v>North</v>
      </c>
      <c r="G722">
        <v>3</v>
      </c>
      <c r="H722">
        <f>IF(ISBLANK(G722),AVERAGE(Table4[Quantity]),(G722))</f>
        <v>3</v>
      </c>
      <c r="I722">
        <v>681.58</v>
      </c>
      <c r="J722">
        <f>IF(ISBLANK(I722),AVERAGE(Table4[Unit_Price]),(I722))</f>
        <v>681.58</v>
      </c>
      <c r="K722">
        <v>0.23</v>
      </c>
      <c r="L722">
        <f>Table4[[#This Row],[Quantity cleaned]]*Table4[[#This Row],[Unit Price Cleaned]]*(1-Table4[[#This Row],[Discount]])</f>
        <v>1574.4498000000003</v>
      </c>
      <c r="M722">
        <f>IF(ISBLANK(L722),AVERAGE(Table4[Total Amount]),(L722))</f>
        <v>1574.4498000000003</v>
      </c>
      <c r="N722" t="str">
        <f>_xlfn.XLOOKUP(Table4[[#This Row],[Product_ID]],Product_Dim[Product_ID],Product_Dim[Product_Name],"Missing")</f>
        <v>Adjustable Dumbbells 20kg</v>
      </c>
      <c r="O722" t="str">
        <f>_xlfn.XLOOKUP(Table4[[#This Row],[Product_ID]],Product_Dim[Product_ID],Product_Dim[Category],0)</f>
        <v>Sports</v>
      </c>
      <c r="P722">
        <f>_xlfn.XLOOKUP(Table4[[#This Row],[Product_ID]],Product_Dim[Product_ID],Product_Dim[Cost Cleaned2],"0")</f>
        <v>240.63</v>
      </c>
      <c r="Q722" s="4">
        <f>IFERROR(Table4[[#This Row],[Total Amount]]-Table4[[#This Row],[Cost]]*Table4[[#This Row],[Quantity]],0)</f>
        <v>852.55980000000034</v>
      </c>
    </row>
    <row r="723" spans="1:17" x14ac:dyDescent="0.35">
      <c r="A723" t="s">
        <v>2536</v>
      </c>
      <c r="B723" s="1">
        <v>45384</v>
      </c>
      <c r="C723" t="s">
        <v>580</v>
      </c>
      <c r="D723" t="s">
        <v>1708</v>
      </c>
      <c r="E723" t="s">
        <v>1795</v>
      </c>
      <c r="F723" t="str">
        <f>_xlfn.XLOOKUP(Table4[[#This Row],[Store_ID]],Table2[Store_ID],Table2[Region],"Unknown")</f>
        <v>North</v>
      </c>
      <c r="G723">
        <v>3</v>
      </c>
      <c r="H723">
        <f>IF(ISBLANK(G723),AVERAGE(Table4[Quantity]),(G723))</f>
        <v>3</v>
      </c>
      <c r="I723">
        <v>71.23</v>
      </c>
      <c r="J723">
        <f>IF(ISBLANK(I723),AVERAGE(Table4[Unit_Price]),(I723))</f>
        <v>71.23</v>
      </c>
      <c r="K723">
        <v>0.03</v>
      </c>
      <c r="L723">
        <f>Table4[[#This Row],[Quantity cleaned]]*Table4[[#This Row],[Unit Price Cleaned]]*(1-Table4[[#This Row],[Discount]])</f>
        <v>207.27929999999998</v>
      </c>
      <c r="M723">
        <f>IF(ISBLANK(L723),AVERAGE(Table4[Total Amount]),(L723))</f>
        <v>207.27929999999998</v>
      </c>
      <c r="N723" t="str">
        <f>_xlfn.XLOOKUP(Table4[[#This Row],[Product_ID]],Product_Dim[Product_ID],Product_Dim[Product_Name],"Missing")</f>
        <v>Hydrating Face Cleanser</v>
      </c>
      <c r="O723" t="str">
        <f>_xlfn.XLOOKUP(Table4[[#This Row],[Product_ID]],Product_Dim[Product_ID],Product_Dim[Category],0)</f>
        <v>Beauty</v>
      </c>
      <c r="P723">
        <f>_xlfn.XLOOKUP(Table4[[#This Row],[Product_ID]],Product_Dim[Product_ID],Product_Dim[Cost Cleaned2],"0")</f>
        <v>254.04361702127662</v>
      </c>
      <c r="Q723" s="4">
        <f>IFERROR(Table4[[#This Row],[Total Amount]]-Table4[[#This Row],[Cost]]*Table4[[#This Row],[Quantity]],0)</f>
        <v>-554.8515510638299</v>
      </c>
    </row>
    <row r="724" spans="1:17" x14ac:dyDescent="0.35">
      <c r="A724" t="s">
        <v>2537</v>
      </c>
      <c r="B724" s="1">
        <v>45379</v>
      </c>
      <c r="C724" t="s">
        <v>768</v>
      </c>
      <c r="D724" t="s">
        <v>1572</v>
      </c>
      <c r="E724" t="s">
        <v>1793</v>
      </c>
      <c r="F724" t="str">
        <f>_xlfn.XLOOKUP(Table4[[#This Row],[Store_ID]],Table2[Store_ID],Table2[Region],"Unknown")</f>
        <v>South</v>
      </c>
      <c r="G724">
        <v>1</v>
      </c>
      <c r="H724">
        <f>IF(ISBLANK(G724),AVERAGE(Table4[Quantity]),(G724))</f>
        <v>1</v>
      </c>
      <c r="I724">
        <v>31.36</v>
      </c>
      <c r="J724">
        <f>IF(ISBLANK(I724),AVERAGE(Table4[Unit_Price]),(I724))</f>
        <v>31.36</v>
      </c>
      <c r="K724">
        <v>0.21</v>
      </c>
      <c r="L724">
        <f>Table4[[#This Row],[Quantity cleaned]]*Table4[[#This Row],[Unit Price Cleaned]]*(1-Table4[[#This Row],[Discount]])</f>
        <v>24.7744</v>
      </c>
      <c r="M724">
        <f>IF(ISBLANK(L724),AVERAGE(Table4[Total Amount]),(L724))</f>
        <v>24.7744</v>
      </c>
      <c r="N724" t="str">
        <f>_xlfn.XLOOKUP(Table4[[#This Row],[Product_ID]],Product_Dim[Product_ID],Product_Dim[Product_Name],"Missing")</f>
        <v>4K Home Projector</v>
      </c>
      <c r="O724" t="str">
        <f>_xlfn.XLOOKUP(Table4[[#This Row],[Product_ID]],Product_Dim[Product_ID],Product_Dim[Category],0)</f>
        <v>Electronics</v>
      </c>
      <c r="P724">
        <f>_xlfn.XLOOKUP(Table4[[#This Row],[Product_ID]],Product_Dim[Product_ID],Product_Dim[Cost Cleaned2],"0")</f>
        <v>465.34</v>
      </c>
      <c r="Q724" s="4">
        <f>IFERROR(Table4[[#This Row],[Total Amount]]-Table4[[#This Row],[Cost]]*Table4[[#This Row],[Quantity]],0)</f>
        <v>-440.56559999999996</v>
      </c>
    </row>
    <row r="725" spans="1:17" x14ac:dyDescent="0.35">
      <c r="A725" t="s">
        <v>2538</v>
      </c>
      <c r="B725" s="1">
        <v>45674</v>
      </c>
      <c r="C725" t="s">
        <v>1066</v>
      </c>
      <c r="D725" t="s">
        <v>1624</v>
      </c>
      <c r="E725" t="s">
        <v>1791</v>
      </c>
      <c r="F725" t="str">
        <f>_xlfn.XLOOKUP(Table4[[#This Row],[Store_ID]],Table2[Store_ID],Table2[Region],"Unknown")</f>
        <v>East</v>
      </c>
      <c r="G725">
        <v>2</v>
      </c>
      <c r="H725">
        <f>IF(ISBLANK(G725),AVERAGE(Table4[Quantity]),(G725))</f>
        <v>2</v>
      </c>
      <c r="I725">
        <v>555.54999999999995</v>
      </c>
      <c r="J725">
        <f>IF(ISBLANK(I725),AVERAGE(Table4[Unit_Price]),(I725))</f>
        <v>555.54999999999995</v>
      </c>
      <c r="K725">
        <v>0.14000000000000001</v>
      </c>
      <c r="L725">
        <f>Table4[[#This Row],[Quantity cleaned]]*Table4[[#This Row],[Unit Price Cleaned]]*(1-Table4[[#This Row],[Discount]])</f>
        <v>955.54599999999994</v>
      </c>
      <c r="M725">
        <f>IF(ISBLANK(L725),AVERAGE(Table4[Total Amount]),(L725))</f>
        <v>955.54599999999994</v>
      </c>
      <c r="N725" t="str">
        <f>_xlfn.XLOOKUP(Table4[[#This Row],[Product_ID]],Product_Dim[Product_ID],Product_Dim[Product_Name],"Missing")</f>
        <v>Yoga Exercise Mat</v>
      </c>
      <c r="O725" t="str">
        <f>_xlfn.XLOOKUP(Table4[[#This Row],[Product_ID]],Product_Dim[Product_ID],Product_Dim[Category],0)</f>
        <v>Sports</v>
      </c>
      <c r="P725">
        <f>_xlfn.XLOOKUP(Table4[[#This Row],[Product_ID]],Product_Dim[Product_ID],Product_Dim[Cost Cleaned2],"0")</f>
        <v>313.26</v>
      </c>
      <c r="Q725" s="4">
        <f>IFERROR(Table4[[#This Row],[Total Amount]]-Table4[[#This Row],[Cost]]*Table4[[#This Row],[Quantity]],0)</f>
        <v>329.02599999999995</v>
      </c>
    </row>
    <row r="726" spans="1:17" x14ac:dyDescent="0.35">
      <c r="A726" t="s">
        <v>2539</v>
      </c>
      <c r="B726" s="1">
        <v>45760</v>
      </c>
      <c r="C726" t="s">
        <v>798</v>
      </c>
      <c r="D726" t="s">
        <v>1674</v>
      </c>
      <c r="E726" t="s">
        <v>1798</v>
      </c>
      <c r="F726" t="str">
        <f>_xlfn.XLOOKUP(Table4[[#This Row],[Store_ID]],Table2[Store_ID],Table2[Region],"Unknown")</f>
        <v>West</v>
      </c>
      <c r="G726">
        <v>4</v>
      </c>
      <c r="H726">
        <f>IF(ISBLANK(G726),AVERAGE(Table4[Quantity]),(G726))</f>
        <v>4</v>
      </c>
      <c r="I726">
        <v>805.99</v>
      </c>
      <c r="J726">
        <f>IF(ISBLANK(I726),AVERAGE(Table4[Unit_Price]),(I726))</f>
        <v>805.99</v>
      </c>
      <c r="K726">
        <v>0.06</v>
      </c>
      <c r="L726">
        <f>Table4[[#This Row],[Quantity cleaned]]*Table4[[#This Row],[Unit Price Cleaned]]*(1-Table4[[#This Row],[Discount]])</f>
        <v>3030.5223999999998</v>
      </c>
      <c r="M726">
        <f>IF(ISBLANK(L726),AVERAGE(Table4[Total Amount]),(L726))</f>
        <v>3030.5223999999998</v>
      </c>
      <c r="N726" t="str">
        <f>_xlfn.XLOOKUP(Table4[[#This Row],[Product_ID]],Product_Dim[Product_ID],Product_Dim[Product_Name],"Missing")</f>
        <v>Women's Hair Dryer Brush</v>
      </c>
      <c r="O726" t="str">
        <f>_xlfn.XLOOKUP(Table4[[#This Row],[Product_ID]],Product_Dim[Product_ID],Product_Dim[Category],0)</f>
        <v>Beauty</v>
      </c>
      <c r="P726">
        <f>_xlfn.XLOOKUP(Table4[[#This Row],[Product_ID]],Product_Dim[Product_ID],Product_Dim[Cost Cleaned2],"0")</f>
        <v>340.39</v>
      </c>
      <c r="Q726" s="4">
        <f>IFERROR(Table4[[#This Row],[Total Amount]]-Table4[[#This Row],[Cost]]*Table4[[#This Row],[Quantity]],0)</f>
        <v>1668.9623999999999</v>
      </c>
    </row>
    <row r="727" spans="1:17" x14ac:dyDescent="0.35">
      <c r="A727" t="s">
        <v>2540</v>
      </c>
      <c r="B727" s="1">
        <v>45474</v>
      </c>
      <c r="C727" t="s">
        <v>1206</v>
      </c>
      <c r="D727" t="s">
        <v>1684</v>
      </c>
      <c r="E727" t="s">
        <v>1751</v>
      </c>
      <c r="F727" t="str">
        <f>_xlfn.XLOOKUP(Table4[[#This Row],[Store_ID]],Table2[Store_ID],Table2[Region],"Unknown")</f>
        <v>North</v>
      </c>
      <c r="G727">
        <v>1</v>
      </c>
      <c r="H727">
        <f>IF(ISBLANK(G727),AVERAGE(Table4[Quantity]),(G727))</f>
        <v>1</v>
      </c>
      <c r="I727">
        <v>506.55</v>
      </c>
      <c r="J727">
        <f>IF(ISBLANK(I727),AVERAGE(Table4[Unit_Price]),(I727))</f>
        <v>506.55</v>
      </c>
      <c r="K727">
        <v>0.28000000000000003</v>
      </c>
      <c r="L727">
        <f>Table4[[#This Row],[Quantity cleaned]]*Table4[[#This Row],[Unit Price Cleaned]]*(1-Table4[[#This Row],[Discount]])</f>
        <v>364.71600000000001</v>
      </c>
      <c r="M727">
        <f>IF(ISBLANK(L727),AVERAGE(Table4[Total Amount]),(L727))</f>
        <v>364.71600000000001</v>
      </c>
      <c r="N727" t="str">
        <f>_xlfn.XLOOKUP(Table4[[#This Row],[Product_ID]],Product_Dim[Product_ID],Product_Dim[Product_Name],"Missing")</f>
        <v>Hair Repair Oil Treatment</v>
      </c>
      <c r="O727" t="str">
        <f>_xlfn.XLOOKUP(Table4[[#This Row],[Product_ID]],Product_Dim[Product_ID],Product_Dim[Category],0)</f>
        <v>Beauty</v>
      </c>
      <c r="P727">
        <f>_xlfn.XLOOKUP(Table4[[#This Row],[Product_ID]],Product_Dim[Product_ID],Product_Dim[Cost Cleaned2],"0")</f>
        <v>214.32</v>
      </c>
      <c r="Q727" s="4">
        <f>IFERROR(Table4[[#This Row],[Total Amount]]-Table4[[#This Row],[Cost]]*Table4[[#This Row],[Quantity]],0)</f>
        <v>150.39600000000002</v>
      </c>
    </row>
    <row r="728" spans="1:17" x14ac:dyDescent="0.35">
      <c r="A728" t="s">
        <v>2541</v>
      </c>
      <c r="B728" s="1">
        <v>45640</v>
      </c>
      <c r="C728" t="s">
        <v>442</v>
      </c>
      <c r="D728" t="s">
        <v>1624</v>
      </c>
      <c r="E728" t="s">
        <v>1786</v>
      </c>
      <c r="F728" t="str">
        <f>_xlfn.XLOOKUP(Table4[[#This Row],[Store_ID]],Table2[Store_ID],Table2[Region],"Unknown")</f>
        <v>South</v>
      </c>
      <c r="G728">
        <v>3</v>
      </c>
      <c r="H728">
        <f>IF(ISBLANK(G728),AVERAGE(Table4[Quantity]),(G728))</f>
        <v>3</v>
      </c>
      <c r="I728">
        <v>28.69</v>
      </c>
      <c r="J728">
        <f>IF(ISBLANK(I728),AVERAGE(Table4[Unit_Price]),(I728))</f>
        <v>28.69</v>
      </c>
      <c r="K728">
        <v>0.02</v>
      </c>
      <c r="L728">
        <f>Table4[[#This Row],[Quantity cleaned]]*Table4[[#This Row],[Unit Price Cleaned]]*(1-Table4[[#This Row],[Discount]])</f>
        <v>84.348600000000005</v>
      </c>
      <c r="M728">
        <f>IF(ISBLANK(L728),AVERAGE(Table4[Total Amount]),(L728))</f>
        <v>84.348600000000005</v>
      </c>
      <c r="N728" t="str">
        <f>_xlfn.XLOOKUP(Table4[[#This Row],[Product_ID]],Product_Dim[Product_ID],Product_Dim[Product_Name],"Missing")</f>
        <v>Yoga Exercise Mat</v>
      </c>
      <c r="O728" t="str">
        <f>_xlfn.XLOOKUP(Table4[[#This Row],[Product_ID]],Product_Dim[Product_ID],Product_Dim[Category],0)</f>
        <v>Sports</v>
      </c>
      <c r="P728">
        <f>_xlfn.XLOOKUP(Table4[[#This Row],[Product_ID]],Product_Dim[Product_ID],Product_Dim[Cost Cleaned2],"0")</f>
        <v>313.26</v>
      </c>
      <c r="Q728" s="4">
        <f>IFERROR(Table4[[#This Row],[Total Amount]]-Table4[[#This Row],[Cost]]*Table4[[#This Row],[Quantity]],0)</f>
        <v>-855.43139999999994</v>
      </c>
    </row>
    <row r="729" spans="1:17" x14ac:dyDescent="0.35">
      <c r="A729" t="s">
        <v>2542</v>
      </c>
      <c r="B729" s="1">
        <v>45253</v>
      </c>
      <c r="C729" t="s">
        <v>1203</v>
      </c>
      <c r="D729" t="s">
        <v>1694</v>
      </c>
      <c r="E729" t="s">
        <v>1763</v>
      </c>
      <c r="F729" t="str">
        <f>_xlfn.XLOOKUP(Table4[[#This Row],[Store_ID]],Table2[Store_ID],Table2[Region],"Unknown")</f>
        <v>South</v>
      </c>
      <c r="G729">
        <v>1</v>
      </c>
      <c r="H729">
        <f>IF(ISBLANK(G729),AVERAGE(Table4[Quantity]),(G729))</f>
        <v>1</v>
      </c>
      <c r="I729">
        <v>106.07</v>
      </c>
      <c r="J729">
        <f>IF(ISBLANK(I729),AVERAGE(Table4[Unit_Price]),(I729))</f>
        <v>106.07</v>
      </c>
      <c r="K729">
        <v>0.23</v>
      </c>
      <c r="L729">
        <f>Table4[[#This Row],[Quantity cleaned]]*Table4[[#This Row],[Unit Price Cleaned]]*(1-Table4[[#This Row],[Discount]])</f>
        <v>81.673900000000003</v>
      </c>
      <c r="M729">
        <f>IF(ISBLANK(L729),AVERAGE(Table4[Total Amount]),(L729))</f>
        <v>81.673900000000003</v>
      </c>
      <c r="N729" t="str">
        <f>_xlfn.XLOOKUP(Table4[[#This Row],[Product_ID]],Product_Dim[Product_ID],Product_Dim[Product_Name],"Missing")</f>
        <v>Wireless Mouse</v>
      </c>
      <c r="O729" t="str">
        <f>_xlfn.XLOOKUP(Table4[[#This Row],[Product_ID]],Product_Dim[Product_ID],Product_Dim[Category],0)</f>
        <v>Electronics</v>
      </c>
      <c r="P729">
        <f>_xlfn.XLOOKUP(Table4[[#This Row],[Product_ID]],Product_Dim[Product_ID],Product_Dim[Cost Cleaned2],"0")</f>
        <v>392.89</v>
      </c>
      <c r="Q729" s="4">
        <f>IFERROR(Table4[[#This Row],[Total Amount]]-Table4[[#This Row],[Cost]]*Table4[[#This Row],[Quantity]],0)</f>
        <v>-311.21609999999998</v>
      </c>
    </row>
    <row r="730" spans="1:17" x14ac:dyDescent="0.35">
      <c r="A730" t="s">
        <v>2543</v>
      </c>
      <c r="B730" s="1">
        <v>45225</v>
      </c>
      <c r="C730" t="s">
        <v>825</v>
      </c>
      <c r="D730" t="s">
        <v>1724</v>
      </c>
      <c r="E730" t="s">
        <v>1746</v>
      </c>
      <c r="F730" t="str">
        <f>_xlfn.XLOOKUP(Table4[[#This Row],[Store_ID]],Table2[Store_ID],Table2[Region],"Unknown")</f>
        <v>East</v>
      </c>
      <c r="G730">
        <v>4</v>
      </c>
      <c r="H730">
        <f>IF(ISBLANK(G730),AVERAGE(Table4[Quantity]),(G730))</f>
        <v>4</v>
      </c>
      <c r="I730">
        <v>289.77</v>
      </c>
      <c r="J730">
        <f>IF(ISBLANK(I730),AVERAGE(Table4[Unit_Price]),(I730))</f>
        <v>289.77</v>
      </c>
      <c r="K730">
        <v>0.06</v>
      </c>
      <c r="L730">
        <f>Table4[[#This Row],[Quantity cleaned]]*Table4[[#This Row],[Unit Price Cleaned]]*(1-Table4[[#This Row],[Discount]])</f>
        <v>1089.5351999999998</v>
      </c>
      <c r="M730">
        <f>IF(ISBLANK(L730),AVERAGE(Table4[Total Amount]),(L730))</f>
        <v>1089.5351999999998</v>
      </c>
      <c r="N730" t="str">
        <f>_xlfn.XLOOKUP(Table4[[#This Row],[Product_ID]],Product_Dim[Product_ID],Product_Dim[Product_Name],"Missing")</f>
        <v>Women's High Heels</v>
      </c>
      <c r="O730" t="str">
        <f>_xlfn.XLOOKUP(Table4[[#This Row],[Product_ID]],Product_Dim[Product_ID],Product_Dim[Category],0)</f>
        <v>Clothing</v>
      </c>
      <c r="P730">
        <f>_xlfn.XLOOKUP(Table4[[#This Row],[Product_ID]],Product_Dim[Product_ID],Product_Dim[Cost Cleaned2],"0")</f>
        <v>438.25</v>
      </c>
      <c r="Q730" s="4">
        <f>IFERROR(Table4[[#This Row],[Total Amount]]-Table4[[#This Row],[Cost]]*Table4[[#This Row],[Quantity]],0)</f>
        <v>-663.4648000000002</v>
      </c>
    </row>
    <row r="731" spans="1:17" x14ac:dyDescent="0.35">
      <c r="A731" t="s">
        <v>2544</v>
      </c>
      <c r="B731" s="1">
        <v>45263</v>
      </c>
      <c r="C731" t="s">
        <v>518</v>
      </c>
      <c r="D731" t="s">
        <v>1708</v>
      </c>
      <c r="E731" t="s">
        <v>1804</v>
      </c>
      <c r="F731" t="str">
        <f>_xlfn.XLOOKUP(Table4[[#This Row],[Store_ID]],Table2[Store_ID],Table2[Region],"Unknown")</f>
        <v>East</v>
      </c>
      <c r="G731">
        <v>2</v>
      </c>
      <c r="H731">
        <f>IF(ISBLANK(G731),AVERAGE(Table4[Quantity]),(G731))</f>
        <v>2</v>
      </c>
      <c r="I731">
        <v>354.26</v>
      </c>
      <c r="J731">
        <f>IF(ISBLANK(I731),AVERAGE(Table4[Unit_Price]),(I731))</f>
        <v>354.26</v>
      </c>
      <c r="K731">
        <v>0.01</v>
      </c>
      <c r="L731">
        <f>Table4[[#This Row],[Quantity cleaned]]*Table4[[#This Row],[Unit Price Cleaned]]*(1-Table4[[#This Row],[Discount]])</f>
        <v>701.4348</v>
      </c>
      <c r="M731">
        <f>IF(ISBLANK(L731),AVERAGE(Table4[Total Amount]),(L731))</f>
        <v>701.4348</v>
      </c>
      <c r="N731" t="str">
        <f>_xlfn.XLOOKUP(Table4[[#This Row],[Product_ID]],Product_Dim[Product_ID],Product_Dim[Product_Name],"Missing")</f>
        <v>Hydrating Face Cleanser</v>
      </c>
      <c r="O731" t="str">
        <f>_xlfn.XLOOKUP(Table4[[#This Row],[Product_ID]],Product_Dim[Product_ID],Product_Dim[Category],0)</f>
        <v>Beauty</v>
      </c>
      <c r="P731">
        <f>_xlfn.XLOOKUP(Table4[[#This Row],[Product_ID]],Product_Dim[Product_ID],Product_Dim[Cost Cleaned2],"0")</f>
        <v>254.04361702127662</v>
      </c>
      <c r="Q731" s="4">
        <f>IFERROR(Table4[[#This Row],[Total Amount]]-Table4[[#This Row],[Cost]]*Table4[[#This Row],[Quantity]],0)</f>
        <v>193.34756595744676</v>
      </c>
    </row>
    <row r="732" spans="1:17" x14ac:dyDescent="0.35">
      <c r="A732" t="s">
        <v>2545</v>
      </c>
      <c r="B732" s="1">
        <v>45554</v>
      </c>
      <c r="C732" t="s">
        <v>1197</v>
      </c>
      <c r="D732" t="s">
        <v>1678</v>
      </c>
      <c r="E732" t="s">
        <v>1793</v>
      </c>
      <c r="F732" t="str">
        <f>_xlfn.XLOOKUP(Table4[[#This Row],[Store_ID]],Table2[Store_ID],Table2[Region],"Unknown")</f>
        <v>South</v>
      </c>
      <c r="G732">
        <v>1</v>
      </c>
      <c r="H732">
        <f>IF(ISBLANK(G732),AVERAGE(Table4[Quantity]),(G732))</f>
        <v>1</v>
      </c>
      <c r="I732">
        <v>522.72</v>
      </c>
      <c r="J732">
        <f>IF(ISBLANK(I732),AVERAGE(Table4[Unit_Price]),(I732))</f>
        <v>522.72</v>
      </c>
      <c r="K732">
        <v>0.25</v>
      </c>
      <c r="L732">
        <f>Table4[[#This Row],[Quantity cleaned]]*Table4[[#This Row],[Unit Price Cleaned]]*(1-Table4[[#This Row],[Discount]])</f>
        <v>392.04</v>
      </c>
      <c r="M732">
        <f>IF(ISBLANK(L732),AVERAGE(Table4[Total Amount]),(L732))</f>
        <v>392.04</v>
      </c>
      <c r="N732" t="str">
        <f>_xlfn.XLOOKUP(Table4[[#This Row],[Product_ID]],Product_Dim[Product_ID],Product_Dim[Product_Name],"Missing")</f>
        <v>Wooden Nightstand</v>
      </c>
      <c r="O732" t="str">
        <f>_xlfn.XLOOKUP(Table4[[#This Row],[Product_ID]],Product_Dim[Product_ID],Product_Dim[Category],0)</f>
        <v>Home</v>
      </c>
      <c r="P732">
        <f>_xlfn.XLOOKUP(Table4[[#This Row],[Product_ID]],Product_Dim[Product_ID],Product_Dim[Cost Cleaned2],"0")</f>
        <v>243.7</v>
      </c>
      <c r="Q732" s="4">
        <f>IFERROR(Table4[[#This Row],[Total Amount]]-Table4[[#This Row],[Cost]]*Table4[[#This Row],[Quantity]],0)</f>
        <v>148.34000000000003</v>
      </c>
    </row>
    <row r="733" spans="1:17" x14ac:dyDescent="0.35">
      <c r="A733" t="s">
        <v>2546</v>
      </c>
      <c r="B733" s="1">
        <v>45569</v>
      </c>
      <c r="C733" t="s">
        <v>209</v>
      </c>
      <c r="D733" t="s">
        <v>1549</v>
      </c>
      <c r="E733" t="s">
        <v>1780</v>
      </c>
      <c r="F733" t="str">
        <f>_xlfn.XLOOKUP(Table4[[#This Row],[Store_ID]],Table2[Store_ID],Table2[Region],"Unknown")</f>
        <v>South</v>
      </c>
      <c r="G733">
        <v>3</v>
      </c>
      <c r="H733">
        <f>IF(ISBLANK(G733),AVERAGE(Table4[Quantity]),(G733))</f>
        <v>3</v>
      </c>
      <c r="I733">
        <v>966.02</v>
      </c>
      <c r="J733">
        <f>IF(ISBLANK(I733),AVERAGE(Table4[Unit_Price]),(I733))</f>
        <v>966.02</v>
      </c>
      <c r="K733">
        <v>0.03</v>
      </c>
      <c r="L733">
        <f>Table4[[#This Row],[Quantity cleaned]]*Table4[[#This Row],[Unit Price Cleaned]]*(1-Table4[[#This Row],[Discount]])</f>
        <v>2811.1181999999999</v>
      </c>
      <c r="M733">
        <f>IF(ISBLANK(L733),AVERAGE(Table4[Total Amount]),(L733))</f>
        <v>2811.1181999999999</v>
      </c>
      <c r="N733" t="str">
        <f>_xlfn.XLOOKUP(Table4[[#This Row],[Product_ID]],Product_Dim[Product_ID],Product_Dim[Product_Name],"Missing")</f>
        <v>Men's Leather Belt</v>
      </c>
      <c r="O733" t="str">
        <f>_xlfn.XLOOKUP(Table4[[#This Row],[Product_ID]],Product_Dim[Product_ID],Product_Dim[Category],0)</f>
        <v>Clothing</v>
      </c>
      <c r="P733">
        <f>_xlfn.XLOOKUP(Table4[[#This Row],[Product_ID]],Product_Dim[Product_ID],Product_Dim[Cost Cleaned2],"0")</f>
        <v>261</v>
      </c>
      <c r="Q733" s="4">
        <f>IFERROR(Table4[[#This Row],[Total Amount]]-Table4[[#This Row],[Cost]]*Table4[[#This Row],[Quantity]],0)</f>
        <v>2028.1181999999999</v>
      </c>
    </row>
    <row r="734" spans="1:17" x14ac:dyDescent="0.35">
      <c r="A734" t="s">
        <v>2547</v>
      </c>
      <c r="B734" s="1">
        <v>45217</v>
      </c>
      <c r="C734" t="s">
        <v>719</v>
      </c>
      <c r="D734" t="s">
        <v>1642</v>
      </c>
      <c r="E734" t="s">
        <v>1801</v>
      </c>
      <c r="F734" t="str">
        <f>_xlfn.XLOOKUP(Table4[[#This Row],[Store_ID]],Table2[Store_ID],Table2[Region],"Unknown")</f>
        <v>North</v>
      </c>
      <c r="G734">
        <v>1</v>
      </c>
      <c r="H734">
        <f>IF(ISBLANK(G734),AVERAGE(Table4[Quantity]),(G734))</f>
        <v>1</v>
      </c>
      <c r="I734">
        <v>498.61</v>
      </c>
      <c r="J734">
        <f>IF(ISBLANK(I734),AVERAGE(Table4[Unit_Price]),(I734))</f>
        <v>498.61</v>
      </c>
      <c r="K734">
        <v>0.04</v>
      </c>
      <c r="L734">
        <f>Table4[[#This Row],[Quantity cleaned]]*Table4[[#This Row],[Unit Price Cleaned]]*(1-Table4[[#This Row],[Discount]])</f>
        <v>478.66559999999998</v>
      </c>
      <c r="M734">
        <f>IF(ISBLANK(L734),AVERAGE(Table4[Total Amount]),(L734))</f>
        <v>478.66559999999998</v>
      </c>
      <c r="N734" t="str">
        <f>_xlfn.XLOOKUP(Table4[[#This Row],[Product_ID]],Product_Dim[Product_ID],Product_Dim[Product_Name],"Missing")</f>
        <v>Boxing Hand Wraps</v>
      </c>
      <c r="O734" t="str">
        <f>_xlfn.XLOOKUP(Table4[[#This Row],[Product_ID]],Product_Dim[Product_ID],Product_Dim[Category],0)</f>
        <v>Sports</v>
      </c>
      <c r="P734">
        <f>_xlfn.XLOOKUP(Table4[[#This Row],[Product_ID]],Product_Dim[Product_ID],Product_Dim[Cost Cleaned2],"0")</f>
        <v>190.29</v>
      </c>
      <c r="Q734" s="4">
        <f>IFERROR(Table4[[#This Row],[Total Amount]]-Table4[[#This Row],[Cost]]*Table4[[#This Row],[Quantity]],0)</f>
        <v>288.37559999999996</v>
      </c>
    </row>
    <row r="735" spans="1:17" x14ac:dyDescent="0.35">
      <c r="A735" t="s">
        <v>2548</v>
      </c>
      <c r="B735" s="1">
        <v>45783</v>
      </c>
      <c r="C735" t="s">
        <v>1033</v>
      </c>
      <c r="D735" t="s">
        <v>1626</v>
      </c>
      <c r="E735" t="s">
        <v>1770</v>
      </c>
      <c r="F735" t="str">
        <f>_xlfn.XLOOKUP(Table4[[#This Row],[Store_ID]],Table2[Store_ID],Table2[Region],"Unknown")</f>
        <v>East</v>
      </c>
      <c r="G735">
        <v>4</v>
      </c>
      <c r="H735">
        <f>IF(ISBLANK(G735),AVERAGE(Table4[Quantity]),(G735))</f>
        <v>4</v>
      </c>
      <c r="I735">
        <v>758.27</v>
      </c>
      <c r="J735">
        <f>IF(ISBLANK(I735),AVERAGE(Table4[Unit_Price]),(I735))</f>
        <v>758.27</v>
      </c>
      <c r="K735">
        <v>0.05</v>
      </c>
      <c r="L735">
        <f>Table4[[#This Row],[Quantity cleaned]]*Table4[[#This Row],[Unit Price Cleaned]]*(1-Table4[[#This Row],[Discount]])</f>
        <v>2881.4259999999999</v>
      </c>
      <c r="M735">
        <f>IF(ISBLANK(L735),AVERAGE(Table4[Total Amount]),(L735))</f>
        <v>2881.4259999999999</v>
      </c>
      <c r="N735" t="str">
        <f>_xlfn.XLOOKUP(Table4[[#This Row],[Product_ID]],Product_Dim[Product_ID],Product_Dim[Product_Name],"Missing")</f>
        <v>Smart Home WiFi Camera</v>
      </c>
      <c r="O735" t="str">
        <f>_xlfn.XLOOKUP(Table4[[#This Row],[Product_ID]],Product_Dim[Product_ID],Product_Dim[Category],0)</f>
        <v>Electronics</v>
      </c>
      <c r="P735">
        <f>_xlfn.XLOOKUP(Table4[[#This Row],[Product_ID]],Product_Dim[Product_ID],Product_Dim[Cost Cleaned2],"0")</f>
        <v>450.71</v>
      </c>
      <c r="Q735" s="4">
        <f>IFERROR(Table4[[#This Row],[Total Amount]]-Table4[[#This Row],[Cost]]*Table4[[#This Row],[Quantity]],0)</f>
        <v>1078.586</v>
      </c>
    </row>
    <row r="736" spans="1:17" x14ac:dyDescent="0.35">
      <c r="A736" t="s">
        <v>2549</v>
      </c>
      <c r="B736" s="1">
        <v>45371</v>
      </c>
      <c r="C736" t="s">
        <v>643</v>
      </c>
      <c r="D736" t="s">
        <v>1545</v>
      </c>
      <c r="E736" t="s">
        <v>1755</v>
      </c>
      <c r="F736" t="str">
        <f>_xlfn.XLOOKUP(Table4[[#This Row],[Store_ID]],Table2[Store_ID],Table2[Region],"Unknown")</f>
        <v>South</v>
      </c>
      <c r="G736">
        <v>2</v>
      </c>
      <c r="H736">
        <f>IF(ISBLANK(G736),AVERAGE(Table4[Quantity]),(G736))</f>
        <v>2</v>
      </c>
      <c r="I736">
        <v>371.03</v>
      </c>
      <c r="J736">
        <f>IF(ISBLANK(I736),AVERAGE(Table4[Unit_Price]),(I736))</f>
        <v>371.03</v>
      </c>
      <c r="K736">
        <v>0.23</v>
      </c>
      <c r="L736">
        <f>Table4[[#This Row],[Quantity cleaned]]*Table4[[#This Row],[Unit Price Cleaned]]*(1-Table4[[#This Row],[Discount]])</f>
        <v>571.38619999999992</v>
      </c>
      <c r="M736">
        <f>IF(ISBLANK(L736),AVERAGE(Table4[Total Amount]),(L736))</f>
        <v>571.38619999999992</v>
      </c>
      <c r="N736" t="str">
        <f>_xlfn.XLOOKUP(Table4[[#This Row],[Product_ID]],Product_Dim[Product_ID],Product_Dim[Product_Name],"Missing")</f>
        <v>Men's Running Jacket</v>
      </c>
      <c r="O736" t="str">
        <f>_xlfn.XLOOKUP(Table4[[#This Row],[Product_ID]],Product_Dim[Product_ID],Product_Dim[Category],0)</f>
        <v>Clothing</v>
      </c>
      <c r="P736">
        <f>_xlfn.XLOOKUP(Table4[[#This Row],[Product_ID]],Product_Dim[Product_ID],Product_Dim[Cost Cleaned2],"0")</f>
        <v>364.67</v>
      </c>
      <c r="Q736" s="4">
        <f>IFERROR(Table4[[#This Row],[Total Amount]]-Table4[[#This Row],[Cost]]*Table4[[#This Row],[Quantity]],0)</f>
        <v>-157.95380000000011</v>
      </c>
    </row>
    <row r="737" spans="1:17" x14ac:dyDescent="0.35">
      <c r="A737" t="s">
        <v>2550</v>
      </c>
      <c r="B737" s="1">
        <v>45453</v>
      </c>
      <c r="C737" t="s">
        <v>1107</v>
      </c>
      <c r="D737" t="s">
        <v>1724</v>
      </c>
      <c r="E737" t="s">
        <v>1801</v>
      </c>
      <c r="F737" t="str">
        <f>_xlfn.XLOOKUP(Table4[[#This Row],[Store_ID]],Table2[Store_ID],Table2[Region],"Unknown")</f>
        <v>North</v>
      </c>
      <c r="G737">
        <v>1</v>
      </c>
      <c r="H737">
        <f>IF(ISBLANK(G737),AVERAGE(Table4[Quantity]),(G737))</f>
        <v>1</v>
      </c>
      <c r="I737">
        <v>230.32</v>
      </c>
      <c r="J737">
        <f>IF(ISBLANK(I737),AVERAGE(Table4[Unit_Price]),(I737))</f>
        <v>230.32</v>
      </c>
      <c r="K737">
        <v>0.05</v>
      </c>
      <c r="L737">
        <f>Table4[[#This Row],[Quantity cleaned]]*Table4[[#This Row],[Unit Price Cleaned]]*(1-Table4[[#This Row],[Discount]])</f>
        <v>218.80399999999997</v>
      </c>
      <c r="M737">
        <f>IF(ISBLANK(L737),AVERAGE(Table4[Total Amount]),(L737))</f>
        <v>218.80399999999997</v>
      </c>
      <c r="N737" t="str">
        <f>_xlfn.XLOOKUP(Table4[[#This Row],[Product_ID]],Product_Dim[Product_ID],Product_Dim[Product_Name],"Missing")</f>
        <v>Women's High Heels</v>
      </c>
      <c r="O737" t="str">
        <f>_xlfn.XLOOKUP(Table4[[#This Row],[Product_ID]],Product_Dim[Product_ID],Product_Dim[Category],0)</f>
        <v>Clothing</v>
      </c>
      <c r="P737">
        <f>_xlfn.XLOOKUP(Table4[[#This Row],[Product_ID]],Product_Dim[Product_ID],Product_Dim[Cost Cleaned2],"0")</f>
        <v>438.25</v>
      </c>
      <c r="Q737" s="4">
        <f>IFERROR(Table4[[#This Row],[Total Amount]]-Table4[[#This Row],[Cost]]*Table4[[#This Row],[Quantity]],0)</f>
        <v>-219.44600000000003</v>
      </c>
    </row>
    <row r="738" spans="1:17" x14ac:dyDescent="0.35">
      <c r="A738" t="s">
        <v>2551</v>
      </c>
      <c r="B738" s="1">
        <v>45526</v>
      </c>
      <c r="C738" t="s">
        <v>1069</v>
      </c>
      <c r="D738" t="s">
        <v>1664</v>
      </c>
      <c r="E738" t="s">
        <v>1770</v>
      </c>
      <c r="F738" t="str">
        <f>_xlfn.XLOOKUP(Table4[[#This Row],[Store_ID]],Table2[Store_ID],Table2[Region],"Unknown")</f>
        <v>East</v>
      </c>
      <c r="G738">
        <v>2</v>
      </c>
      <c r="H738">
        <f>IF(ISBLANK(G738),AVERAGE(Table4[Quantity]),(G738))</f>
        <v>2</v>
      </c>
      <c r="I738">
        <v>985.43</v>
      </c>
      <c r="J738">
        <f>IF(ISBLANK(I738),AVERAGE(Table4[Unit_Price]),(I738))</f>
        <v>985.43</v>
      </c>
      <c r="K738">
        <v>0.28000000000000003</v>
      </c>
      <c r="L738">
        <f>Table4[[#This Row],[Quantity cleaned]]*Table4[[#This Row],[Unit Price Cleaned]]*(1-Table4[[#This Row],[Discount]])</f>
        <v>1419.0192</v>
      </c>
      <c r="M738">
        <f>IF(ISBLANK(L738),AVERAGE(Table4[Total Amount]),(L738))</f>
        <v>1419.0192</v>
      </c>
      <c r="N738" t="str">
        <f>_xlfn.XLOOKUP(Table4[[#This Row],[Product_ID]],Product_Dim[Product_ID],Product_Dim[Product_Name],"Missing")</f>
        <v>Tennis Ball 3-Pack</v>
      </c>
      <c r="O738" t="str">
        <f>_xlfn.XLOOKUP(Table4[[#This Row],[Product_ID]],Product_Dim[Product_ID],Product_Dim[Category],0)</f>
        <v>Sports</v>
      </c>
      <c r="P738">
        <f>_xlfn.XLOOKUP(Table4[[#This Row],[Product_ID]],Product_Dim[Product_ID],Product_Dim[Cost Cleaned2],"0")</f>
        <v>103.45</v>
      </c>
      <c r="Q738" s="4">
        <f>IFERROR(Table4[[#This Row],[Total Amount]]-Table4[[#This Row],[Cost]]*Table4[[#This Row],[Quantity]],0)</f>
        <v>1212.1191999999999</v>
      </c>
    </row>
    <row r="739" spans="1:17" x14ac:dyDescent="0.35">
      <c r="A739" t="s">
        <v>2552</v>
      </c>
      <c r="B739" s="1">
        <v>45756</v>
      </c>
      <c r="C739" t="s">
        <v>1305</v>
      </c>
      <c r="D739" t="s">
        <v>1559</v>
      </c>
      <c r="E739" t="s">
        <v>1763</v>
      </c>
      <c r="F739" t="str">
        <f>_xlfn.XLOOKUP(Table4[[#This Row],[Store_ID]],Table2[Store_ID],Table2[Region],"Unknown")</f>
        <v>South</v>
      </c>
      <c r="G739">
        <v>2</v>
      </c>
      <c r="H739">
        <f>IF(ISBLANK(G739),AVERAGE(Table4[Quantity]),(G739))</f>
        <v>2</v>
      </c>
      <c r="I739">
        <v>492.5</v>
      </c>
      <c r="J739">
        <f>IF(ISBLANK(I739),AVERAGE(Table4[Unit_Price]),(I739))</f>
        <v>492.5</v>
      </c>
      <c r="K739">
        <v>0.3</v>
      </c>
      <c r="L739">
        <f>Table4[[#This Row],[Quantity cleaned]]*Table4[[#This Row],[Unit Price Cleaned]]*(1-Table4[[#This Row],[Discount]])</f>
        <v>689.5</v>
      </c>
      <c r="M739">
        <f>IF(ISBLANK(L739),AVERAGE(Table4[Total Amount]),(L739))</f>
        <v>689.5</v>
      </c>
      <c r="N739" t="str">
        <f>_xlfn.XLOOKUP(Table4[[#This Row],[Product_ID]],Product_Dim[Product_ID],Product_Dim[Product_Name],"Missing")</f>
        <v>Adjustable Dumbbell Set</v>
      </c>
      <c r="O739" t="str">
        <f>_xlfn.XLOOKUP(Table4[[#This Row],[Product_ID]],Product_Dim[Product_ID],Product_Dim[Category],0)</f>
        <v>Sports</v>
      </c>
      <c r="P739">
        <f>_xlfn.XLOOKUP(Table4[[#This Row],[Product_ID]],Product_Dim[Product_ID],Product_Dim[Cost Cleaned2],"0")</f>
        <v>495.72</v>
      </c>
      <c r="Q739" s="4">
        <f>IFERROR(Table4[[#This Row],[Total Amount]]-Table4[[#This Row],[Cost]]*Table4[[#This Row],[Quantity]],0)</f>
        <v>-301.94000000000005</v>
      </c>
    </row>
    <row r="740" spans="1:17" x14ac:dyDescent="0.35">
      <c r="A740" t="s">
        <v>2553</v>
      </c>
      <c r="B740" s="1">
        <v>45657</v>
      </c>
      <c r="C740" t="s">
        <v>1134</v>
      </c>
      <c r="D740" t="s">
        <v>1634</v>
      </c>
      <c r="E740" t="s">
        <v>1786</v>
      </c>
      <c r="F740" t="str">
        <f>_xlfn.XLOOKUP(Table4[[#This Row],[Store_ID]],Table2[Store_ID],Table2[Region],"Unknown")</f>
        <v>South</v>
      </c>
      <c r="G740">
        <v>2</v>
      </c>
      <c r="H740">
        <f>IF(ISBLANK(G740),AVERAGE(Table4[Quantity]),(G740))</f>
        <v>2</v>
      </c>
      <c r="I740">
        <v>213.69</v>
      </c>
      <c r="J740">
        <f>IF(ISBLANK(I740),AVERAGE(Table4[Unit_Price]),(I740))</f>
        <v>213.69</v>
      </c>
      <c r="K740">
        <v>0.28000000000000003</v>
      </c>
      <c r="L740">
        <f>Table4[[#This Row],[Quantity cleaned]]*Table4[[#This Row],[Unit Price Cleaned]]*(1-Table4[[#This Row],[Discount]])</f>
        <v>307.71359999999999</v>
      </c>
      <c r="M740">
        <f>IF(ISBLANK(L740),AVERAGE(Table4[Total Amount]),(L740))</f>
        <v>307.71359999999999</v>
      </c>
      <c r="N740" t="str">
        <f>_xlfn.XLOOKUP(Table4[[#This Row],[Product_ID]],Product_Dim[Product_ID],Product_Dim[Product_Name],"Missing")</f>
        <v>Men's Winter Jacket</v>
      </c>
      <c r="O740" t="str">
        <f>_xlfn.XLOOKUP(Table4[[#This Row],[Product_ID]],Product_Dim[Product_ID],Product_Dim[Category],0)</f>
        <v>Clothing</v>
      </c>
      <c r="P740">
        <f>_xlfn.XLOOKUP(Table4[[#This Row],[Product_ID]],Product_Dim[Product_ID],Product_Dim[Cost Cleaned2],"0")</f>
        <v>167.34</v>
      </c>
      <c r="Q740" s="4">
        <f>IFERROR(Table4[[#This Row],[Total Amount]]-Table4[[#This Row],[Cost]]*Table4[[#This Row],[Quantity]],0)</f>
        <v>-26.966400000000021</v>
      </c>
    </row>
    <row r="741" spans="1:17" x14ac:dyDescent="0.35">
      <c r="A741" t="s">
        <v>2554</v>
      </c>
      <c r="B741" s="1">
        <v>45716</v>
      </c>
      <c r="C741" t="s">
        <v>236</v>
      </c>
      <c r="D741" t="s">
        <v>1582</v>
      </c>
      <c r="E741" t="s">
        <v>1776</v>
      </c>
      <c r="F741" t="str">
        <f>_xlfn.XLOOKUP(Table4[[#This Row],[Store_ID]],Table2[Store_ID],Table2[Region],"Unknown")</f>
        <v>West</v>
      </c>
      <c r="G741">
        <v>4</v>
      </c>
      <c r="H741">
        <f>IF(ISBLANK(G741),AVERAGE(Table4[Quantity]),(G741))</f>
        <v>4</v>
      </c>
      <c r="I741">
        <v>618.83000000000004</v>
      </c>
      <c r="J741">
        <f>IF(ISBLANK(I741),AVERAGE(Table4[Unit_Price]),(I741))</f>
        <v>618.83000000000004</v>
      </c>
      <c r="K741">
        <v>0.08</v>
      </c>
      <c r="L741">
        <f>Table4[[#This Row],[Quantity cleaned]]*Table4[[#This Row],[Unit Price Cleaned]]*(1-Table4[[#This Row],[Discount]])</f>
        <v>2277.2944000000002</v>
      </c>
      <c r="M741">
        <f>IF(ISBLANK(L741),AVERAGE(Table4[Total Amount]),(L741))</f>
        <v>2277.2944000000002</v>
      </c>
      <c r="N741" t="str">
        <f>_xlfn.XLOOKUP(Table4[[#This Row],[Product_ID]],Product_Dim[Product_ID],Product_Dim[Product_Name],"Missing")</f>
        <v>Outdoor Sports Water Bottle</v>
      </c>
      <c r="O741" t="str">
        <f>_xlfn.XLOOKUP(Table4[[#This Row],[Product_ID]],Product_Dim[Product_ID],Product_Dim[Category],0)</f>
        <v>Sports</v>
      </c>
      <c r="P741">
        <f>_xlfn.XLOOKUP(Table4[[#This Row],[Product_ID]],Product_Dim[Product_ID],Product_Dim[Cost Cleaned2],"0")</f>
        <v>131.51</v>
      </c>
      <c r="Q741" s="4">
        <f>IFERROR(Table4[[#This Row],[Total Amount]]-Table4[[#This Row],[Cost]]*Table4[[#This Row],[Quantity]],0)</f>
        <v>1751.2544000000003</v>
      </c>
    </row>
    <row r="742" spans="1:17" x14ac:dyDescent="0.35">
      <c r="A742" t="s">
        <v>2555</v>
      </c>
      <c r="B742" s="1">
        <v>45313</v>
      </c>
      <c r="C742" t="s">
        <v>330</v>
      </c>
      <c r="D742" t="s">
        <v>1660</v>
      </c>
      <c r="E742" t="s">
        <v>1786</v>
      </c>
      <c r="F742" t="str">
        <f>_xlfn.XLOOKUP(Table4[[#This Row],[Store_ID]],Table2[Store_ID],Table2[Region],"Unknown")</f>
        <v>South</v>
      </c>
      <c r="G742">
        <v>2</v>
      </c>
      <c r="H742">
        <f>IF(ISBLANK(G742),AVERAGE(Table4[Quantity]),(G742))</f>
        <v>2</v>
      </c>
      <c r="I742">
        <v>81.16</v>
      </c>
      <c r="J742">
        <f>IF(ISBLANK(I742),AVERAGE(Table4[Unit_Price]),(I742))</f>
        <v>81.16</v>
      </c>
      <c r="K742">
        <v>0.16</v>
      </c>
      <c r="L742">
        <f>Table4[[#This Row],[Quantity cleaned]]*Table4[[#This Row],[Unit Price Cleaned]]*(1-Table4[[#This Row],[Discount]])</f>
        <v>136.34879999999998</v>
      </c>
      <c r="M742">
        <f>IF(ISBLANK(L742),AVERAGE(Table4[Total Amount]),(L742))</f>
        <v>136.34879999999998</v>
      </c>
      <c r="N742" t="str">
        <f>_xlfn.XLOOKUP(Table4[[#This Row],[Product_ID]],Product_Dim[Product_ID],Product_Dim[Product_Name],"Missing")</f>
        <v>Men's Hair Styling Gel</v>
      </c>
      <c r="O742" t="str">
        <f>_xlfn.XLOOKUP(Table4[[#This Row],[Product_ID]],Product_Dim[Product_ID],Product_Dim[Category],0)</f>
        <v>Beauty</v>
      </c>
      <c r="P742">
        <f>_xlfn.XLOOKUP(Table4[[#This Row],[Product_ID]],Product_Dim[Product_ID],Product_Dim[Cost Cleaned2],"0")</f>
        <v>17.309999999999999</v>
      </c>
      <c r="Q742" s="4">
        <f>IFERROR(Table4[[#This Row],[Total Amount]]-Table4[[#This Row],[Cost]]*Table4[[#This Row],[Quantity]],0)</f>
        <v>101.72879999999998</v>
      </c>
    </row>
    <row r="743" spans="1:17" x14ac:dyDescent="0.35">
      <c r="A743" t="s">
        <v>2556</v>
      </c>
      <c r="B743" s="1">
        <v>45372</v>
      </c>
      <c r="C743" t="s">
        <v>17</v>
      </c>
      <c r="D743" t="s">
        <v>1714</v>
      </c>
      <c r="E743" t="s">
        <v>1780</v>
      </c>
      <c r="F743" t="str">
        <f>_xlfn.XLOOKUP(Table4[[#This Row],[Store_ID]],Table2[Store_ID],Table2[Region],"Unknown")</f>
        <v>South</v>
      </c>
      <c r="G743">
        <v>1</v>
      </c>
      <c r="H743">
        <f>IF(ISBLANK(G743),AVERAGE(Table4[Quantity]),(G743))</f>
        <v>1</v>
      </c>
      <c r="I743">
        <v>431.69</v>
      </c>
      <c r="J743">
        <f>IF(ISBLANK(I743),AVERAGE(Table4[Unit_Price]),(I743))</f>
        <v>431.69</v>
      </c>
      <c r="K743">
        <v>0.09</v>
      </c>
      <c r="L743">
        <f>Table4[[#This Row],[Quantity cleaned]]*Table4[[#This Row],[Unit Price Cleaned]]*(1-Table4[[#This Row],[Discount]])</f>
        <v>392.83789999999999</v>
      </c>
      <c r="M743">
        <f>IF(ISBLANK(L743),AVERAGE(Table4[Total Amount]),(L743))</f>
        <v>392.83789999999999</v>
      </c>
      <c r="N743" t="str">
        <f>_xlfn.XLOOKUP(Table4[[#This Row],[Product_ID]],Product_Dim[Product_ID],Product_Dim[Product_Name],"Missing")</f>
        <v>Kitchen Cutting Board</v>
      </c>
      <c r="O743" t="str">
        <f>_xlfn.XLOOKUP(Table4[[#This Row],[Product_ID]],Product_Dim[Product_ID],Product_Dim[Category],0)</f>
        <v>Home</v>
      </c>
      <c r="P743">
        <f>_xlfn.XLOOKUP(Table4[[#This Row],[Product_ID]],Product_Dim[Product_ID],Product_Dim[Cost Cleaned2],"0")</f>
        <v>176.07</v>
      </c>
      <c r="Q743" s="4">
        <f>IFERROR(Table4[[#This Row],[Total Amount]]-Table4[[#This Row],[Cost]]*Table4[[#This Row],[Quantity]],0)</f>
        <v>216.7679</v>
      </c>
    </row>
    <row r="744" spans="1:17" x14ac:dyDescent="0.35">
      <c r="A744" t="s">
        <v>2557</v>
      </c>
      <c r="B744" s="1">
        <v>45648</v>
      </c>
      <c r="C744" t="s">
        <v>1255</v>
      </c>
      <c r="D744" t="s">
        <v>1578</v>
      </c>
      <c r="E744" t="s">
        <v>1767</v>
      </c>
      <c r="F744" t="str">
        <f>_xlfn.XLOOKUP(Table4[[#This Row],[Store_ID]],Table2[Store_ID],Table2[Region],"Unknown")</f>
        <v>North</v>
      </c>
      <c r="G744">
        <v>3</v>
      </c>
      <c r="H744">
        <f>IF(ISBLANK(G744),AVERAGE(Table4[Quantity]),(G744))</f>
        <v>3</v>
      </c>
      <c r="I744">
        <v>438.65</v>
      </c>
      <c r="J744">
        <f>IF(ISBLANK(I744),AVERAGE(Table4[Unit_Price]),(I744))</f>
        <v>438.65</v>
      </c>
      <c r="K744">
        <v>0.28999999999999998</v>
      </c>
      <c r="L744">
        <f>Table4[[#This Row],[Quantity cleaned]]*Table4[[#This Row],[Unit Price Cleaned]]*(1-Table4[[#This Row],[Discount]])</f>
        <v>934.32449999999983</v>
      </c>
      <c r="M744">
        <f>IF(ISBLANK(L744),AVERAGE(Table4[Total Amount]),(L744))</f>
        <v>934.32449999999983</v>
      </c>
      <c r="N744" t="str">
        <f>_xlfn.XLOOKUP(Table4[[#This Row],[Product_ID]],Product_Dim[Product_ID],Product_Dim[Product_Name],"Missing")</f>
        <v>Women's Denim Jeans</v>
      </c>
      <c r="O744" t="str">
        <f>_xlfn.XLOOKUP(Table4[[#This Row],[Product_ID]],Product_Dim[Product_ID],Product_Dim[Category],0)</f>
        <v>Clothing</v>
      </c>
      <c r="P744">
        <f>_xlfn.XLOOKUP(Table4[[#This Row],[Product_ID]],Product_Dim[Product_ID],Product_Dim[Cost Cleaned2],"0")</f>
        <v>254.04361702127662</v>
      </c>
      <c r="Q744" s="4">
        <f>IFERROR(Table4[[#This Row],[Total Amount]]-Table4[[#This Row],[Cost]]*Table4[[#This Row],[Quantity]],0)</f>
        <v>172.19364893617001</v>
      </c>
    </row>
    <row r="745" spans="1:17" x14ac:dyDescent="0.35">
      <c r="A745" t="s">
        <v>2558</v>
      </c>
      <c r="B745" s="1">
        <v>45384</v>
      </c>
      <c r="C745" t="s">
        <v>566</v>
      </c>
      <c r="D745" t="s">
        <v>1700</v>
      </c>
      <c r="E745" t="s">
        <v>1760</v>
      </c>
      <c r="F745" t="str">
        <f>_xlfn.XLOOKUP(Table4[[#This Row],[Store_ID]],Table2[Store_ID],Table2[Region],"Unknown")</f>
        <v>North</v>
      </c>
      <c r="G745">
        <v>3</v>
      </c>
      <c r="H745">
        <f>IF(ISBLANK(G745),AVERAGE(Table4[Quantity]),(G745))</f>
        <v>3</v>
      </c>
      <c r="I745">
        <v>339.41</v>
      </c>
      <c r="J745">
        <f>IF(ISBLANK(I745),AVERAGE(Table4[Unit_Price]),(I745))</f>
        <v>339.41</v>
      </c>
      <c r="K745">
        <v>0.26</v>
      </c>
      <c r="L745">
        <f>Table4[[#This Row],[Quantity cleaned]]*Table4[[#This Row],[Unit Price Cleaned]]*(1-Table4[[#This Row],[Discount]])</f>
        <v>753.49019999999996</v>
      </c>
      <c r="M745">
        <f>IF(ISBLANK(L745),AVERAGE(Table4[Total Amount]),(L745))</f>
        <v>753.49019999999996</v>
      </c>
      <c r="N745" t="str">
        <f>_xlfn.XLOOKUP(Table4[[#This Row],[Product_ID]],Product_Dim[Product_ID],Product_Dim[Product_Name],"Missing")</f>
        <v>Decorative Lamp Shade</v>
      </c>
      <c r="O745" t="str">
        <f>_xlfn.XLOOKUP(Table4[[#This Row],[Product_ID]],Product_Dim[Product_ID],Product_Dim[Category],0)</f>
        <v>Home</v>
      </c>
      <c r="P745">
        <f>_xlfn.XLOOKUP(Table4[[#This Row],[Product_ID]],Product_Dim[Product_ID],Product_Dim[Cost Cleaned2],"0")</f>
        <v>228.53</v>
      </c>
      <c r="Q745" s="4">
        <f>IFERROR(Table4[[#This Row],[Total Amount]]-Table4[[#This Row],[Cost]]*Table4[[#This Row],[Quantity]],0)</f>
        <v>67.900199999999927</v>
      </c>
    </row>
    <row r="746" spans="1:17" x14ac:dyDescent="0.35">
      <c r="A746" t="s">
        <v>2559</v>
      </c>
      <c r="B746" s="1">
        <v>45687</v>
      </c>
      <c r="C746" t="s">
        <v>1444</v>
      </c>
      <c r="D746" t="s">
        <v>1700</v>
      </c>
      <c r="E746" t="s">
        <v>1780</v>
      </c>
      <c r="F746" t="str">
        <f>_xlfn.XLOOKUP(Table4[[#This Row],[Store_ID]],Table2[Store_ID],Table2[Region],"Unknown")</f>
        <v>South</v>
      </c>
      <c r="G746">
        <v>4</v>
      </c>
      <c r="H746">
        <f>IF(ISBLANK(G746),AVERAGE(Table4[Quantity]),(G746))</f>
        <v>4</v>
      </c>
      <c r="I746">
        <v>848.47</v>
      </c>
      <c r="J746">
        <f>IF(ISBLANK(I746),AVERAGE(Table4[Unit_Price]),(I746))</f>
        <v>848.47</v>
      </c>
      <c r="K746">
        <v>0.21</v>
      </c>
      <c r="L746">
        <f>Table4[[#This Row],[Quantity cleaned]]*Table4[[#This Row],[Unit Price Cleaned]]*(1-Table4[[#This Row],[Discount]])</f>
        <v>2681.1652000000004</v>
      </c>
      <c r="M746">
        <f>IF(ISBLANK(L746),AVERAGE(Table4[Total Amount]),(L746))</f>
        <v>2681.1652000000004</v>
      </c>
      <c r="N746" t="str">
        <f>_xlfn.XLOOKUP(Table4[[#This Row],[Product_ID]],Product_Dim[Product_ID],Product_Dim[Product_Name],"Missing")</f>
        <v>Decorative Lamp Shade</v>
      </c>
      <c r="O746" t="str">
        <f>_xlfn.XLOOKUP(Table4[[#This Row],[Product_ID]],Product_Dim[Product_ID],Product_Dim[Category],0)</f>
        <v>Home</v>
      </c>
      <c r="P746">
        <f>_xlfn.XLOOKUP(Table4[[#This Row],[Product_ID]],Product_Dim[Product_ID],Product_Dim[Cost Cleaned2],"0")</f>
        <v>228.53</v>
      </c>
      <c r="Q746" s="4">
        <f>IFERROR(Table4[[#This Row],[Total Amount]]-Table4[[#This Row],[Cost]]*Table4[[#This Row],[Quantity]],0)</f>
        <v>1767.0452000000005</v>
      </c>
    </row>
    <row r="747" spans="1:17" x14ac:dyDescent="0.35">
      <c r="A747" t="s">
        <v>2560</v>
      </c>
      <c r="B747" s="1">
        <v>45747</v>
      </c>
      <c r="C747" t="s">
        <v>626</v>
      </c>
      <c r="D747" t="s">
        <v>1676</v>
      </c>
      <c r="E747" t="s">
        <v>1776</v>
      </c>
      <c r="F747" t="str">
        <f>_xlfn.XLOOKUP(Table4[[#This Row],[Store_ID]],Table2[Store_ID],Table2[Region],"Unknown")</f>
        <v>West</v>
      </c>
      <c r="G747">
        <v>1</v>
      </c>
      <c r="H747">
        <f>IF(ISBLANK(G747),AVERAGE(Table4[Quantity]),(G747))</f>
        <v>1</v>
      </c>
      <c r="I747">
        <v>664.87</v>
      </c>
      <c r="J747">
        <f>IF(ISBLANK(I747),AVERAGE(Table4[Unit_Price]),(I747))</f>
        <v>664.87</v>
      </c>
      <c r="K747">
        <v>0.08</v>
      </c>
      <c r="L747">
        <f>Table4[[#This Row],[Quantity cleaned]]*Table4[[#This Row],[Unit Price Cleaned]]*(1-Table4[[#This Row],[Discount]])</f>
        <v>611.68040000000008</v>
      </c>
      <c r="M747">
        <f>IF(ISBLANK(L747),AVERAGE(Table4[Total Amount]),(L747))</f>
        <v>611.68040000000008</v>
      </c>
      <c r="N747" t="str">
        <f>_xlfn.XLOOKUP(Table4[[#This Row],[Product_ID]],Product_Dim[Product_ID],Product_Dim[Product_Name],"Missing")</f>
        <v>Smart LED Light Strip</v>
      </c>
      <c r="O747" t="str">
        <f>_xlfn.XLOOKUP(Table4[[#This Row],[Product_ID]],Product_Dim[Product_ID],Product_Dim[Category],0)</f>
        <v>Electronics</v>
      </c>
      <c r="P747">
        <f>_xlfn.XLOOKUP(Table4[[#This Row],[Product_ID]],Product_Dim[Product_ID],Product_Dim[Cost Cleaned2],"0")</f>
        <v>349.17</v>
      </c>
      <c r="Q747" s="4">
        <f>IFERROR(Table4[[#This Row],[Total Amount]]-Table4[[#This Row],[Cost]]*Table4[[#This Row],[Quantity]],0)</f>
        <v>262.51040000000006</v>
      </c>
    </row>
    <row r="748" spans="1:17" x14ac:dyDescent="0.35">
      <c r="A748" t="s">
        <v>2561</v>
      </c>
      <c r="B748" s="1">
        <v>45687</v>
      </c>
      <c r="C748" t="s">
        <v>348</v>
      </c>
      <c r="D748" t="s">
        <v>1590</v>
      </c>
      <c r="E748" t="s">
        <v>1773</v>
      </c>
      <c r="F748" t="str">
        <f>_xlfn.XLOOKUP(Table4[[#This Row],[Store_ID]],Table2[Store_ID],Table2[Region],"Unknown")</f>
        <v>South</v>
      </c>
      <c r="G748">
        <v>1</v>
      </c>
      <c r="H748">
        <f>IF(ISBLANK(G748),AVERAGE(Table4[Quantity]),(G748))</f>
        <v>1</v>
      </c>
      <c r="I748">
        <v>412.11</v>
      </c>
      <c r="J748">
        <f>IF(ISBLANK(I748),AVERAGE(Table4[Unit_Price]),(I748))</f>
        <v>412.11</v>
      </c>
      <c r="K748">
        <v>0.23</v>
      </c>
      <c r="L748">
        <f>Table4[[#This Row],[Quantity cleaned]]*Table4[[#This Row],[Unit Price Cleaned]]*(1-Table4[[#This Row],[Discount]])</f>
        <v>317.32470000000001</v>
      </c>
      <c r="M748">
        <f>IF(ISBLANK(L748),AVERAGE(Table4[Total Amount]),(L748))</f>
        <v>317.32470000000001</v>
      </c>
      <c r="N748" t="str">
        <f>_xlfn.XLOOKUP(Table4[[#This Row],[Product_ID]],Product_Dim[Product_ID],Product_Dim[Product_Name],"Missing")</f>
        <v>Foldable Camping Chair</v>
      </c>
      <c r="O748" t="str">
        <f>_xlfn.XLOOKUP(Table4[[#This Row],[Product_ID]],Product_Dim[Product_ID],Product_Dim[Category],0)</f>
        <v>Sports</v>
      </c>
      <c r="P748">
        <f>_xlfn.XLOOKUP(Table4[[#This Row],[Product_ID]],Product_Dim[Product_ID],Product_Dim[Cost Cleaned2],"0")</f>
        <v>166.06</v>
      </c>
      <c r="Q748" s="4">
        <f>IFERROR(Table4[[#This Row],[Total Amount]]-Table4[[#This Row],[Cost]]*Table4[[#This Row],[Quantity]],0)</f>
        <v>151.2647</v>
      </c>
    </row>
    <row r="749" spans="1:17" x14ac:dyDescent="0.35">
      <c r="A749" t="s">
        <v>2562</v>
      </c>
      <c r="B749" s="1">
        <v>45916</v>
      </c>
      <c r="C749" t="s">
        <v>417</v>
      </c>
      <c r="D749" t="s">
        <v>1730</v>
      </c>
      <c r="E749" t="s">
        <v>1751</v>
      </c>
      <c r="F749" t="str">
        <f>_xlfn.XLOOKUP(Table4[[#This Row],[Store_ID]],Table2[Store_ID],Table2[Region],"Unknown")</f>
        <v>North</v>
      </c>
      <c r="G749">
        <v>1</v>
      </c>
      <c r="H749">
        <f>IF(ISBLANK(G749),AVERAGE(Table4[Quantity]),(G749))</f>
        <v>1</v>
      </c>
      <c r="I749">
        <v>126.09</v>
      </c>
      <c r="J749">
        <f>IF(ISBLANK(I749),AVERAGE(Table4[Unit_Price]),(I749))</f>
        <v>126.09</v>
      </c>
      <c r="K749">
        <v>0.05</v>
      </c>
      <c r="L749">
        <f>Table4[[#This Row],[Quantity cleaned]]*Table4[[#This Row],[Unit Price Cleaned]]*(1-Table4[[#This Row],[Discount]])</f>
        <v>119.7855</v>
      </c>
      <c r="M749">
        <f>IF(ISBLANK(L749),AVERAGE(Table4[Total Amount]),(L749))</f>
        <v>119.7855</v>
      </c>
      <c r="N749" t="str">
        <f>_xlfn.XLOOKUP(Table4[[#This Row],[Product_ID]],Product_Dim[Product_ID],Product_Dim[Product_Name],"Missing")</f>
        <v>Vitamin E Body Lotion</v>
      </c>
      <c r="O749" t="str">
        <f>_xlfn.XLOOKUP(Table4[[#This Row],[Product_ID]],Product_Dim[Product_ID],Product_Dim[Category],0)</f>
        <v>Beauty</v>
      </c>
      <c r="P749">
        <f>_xlfn.XLOOKUP(Table4[[#This Row],[Product_ID]],Product_Dim[Product_ID],Product_Dim[Cost Cleaned2],"0")</f>
        <v>358.47</v>
      </c>
      <c r="Q749" s="4">
        <f>IFERROR(Table4[[#This Row],[Total Amount]]-Table4[[#This Row],[Cost]]*Table4[[#This Row],[Quantity]],0)</f>
        <v>-238.68450000000001</v>
      </c>
    </row>
    <row r="750" spans="1:17" x14ac:dyDescent="0.35">
      <c r="A750" t="s">
        <v>2563</v>
      </c>
      <c r="B750" s="1">
        <v>45917</v>
      </c>
      <c r="C750" t="s">
        <v>643</v>
      </c>
      <c r="D750" t="s">
        <v>1676</v>
      </c>
      <c r="E750" t="s">
        <v>1783</v>
      </c>
      <c r="F750" t="str">
        <f>_xlfn.XLOOKUP(Table4[[#This Row],[Store_ID]],Table2[Store_ID],Table2[Region],"Unknown")</f>
        <v>East</v>
      </c>
      <c r="G750">
        <v>4</v>
      </c>
      <c r="H750">
        <f>IF(ISBLANK(G750),AVERAGE(Table4[Quantity]),(G750))</f>
        <v>4</v>
      </c>
      <c r="I750">
        <v>602.39</v>
      </c>
      <c r="J750">
        <f>IF(ISBLANK(I750),AVERAGE(Table4[Unit_Price]),(I750))</f>
        <v>602.39</v>
      </c>
      <c r="K750">
        <v>0.19</v>
      </c>
      <c r="L750">
        <f>Table4[[#This Row],[Quantity cleaned]]*Table4[[#This Row],[Unit Price Cleaned]]*(1-Table4[[#This Row],[Discount]])</f>
        <v>1951.7436</v>
      </c>
      <c r="M750">
        <f>IF(ISBLANK(L750),AVERAGE(Table4[Total Amount]),(L750))</f>
        <v>1951.7436</v>
      </c>
      <c r="N750" t="str">
        <f>_xlfn.XLOOKUP(Table4[[#This Row],[Product_ID]],Product_Dim[Product_ID],Product_Dim[Product_Name],"Missing")</f>
        <v>Smart LED Light Strip</v>
      </c>
      <c r="O750" t="str">
        <f>_xlfn.XLOOKUP(Table4[[#This Row],[Product_ID]],Product_Dim[Product_ID],Product_Dim[Category],0)</f>
        <v>Electronics</v>
      </c>
      <c r="P750">
        <f>_xlfn.XLOOKUP(Table4[[#This Row],[Product_ID]],Product_Dim[Product_ID],Product_Dim[Cost Cleaned2],"0")</f>
        <v>349.17</v>
      </c>
      <c r="Q750" s="4">
        <f>IFERROR(Table4[[#This Row],[Total Amount]]-Table4[[#This Row],[Cost]]*Table4[[#This Row],[Quantity]],0)</f>
        <v>555.06359999999995</v>
      </c>
    </row>
    <row r="751" spans="1:17" x14ac:dyDescent="0.35">
      <c r="A751" t="s">
        <v>2564</v>
      </c>
      <c r="B751" s="1">
        <v>45941</v>
      </c>
      <c r="C751" t="s">
        <v>1018</v>
      </c>
      <c r="D751" t="s">
        <v>1706</v>
      </c>
      <c r="E751" t="s">
        <v>1760</v>
      </c>
      <c r="F751" t="str">
        <f>_xlfn.XLOOKUP(Table4[[#This Row],[Store_ID]],Table2[Store_ID],Table2[Region],"Unknown")</f>
        <v>North</v>
      </c>
      <c r="G751">
        <v>3</v>
      </c>
      <c r="H751">
        <f>IF(ISBLANK(G751),AVERAGE(Table4[Quantity]),(G751))</f>
        <v>3</v>
      </c>
      <c r="I751">
        <v>447.69</v>
      </c>
      <c r="J751">
        <f>IF(ISBLANK(I751),AVERAGE(Table4[Unit_Price]),(I751))</f>
        <v>447.69</v>
      </c>
      <c r="K751">
        <v>0.02</v>
      </c>
      <c r="L751">
        <f>Table4[[#This Row],[Quantity cleaned]]*Table4[[#This Row],[Unit Price Cleaned]]*(1-Table4[[#This Row],[Discount]])</f>
        <v>1316.2085999999999</v>
      </c>
      <c r="M751">
        <f>IF(ISBLANK(L751),AVERAGE(Table4[Total Amount]),(L751))</f>
        <v>1316.2085999999999</v>
      </c>
      <c r="N751" t="str">
        <f>_xlfn.XLOOKUP(Table4[[#This Row],[Product_ID]],Product_Dim[Product_ID],Product_Dim[Product_Name],"Missing")</f>
        <v>Fitness Resistance Bands</v>
      </c>
      <c r="O751" t="str">
        <f>_xlfn.XLOOKUP(Table4[[#This Row],[Product_ID]],Product_Dim[Product_ID],Product_Dim[Category],0)</f>
        <v>Sports</v>
      </c>
      <c r="P751">
        <f>_xlfn.XLOOKUP(Table4[[#This Row],[Product_ID]],Product_Dim[Product_ID],Product_Dim[Cost Cleaned2],"0")</f>
        <v>152.91999999999999</v>
      </c>
      <c r="Q751" s="4">
        <f>IFERROR(Table4[[#This Row],[Total Amount]]-Table4[[#This Row],[Cost]]*Table4[[#This Row],[Quantity]],0)</f>
        <v>857.44859999999994</v>
      </c>
    </row>
    <row r="752" spans="1:17" x14ac:dyDescent="0.35">
      <c r="A752" t="s">
        <v>2565</v>
      </c>
      <c r="B752" s="1">
        <v>45778</v>
      </c>
      <c r="C752" t="s">
        <v>789</v>
      </c>
      <c r="D752" t="s">
        <v>1610</v>
      </c>
      <c r="E752" t="s">
        <v>1760</v>
      </c>
      <c r="F752" t="str">
        <f>_xlfn.XLOOKUP(Table4[[#This Row],[Store_ID]],Table2[Store_ID],Table2[Region],"Unknown")</f>
        <v>North</v>
      </c>
      <c r="G752">
        <v>3</v>
      </c>
      <c r="H752">
        <f>IF(ISBLANK(G752),AVERAGE(Table4[Quantity]),(G752))</f>
        <v>3</v>
      </c>
      <c r="I752">
        <v>35.159999999999997</v>
      </c>
      <c r="J752">
        <f>IF(ISBLANK(I752),AVERAGE(Table4[Unit_Price]),(I752))</f>
        <v>35.159999999999997</v>
      </c>
      <c r="K752">
        <v>0.04</v>
      </c>
      <c r="L752">
        <f>Table4[[#This Row],[Quantity cleaned]]*Table4[[#This Row],[Unit Price Cleaned]]*(1-Table4[[#This Row],[Discount]])</f>
        <v>101.26079999999999</v>
      </c>
      <c r="M752">
        <f>IF(ISBLANK(L752),AVERAGE(Table4[Total Amount]),(L752))</f>
        <v>101.26079999999999</v>
      </c>
      <c r="N752" t="str">
        <f>_xlfn.XLOOKUP(Table4[[#This Row],[Product_ID]],Product_Dim[Product_ID],Product_Dim[Product_Name],"Missing")</f>
        <v>Gaming Mechanical Keyboard</v>
      </c>
      <c r="O752" t="str">
        <f>_xlfn.XLOOKUP(Table4[[#This Row],[Product_ID]],Product_Dim[Product_ID],Product_Dim[Category],0)</f>
        <v>Electronics</v>
      </c>
      <c r="P752">
        <f>_xlfn.XLOOKUP(Table4[[#This Row],[Product_ID]],Product_Dim[Product_ID],Product_Dim[Cost Cleaned2],"0")</f>
        <v>419.28</v>
      </c>
      <c r="Q752" s="4">
        <f>IFERROR(Table4[[#This Row],[Total Amount]]-Table4[[#This Row],[Cost]]*Table4[[#This Row],[Quantity]],0)</f>
        <v>-1156.5791999999999</v>
      </c>
    </row>
    <row r="753" spans="1:17" x14ac:dyDescent="0.35">
      <c r="A753" t="s">
        <v>2566</v>
      </c>
      <c r="B753" s="1">
        <v>45740</v>
      </c>
      <c r="C753" t="s">
        <v>1033</v>
      </c>
      <c r="D753" t="s">
        <v>1686</v>
      </c>
      <c r="E753" t="s">
        <v>1786</v>
      </c>
      <c r="F753" t="str">
        <f>_xlfn.XLOOKUP(Table4[[#This Row],[Store_ID]],Table2[Store_ID],Table2[Region],"Unknown")</f>
        <v>South</v>
      </c>
      <c r="G753">
        <v>2</v>
      </c>
      <c r="H753">
        <f>IF(ISBLANK(G753),AVERAGE(Table4[Quantity]),(G753))</f>
        <v>2</v>
      </c>
      <c r="I753">
        <v>838.59</v>
      </c>
      <c r="J753">
        <f>IF(ISBLANK(I753),AVERAGE(Table4[Unit_Price]),(I753))</f>
        <v>838.59</v>
      </c>
      <c r="K753">
        <v>0.18</v>
      </c>
      <c r="L753">
        <f>Table4[[#This Row],[Quantity cleaned]]*Table4[[#This Row],[Unit Price Cleaned]]*(1-Table4[[#This Row],[Discount]])</f>
        <v>1375.2876000000001</v>
      </c>
      <c r="M753">
        <f>IF(ISBLANK(L753),AVERAGE(Table4[Total Amount]),(L753))</f>
        <v>1375.2876000000001</v>
      </c>
      <c r="N753" t="str">
        <f>_xlfn.XLOOKUP(Table4[[#This Row],[Product_ID]],Product_Dim[Product_ID],Product_Dim[Product_Name],"Missing")</f>
        <v>Professional Jump Rope</v>
      </c>
      <c r="O753" t="str">
        <f>_xlfn.XLOOKUP(Table4[[#This Row],[Product_ID]],Product_Dim[Product_ID],Product_Dim[Category],0)</f>
        <v>Sports</v>
      </c>
      <c r="P753">
        <f>_xlfn.XLOOKUP(Table4[[#This Row],[Product_ID]],Product_Dim[Product_ID],Product_Dim[Cost Cleaned2],"0")</f>
        <v>477.61</v>
      </c>
      <c r="Q753" s="4">
        <f>IFERROR(Table4[[#This Row],[Total Amount]]-Table4[[#This Row],[Cost]]*Table4[[#This Row],[Quantity]],0)</f>
        <v>420.06760000000008</v>
      </c>
    </row>
    <row r="754" spans="1:17" x14ac:dyDescent="0.35">
      <c r="A754" t="s">
        <v>2567</v>
      </c>
      <c r="B754" s="1">
        <v>45598</v>
      </c>
      <c r="C754" t="s">
        <v>316</v>
      </c>
      <c r="D754" t="s">
        <v>1660</v>
      </c>
      <c r="E754" t="s">
        <v>1770</v>
      </c>
      <c r="F754" t="str">
        <f>_xlfn.XLOOKUP(Table4[[#This Row],[Store_ID]],Table2[Store_ID],Table2[Region],"Unknown")</f>
        <v>East</v>
      </c>
      <c r="G754">
        <v>4</v>
      </c>
      <c r="H754">
        <f>IF(ISBLANK(G754),AVERAGE(Table4[Quantity]),(G754))</f>
        <v>4</v>
      </c>
      <c r="I754">
        <v>867.94</v>
      </c>
      <c r="J754">
        <f>IF(ISBLANK(I754),AVERAGE(Table4[Unit_Price]),(I754))</f>
        <v>867.94</v>
      </c>
      <c r="K754">
        <v>0.26</v>
      </c>
      <c r="L754">
        <f>Table4[[#This Row],[Quantity cleaned]]*Table4[[#This Row],[Unit Price Cleaned]]*(1-Table4[[#This Row],[Discount]])</f>
        <v>2569.1024000000002</v>
      </c>
      <c r="M754">
        <f>IF(ISBLANK(L754),AVERAGE(Table4[Total Amount]),(L754))</f>
        <v>2569.1024000000002</v>
      </c>
      <c r="N754" t="str">
        <f>_xlfn.XLOOKUP(Table4[[#This Row],[Product_ID]],Product_Dim[Product_ID],Product_Dim[Product_Name],"Missing")</f>
        <v>Men's Hair Styling Gel</v>
      </c>
      <c r="O754" t="str">
        <f>_xlfn.XLOOKUP(Table4[[#This Row],[Product_ID]],Product_Dim[Product_ID],Product_Dim[Category],0)</f>
        <v>Beauty</v>
      </c>
      <c r="P754">
        <f>_xlfn.XLOOKUP(Table4[[#This Row],[Product_ID]],Product_Dim[Product_ID],Product_Dim[Cost Cleaned2],"0")</f>
        <v>17.309999999999999</v>
      </c>
      <c r="Q754" s="4">
        <f>IFERROR(Table4[[#This Row],[Total Amount]]-Table4[[#This Row],[Cost]]*Table4[[#This Row],[Quantity]],0)</f>
        <v>2499.8624000000004</v>
      </c>
    </row>
    <row r="755" spans="1:17" x14ac:dyDescent="0.35">
      <c r="A755" t="s">
        <v>2568</v>
      </c>
      <c r="B755" s="1">
        <v>45591</v>
      </c>
      <c r="C755" t="s">
        <v>638</v>
      </c>
      <c r="D755" t="s">
        <v>1620</v>
      </c>
      <c r="E755" t="s">
        <v>1801</v>
      </c>
      <c r="F755" t="str">
        <f>_xlfn.XLOOKUP(Table4[[#This Row],[Store_ID]],Table2[Store_ID],Table2[Region],"Unknown")</f>
        <v>North</v>
      </c>
      <c r="G755">
        <v>1</v>
      </c>
      <c r="H755">
        <f>IF(ISBLANK(G755),AVERAGE(Table4[Quantity]),(G755))</f>
        <v>1</v>
      </c>
      <c r="I755">
        <v>623.88</v>
      </c>
      <c r="J755">
        <f>IF(ISBLANK(I755),AVERAGE(Table4[Unit_Price]),(I755))</f>
        <v>623.88</v>
      </c>
      <c r="K755">
        <v>0.25</v>
      </c>
      <c r="L755">
        <f>Table4[[#This Row],[Quantity cleaned]]*Table4[[#This Row],[Unit Price Cleaned]]*(1-Table4[[#This Row],[Discount]])</f>
        <v>467.90999999999997</v>
      </c>
      <c r="M755">
        <f>IF(ISBLANK(L755),AVERAGE(Table4[Total Amount]),(L755))</f>
        <v>467.90999999999997</v>
      </c>
      <c r="N755" t="str">
        <f>_xlfn.XLOOKUP(Table4[[#This Row],[Product_ID]],Product_Dim[Product_ID],Product_Dim[Product_Name],"Missing")</f>
        <v>Portable Power Bank</v>
      </c>
      <c r="O755" t="str">
        <f>_xlfn.XLOOKUP(Table4[[#This Row],[Product_ID]],Product_Dim[Product_ID],Product_Dim[Category],0)</f>
        <v>Electronics</v>
      </c>
      <c r="P755">
        <f>_xlfn.XLOOKUP(Table4[[#This Row],[Product_ID]],Product_Dim[Product_ID],Product_Dim[Cost Cleaned2],"0")</f>
        <v>326.06</v>
      </c>
      <c r="Q755" s="4">
        <f>IFERROR(Table4[[#This Row],[Total Amount]]-Table4[[#This Row],[Cost]]*Table4[[#This Row],[Quantity]],0)</f>
        <v>141.84999999999997</v>
      </c>
    </row>
    <row r="756" spans="1:17" x14ac:dyDescent="0.35">
      <c r="A756" t="s">
        <v>2569</v>
      </c>
      <c r="B756" s="1">
        <v>45546</v>
      </c>
      <c r="C756" t="s">
        <v>580</v>
      </c>
      <c r="D756" t="s">
        <v>1626</v>
      </c>
      <c r="E756" t="s">
        <v>1793</v>
      </c>
      <c r="F756" t="str">
        <f>_xlfn.XLOOKUP(Table4[[#This Row],[Store_ID]],Table2[Store_ID],Table2[Region],"Unknown")</f>
        <v>South</v>
      </c>
      <c r="G756">
        <v>2</v>
      </c>
      <c r="H756">
        <f>IF(ISBLANK(G756),AVERAGE(Table4[Quantity]),(G756))</f>
        <v>2</v>
      </c>
      <c r="I756">
        <v>567.95000000000005</v>
      </c>
      <c r="J756">
        <f>IF(ISBLANK(I756),AVERAGE(Table4[Unit_Price]),(I756))</f>
        <v>567.95000000000005</v>
      </c>
      <c r="K756">
        <v>0.12</v>
      </c>
      <c r="L756">
        <f>Table4[[#This Row],[Quantity cleaned]]*Table4[[#This Row],[Unit Price Cleaned]]*(1-Table4[[#This Row],[Discount]])</f>
        <v>999.5920000000001</v>
      </c>
      <c r="M756">
        <f>IF(ISBLANK(L756),AVERAGE(Table4[Total Amount]),(L756))</f>
        <v>999.5920000000001</v>
      </c>
      <c r="N756" t="str">
        <f>_xlfn.XLOOKUP(Table4[[#This Row],[Product_ID]],Product_Dim[Product_ID],Product_Dim[Product_Name],"Missing")</f>
        <v>Smart Home WiFi Camera</v>
      </c>
      <c r="O756" t="str">
        <f>_xlfn.XLOOKUP(Table4[[#This Row],[Product_ID]],Product_Dim[Product_ID],Product_Dim[Category],0)</f>
        <v>Electronics</v>
      </c>
      <c r="P756">
        <f>_xlfn.XLOOKUP(Table4[[#This Row],[Product_ID]],Product_Dim[Product_ID],Product_Dim[Cost Cleaned2],"0")</f>
        <v>450.71</v>
      </c>
      <c r="Q756" s="4">
        <f>IFERROR(Table4[[#This Row],[Total Amount]]-Table4[[#This Row],[Cost]]*Table4[[#This Row],[Quantity]],0)</f>
        <v>98.172000000000139</v>
      </c>
    </row>
    <row r="757" spans="1:17" x14ac:dyDescent="0.35">
      <c r="A757" t="s">
        <v>2570</v>
      </c>
      <c r="B757" s="1">
        <v>45483</v>
      </c>
      <c r="C757" t="s">
        <v>1012</v>
      </c>
      <c r="D757" t="s">
        <v>1604</v>
      </c>
      <c r="E757" t="s">
        <v>1804</v>
      </c>
      <c r="F757" t="str">
        <f>_xlfn.XLOOKUP(Table4[[#This Row],[Store_ID]],Table2[Store_ID],Table2[Region],"Unknown")</f>
        <v>East</v>
      </c>
      <c r="G757">
        <v>2</v>
      </c>
      <c r="H757">
        <f>IF(ISBLANK(G757),AVERAGE(Table4[Quantity]),(G757))</f>
        <v>2</v>
      </c>
      <c r="I757">
        <v>671.69</v>
      </c>
      <c r="J757">
        <f>IF(ISBLANK(I757),AVERAGE(Table4[Unit_Price]),(I757))</f>
        <v>671.69</v>
      </c>
      <c r="K757">
        <v>0.19</v>
      </c>
      <c r="L757">
        <f>Table4[[#This Row],[Quantity cleaned]]*Table4[[#This Row],[Unit Price Cleaned]]*(1-Table4[[#This Row],[Discount]])</f>
        <v>1088.1378000000002</v>
      </c>
      <c r="M757">
        <f>IF(ISBLANK(L757),AVERAGE(Table4[Total Amount]),(L757))</f>
        <v>1088.1378000000002</v>
      </c>
      <c r="N757" t="str">
        <f>_xlfn.XLOOKUP(Table4[[#This Row],[Product_ID]],Product_Dim[Product_ID],Product_Dim[Product_Name],"Missing")</f>
        <v>Basketball</v>
      </c>
      <c r="O757" t="str">
        <f>_xlfn.XLOOKUP(Table4[[#This Row],[Product_ID]],Product_Dim[Product_ID],Product_Dim[Category],0)</f>
        <v>Sports</v>
      </c>
      <c r="P757">
        <f>_xlfn.XLOOKUP(Table4[[#This Row],[Product_ID]],Product_Dim[Product_ID],Product_Dim[Cost Cleaned2],"0")</f>
        <v>204.39</v>
      </c>
      <c r="Q757" s="4">
        <f>IFERROR(Table4[[#This Row],[Total Amount]]-Table4[[#This Row],[Cost]]*Table4[[#This Row],[Quantity]],0)</f>
        <v>679.35780000000022</v>
      </c>
    </row>
    <row r="758" spans="1:17" x14ac:dyDescent="0.35">
      <c r="A758" t="s">
        <v>2571</v>
      </c>
      <c r="B758" s="1">
        <v>45786</v>
      </c>
      <c r="C758" t="s">
        <v>667</v>
      </c>
      <c r="D758" t="s">
        <v>1551</v>
      </c>
      <c r="E758" t="s">
        <v>1773</v>
      </c>
      <c r="F758" t="str">
        <f>_xlfn.XLOOKUP(Table4[[#This Row],[Store_ID]],Table2[Store_ID],Table2[Region],"Unknown")</f>
        <v>South</v>
      </c>
      <c r="G758">
        <v>2</v>
      </c>
      <c r="H758">
        <f>IF(ISBLANK(G758),AVERAGE(Table4[Quantity]),(G758))</f>
        <v>2</v>
      </c>
      <c r="I758">
        <v>257.95999999999998</v>
      </c>
      <c r="J758">
        <f>IF(ISBLANK(I758),AVERAGE(Table4[Unit_Price]),(I758))</f>
        <v>257.95999999999998</v>
      </c>
      <c r="K758">
        <v>0.21</v>
      </c>
      <c r="L758">
        <f>Table4[[#This Row],[Quantity cleaned]]*Table4[[#This Row],[Unit Price Cleaned]]*(1-Table4[[#This Row],[Discount]])</f>
        <v>407.57679999999999</v>
      </c>
      <c r="M758">
        <f>IF(ISBLANK(L758),AVERAGE(Table4[Total Amount]),(L758))</f>
        <v>407.57679999999999</v>
      </c>
      <c r="N758" t="str">
        <f>_xlfn.XLOOKUP(Table4[[#This Row],[Product_ID]],Product_Dim[Product_ID],Product_Dim[Product_Name],"Missing")</f>
        <v>Herbal Face Moisturizer</v>
      </c>
      <c r="O758" t="str">
        <f>_xlfn.XLOOKUP(Table4[[#This Row],[Product_ID]],Product_Dim[Product_ID],Product_Dim[Category],0)</f>
        <v>Beauty</v>
      </c>
      <c r="P758">
        <f>_xlfn.XLOOKUP(Table4[[#This Row],[Product_ID]],Product_Dim[Product_ID],Product_Dim[Cost Cleaned2],"0")</f>
        <v>312.8</v>
      </c>
      <c r="Q758" s="4">
        <f>IFERROR(Table4[[#This Row],[Total Amount]]-Table4[[#This Row],[Cost]]*Table4[[#This Row],[Quantity]],0)</f>
        <v>-218.02320000000003</v>
      </c>
    </row>
    <row r="759" spans="1:17" x14ac:dyDescent="0.35">
      <c r="A759" t="s">
        <v>2572</v>
      </c>
      <c r="B759" s="1">
        <v>45475</v>
      </c>
      <c r="C759" t="s">
        <v>661</v>
      </c>
      <c r="D759" t="s">
        <v>1738</v>
      </c>
      <c r="E759" t="s">
        <v>1807</v>
      </c>
      <c r="F759" t="str">
        <f>_xlfn.XLOOKUP(Table4[[#This Row],[Store_ID]],Table2[Store_ID],Table2[Region],"Unknown")</f>
        <v>East</v>
      </c>
      <c r="G759">
        <v>4</v>
      </c>
      <c r="H759">
        <f>IF(ISBLANK(G759),AVERAGE(Table4[Quantity]),(G759))</f>
        <v>4</v>
      </c>
      <c r="I759">
        <v>281.48</v>
      </c>
      <c r="J759">
        <f>IF(ISBLANK(I759),AVERAGE(Table4[Unit_Price]),(I759))</f>
        <v>281.48</v>
      </c>
      <c r="K759">
        <v>0.27</v>
      </c>
      <c r="L759">
        <f>Table4[[#This Row],[Quantity cleaned]]*Table4[[#This Row],[Unit Price Cleaned]]*(1-Table4[[#This Row],[Discount]])</f>
        <v>821.92160000000001</v>
      </c>
      <c r="M759">
        <f>IF(ISBLANK(L759),AVERAGE(Table4[Total Amount]),(L759))</f>
        <v>821.92160000000001</v>
      </c>
      <c r="N759" t="str">
        <f>_xlfn.XLOOKUP(Table4[[#This Row],[Product_ID]],Product_Dim[Product_ID],Product_Dim[Product_Name],"Missing")</f>
        <v>Portable Bluetooth Speaker</v>
      </c>
      <c r="O759" t="str">
        <f>_xlfn.XLOOKUP(Table4[[#This Row],[Product_ID]],Product_Dim[Product_ID],Product_Dim[Category],0)</f>
        <v>Electronics</v>
      </c>
      <c r="P759">
        <f>_xlfn.XLOOKUP(Table4[[#This Row],[Product_ID]],Product_Dim[Product_ID],Product_Dim[Cost Cleaned2],"0")</f>
        <v>431.67</v>
      </c>
      <c r="Q759" s="4">
        <f>IFERROR(Table4[[#This Row],[Total Amount]]-Table4[[#This Row],[Cost]]*Table4[[#This Row],[Quantity]],0)</f>
        <v>-904.75840000000005</v>
      </c>
    </row>
    <row r="760" spans="1:17" x14ac:dyDescent="0.35">
      <c r="A760" t="s">
        <v>2573</v>
      </c>
      <c r="B760" s="1">
        <v>45470</v>
      </c>
      <c r="C760" t="s">
        <v>991</v>
      </c>
      <c r="D760" t="s">
        <v>1582</v>
      </c>
      <c r="E760" t="s">
        <v>1786</v>
      </c>
      <c r="F760" t="str">
        <f>_xlfn.XLOOKUP(Table4[[#This Row],[Store_ID]],Table2[Store_ID],Table2[Region],"Unknown")</f>
        <v>South</v>
      </c>
      <c r="G760">
        <v>1</v>
      </c>
      <c r="H760">
        <f>IF(ISBLANK(G760),AVERAGE(Table4[Quantity]),(G760))</f>
        <v>1</v>
      </c>
      <c r="I760">
        <v>202.13</v>
      </c>
      <c r="J760">
        <f>IF(ISBLANK(I760),AVERAGE(Table4[Unit_Price]),(I760))</f>
        <v>202.13</v>
      </c>
      <c r="K760">
        <v>0.13</v>
      </c>
      <c r="L760">
        <f>Table4[[#This Row],[Quantity cleaned]]*Table4[[#This Row],[Unit Price Cleaned]]*(1-Table4[[#This Row],[Discount]])</f>
        <v>175.85309999999998</v>
      </c>
      <c r="M760">
        <f>IF(ISBLANK(L760),AVERAGE(Table4[Total Amount]),(L760))</f>
        <v>175.85309999999998</v>
      </c>
      <c r="N760" t="str">
        <f>_xlfn.XLOOKUP(Table4[[#This Row],[Product_ID]],Product_Dim[Product_ID],Product_Dim[Product_Name],"Missing")</f>
        <v>Outdoor Sports Water Bottle</v>
      </c>
      <c r="O760" t="str">
        <f>_xlfn.XLOOKUP(Table4[[#This Row],[Product_ID]],Product_Dim[Product_ID],Product_Dim[Category],0)</f>
        <v>Sports</v>
      </c>
      <c r="P760">
        <f>_xlfn.XLOOKUP(Table4[[#This Row],[Product_ID]],Product_Dim[Product_ID],Product_Dim[Cost Cleaned2],"0")</f>
        <v>131.51</v>
      </c>
      <c r="Q760" s="4">
        <f>IFERROR(Table4[[#This Row],[Total Amount]]-Table4[[#This Row],[Cost]]*Table4[[#This Row],[Quantity]],0)</f>
        <v>44.343099999999993</v>
      </c>
    </row>
    <row r="761" spans="1:17" x14ac:dyDescent="0.35">
      <c r="A761" t="s">
        <v>2574</v>
      </c>
      <c r="B761" s="1">
        <v>45243</v>
      </c>
      <c r="C761" t="s">
        <v>858</v>
      </c>
      <c r="D761" t="s">
        <v>1690</v>
      </c>
      <c r="E761" t="s">
        <v>1767</v>
      </c>
      <c r="F761" t="str">
        <f>_xlfn.XLOOKUP(Table4[[#This Row],[Store_ID]],Table2[Store_ID],Table2[Region],"Unknown")</f>
        <v>North</v>
      </c>
      <c r="G761">
        <v>1</v>
      </c>
      <c r="H761">
        <f>IF(ISBLANK(G761),AVERAGE(Table4[Quantity]),(G761))</f>
        <v>1</v>
      </c>
      <c r="I761">
        <v>370.66</v>
      </c>
      <c r="J761">
        <f>IF(ISBLANK(I761),AVERAGE(Table4[Unit_Price]),(I761))</f>
        <v>370.66</v>
      </c>
      <c r="K761">
        <v>0.01</v>
      </c>
      <c r="L761">
        <f>Table4[[#This Row],[Quantity cleaned]]*Table4[[#This Row],[Unit Price Cleaned]]*(1-Table4[[#This Row],[Discount]])</f>
        <v>366.95340000000004</v>
      </c>
      <c r="M761">
        <f>IF(ISBLANK(L761),AVERAGE(Table4[Total Amount]),(L761))</f>
        <v>366.95340000000004</v>
      </c>
      <c r="N761" t="str">
        <f>_xlfn.XLOOKUP(Table4[[#This Row],[Product_ID]],Product_Dim[Product_ID],Product_Dim[Product_Name],"Missing")</f>
        <v>Bluetooth Car Audio System</v>
      </c>
      <c r="O761" t="str">
        <f>_xlfn.XLOOKUP(Table4[[#This Row],[Product_ID]],Product_Dim[Product_ID],Product_Dim[Category],0)</f>
        <v>Electronics</v>
      </c>
      <c r="P761">
        <f>_xlfn.XLOOKUP(Table4[[#This Row],[Product_ID]],Product_Dim[Product_ID],Product_Dim[Cost Cleaned2],"0")</f>
        <v>403.71</v>
      </c>
      <c r="Q761" s="4">
        <f>IFERROR(Table4[[#This Row],[Total Amount]]-Table4[[#This Row],[Cost]]*Table4[[#This Row],[Quantity]],0)</f>
        <v>-36.756599999999935</v>
      </c>
    </row>
    <row r="762" spans="1:17" x14ac:dyDescent="0.35">
      <c r="A762" t="s">
        <v>2575</v>
      </c>
      <c r="B762" s="1">
        <v>45341</v>
      </c>
      <c r="C762" t="s">
        <v>27</v>
      </c>
      <c r="D762" t="s">
        <v>1664</v>
      </c>
      <c r="E762" t="s">
        <v>1788</v>
      </c>
      <c r="F762" t="str">
        <f>_xlfn.XLOOKUP(Table4[[#This Row],[Store_ID]],Table2[Store_ID],Table2[Region],"Unknown")</f>
        <v>North</v>
      </c>
      <c r="G762">
        <v>4</v>
      </c>
      <c r="H762">
        <f>IF(ISBLANK(G762),AVERAGE(Table4[Quantity]),(G762))</f>
        <v>4</v>
      </c>
      <c r="I762">
        <v>731.53</v>
      </c>
      <c r="J762">
        <f>IF(ISBLANK(I762),AVERAGE(Table4[Unit_Price]),(I762))</f>
        <v>731.53</v>
      </c>
      <c r="K762">
        <v>0.12</v>
      </c>
      <c r="L762">
        <f>Table4[[#This Row],[Quantity cleaned]]*Table4[[#This Row],[Unit Price Cleaned]]*(1-Table4[[#This Row],[Discount]])</f>
        <v>2574.9856</v>
      </c>
      <c r="M762">
        <f>IF(ISBLANK(L762),AVERAGE(Table4[Total Amount]),(L762))</f>
        <v>2574.9856</v>
      </c>
      <c r="N762" t="str">
        <f>_xlfn.XLOOKUP(Table4[[#This Row],[Product_ID]],Product_Dim[Product_ID],Product_Dim[Product_Name],"Missing")</f>
        <v>Tennis Ball 3-Pack</v>
      </c>
      <c r="O762" t="str">
        <f>_xlfn.XLOOKUP(Table4[[#This Row],[Product_ID]],Product_Dim[Product_ID],Product_Dim[Category],0)</f>
        <v>Sports</v>
      </c>
      <c r="P762">
        <f>_xlfn.XLOOKUP(Table4[[#This Row],[Product_ID]],Product_Dim[Product_ID],Product_Dim[Cost Cleaned2],"0")</f>
        <v>103.45</v>
      </c>
      <c r="Q762" s="4">
        <f>IFERROR(Table4[[#This Row],[Total Amount]]-Table4[[#This Row],[Cost]]*Table4[[#This Row],[Quantity]],0)</f>
        <v>2161.1855999999998</v>
      </c>
    </row>
    <row r="763" spans="1:17" x14ac:dyDescent="0.35">
      <c r="A763" t="s">
        <v>2576</v>
      </c>
      <c r="B763" s="1">
        <v>45371</v>
      </c>
      <c r="C763" t="s">
        <v>545</v>
      </c>
      <c r="D763" t="s">
        <v>1698</v>
      </c>
      <c r="E763" t="s">
        <v>1751</v>
      </c>
      <c r="F763" t="str">
        <f>_xlfn.XLOOKUP(Table4[[#This Row],[Store_ID]],Table2[Store_ID],Table2[Region],"Unknown")</f>
        <v>North</v>
      </c>
      <c r="G763">
        <v>3</v>
      </c>
      <c r="H763">
        <f>IF(ISBLANK(G763),AVERAGE(Table4[Quantity]),(G763))</f>
        <v>3</v>
      </c>
      <c r="I763">
        <v>468.25</v>
      </c>
      <c r="J763">
        <f>IF(ISBLANK(I763),AVERAGE(Table4[Unit_Price]),(I763))</f>
        <v>468.25</v>
      </c>
      <c r="K763">
        <v>7.0000000000000007E-2</v>
      </c>
      <c r="L763">
        <f>Table4[[#This Row],[Quantity cleaned]]*Table4[[#This Row],[Unit Price Cleaned]]*(1-Table4[[#This Row],[Discount]])</f>
        <v>1306.4175</v>
      </c>
      <c r="M763">
        <f>IF(ISBLANK(L763),AVERAGE(Table4[Total Amount]),(L763))</f>
        <v>1306.4175</v>
      </c>
      <c r="N763" t="str">
        <f>_xlfn.XLOOKUP(Table4[[#This Row],[Product_ID]],Product_Dim[Product_ID],Product_Dim[Product_Name],"Missing")</f>
        <v>Essential Oil Diffuser</v>
      </c>
      <c r="O763" t="str">
        <f>_xlfn.XLOOKUP(Table4[[#This Row],[Product_ID]],Product_Dim[Product_ID],Product_Dim[Category],0)</f>
        <v>Home</v>
      </c>
      <c r="P763">
        <f>_xlfn.XLOOKUP(Table4[[#This Row],[Product_ID]],Product_Dim[Product_ID],Product_Dim[Cost Cleaned2],"0")</f>
        <v>325.26</v>
      </c>
      <c r="Q763" s="4">
        <f>IFERROR(Table4[[#This Row],[Total Amount]]-Table4[[#This Row],[Cost]]*Table4[[#This Row],[Quantity]],0)</f>
        <v>330.63750000000005</v>
      </c>
    </row>
    <row r="764" spans="1:17" x14ac:dyDescent="0.35">
      <c r="A764" t="s">
        <v>2577</v>
      </c>
      <c r="B764" s="1">
        <v>45360</v>
      </c>
      <c r="C764" t="s">
        <v>12</v>
      </c>
      <c r="D764" t="s">
        <v>1676</v>
      </c>
      <c r="E764" t="s">
        <v>1746</v>
      </c>
      <c r="F764" t="str">
        <f>_xlfn.XLOOKUP(Table4[[#This Row],[Store_ID]],Table2[Store_ID],Table2[Region],"Unknown")</f>
        <v>East</v>
      </c>
      <c r="G764">
        <v>1</v>
      </c>
      <c r="H764">
        <f>IF(ISBLANK(G764),AVERAGE(Table4[Quantity]),(G764))</f>
        <v>1</v>
      </c>
      <c r="I764">
        <v>928.72</v>
      </c>
      <c r="J764">
        <f>IF(ISBLANK(I764),AVERAGE(Table4[Unit_Price]),(I764))</f>
        <v>928.72</v>
      </c>
      <c r="K764">
        <v>0.1</v>
      </c>
      <c r="L764">
        <f>Table4[[#This Row],[Quantity cleaned]]*Table4[[#This Row],[Unit Price Cleaned]]*(1-Table4[[#This Row],[Discount]])</f>
        <v>835.84800000000007</v>
      </c>
      <c r="M764">
        <f>IF(ISBLANK(L764),AVERAGE(Table4[Total Amount]),(L764))</f>
        <v>835.84800000000007</v>
      </c>
      <c r="N764" t="str">
        <f>_xlfn.XLOOKUP(Table4[[#This Row],[Product_ID]],Product_Dim[Product_ID],Product_Dim[Product_Name],"Missing")</f>
        <v>Smart LED Light Strip</v>
      </c>
      <c r="O764" t="str">
        <f>_xlfn.XLOOKUP(Table4[[#This Row],[Product_ID]],Product_Dim[Product_ID],Product_Dim[Category],0)</f>
        <v>Electronics</v>
      </c>
      <c r="P764">
        <f>_xlfn.XLOOKUP(Table4[[#This Row],[Product_ID]],Product_Dim[Product_ID],Product_Dim[Cost Cleaned2],"0")</f>
        <v>349.17</v>
      </c>
      <c r="Q764" s="4">
        <f>IFERROR(Table4[[#This Row],[Total Amount]]-Table4[[#This Row],[Cost]]*Table4[[#This Row],[Quantity]],0)</f>
        <v>486.67800000000005</v>
      </c>
    </row>
    <row r="765" spans="1:17" x14ac:dyDescent="0.35">
      <c r="A765" t="s">
        <v>2578</v>
      </c>
      <c r="B765" s="1">
        <v>45499</v>
      </c>
      <c r="C765" t="s">
        <v>355</v>
      </c>
      <c r="D765" t="s">
        <v>1547</v>
      </c>
      <c r="E765" t="s">
        <v>1804</v>
      </c>
      <c r="F765" t="str">
        <f>_xlfn.XLOOKUP(Table4[[#This Row],[Store_ID]],Table2[Store_ID],Table2[Region],"Unknown")</f>
        <v>East</v>
      </c>
      <c r="G765">
        <v>3</v>
      </c>
      <c r="H765">
        <f>IF(ISBLANK(G765),AVERAGE(Table4[Quantity]),(G765))</f>
        <v>3</v>
      </c>
      <c r="I765">
        <v>217.22</v>
      </c>
      <c r="J765">
        <f>IF(ISBLANK(I765),AVERAGE(Table4[Unit_Price]),(I765))</f>
        <v>217.22</v>
      </c>
      <c r="K765">
        <v>0.06</v>
      </c>
      <c r="L765">
        <f>Table4[[#This Row],[Quantity cleaned]]*Table4[[#This Row],[Unit Price Cleaned]]*(1-Table4[[#This Row],[Discount]])</f>
        <v>612.56039999999996</v>
      </c>
      <c r="M765">
        <f>IF(ISBLANK(L765),AVERAGE(Table4[Total Amount]),(L765))</f>
        <v>612.56039999999996</v>
      </c>
      <c r="N765" t="str">
        <f>_xlfn.XLOOKUP(Table4[[#This Row],[Product_ID]],Product_Dim[Product_ID],Product_Dim[Product_Name],"Missing")</f>
        <v>Women's Yoga Pants</v>
      </c>
      <c r="O765" t="str">
        <f>_xlfn.XLOOKUP(Table4[[#This Row],[Product_ID]],Product_Dim[Product_ID],Product_Dim[Category],0)</f>
        <v>Clothing</v>
      </c>
      <c r="P765">
        <f>_xlfn.XLOOKUP(Table4[[#This Row],[Product_ID]],Product_Dim[Product_ID],Product_Dim[Cost Cleaned2],"0")</f>
        <v>306.45999999999998</v>
      </c>
      <c r="Q765" s="4">
        <f>IFERROR(Table4[[#This Row],[Total Amount]]-Table4[[#This Row],[Cost]]*Table4[[#This Row],[Quantity]],0)</f>
        <v>-306.81959999999992</v>
      </c>
    </row>
    <row r="766" spans="1:17" x14ac:dyDescent="0.35">
      <c r="A766" t="s">
        <v>2579</v>
      </c>
      <c r="B766" s="1">
        <v>45745</v>
      </c>
      <c r="C766" t="s">
        <v>1255</v>
      </c>
      <c r="D766" t="s">
        <v>1590</v>
      </c>
      <c r="E766" t="s">
        <v>1760</v>
      </c>
      <c r="F766" t="str">
        <f>_xlfn.XLOOKUP(Table4[[#This Row],[Store_ID]],Table2[Store_ID],Table2[Region],"Unknown")</f>
        <v>North</v>
      </c>
      <c r="G766">
        <v>1</v>
      </c>
      <c r="H766">
        <f>IF(ISBLANK(G766),AVERAGE(Table4[Quantity]),(G766))</f>
        <v>1</v>
      </c>
      <c r="I766">
        <v>387.99</v>
      </c>
      <c r="J766">
        <f>IF(ISBLANK(I766),AVERAGE(Table4[Unit_Price]),(I766))</f>
        <v>387.99</v>
      </c>
      <c r="K766">
        <v>0.3</v>
      </c>
      <c r="L766">
        <f>Table4[[#This Row],[Quantity cleaned]]*Table4[[#This Row],[Unit Price Cleaned]]*(1-Table4[[#This Row],[Discount]])</f>
        <v>271.59299999999996</v>
      </c>
      <c r="M766">
        <f>IF(ISBLANK(L766),AVERAGE(Table4[Total Amount]),(L766))</f>
        <v>271.59299999999996</v>
      </c>
      <c r="N766" t="str">
        <f>_xlfn.XLOOKUP(Table4[[#This Row],[Product_ID]],Product_Dim[Product_ID],Product_Dim[Product_Name],"Missing")</f>
        <v>Foldable Camping Chair</v>
      </c>
      <c r="O766" t="str">
        <f>_xlfn.XLOOKUP(Table4[[#This Row],[Product_ID]],Product_Dim[Product_ID],Product_Dim[Category],0)</f>
        <v>Sports</v>
      </c>
      <c r="P766">
        <f>_xlfn.XLOOKUP(Table4[[#This Row],[Product_ID]],Product_Dim[Product_ID],Product_Dim[Cost Cleaned2],"0")</f>
        <v>166.06</v>
      </c>
      <c r="Q766" s="4">
        <f>IFERROR(Table4[[#This Row],[Total Amount]]-Table4[[#This Row],[Cost]]*Table4[[#This Row],[Quantity]],0)</f>
        <v>105.53299999999996</v>
      </c>
    </row>
    <row r="767" spans="1:17" x14ac:dyDescent="0.35">
      <c r="A767" t="s">
        <v>2580</v>
      </c>
      <c r="B767" s="1">
        <v>45718</v>
      </c>
      <c r="C767" t="s">
        <v>1461</v>
      </c>
      <c r="D767" t="s">
        <v>1578</v>
      </c>
      <c r="E767" t="s">
        <v>1770</v>
      </c>
      <c r="F767" t="str">
        <f>_xlfn.XLOOKUP(Table4[[#This Row],[Store_ID]],Table2[Store_ID],Table2[Region],"Unknown")</f>
        <v>East</v>
      </c>
      <c r="G767">
        <v>4</v>
      </c>
      <c r="H767">
        <f>IF(ISBLANK(G767),AVERAGE(Table4[Quantity]),(G767))</f>
        <v>4</v>
      </c>
      <c r="I767">
        <v>186.24</v>
      </c>
      <c r="J767">
        <f>IF(ISBLANK(I767),AVERAGE(Table4[Unit_Price]),(I767))</f>
        <v>186.24</v>
      </c>
      <c r="K767">
        <v>0.23</v>
      </c>
      <c r="L767">
        <f>Table4[[#This Row],[Quantity cleaned]]*Table4[[#This Row],[Unit Price Cleaned]]*(1-Table4[[#This Row],[Discount]])</f>
        <v>573.61920000000009</v>
      </c>
      <c r="M767">
        <f>IF(ISBLANK(L767),AVERAGE(Table4[Total Amount]),(L767))</f>
        <v>573.61920000000009</v>
      </c>
      <c r="N767" t="str">
        <f>_xlfn.XLOOKUP(Table4[[#This Row],[Product_ID]],Product_Dim[Product_ID],Product_Dim[Product_Name],"Missing")</f>
        <v>Women's Denim Jeans</v>
      </c>
      <c r="O767" t="str">
        <f>_xlfn.XLOOKUP(Table4[[#This Row],[Product_ID]],Product_Dim[Product_ID],Product_Dim[Category],0)</f>
        <v>Clothing</v>
      </c>
      <c r="P767">
        <f>_xlfn.XLOOKUP(Table4[[#This Row],[Product_ID]],Product_Dim[Product_ID],Product_Dim[Cost Cleaned2],"0")</f>
        <v>254.04361702127662</v>
      </c>
      <c r="Q767" s="4">
        <f>IFERROR(Table4[[#This Row],[Total Amount]]-Table4[[#This Row],[Cost]]*Table4[[#This Row],[Quantity]],0)</f>
        <v>-442.55526808510638</v>
      </c>
    </row>
    <row r="768" spans="1:17" x14ac:dyDescent="0.35">
      <c r="A768" t="s">
        <v>2581</v>
      </c>
      <c r="B768" s="1">
        <v>45454</v>
      </c>
      <c r="C768" t="s">
        <v>932</v>
      </c>
      <c r="D768" t="s">
        <v>1622</v>
      </c>
      <c r="E768" t="s">
        <v>1776</v>
      </c>
      <c r="F768" t="str">
        <f>_xlfn.XLOOKUP(Table4[[#This Row],[Store_ID]],Table2[Store_ID],Table2[Region],"Unknown")</f>
        <v>West</v>
      </c>
      <c r="G768">
        <v>4</v>
      </c>
      <c r="H768">
        <f>IF(ISBLANK(G768),AVERAGE(Table4[Quantity]),(G768))</f>
        <v>4</v>
      </c>
      <c r="I768">
        <v>609.05999999999995</v>
      </c>
      <c r="J768">
        <f>IF(ISBLANK(I768),AVERAGE(Table4[Unit_Price]),(I768))</f>
        <v>609.05999999999995</v>
      </c>
      <c r="K768">
        <v>0.22</v>
      </c>
      <c r="L768">
        <f>Table4[[#This Row],[Quantity cleaned]]*Table4[[#This Row],[Unit Price Cleaned]]*(1-Table4[[#This Row],[Discount]])</f>
        <v>1900.2672</v>
      </c>
      <c r="M768">
        <f>IF(ISBLANK(L768),AVERAGE(Table4[Total Amount]),(L768))</f>
        <v>1900.2672</v>
      </c>
      <c r="N768" t="str">
        <f>_xlfn.XLOOKUP(Table4[[#This Row],[Product_ID]],Product_Dim[Product_ID],Product_Dim[Product_Name],"Missing")</f>
        <v>Noise-Canceling Headphones</v>
      </c>
      <c r="O768" t="str">
        <f>_xlfn.XLOOKUP(Table4[[#This Row],[Product_ID]],Product_Dim[Product_ID],Product_Dim[Category],0)</f>
        <v>Electronics</v>
      </c>
      <c r="P768">
        <f>_xlfn.XLOOKUP(Table4[[#This Row],[Product_ID]],Product_Dim[Product_ID],Product_Dim[Cost Cleaned2],"0")</f>
        <v>38.520000000000003</v>
      </c>
      <c r="Q768" s="4">
        <f>IFERROR(Table4[[#This Row],[Total Amount]]-Table4[[#This Row],[Cost]]*Table4[[#This Row],[Quantity]],0)</f>
        <v>1746.1872000000001</v>
      </c>
    </row>
    <row r="769" spans="1:17" x14ac:dyDescent="0.35">
      <c r="A769" t="s">
        <v>2582</v>
      </c>
      <c r="B769" s="1">
        <v>45434</v>
      </c>
      <c r="C769" t="s">
        <v>1350</v>
      </c>
      <c r="D769" t="s">
        <v>1608</v>
      </c>
      <c r="E769" t="s">
        <v>1786</v>
      </c>
      <c r="F769" t="str">
        <f>_xlfn.XLOOKUP(Table4[[#This Row],[Store_ID]],Table2[Store_ID],Table2[Region],"Unknown")</f>
        <v>South</v>
      </c>
      <c r="G769">
        <v>1</v>
      </c>
      <c r="H769">
        <f>IF(ISBLANK(G769),AVERAGE(Table4[Quantity]),(G769))</f>
        <v>1</v>
      </c>
      <c r="I769">
        <v>827.91</v>
      </c>
      <c r="J769">
        <f>IF(ISBLANK(I769),AVERAGE(Table4[Unit_Price]),(I769))</f>
        <v>827.91</v>
      </c>
      <c r="K769">
        <v>0.21</v>
      </c>
      <c r="L769">
        <f>Table4[[#This Row],[Quantity cleaned]]*Table4[[#This Row],[Unit Price Cleaned]]*(1-Table4[[#This Row],[Discount]])</f>
        <v>654.0489</v>
      </c>
      <c r="M769">
        <f>IF(ISBLANK(L769),AVERAGE(Table4[Total Amount]),(L769))</f>
        <v>654.0489</v>
      </c>
      <c r="N769" t="str">
        <f>_xlfn.XLOOKUP(Table4[[#This Row],[Product_ID]],Product_Dim[Product_ID],Product_Dim[Product_Name],"Missing")</f>
        <v>Modern Wall Clock</v>
      </c>
      <c r="O769" t="str">
        <f>_xlfn.XLOOKUP(Table4[[#This Row],[Product_ID]],Product_Dim[Product_ID],Product_Dim[Category],0)</f>
        <v>Home</v>
      </c>
      <c r="P769">
        <f>_xlfn.XLOOKUP(Table4[[#This Row],[Product_ID]],Product_Dim[Product_ID],Product_Dim[Cost Cleaned2],"0")</f>
        <v>179.77</v>
      </c>
      <c r="Q769" s="4">
        <f>IFERROR(Table4[[#This Row],[Total Amount]]-Table4[[#This Row],[Cost]]*Table4[[#This Row],[Quantity]],0)</f>
        <v>474.27890000000002</v>
      </c>
    </row>
    <row r="770" spans="1:17" x14ac:dyDescent="0.35">
      <c r="A770" t="s">
        <v>2583</v>
      </c>
      <c r="B770" s="1">
        <v>45486</v>
      </c>
      <c r="C770" t="s">
        <v>577</v>
      </c>
      <c r="D770" t="s">
        <v>1708</v>
      </c>
      <c r="E770" t="s">
        <v>1746</v>
      </c>
      <c r="F770" t="str">
        <f>_xlfn.XLOOKUP(Table4[[#This Row],[Store_ID]],Table2[Store_ID],Table2[Region],"Unknown")</f>
        <v>East</v>
      </c>
      <c r="G770">
        <v>1</v>
      </c>
      <c r="H770">
        <f>IF(ISBLANK(G770),AVERAGE(Table4[Quantity]),(G770))</f>
        <v>1</v>
      </c>
      <c r="I770">
        <v>303.79000000000002</v>
      </c>
      <c r="J770">
        <f>IF(ISBLANK(I770),AVERAGE(Table4[Unit_Price]),(I770))</f>
        <v>303.79000000000002</v>
      </c>
      <c r="K770">
        <v>0.24</v>
      </c>
      <c r="L770">
        <f>Table4[[#This Row],[Quantity cleaned]]*Table4[[#This Row],[Unit Price Cleaned]]*(1-Table4[[#This Row],[Discount]])</f>
        <v>230.88040000000001</v>
      </c>
      <c r="M770">
        <f>IF(ISBLANK(L770),AVERAGE(Table4[Total Amount]),(L770))</f>
        <v>230.88040000000001</v>
      </c>
      <c r="N770" t="str">
        <f>_xlfn.XLOOKUP(Table4[[#This Row],[Product_ID]],Product_Dim[Product_ID],Product_Dim[Product_Name],"Missing")</f>
        <v>Hydrating Face Cleanser</v>
      </c>
      <c r="O770" t="str">
        <f>_xlfn.XLOOKUP(Table4[[#This Row],[Product_ID]],Product_Dim[Product_ID],Product_Dim[Category],0)</f>
        <v>Beauty</v>
      </c>
      <c r="P770">
        <f>_xlfn.XLOOKUP(Table4[[#This Row],[Product_ID]],Product_Dim[Product_ID],Product_Dim[Cost Cleaned2],"0")</f>
        <v>254.04361702127662</v>
      </c>
      <c r="Q770" s="4">
        <f>IFERROR(Table4[[#This Row],[Total Amount]]-Table4[[#This Row],[Cost]]*Table4[[#This Row],[Quantity]],0)</f>
        <v>-23.163217021276608</v>
      </c>
    </row>
    <row r="771" spans="1:17" x14ac:dyDescent="0.35">
      <c r="A771" t="s">
        <v>2584</v>
      </c>
      <c r="B771" s="1">
        <v>45902</v>
      </c>
      <c r="C771" t="s">
        <v>364</v>
      </c>
      <c r="D771" t="s">
        <v>1616</v>
      </c>
      <c r="E771" t="s">
        <v>1770</v>
      </c>
      <c r="F771" t="str">
        <f>_xlfn.XLOOKUP(Table4[[#This Row],[Store_ID]],Table2[Store_ID],Table2[Region],"Unknown")</f>
        <v>East</v>
      </c>
      <c r="G771">
        <v>2</v>
      </c>
      <c r="H771">
        <f>IF(ISBLANK(G771),AVERAGE(Table4[Quantity]),(G771))</f>
        <v>2</v>
      </c>
      <c r="I771">
        <v>365.91</v>
      </c>
      <c r="J771">
        <f>IF(ISBLANK(I771),AVERAGE(Table4[Unit_Price]),(I771))</f>
        <v>365.91</v>
      </c>
      <c r="K771">
        <v>0.14000000000000001</v>
      </c>
      <c r="L771">
        <f>Table4[[#This Row],[Quantity cleaned]]*Table4[[#This Row],[Unit Price Cleaned]]*(1-Table4[[#This Row],[Discount]])</f>
        <v>629.36520000000007</v>
      </c>
      <c r="M771">
        <f>IF(ISBLANK(L771),AVERAGE(Table4[Total Amount]),(L771))</f>
        <v>629.36520000000007</v>
      </c>
      <c r="N771" t="str">
        <f>_xlfn.XLOOKUP(Table4[[#This Row],[Product_ID]],Product_Dim[Product_ID],Product_Dim[Product_Name],"Missing")</f>
        <v>Men's Casual Sneakers</v>
      </c>
      <c r="O771" t="str">
        <f>_xlfn.XLOOKUP(Table4[[#This Row],[Product_ID]],Product_Dim[Product_ID],Product_Dim[Category],0)</f>
        <v>Clothing</v>
      </c>
      <c r="P771">
        <f>_xlfn.XLOOKUP(Table4[[#This Row],[Product_ID]],Product_Dim[Product_ID],Product_Dim[Cost Cleaned2],"0")</f>
        <v>353.47</v>
      </c>
      <c r="Q771" s="4">
        <f>IFERROR(Table4[[#This Row],[Total Amount]]-Table4[[#This Row],[Cost]]*Table4[[#This Row],[Quantity]],0)</f>
        <v>-77.574799999999982</v>
      </c>
    </row>
    <row r="772" spans="1:17" x14ac:dyDescent="0.35">
      <c r="A772" t="s">
        <v>2585</v>
      </c>
      <c r="B772" s="1">
        <v>45762</v>
      </c>
      <c r="C772" t="s">
        <v>250</v>
      </c>
      <c r="D772" t="s">
        <v>1592</v>
      </c>
      <c r="E772" t="s">
        <v>1801</v>
      </c>
      <c r="F772" t="str">
        <f>_xlfn.XLOOKUP(Table4[[#This Row],[Store_ID]],Table2[Store_ID],Table2[Region],"Unknown")</f>
        <v>North</v>
      </c>
      <c r="G772">
        <v>3</v>
      </c>
      <c r="H772">
        <f>IF(ISBLANK(G772),AVERAGE(Table4[Quantity]),(G772))</f>
        <v>3</v>
      </c>
      <c r="I772">
        <v>852.72</v>
      </c>
      <c r="J772">
        <f>IF(ISBLANK(I772),AVERAGE(Table4[Unit_Price]),(I772))</f>
        <v>852.72</v>
      </c>
      <c r="K772">
        <v>0.16</v>
      </c>
      <c r="L772">
        <f>Table4[[#This Row],[Quantity cleaned]]*Table4[[#This Row],[Unit Price Cleaned]]*(1-Table4[[#This Row],[Discount]])</f>
        <v>2148.8543999999997</v>
      </c>
      <c r="M772">
        <f>IF(ISBLANK(L772),AVERAGE(Table4[Total Amount]),(L772))</f>
        <v>2148.8543999999997</v>
      </c>
      <c r="N772" t="str">
        <f>_xlfn.XLOOKUP(Table4[[#This Row],[Product_ID]],Product_Dim[Product_ID],Product_Dim[Product_Name],"Missing")</f>
        <v>Women's Scarf Set</v>
      </c>
      <c r="O772" t="str">
        <f>_xlfn.XLOOKUP(Table4[[#This Row],[Product_ID]],Product_Dim[Product_ID],Product_Dim[Category],0)</f>
        <v>Clothing</v>
      </c>
      <c r="P772">
        <f>_xlfn.XLOOKUP(Table4[[#This Row],[Product_ID]],Product_Dim[Product_ID],Product_Dim[Cost Cleaned2],"0")</f>
        <v>174.02</v>
      </c>
      <c r="Q772" s="4">
        <f>IFERROR(Table4[[#This Row],[Total Amount]]-Table4[[#This Row],[Cost]]*Table4[[#This Row],[Quantity]],0)</f>
        <v>1626.7943999999998</v>
      </c>
    </row>
    <row r="773" spans="1:17" x14ac:dyDescent="0.35">
      <c r="A773" t="s">
        <v>2586</v>
      </c>
      <c r="B773" s="1">
        <v>45752</v>
      </c>
      <c r="C773" t="s">
        <v>786</v>
      </c>
      <c r="D773" t="s">
        <v>1562</v>
      </c>
      <c r="E773" t="s">
        <v>1763</v>
      </c>
      <c r="F773" t="str">
        <f>_xlfn.XLOOKUP(Table4[[#This Row],[Store_ID]],Table2[Store_ID],Table2[Region],"Unknown")</f>
        <v>South</v>
      </c>
      <c r="G773">
        <v>1</v>
      </c>
      <c r="H773">
        <f>IF(ISBLANK(G773),AVERAGE(Table4[Quantity]),(G773))</f>
        <v>1</v>
      </c>
      <c r="I773">
        <v>768.25</v>
      </c>
      <c r="J773">
        <f>IF(ISBLANK(I773),AVERAGE(Table4[Unit_Price]),(I773))</f>
        <v>768.25</v>
      </c>
      <c r="K773">
        <v>0.18</v>
      </c>
      <c r="L773">
        <f>Table4[[#This Row],[Quantity cleaned]]*Table4[[#This Row],[Unit Price Cleaned]]*(1-Table4[[#This Row],[Discount]])</f>
        <v>629.96500000000003</v>
      </c>
      <c r="M773">
        <f>IF(ISBLANK(L773),AVERAGE(Table4[Total Amount]),(L773))</f>
        <v>629.96500000000003</v>
      </c>
      <c r="N773" t="str">
        <f>_xlfn.XLOOKUP(Table4[[#This Row],[Product_ID]],Product_Dim[Product_ID],Product_Dim[Product_Name],"Missing")</f>
        <v>Ceramic Kitchen Bowl Set</v>
      </c>
      <c r="O773" t="str">
        <f>_xlfn.XLOOKUP(Table4[[#This Row],[Product_ID]],Product_Dim[Product_ID],Product_Dim[Category],0)</f>
        <v>Home</v>
      </c>
      <c r="P773">
        <f>_xlfn.XLOOKUP(Table4[[#This Row],[Product_ID]],Product_Dim[Product_ID],Product_Dim[Cost Cleaned2],"0")</f>
        <v>298.86</v>
      </c>
      <c r="Q773" s="4">
        <f>IFERROR(Table4[[#This Row],[Total Amount]]-Table4[[#This Row],[Cost]]*Table4[[#This Row],[Quantity]],0)</f>
        <v>331.10500000000002</v>
      </c>
    </row>
    <row r="774" spans="1:17" x14ac:dyDescent="0.35">
      <c r="A774" t="s">
        <v>2587</v>
      </c>
      <c r="B774" s="1">
        <v>45254</v>
      </c>
      <c r="C774" t="s">
        <v>1093</v>
      </c>
      <c r="D774" t="s">
        <v>1726</v>
      </c>
      <c r="E774" t="s">
        <v>1807</v>
      </c>
      <c r="F774" t="str">
        <f>_xlfn.XLOOKUP(Table4[[#This Row],[Store_ID]],Table2[Store_ID],Table2[Region],"Unknown")</f>
        <v>East</v>
      </c>
      <c r="G774">
        <v>2</v>
      </c>
      <c r="H774">
        <f>IF(ISBLANK(G774),AVERAGE(Table4[Quantity]),(G774))</f>
        <v>2</v>
      </c>
      <c r="I774">
        <v>318.62</v>
      </c>
      <c r="J774">
        <f>IF(ISBLANK(I774),AVERAGE(Table4[Unit_Price]),(I774))</f>
        <v>318.62</v>
      </c>
      <c r="K774">
        <v>0.02</v>
      </c>
      <c r="L774">
        <f>Table4[[#This Row],[Quantity cleaned]]*Table4[[#This Row],[Unit Price Cleaned]]*(1-Table4[[#This Row],[Discount]])</f>
        <v>624.49519999999995</v>
      </c>
      <c r="M774">
        <f>IF(ISBLANK(L774),AVERAGE(Table4[Total Amount]),(L774))</f>
        <v>624.49519999999995</v>
      </c>
      <c r="N774" t="str">
        <f>_xlfn.XLOOKUP(Table4[[#This Row],[Product_ID]],Product_Dim[Product_ID],Product_Dim[Product_Name],"Missing")</f>
        <v>Microwave Oven</v>
      </c>
      <c r="O774" t="str">
        <f>_xlfn.XLOOKUP(Table4[[#This Row],[Product_ID]],Product_Dim[Product_ID],Product_Dim[Category],0)</f>
        <v>Home</v>
      </c>
      <c r="P774">
        <f>_xlfn.XLOOKUP(Table4[[#This Row],[Product_ID]],Product_Dim[Product_ID],Product_Dim[Cost Cleaned2],"0")</f>
        <v>447.43</v>
      </c>
      <c r="Q774" s="4">
        <f>IFERROR(Table4[[#This Row],[Total Amount]]-Table4[[#This Row],[Cost]]*Table4[[#This Row],[Quantity]],0)</f>
        <v>-270.36480000000006</v>
      </c>
    </row>
    <row r="775" spans="1:17" x14ac:dyDescent="0.35">
      <c r="A775" t="s">
        <v>2588</v>
      </c>
      <c r="B775" s="1">
        <v>45683</v>
      </c>
      <c r="C775" t="s">
        <v>183</v>
      </c>
      <c r="D775" t="s">
        <v>1694</v>
      </c>
      <c r="E775" t="s">
        <v>1755</v>
      </c>
      <c r="F775" t="str">
        <f>_xlfn.XLOOKUP(Table4[[#This Row],[Store_ID]],Table2[Store_ID],Table2[Region],"Unknown")</f>
        <v>South</v>
      </c>
      <c r="G775">
        <v>4</v>
      </c>
      <c r="H775">
        <f>IF(ISBLANK(G775),AVERAGE(Table4[Quantity]),(G775))</f>
        <v>4</v>
      </c>
      <c r="I775">
        <v>402.11</v>
      </c>
      <c r="J775">
        <f>IF(ISBLANK(I775),AVERAGE(Table4[Unit_Price]),(I775))</f>
        <v>402.11</v>
      </c>
      <c r="K775">
        <v>0.14000000000000001</v>
      </c>
      <c r="L775">
        <f>Table4[[#This Row],[Quantity cleaned]]*Table4[[#This Row],[Unit Price Cleaned]]*(1-Table4[[#This Row],[Discount]])</f>
        <v>1383.2583999999999</v>
      </c>
      <c r="M775">
        <f>IF(ISBLANK(L775),AVERAGE(Table4[Total Amount]),(L775))</f>
        <v>1383.2583999999999</v>
      </c>
      <c r="N775" t="str">
        <f>_xlfn.XLOOKUP(Table4[[#This Row],[Product_ID]],Product_Dim[Product_ID],Product_Dim[Product_Name],"Missing")</f>
        <v>Wireless Mouse</v>
      </c>
      <c r="O775" t="str">
        <f>_xlfn.XLOOKUP(Table4[[#This Row],[Product_ID]],Product_Dim[Product_ID],Product_Dim[Category],0)</f>
        <v>Electronics</v>
      </c>
      <c r="P775">
        <f>_xlfn.XLOOKUP(Table4[[#This Row],[Product_ID]],Product_Dim[Product_ID],Product_Dim[Cost Cleaned2],"0")</f>
        <v>392.89</v>
      </c>
      <c r="Q775" s="4">
        <f>IFERROR(Table4[[#This Row],[Total Amount]]-Table4[[#This Row],[Cost]]*Table4[[#This Row],[Quantity]],0)</f>
        <v>-188.30160000000001</v>
      </c>
    </row>
    <row r="776" spans="1:17" x14ac:dyDescent="0.35">
      <c r="A776" t="s">
        <v>2589</v>
      </c>
      <c r="B776" s="1">
        <v>45804</v>
      </c>
      <c r="C776" t="s">
        <v>1264</v>
      </c>
      <c r="D776" t="s">
        <v>1710</v>
      </c>
      <c r="E776" t="s">
        <v>1801</v>
      </c>
      <c r="F776" t="str">
        <f>_xlfn.XLOOKUP(Table4[[#This Row],[Store_ID]],Table2[Store_ID],Table2[Region],"Unknown")</f>
        <v>North</v>
      </c>
      <c r="G776">
        <v>3</v>
      </c>
      <c r="H776">
        <f>IF(ISBLANK(G776),AVERAGE(Table4[Quantity]),(G776))</f>
        <v>3</v>
      </c>
      <c r="I776">
        <v>846.31</v>
      </c>
      <c r="J776">
        <f>IF(ISBLANK(I776),AVERAGE(Table4[Unit_Price]),(I776))</f>
        <v>846.31</v>
      </c>
      <c r="K776">
        <v>0.18</v>
      </c>
      <c r="L776">
        <f>Table4[[#This Row],[Quantity cleaned]]*Table4[[#This Row],[Unit Price Cleaned]]*(1-Table4[[#This Row],[Discount]])</f>
        <v>2081.9225999999999</v>
      </c>
      <c r="M776">
        <f>IF(ISBLANK(L776),AVERAGE(Table4[Total Amount]),(L776))</f>
        <v>2081.9225999999999</v>
      </c>
      <c r="N776" t="str">
        <f>_xlfn.XLOOKUP(Table4[[#This Row],[Product_ID]],Product_Dim[Product_ID],Product_Dim[Product_Name],"Missing")</f>
        <v>Wooden Bookshelf</v>
      </c>
      <c r="O776" t="str">
        <f>_xlfn.XLOOKUP(Table4[[#This Row],[Product_ID]],Product_Dim[Product_ID],Product_Dim[Category],0)</f>
        <v>Home</v>
      </c>
      <c r="P776">
        <f>_xlfn.XLOOKUP(Table4[[#This Row],[Product_ID]],Product_Dim[Product_ID],Product_Dim[Cost Cleaned2],"0")</f>
        <v>388.46</v>
      </c>
      <c r="Q776" s="4">
        <f>IFERROR(Table4[[#This Row],[Total Amount]]-Table4[[#This Row],[Cost]]*Table4[[#This Row],[Quantity]],0)</f>
        <v>916.54259999999999</v>
      </c>
    </row>
    <row r="777" spans="1:17" x14ac:dyDescent="0.35">
      <c r="A777" t="s">
        <v>2590</v>
      </c>
      <c r="B777" s="1">
        <v>45821</v>
      </c>
      <c r="C777" t="s">
        <v>554</v>
      </c>
      <c r="D777" t="s">
        <v>1730</v>
      </c>
      <c r="E777" t="s">
        <v>1793</v>
      </c>
      <c r="F777" t="str">
        <f>_xlfn.XLOOKUP(Table4[[#This Row],[Store_ID]],Table2[Store_ID],Table2[Region],"Unknown")</f>
        <v>South</v>
      </c>
      <c r="G777">
        <v>1</v>
      </c>
      <c r="H777">
        <f>IF(ISBLANK(G777),AVERAGE(Table4[Quantity]),(G777))</f>
        <v>1</v>
      </c>
      <c r="I777">
        <v>269.94</v>
      </c>
      <c r="J777">
        <f>IF(ISBLANK(I777),AVERAGE(Table4[Unit_Price]),(I777))</f>
        <v>269.94</v>
      </c>
      <c r="K777">
        <v>7.0000000000000007E-2</v>
      </c>
      <c r="L777">
        <f>Table4[[#This Row],[Quantity cleaned]]*Table4[[#This Row],[Unit Price Cleaned]]*(1-Table4[[#This Row],[Discount]])</f>
        <v>251.04419999999999</v>
      </c>
      <c r="M777">
        <f>IF(ISBLANK(L777),AVERAGE(Table4[Total Amount]),(L777))</f>
        <v>251.04419999999999</v>
      </c>
      <c r="N777" t="str">
        <f>_xlfn.XLOOKUP(Table4[[#This Row],[Product_ID]],Product_Dim[Product_ID],Product_Dim[Product_Name],"Missing")</f>
        <v>Vitamin E Body Lotion</v>
      </c>
      <c r="O777" t="str">
        <f>_xlfn.XLOOKUP(Table4[[#This Row],[Product_ID]],Product_Dim[Product_ID],Product_Dim[Category],0)</f>
        <v>Beauty</v>
      </c>
      <c r="P777">
        <f>_xlfn.XLOOKUP(Table4[[#This Row],[Product_ID]],Product_Dim[Product_ID],Product_Dim[Cost Cleaned2],"0")</f>
        <v>358.47</v>
      </c>
      <c r="Q777" s="4">
        <f>IFERROR(Table4[[#This Row],[Total Amount]]-Table4[[#This Row],[Cost]]*Table4[[#This Row],[Quantity]],0)</f>
        <v>-107.42580000000004</v>
      </c>
    </row>
    <row r="778" spans="1:17" x14ac:dyDescent="0.35">
      <c r="A778" t="s">
        <v>2591</v>
      </c>
      <c r="B778" s="1">
        <v>45472</v>
      </c>
      <c r="C778" t="s">
        <v>768</v>
      </c>
      <c r="D778" t="s">
        <v>1582</v>
      </c>
      <c r="E778" t="s">
        <v>1763</v>
      </c>
      <c r="F778" t="str">
        <f>_xlfn.XLOOKUP(Table4[[#This Row],[Store_ID]],Table2[Store_ID],Table2[Region],"Unknown")</f>
        <v>South</v>
      </c>
      <c r="G778">
        <v>3</v>
      </c>
      <c r="H778">
        <f>IF(ISBLANK(G778),AVERAGE(Table4[Quantity]),(G778))</f>
        <v>3</v>
      </c>
      <c r="I778">
        <v>909.25</v>
      </c>
      <c r="J778">
        <f>IF(ISBLANK(I778),AVERAGE(Table4[Unit_Price]),(I778))</f>
        <v>909.25</v>
      </c>
      <c r="K778">
        <v>0.28999999999999998</v>
      </c>
      <c r="L778">
        <f>Table4[[#This Row],[Quantity cleaned]]*Table4[[#This Row],[Unit Price Cleaned]]*(1-Table4[[#This Row],[Discount]])</f>
        <v>1936.7024999999999</v>
      </c>
      <c r="M778">
        <f>IF(ISBLANK(L778),AVERAGE(Table4[Total Amount]),(L778))</f>
        <v>1936.7024999999999</v>
      </c>
      <c r="N778" t="str">
        <f>_xlfn.XLOOKUP(Table4[[#This Row],[Product_ID]],Product_Dim[Product_ID],Product_Dim[Product_Name],"Missing")</f>
        <v>Outdoor Sports Water Bottle</v>
      </c>
      <c r="O778" t="str">
        <f>_xlfn.XLOOKUP(Table4[[#This Row],[Product_ID]],Product_Dim[Product_ID],Product_Dim[Category],0)</f>
        <v>Sports</v>
      </c>
      <c r="P778">
        <f>_xlfn.XLOOKUP(Table4[[#This Row],[Product_ID]],Product_Dim[Product_ID],Product_Dim[Cost Cleaned2],"0")</f>
        <v>131.51</v>
      </c>
      <c r="Q778" s="4">
        <f>IFERROR(Table4[[#This Row],[Total Amount]]-Table4[[#This Row],[Cost]]*Table4[[#This Row],[Quantity]],0)</f>
        <v>1542.1724999999999</v>
      </c>
    </row>
    <row r="779" spans="1:17" x14ac:dyDescent="0.35">
      <c r="A779" t="s">
        <v>2592</v>
      </c>
      <c r="B779" s="1">
        <v>45331</v>
      </c>
      <c r="C779" t="s">
        <v>1131</v>
      </c>
      <c r="D779" t="s">
        <v>1724</v>
      </c>
      <c r="E779" t="s">
        <v>1788</v>
      </c>
      <c r="F779" t="str">
        <f>_xlfn.XLOOKUP(Table4[[#This Row],[Store_ID]],Table2[Store_ID],Table2[Region],"Unknown")</f>
        <v>North</v>
      </c>
      <c r="G779">
        <v>2</v>
      </c>
      <c r="H779">
        <f>IF(ISBLANK(G779),AVERAGE(Table4[Quantity]),(G779))</f>
        <v>2</v>
      </c>
      <c r="I779">
        <v>229.81</v>
      </c>
      <c r="J779">
        <f>IF(ISBLANK(I779),AVERAGE(Table4[Unit_Price]),(I779))</f>
        <v>229.81</v>
      </c>
      <c r="K779">
        <v>0.21</v>
      </c>
      <c r="L779">
        <f>Table4[[#This Row],[Quantity cleaned]]*Table4[[#This Row],[Unit Price Cleaned]]*(1-Table4[[#This Row],[Discount]])</f>
        <v>363.09980000000002</v>
      </c>
      <c r="M779">
        <f>IF(ISBLANK(L779),AVERAGE(Table4[Total Amount]),(L779))</f>
        <v>363.09980000000002</v>
      </c>
      <c r="N779" t="str">
        <f>_xlfn.XLOOKUP(Table4[[#This Row],[Product_ID]],Product_Dim[Product_ID],Product_Dim[Product_Name],"Missing")</f>
        <v>Women's High Heels</v>
      </c>
      <c r="O779" t="str">
        <f>_xlfn.XLOOKUP(Table4[[#This Row],[Product_ID]],Product_Dim[Product_ID],Product_Dim[Category],0)</f>
        <v>Clothing</v>
      </c>
      <c r="P779">
        <f>_xlfn.XLOOKUP(Table4[[#This Row],[Product_ID]],Product_Dim[Product_ID],Product_Dim[Cost Cleaned2],"0")</f>
        <v>438.25</v>
      </c>
      <c r="Q779" s="4">
        <f>IFERROR(Table4[[#This Row],[Total Amount]]-Table4[[#This Row],[Cost]]*Table4[[#This Row],[Quantity]],0)</f>
        <v>-513.40020000000004</v>
      </c>
    </row>
    <row r="780" spans="1:17" x14ac:dyDescent="0.35">
      <c r="A780" t="s">
        <v>2593</v>
      </c>
      <c r="B780" s="1">
        <v>45451</v>
      </c>
      <c r="C780" t="s">
        <v>142</v>
      </c>
      <c r="D780" t="s">
        <v>1698</v>
      </c>
      <c r="E780" t="s">
        <v>1795</v>
      </c>
      <c r="F780" t="str">
        <f>_xlfn.XLOOKUP(Table4[[#This Row],[Store_ID]],Table2[Store_ID],Table2[Region],"Unknown")</f>
        <v>North</v>
      </c>
      <c r="G780">
        <v>3</v>
      </c>
      <c r="H780">
        <f>IF(ISBLANK(G780),AVERAGE(Table4[Quantity]),(G780))</f>
        <v>3</v>
      </c>
      <c r="I780">
        <v>442.36</v>
      </c>
      <c r="J780">
        <f>IF(ISBLANK(I780),AVERAGE(Table4[Unit_Price]),(I780))</f>
        <v>442.36</v>
      </c>
      <c r="K780">
        <v>0.06</v>
      </c>
      <c r="L780">
        <f>Table4[[#This Row],[Quantity cleaned]]*Table4[[#This Row],[Unit Price Cleaned]]*(1-Table4[[#This Row],[Discount]])</f>
        <v>1247.4551999999999</v>
      </c>
      <c r="M780">
        <f>IF(ISBLANK(L780),AVERAGE(Table4[Total Amount]),(L780))</f>
        <v>1247.4551999999999</v>
      </c>
      <c r="N780" t="str">
        <f>_xlfn.XLOOKUP(Table4[[#This Row],[Product_ID]],Product_Dim[Product_ID],Product_Dim[Product_Name],"Missing")</f>
        <v>Essential Oil Diffuser</v>
      </c>
      <c r="O780" t="str">
        <f>_xlfn.XLOOKUP(Table4[[#This Row],[Product_ID]],Product_Dim[Product_ID],Product_Dim[Category],0)</f>
        <v>Home</v>
      </c>
      <c r="P780">
        <f>_xlfn.XLOOKUP(Table4[[#This Row],[Product_ID]],Product_Dim[Product_ID],Product_Dim[Cost Cleaned2],"0")</f>
        <v>325.26</v>
      </c>
      <c r="Q780" s="4">
        <f>IFERROR(Table4[[#This Row],[Total Amount]]-Table4[[#This Row],[Cost]]*Table4[[#This Row],[Quantity]],0)</f>
        <v>271.6751999999999</v>
      </c>
    </row>
    <row r="781" spans="1:17" x14ac:dyDescent="0.35">
      <c r="A781" t="s">
        <v>2594</v>
      </c>
      <c r="B781" s="1">
        <v>45386</v>
      </c>
      <c r="C781" t="s">
        <v>762</v>
      </c>
      <c r="D781" t="s">
        <v>1714</v>
      </c>
      <c r="E781" t="s">
        <v>1760</v>
      </c>
      <c r="F781" t="str">
        <f>_xlfn.XLOOKUP(Table4[[#This Row],[Store_ID]],Table2[Store_ID],Table2[Region],"Unknown")</f>
        <v>North</v>
      </c>
      <c r="G781">
        <v>3</v>
      </c>
      <c r="H781">
        <f>IF(ISBLANK(G781),AVERAGE(Table4[Quantity]),(G781))</f>
        <v>3</v>
      </c>
      <c r="I781">
        <v>413.74</v>
      </c>
      <c r="J781">
        <f>IF(ISBLANK(I781),AVERAGE(Table4[Unit_Price]),(I781))</f>
        <v>413.74</v>
      </c>
      <c r="K781">
        <v>0.01</v>
      </c>
      <c r="L781">
        <f>Table4[[#This Row],[Quantity cleaned]]*Table4[[#This Row],[Unit Price Cleaned]]*(1-Table4[[#This Row],[Discount]])</f>
        <v>1228.8078</v>
      </c>
      <c r="M781">
        <f>IF(ISBLANK(L781),AVERAGE(Table4[Total Amount]),(L781))</f>
        <v>1228.8078</v>
      </c>
      <c r="N781" t="str">
        <f>_xlfn.XLOOKUP(Table4[[#This Row],[Product_ID]],Product_Dim[Product_ID],Product_Dim[Product_Name],"Missing")</f>
        <v>Kitchen Cutting Board</v>
      </c>
      <c r="O781" t="str">
        <f>_xlfn.XLOOKUP(Table4[[#This Row],[Product_ID]],Product_Dim[Product_ID],Product_Dim[Category],0)</f>
        <v>Home</v>
      </c>
      <c r="P781">
        <f>_xlfn.XLOOKUP(Table4[[#This Row],[Product_ID]],Product_Dim[Product_ID],Product_Dim[Cost Cleaned2],"0")</f>
        <v>176.07</v>
      </c>
      <c r="Q781" s="4">
        <f>IFERROR(Table4[[#This Row],[Total Amount]]-Table4[[#This Row],[Cost]]*Table4[[#This Row],[Quantity]],0)</f>
        <v>700.59780000000001</v>
      </c>
    </row>
    <row r="782" spans="1:17" x14ac:dyDescent="0.35">
      <c r="A782" t="s">
        <v>2595</v>
      </c>
      <c r="B782" s="1">
        <v>45477</v>
      </c>
      <c r="C782" t="s">
        <v>1519</v>
      </c>
      <c r="D782" t="s">
        <v>1720</v>
      </c>
      <c r="E782" t="s">
        <v>1793</v>
      </c>
      <c r="F782" t="str">
        <f>_xlfn.XLOOKUP(Table4[[#This Row],[Store_ID]],Table2[Store_ID],Table2[Region],"Unknown")</f>
        <v>South</v>
      </c>
      <c r="G782">
        <v>4</v>
      </c>
      <c r="H782">
        <f>IF(ISBLANK(G782),AVERAGE(Table4[Quantity]),(G782))</f>
        <v>4</v>
      </c>
      <c r="I782">
        <v>79.75</v>
      </c>
      <c r="J782">
        <f>IF(ISBLANK(I782),AVERAGE(Table4[Unit_Price]),(I782))</f>
        <v>79.75</v>
      </c>
      <c r="K782">
        <v>0.18</v>
      </c>
      <c r="L782">
        <f>Table4[[#This Row],[Quantity cleaned]]*Table4[[#This Row],[Unit Price Cleaned]]*(1-Table4[[#This Row],[Discount]])</f>
        <v>261.58000000000004</v>
      </c>
      <c r="M782">
        <f>IF(ISBLANK(L782),AVERAGE(Table4[Total Amount]),(L782))</f>
        <v>261.58000000000004</v>
      </c>
      <c r="N782" t="str">
        <f>_xlfn.XLOOKUP(Table4[[#This Row],[Product_ID]],Product_Dim[Product_ID],Product_Dim[Product_Name],"Missing")</f>
        <v>Face Foundation Kit</v>
      </c>
      <c r="O782" t="str">
        <f>_xlfn.XLOOKUP(Table4[[#This Row],[Product_ID]],Product_Dim[Product_ID],Product_Dim[Category],0)</f>
        <v>Beauty</v>
      </c>
      <c r="P782">
        <f>_xlfn.XLOOKUP(Table4[[#This Row],[Product_ID]],Product_Dim[Product_ID],Product_Dim[Cost Cleaned2],"0")</f>
        <v>183.04</v>
      </c>
      <c r="Q782" s="4">
        <f>IFERROR(Table4[[#This Row],[Total Amount]]-Table4[[#This Row],[Cost]]*Table4[[#This Row],[Quantity]],0)</f>
        <v>-470.57999999999993</v>
      </c>
    </row>
    <row r="783" spans="1:17" x14ac:dyDescent="0.35">
      <c r="A783" t="s">
        <v>2596</v>
      </c>
      <c r="B783" s="1">
        <v>45433</v>
      </c>
      <c r="C783" t="s">
        <v>1516</v>
      </c>
      <c r="D783" t="s">
        <v>1622</v>
      </c>
      <c r="E783" t="s">
        <v>1788</v>
      </c>
      <c r="F783" t="str">
        <f>_xlfn.XLOOKUP(Table4[[#This Row],[Store_ID]],Table2[Store_ID],Table2[Region],"Unknown")</f>
        <v>North</v>
      </c>
      <c r="G783">
        <v>4</v>
      </c>
      <c r="H783">
        <f>IF(ISBLANK(G783),AVERAGE(Table4[Quantity]),(G783))</f>
        <v>4</v>
      </c>
      <c r="I783">
        <v>95.06</v>
      </c>
      <c r="J783">
        <f>IF(ISBLANK(I783),AVERAGE(Table4[Unit_Price]),(I783))</f>
        <v>95.06</v>
      </c>
      <c r="K783">
        <v>0.03</v>
      </c>
      <c r="L783">
        <f>Table4[[#This Row],[Quantity cleaned]]*Table4[[#This Row],[Unit Price Cleaned]]*(1-Table4[[#This Row],[Discount]])</f>
        <v>368.83280000000002</v>
      </c>
      <c r="M783">
        <f>IF(ISBLANK(L783),AVERAGE(Table4[Total Amount]),(L783))</f>
        <v>368.83280000000002</v>
      </c>
      <c r="N783" t="str">
        <f>_xlfn.XLOOKUP(Table4[[#This Row],[Product_ID]],Product_Dim[Product_ID],Product_Dim[Product_Name],"Missing")</f>
        <v>Noise-Canceling Headphones</v>
      </c>
      <c r="O783" t="str">
        <f>_xlfn.XLOOKUP(Table4[[#This Row],[Product_ID]],Product_Dim[Product_ID],Product_Dim[Category],0)</f>
        <v>Electronics</v>
      </c>
      <c r="P783">
        <f>_xlfn.XLOOKUP(Table4[[#This Row],[Product_ID]],Product_Dim[Product_ID],Product_Dim[Cost Cleaned2],"0")</f>
        <v>38.520000000000003</v>
      </c>
      <c r="Q783" s="4">
        <f>IFERROR(Table4[[#This Row],[Total Amount]]-Table4[[#This Row],[Cost]]*Table4[[#This Row],[Quantity]],0)</f>
        <v>214.75280000000001</v>
      </c>
    </row>
    <row r="784" spans="1:17" x14ac:dyDescent="0.35">
      <c r="A784" t="s">
        <v>2597</v>
      </c>
      <c r="B784" s="1">
        <v>45759</v>
      </c>
      <c r="C784" t="s">
        <v>1287</v>
      </c>
      <c r="D784" t="s">
        <v>1738</v>
      </c>
      <c r="E784" t="s">
        <v>1773</v>
      </c>
      <c r="F784" t="str">
        <f>_xlfn.XLOOKUP(Table4[[#This Row],[Store_ID]],Table2[Store_ID],Table2[Region],"Unknown")</f>
        <v>South</v>
      </c>
      <c r="G784">
        <v>4</v>
      </c>
      <c r="H784">
        <f>IF(ISBLANK(G784),AVERAGE(Table4[Quantity]),(G784))</f>
        <v>4</v>
      </c>
      <c r="I784">
        <v>107.08</v>
      </c>
      <c r="J784">
        <f>IF(ISBLANK(I784),AVERAGE(Table4[Unit_Price]),(I784))</f>
        <v>107.08</v>
      </c>
      <c r="K784">
        <v>0.27</v>
      </c>
      <c r="L784">
        <f>Table4[[#This Row],[Quantity cleaned]]*Table4[[#This Row],[Unit Price Cleaned]]*(1-Table4[[#This Row],[Discount]])</f>
        <v>312.67359999999996</v>
      </c>
      <c r="M784">
        <f>IF(ISBLANK(L784),AVERAGE(Table4[Total Amount]),(L784))</f>
        <v>312.67359999999996</v>
      </c>
      <c r="N784" t="str">
        <f>_xlfn.XLOOKUP(Table4[[#This Row],[Product_ID]],Product_Dim[Product_ID],Product_Dim[Product_Name],"Missing")</f>
        <v>Portable Bluetooth Speaker</v>
      </c>
      <c r="O784" t="str">
        <f>_xlfn.XLOOKUP(Table4[[#This Row],[Product_ID]],Product_Dim[Product_ID],Product_Dim[Category],0)</f>
        <v>Electronics</v>
      </c>
      <c r="P784">
        <f>_xlfn.XLOOKUP(Table4[[#This Row],[Product_ID]],Product_Dim[Product_ID],Product_Dim[Cost Cleaned2],"0")</f>
        <v>431.67</v>
      </c>
      <c r="Q784" s="4">
        <f>IFERROR(Table4[[#This Row],[Total Amount]]-Table4[[#This Row],[Cost]]*Table4[[#This Row],[Quantity]],0)</f>
        <v>-1414.0064000000002</v>
      </c>
    </row>
    <row r="785" spans="1:17" x14ac:dyDescent="0.35">
      <c r="A785" t="s">
        <v>2598</v>
      </c>
      <c r="B785" s="1">
        <v>45794</v>
      </c>
      <c r="C785" t="s">
        <v>1456</v>
      </c>
      <c r="D785" t="s">
        <v>1740</v>
      </c>
      <c r="E785" t="s">
        <v>1804</v>
      </c>
      <c r="F785" t="str">
        <f>_xlfn.XLOOKUP(Table4[[#This Row],[Store_ID]],Table2[Store_ID],Table2[Region],"Unknown")</f>
        <v>East</v>
      </c>
      <c r="G785">
        <v>1</v>
      </c>
      <c r="H785">
        <f>IF(ISBLANK(G785),AVERAGE(Table4[Quantity]),(G785))</f>
        <v>1</v>
      </c>
      <c r="I785">
        <v>873.18</v>
      </c>
      <c r="J785">
        <f>IF(ISBLANK(I785),AVERAGE(Table4[Unit_Price]),(I785))</f>
        <v>873.18</v>
      </c>
      <c r="K785">
        <v>0.03</v>
      </c>
      <c r="L785">
        <f>Table4[[#This Row],[Quantity cleaned]]*Table4[[#This Row],[Unit Price Cleaned]]*(1-Table4[[#This Row],[Discount]])</f>
        <v>846.98459999999989</v>
      </c>
      <c r="M785">
        <f>IF(ISBLANK(L785),AVERAGE(Table4[Total Amount]),(L785))</f>
        <v>846.98459999999989</v>
      </c>
      <c r="N785" t="str">
        <f>_xlfn.XLOOKUP(Table4[[#This Row],[Product_ID]],Product_Dim[Product_ID],Product_Dim[Product_Name],"Missing")</f>
        <v>Stainless Steel Cookware Set</v>
      </c>
      <c r="O785" t="str">
        <f>_xlfn.XLOOKUP(Table4[[#This Row],[Product_ID]],Product_Dim[Product_ID],Product_Dim[Category],0)</f>
        <v>Home</v>
      </c>
      <c r="P785">
        <f>_xlfn.XLOOKUP(Table4[[#This Row],[Product_ID]],Product_Dim[Product_ID],Product_Dim[Cost Cleaned2],"0")</f>
        <v>201.41</v>
      </c>
      <c r="Q785" s="4">
        <f>IFERROR(Table4[[#This Row],[Total Amount]]-Table4[[#This Row],[Cost]]*Table4[[#This Row],[Quantity]],0)</f>
        <v>645.57459999999992</v>
      </c>
    </row>
    <row r="786" spans="1:17" x14ac:dyDescent="0.35">
      <c r="A786" t="s">
        <v>2599</v>
      </c>
      <c r="B786" s="1">
        <v>45764</v>
      </c>
      <c r="C786" t="s">
        <v>1173</v>
      </c>
      <c r="D786" t="s">
        <v>1682</v>
      </c>
      <c r="E786" t="s">
        <v>1804</v>
      </c>
      <c r="F786" t="str">
        <f>_xlfn.XLOOKUP(Table4[[#This Row],[Store_ID]],Table2[Store_ID],Table2[Region],"Unknown")</f>
        <v>East</v>
      </c>
      <c r="G786">
        <v>1</v>
      </c>
      <c r="H786">
        <f>IF(ISBLANK(G786),AVERAGE(Table4[Quantity]),(G786))</f>
        <v>1</v>
      </c>
      <c r="I786">
        <v>914.75</v>
      </c>
      <c r="J786">
        <f>IF(ISBLANK(I786),AVERAGE(Table4[Unit_Price]),(I786))</f>
        <v>914.75</v>
      </c>
      <c r="K786">
        <v>0.1</v>
      </c>
      <c r="L786">
        <f>Table4[[#This Row],[Quantity cleaned]]*Table4[[#This Row],[Unit Price Cleaned]]*(1-Table4[[#This Row],[Discount]])</f>
        <v>823.27499999999998</v>
      </c>
      <c r="M786">
        <f>IF(ISBLANK(L786),AVERAGE(Table4[Total Amount]),(L786))</f>
        <v>823.27499999999998</v>
      </c>
      <c r="N786" t="str">
        <f>_xlfn.XLOOKUP(Table4[[#This Row],[Product_ID]],Product_Dim[Product_ID],Product_Dim[Product_Name],"Missing")</f>
        <v>Kitchen Storage Rack</v>
      </c>
      <c r="O786" t="str">
        <f>_xlfn.XLOOKUP(Table4[[#This Row],[Product_ID]],Product_Dim[Product_ID],Product_Dim[Category],0)</f>
        <v>Home</v>
      </c>
      <c r="P786">
        <f>_xlfn.XLOOKUP(Table4[[#This Row],[Product_ID]],Product_Dim[Product_ID],Product_Dim[Cost Cleaned2],"0")</f>
        <v>138.05000000000001</v>
      </c>
      <c r="Q786" s="4">
        <f>IFERROR(Table4[[#This Row],[Total Amount]]-Table4[[#This Row],[Cost]]*Table4[[#This Row],[Quantity]],0)</f>
        <v>685.22499999999991</v>
      </c>
    </row>
    <row r="787" spans="1:17" x14ac:dyDescent="0.35">
      <c r="A787" t="s">
        <v>2600</v>
      </c>
      <c r="B787" s="1">
        <v>45279</v>
      </c>
      <c r="C787" t="s">
        <v>183</v>
      </c>
      <c r="D787" t="s">
        <v>1688</v>
      </c>
      <c r="E787" t="s">
        <v>1791</v>
      </c>
      <c r="F787" t="str">
        <f>_xlfn.XLOOKUP(Table4[[#This Row],[Store_ID]],Table2[Store_ID],Table2[Region],"Unknown")</f>
        <v>East</v>
      </c>
      <c r="G787">
        <v>4</v>
      </c>
      <c r="H787">
        <f>IF(ISBLANK(G787),AVERAGE(Table4[Quantity]),(G787))</f>
        <v>4</v>
      </c>
      <c r="I787">
        <v>457.33</v>
      </c>
      <c r="J787">
        <f>IF(ISBLANK(I787),AVERAGE(Table4[Unit_Price]),(I787))</f>
        <v>457.33</v>
      </c>
      <c r="K787">
        <v>0.1</v>
      </c>
      <c r="L787">
        <f>Table4[[#This Row],[Quantity cleaned]]*Table4[[#This Row],[Unit Price Cleaned]]*(1-Table4[[#This Row],[Discount]])</f>
        <v>1646.3879999999999</v>
      </c>
      <c r="M787">
        <f>IF(ISBLANK(L787),AVERAGE(Table4[Total Amount]),(L787))</f>
        <v>1646.3879999999999</v>
      </c>
      <c r="N787" t="str">
        <f>_xlfn.XLOOKUP(Table4[[#This Row],[Product_ID]],Product_Dim[Product_ID],Product_Dim[Product_Name],"Missing")</f>
        <v>Shin Guards – Adult</v>
      </c>
      <c r="O787" t="str">
        <f>_xlfn.XLOOKUP(Table4[[#This Row],[Product_ID]],Product_Dim[Product_ID],Product_Dim[Category],0)</f>
        <v>Sports</v>
      </c>
      <c r="P787">
        <f>_xlfn.XLOOKUP(Table4[[#This Row],[Product_ID]],Product_Dim[Product_ID],Product_Dim[Cost Cleaned2],"0")</f>
        <v>107.06</v>
      </c>
      <c r="Q787" s="4">
        <f>IFERROR(Table4[[#This Row],[Total Amount]]-Table4[[#This Row],[Cost]]*Table4[[#This Row],[Quantity]],0)</f>
        <v>1218.1479999999999</v>
      </c>
    </row>
    <row r="788" spans="1:17" x14ac:dyDescent="0.35">
      <c r="A788" t="s">
        <v>2601</v>
      </c>
      <c r="B788" s="1">
        <v>45602</v>
      </c>
      <c r="C788" t="s">
        <v>921</v>
      </c>
      <c r="D788" t="s">
        <v>1740</v>
      </c>
      <c r="E788" t="s">
        <v>1760</v>
      </c>
      <c r="F788" t="str">
        <f>_xlfn.XLOOKUP(Table4[[#This Row],[Store_ID]],Table2[Store_ID],Table2[Region],"Unknown")</f>
        <v>North</v>
      </c>
      <c r="G788">
        <v>3</v>
      </c>
      <c r="H788">
        <f>IF(ISBLANK(G788),AVERAGE(Table4[Quantity]),(G788))</f>
        <v>3</v>
      </c>
      <c r="I788">
        <v>761.88</v>
      </c>
      <c r="J788">
        <f>IF(ISBLANK(I788),AVERAGE(Table4[Unit_Price]),(I788))</f>
        <v>761.88</v>
      </c>
      <c r="K788">
        <v>0.23</v>
      </c>
      <c r="L788">
        <f>Table4[[#This Row],[Quantity cleaned]]*Table4[[#This Row],[Unit Price Cleaned]]*(1-Table4[[#This Row],[Discount]])</f>
        <v>1759.9428</v>
      </c>
      <c r="M788">
        <f>IF(ISBLANK(L788),AVERAGE(Table4[Total Amount]),(L788))</f>
        <v>1759.9428</v>
      </c>
      <c r="N788" t="str">
        <f>_xlfn.XLOOKUP(Table4[[#This Row],[Product_ID]],Product_Dim[Product_ID],Product_Dim[Product_Name],"Missing")</f>
        <v>Stainless Steel Cookware Set</v>
      </c>
      <c r="O788" t="str">
        <f>_xlfn.XLOOKUP(Table4[[#This Row],[Product_ID]],Product_Dim[Product_ID],Product_Dim[Category],0)</f>
        <v>Home</v>
      </c>
      <c r="P788">
        <f>_xlfn.XLOOKUP(Table4[[#This Row],[Product_ID]],Product_Dim[Product_ID],Product_Dim[Cost Cleaned2],"0")</f>
        <v>201.41</v>
      </c>
      <c r="Q788" s="4">
        <f>IFERROR(Table4[[#This Row],[Total Amount]]-Table4[[#This Row],[Cost]]*Table4[[#This Row],[Quantity]],0)</f>
        <v>1155.7128</v>
      </c>
    </row>
    <row r="789" spans="1:17" x14ac:dyDescent="0.35">
      <c r="A789" t="s">
        <v>2602</v>
      </c>
      <c r="B789" s="1">
        <v>45793</v>
      </c>
      <c r="C789" t="s">
        <v>580</v>
      </c>
      <c r="D789" t="s">
        <v>1616</v>
      </c>
      <c r="E789" t="s">
        <v>1807</v>
      </c>
      <c r="F789" t="str">
        <f>_xlfn.XLOOKUP(Table4[[#This Row],[Store_ID]],Table2[Store_ID],Table2[Region],"Unknown")</f>
        <v>East</v>
      </c>
      <c r="G789">
        <v>4</v>
      </c>
      <c r="H789">
        <f>IF(ISBLANK(G789),AVERAGE(Table4[Quantity]),(G789))</f>
        <v>4</v>
      </c>
      <c r="I789">
        <v>122.87</v>
      </c>
      <c r="J789">
        <f>IF(ISBLANK(I789),AVERAGE(Table4[Unit_Price]),(I789))</f>
        <v>122.87</v>
      </c>
      <c r="K789">
        <v>0.13</v>
      </c>
      <c r="L789">
        <f>Table4[[#This Row],[Quantity cleaned]]*Table4[[#This Row],[Unit Price Cleaned]]*(1-Table4[[#This Row],[Discount]])</f>
        <v>427.58760000000001</v>
      </c>
      <c r="M789">
        <f>IF(ISBLANK(L789),AVERAGE(Table4[Total Amount]),(L789))</f>
        <v>427.58760000000001</v>
      </c>
      <c r="N789" t="str">
        <f>_xlfn.XLOOKUP(Table4[[#This Row],[Product_ID]],Product_Dim[Product_ID],Product_Dim[Product_Name],"Missing")</f>
        <v>Men's Casual Sneakers</v>
      </c>
      <c r="O789" t="str">
        <f>_xlfn.XLOOKUP(Table4[[#This Row],[Product_ID]],Product_Dim[Product_ID],Product_Dim[Category],0)</f>
        <v>Clothing</v>
      </c>
      <c r="P789">
        <f>_xlfn.XLOOKUP(Table4[[#This Row],[Product_ID]],Product_Dim[Product_ID],Product_Dim[Cost Cleaned2],"0")</f>
        <v>353.47</v>
      </c>
      <c r="Q789" s="4">
        <f>IFERROR(Table4[[#This Row],[Total Amount]]-Table4[[#This Row],[Cost]]*Table4[[#This Row],[Quantity]],0)</f>
        <v>-986.29240000000004</v>
      </c>
    </row>
    <row r="790" spans="1:17" x14ac:dyDescent="0.35">
      <c r="A790" t="s">
        <v>2603</v>
      </c>
      <c r="B790" s="1">
        <v>45778</v>
      </c>
      <c r="C790" t="s">
        <v>1459</v>
      </c>
      <c r="D790" t="s">
        <v>1688</v>
      </c>
      <c r="E790" t="s">
        <v>1763</v>
      </c>
      <c r="F790" t="str">
        <f>_xlfn.XLOOKUP(Table4[[#This Row],[Store_ID]],Table2[Store_ID],Table2[Region],"Unknown")</f>
        <v>South</v>
      </c>
      <c r="G790">
        <v>4</v>
      </c>
      <c r="H790">
        <f>IF(ISBLANK(G790),AVERAGE(Table4[Quantity]),(G790))</f>
        <v>4</v>
      </c>
      <c r="I790">
        <v>753</v>
      </c>
      <c r="J790">
        <f>IF(ISBLANK(I790),AVERAGE(Table4[Unit_Price]),(I790))</f>
        <v>753</v>
      </c>
      <c r="K790">
        <v>0.28000000000000003</v>
      </c>
      <c r="L790">
        <f>Table4[[#This Row],[Quantity cleaned]]*Table4[[#This Row],[Unit Price Cleaned]]*(1-Table4[[#This Row],[Discount]])</f>
        <v>2168.64</v>
      </c>
      <c r="M790">
        <f>IF(ISBLANK(L790),AVERAGE(Table4[Total Amount]),(L790))</f>
        <v>2168.64</v>
      </c>
      <c r="N790" t="str">
        <f>_xlfn.XLOOKUP(Table4[[#This Row],[Product_ID]],Product_Dim[Product_ID],Product_Dim[Product_Name],"Missing")</f>
        <v>Shin Guards – Adult</v>
      </c>
      <c r="O790" t="str">
        <f>_xlfn.XLOOKUP(Table4[[#This Row],[Product_ID]],Product_Dim[Product_ID],Product_Dim[Category],0)</f>
        <v>Sports</v>
      </c>
      <c r="P790">
        <f>_xlfn.XLOOKUP(Table4[[#This Row],[Product_ID]],Product_Dim[Product_ID],Product_Dim[Cost Cleaned2],"0")</f>
        <v>107.06</v>
      </c>
      <c r="Q790" s="4">
        <f>IFERROR(Table4[[#This Row],[Total Amount]]-Table4[[#This Row],[Cost]]*Table4[[#This Row],[Quantity]],0)</f>
        <v>1740.3999999999999</v>
      </c>
    </row>
    <row r="791" spans="1:17" x14ac:dyDescent="0.35">
      <c r="A791" t="s">
        <v>2604</v>
      </c>
      <c r="B791" s="1">
        <v>45325</v>
      </c>
      <c r="C791" t="s">
        <v>1152</v>
      </c>
      <c r="D791" t="s">
        <v>1549</v>
      </c>
      <c r="E791" t="s">
        <v>1767</v>
      </c>
      <c r="F791" t="str">
        <f>_xlfn.XLOOKUP(Table4[[#This Row],[Store_ID]],Table2[Store_ID],Table2[Region],"Unknown")</f>
        <v>North</v>
      </c>
      <c r="G791">
        <v>2</v>
      </c>
      <c r="H791">
        <f>IF(ISBLANK(G791),AVERAGE(Table4[Quantity]),(G791))</f>
        <v>2</v>
      </c>
      <c r="I791">
        <v>788.05</v>
      </c>
      <c r="J791">
        <f>IF(ISBLANK(I791),AVERAGE(Table4[Unit_Price]),(I791))</f>
        <v>788.05</v>
      </c>
      <c r="K791">
        <v>0.21</v>
      </c>
      <c r="L791">
        <f>Table4[[#This Row],[Quantity cleaned]]*Table4[[#This Row],[Unit Price Cleaned]]*(1-Table4[[#This Row],[Discount]])</f>
        <v>1245.1189999999999</v>
      </c>
      <c r="M791">
        <f>IF(ISBLANK(L791),AVERAGE(Table4[Total Amount]),(L791))</f>
        <v>1245.1189999999999</v>
      </c>
      <c r="N791" t="str">
        <f>_xlfn.XLOOKUP(Table4[[#This Row],[Product_ID]],Product_Dim[Product_ID],Product_Dim[Product_Name],"Missing")</f>
        <v>Men's Leather Belt</v>
      </c>
      <c r="O791" t="str">
        <f>_xlfn.XLOOKUP(Table4[[#This Row],[Product_ID]],Product_Dim[Product_ID],Product_Dim[Category],0)</f>
        <v>Clothing</v>
      </c>
      <c r="P791">
        <f>_xlfn.XLOOKUP(Table4[[#This Row],[Product_ID]],Product_Dim[Product_ID],Product_Dim[Cost Cleaned2],"0")</f>
        <v>261</v>
      </c>
      <c r="Q791" s="4">
        <f>IFERROR(Table4[[#This Row],[Total Amount]]-Table4[[#This Row],[Cost]]*Table4[[#This Row],[Quantity]],0)</f>
        <v>723.11899999999991</v>
      </c>
    </row>
    <row r="792" spans="1:17" x14ac:dyDescent="0.35">
      <c r="A792" t="s">
        <v>2605</v>
      </c>
      <c r="B792" s="1">
        <v>45875</v>
      </c>
      <c r="C792" t="s">
        <v>1420</v>
      </c>
      <c r="D792" t="s">
        <v>1706</v>
      </c>
      <c r="E792" t="s">
        <v>1783</v>
      </c>
      <c r="F792" t="str">
        <f>_xlfn.XLOOKUP(Table4[[#This Row],[Store_ID]],Table2[Store_ID],Table2[Region],"Unknown")</f>
        <v>East</v>
      </c>
      <c r="G792">
        <v>2</v>
      </c>
      <c r="H792">
        <f>IF(ISBLANK(G792),AVERAGE(Table4[Quantity]),(G792))</f>
        <v>2</v>
      </c>
      <c r="I792">
        <v>807.1</v>
      </c>
      <c r="J792">
        <f>IF(ISBLANK(I792),AVERAGE(Table4[Unit_Price]),(I792))</f>
        <v>807.1</v>
      </c>
      <c r="K792">
        <v>0.28999999999999998</v>
      </c>
      <c r="L792">
        <f>Table4[[#This Row],[Quantity cleaned]]*Table4[[#This Row],[Unit Price Cleaned]]*(1-Table4[[#This Row],[Discount]])</f>
        <v>1146.0819999999999</v>
      </c>
      <c r="M792">
        <f>IF(ISBLANK(L792),AVERAGE(Table4[Total Amount]),(L792))</f>
        <v>1146.0819999999999</v>
      </c>
      <c r="N792" t="str">
        <f>_xlfn.XLOOKUP(Table4[[#This Row],[Product_ID]],Product_Dim[Product_ID],Product_Dim[Product_Name],"Missing")</f>
        <v>Fitness Resistance Bands</v>
      </c>
      <c r="O792" t="str">
        <f>_xlfn.XLOOKUP(Table4[[#This Row],[Product_ID]],Product_Dim[Product_ID],Product_Dim[Category],0)</f>
        <v>Sports</v>
      </c>
      <c r="P792">
        <f>_xlfn.XLOOKUP(Table4[[#This Row],[Product_ID]],Product_Dim[Product_ID],Product_Dim[Cost Cleaned2],"0")</f>
        <v>152.91999999999999</v>
      </c>
      <c r="Q792" s="4">
        <f>IFERROR(Table4[[#This Row],[Total Amount]]-Table4[[#This Row],[Cost]]*Table4[[#This Row],[Quantity]],0)</f>
        <v>840.24199999999996</v>
      </c>
    </row>
    <row r="793" spans="1:17" x14ac:dyDescent="0.35">
      <c r="A793" t="s">
        <v>2606</v>
      </c>
      <c r="B793" s="1">
        <v>45320</v>
      </c>
      <c r="C793" t="s">
        <v>453</v>
      </c>
      <c r="D793" t="s">
        <v>1556</v>
      </c>
      <c r="E793" t="s">
        <v>1751</v>
      </c>
      <c r="F793" t="str">
        <f>_xlfn.XLOOKUP(Table4[[#This Row],[Store_ID]],Table2[Store_ID],Table2[Region],"Unknown")</f>
        <v>North</v>
      </c>
      <c r="G793">
        <v>2</v>
      </c>
      <c r="H793">
        <f>IF(ISBLANK(G793),AVERAGE(Table4[Quantity]),(G793))</f>
        <v>2</v>
      </c>
      <c r="I793">
        <v>443.09</v>
      </c>
      <c r="J793">
        <f>IF(ISBLANK(I793),AVERAGE(Table4[Unit_Price]),(I793))</f>
        <v>443.09</v>
      </c>
      <c r="K793">
        <v>0.02</v>
      </c>
      <c r="L793">
        <f>Table4[[#This Row],[Quantity cleaned]]*Table4[[#This Row],[Unit Price Cleaned]]*(1-Table4[[#This Row],[Discount]])</f>
        <v>868.45639999999992</v>
      </c>
      <c r="M793">
        <f>IF(ISBLANK(L793),AVERAGE(Table4[Total Amount]),(L793))</f>
        <v>868.45639999999992</v>
      </c>
      <c r="N793" t="str">
        <f>_xlfn.XLOOKUP(Table4[[#This Row],[Product_ID]],Product_Dim[Product_ID],Product_Dim[Product_Name],"Missing")</f>
        <v>Wireless Bluetooth Earbuds</v>
      </c>
      <c r="O793" t="str">
        <f>_xlfn.XLOOKUP(Table4[[#This Row],[Product_ID]],Product_Dim[Product_ID],Product_Dim[Category],0)</f>
        <v>Electronics</v>
      </c>
      <c r="P793">
        <f>_xlfn.XLOOKUP(Table4[[#This Row],[Product_ID]],Product_Dim[Product_ID],Product_Dim[Cost Cleaned2],"0")</f>
        <v>439.07</v>
      </c>
      <c r="Q793" s="4">
        <f>IFERROR(Table4[[#This Row],[Total Amount]]-Table4[[#This Row],[Cost]]*Table4[[#This Row],[Quantity]],0)</f>
        <v>-9.6836000000000695</v>
      </c>
    </row>
    <row r="794" spans="1:17" x14ac:dyDescent="0.35">
      <c r="A794" t="s">
        <v>2607</v>
      </c>
      <c r="B794" s="1">
        <v>45870</v>
      </c>
      <c r="C794" t="s">
        <v>1438</v>
      </c>
      <c r="D794" t="s">
        <v>1580</v>
      </c>
      <c r="E794" t="s">
        <v>1795</v>
      </c>
      <c r="F794" t="str">
        <f>_xlfn.XLOOKUP(Table4[[#This Row],[Store_ID]],Table2[Store_ID],Table2[Region],"Unknown")</f>
        <v>North</v>
      </c>
      <c r="G794">
        <v>1</v>
      </c>
      <c r="H794">
        <f>IF(ISBLANK(G794),AVERAGE(Table4[Quantity]),(G794))</f>
        <v>1</v>
      </c>
      <c r="I794">
        <v>512.16</v>
      </c>
      <c r="J794">
        <f>IF(ISBLANK(I794),AVERAGE(Table4[Unit_Price]),(I794))</f>
        <v>512.16</v>
      </c>
      <c r="K794">
        <v>0.02</v>
      </c>
      <c r="L794">
        <f>Table4[[#This Row],[Quantity cleaned]]*Table4[[#This Row],[Unit Price Cleaned]]*(1-Table4[[#This Row],[Discount]])</f>
        <v>501.91679999999997</v>
      </c>
      <c r="M794">
        <f>IF(ISBLANK(L794),AVERAGE(Table4[Total Amount]),(L794))</f>
        <v>501.91679999999997</v>
      </c>
      <c r="N794" t="str">
        <f>_xlfn.XLOOKUP(Table4[[#This Row],[Product_ID]],Product_Dim[Product_ID],Product_Dim[Product_Name],"Missing")</f>
        <v>Knee Support Brace</v>
      </c>
      <c r="O794" t="str">
        <f>_xlfn.XLOOKUP(Table4[[#This Row],[Product_ID]],Product_Dim[Product_ID],Product_Dim[Category],0)</f>
        <v>Sports</v>
      </c>
      <c r="P794">
        <f>_xlfn.XLOOKUP(Table4[[#This Row],[Product_ID]],Product_Dim[Product_ID],Product_Dim[Cost Cleaned2],"0")</f>
        <v>21.34</v>
      </c>
      <c r="Q794" s="4">
        <f>IFERROR(Table4[[#This Row],[Total Amount]]-Table4[[#This Row],[Cost]]*Table4[[#This Row],[Quantity]],0)</f>
        <v>480.57679999999999</v>
      </c>
    </row>
    <row r="795" spans="1:17" x14ac:dyDescent="0.35">
      <c r="A795" t="s">
        <v>2608</v>
      </c>
      <c r="B795" s="1">
        <v>45577</v>
      </c>
      <c r="C795" t="s">
        <v>673</v>
      </c>
      <c r="D795" t="s">
        <v>1624</v>
      </c>
      <c r="E795" t="s">
        <v>1804</v>
      </c>
      <c r="F795" t="str">
        <f>_xlfn.XLOOKUP(Table4[[#This Row],[Store_ID]],Table2[Store_ID],Table2[Region],"Unknown")</f>
        <v>East</v>
      </c>
      <c r="G795">
        <v>2</v>
      </c>
      <c r="H795">
        <f>IF(ISBLANK(G795),AVERAGE(Table4[Quantity]),(G795))</f>
        <v>2</v>
      </c>
      <c r="I795">
        <v>602.54999999999995</v>
      </c>
      <c r="J795">
        <f>IF(ISBLANK(I795),AVERAGE(Table4[Unit_Price]),(I795))</f>
        <v>602.54999999999995</v>
      </c>
      <c r="K795">
        <v>0.23</v>
      </c>
      <c r="L795">
        <f>Table4[[#This Row],[Quantity cleaned]]*Table4[[#This Row],[Unit Price Cleaned]]*(1-Table4[[#This Row],[Discount]])</f>
        <v>927.92699999999991</v>
      </c>
      <c r="M795">
        <f>IF(ISBLANK(L795),AVERAGE(Table4[Total Amount]),(L795))</f>
        <v>927.92699999999991</v>
      </c>
      <c r="N795" t="str">
        <f>_xlfn.XLOOKUP(Table4[[#This Row],[Product_ID]],Product_Dim[Product_ID],Product_Dim[Product_Name],"Missing")</f>
        <v>Yoga Exercise Mat</v>
      </c>
      <c r="O795" t="str">
        <f>_xlfn.XLOOKUP(Table4[[#This Row],[Product_ID]],Product_Dim[Product_ID],Product_Dim[Category],0)</f>
        <v>Sports</v>
      </c>
      <c r="P795">
        <f>_xlfn.XLOOKUP(Table4[[#This Row],[Product_ID]],Product_Dim[Product_ID],Product_Dim[Cost Cleaned2],"0")</f>
        <v>313.26</v>
      </c>
      <c r="Q795" s="4">
        <f>IFERROR(Table4[[#This Row],[Total Amount]]-Table4[[#This Row],[Cost]]*Table4[[#This Row],[Quantity]],0)</f>
        <v>301.40699999999993</v>
      </c>
    </row>
    <row r="796" spans="1:17" x14ac:dyDescent="0.35">
      <c r="A796" t="s">
        <v>2609</v>
      </c>
      <c r="B796" s="1">
        <v>45745</v>
      </c>
      <c r="C796" t="s">
        <v>542</v>
      </c>
      <c r="D796" t="s">
        <v>1626</v>
      </c>
      <c r="E796" t="s">
        <v>1746</v>
      </c>
      <c r="F796" t="str">
        <f>_xlfn.XLOOKUP(Table4[[#This Row],[Store_ID]],Table2[Store_ID],Table2[Region],"Unknown")</f>
        <v>East</v>
      </c>
      <c r="G796">
        <v>3</v>
      </c>
      <c r="H796">
        <f>IF(ISBLANK(G796),AVERAGE(Table4[Quantity]),(G796))</f>
        <v>3</v>
      </c>
      <c r="I796">
        <v>846.19</v>
      </c>
      <c r="J796">
        <f>IF(ISBLANK(I796),AVERAGE(Table4[Unit_Price]),(I796))</f>
        <v>846.19</v>
      </c>
      <c r="K796">
        <v>0.09</v>
      </c>
      <c r="L796">
        <f>Table4[[#This Row],[Quantity cleaned]]*Table4[[#This Row],[Unit Price Cleaned]]*(1-Table4[[#This Row],[Discount]])</f>
        <v>2310.0987</v>
      </c>
      <c r="M796">
        <f>IF(ISBLANK(L796),AVERAGE(Table4[Total Amount]),(L796))</f>
        <v>2310.0987</v>
      </c>
      <c r="N796" t="str">
        <f>_xlfn.XLOOKUP(Table4[[#This Row],[Product_ID]],Product_Dim[Product_ID],Product_Dim[Product_Name],"Missing")</f>
        <v>Smart Home WiFi Camera</v>
      </c>
      <c r="O796" t="str">
        <f>_xlfn.XLOOKUP(Table4[[#This Row],[Product_ID]],Product_Dim[Product_ID],Product_Dim[Category],0)</f>
        <v>Electronics</v>
      </c>
      <c r="P796">
        <f>_xlfn.XLOOKUP(Table4[[#This Row],[Product_ID]],Product_Dim[Product_ID],Product_Dim[Cost Cleaned2],"0")</f>
        <v>450.71</v>
      </c>
      <c r="Q796" s="4">
        <f>IFERROR(Table4[[#This Row],[Total Amount]]-Table4[[#This Row],[Cost]]*Table4[[#This Row],[Quantity]],0)</f>
        <v>957.96870000000013</v>
      </c>
    </row>
    <row r="797" spans="1:17" x14ac:dyDescent="0.35">
      <c r="A797" t="s">
        <v>2610</v>
      </c>
      <c r="B797" s="1">
        <v>45772</v>
      </c>
      <c r="C797" t="s">
        <v>1021</v>
      </c>
      <c r="D797" t="s">
        <v>1680</v>
      </c>
      <c r="E797" t="s">
        <v>1776</v>
      </c>
      <c r="F797" t="str">
        <f>_xlfn.XLOOKUP(Table4[[#This Row],[Store_ID]],Table2[Store_ID],Table2[Region],"Unknown")</f>
        <v>West</v>
      </c>
      <c r="G797">
        <v>1</v>
      </c>
      <c r="H797">
        <f>IF(ISBLANK(G797),AVERAGE(Table4[Quantity]),(G797))</f>
        <v>1</v>
      </c>
      <c r="I797">
        <v>506.73</v>
      </c>
      <c r="J797">
        <f>IF(ISBLANK(I797),AVERAGE(Table4[Unit_Price]),(I797))</f>
        <v>506.73</v>
      </c>
      <c r="K797">
        <v>0.28999999999999998</v>
      </c>
      <c r="L797">
        <f>Table4[[#This Row],[Quantity cleaned]]*Table4[[#This Row],[Unit Price Cleaned]]*(1-Table4[[#This Row],[Discount]])</f>
        <v>359.7783</v>
      </c>
      <c r="M797">
        <f>IF(ISBLANK(L797),AVERAGE(Table4[Total Amount]),(L797))</f>
        <v>359.7783</v>
      </c>
      <c r="N797" t="str">
        <f>_xlfn.XLOOKUP(Table4[[#This Row],[Product_ID]],Product_Dim[Product_ID],Product_Dim[Product_Name],"Missing")</f>
        <v>Men's Sports Shorts</v>
      </c>
      <c r="O797" t="str">
        <f>_xlfn.XLOOKUP(Table4[[#This Row],[Product_ID]],Product_Dim[Product_ID],Product_Dim[Category],0)</f>
        <v>Clothing</v>
      </c>
      <c r="P797">
        <f>_xlfn.XLOOKUP(Table4[[#This Row],[Product_ID]],Product_Dim[Product_ID],Product_Dim[Cost Cleaned2],"0")</f>
        <v>218.22</v>
      </c>
      <c r="Q797" s="4">
        <f>IFERROR(Table4[[#This Row],[Total Amount]]-Table4[[#This Row],[Cost]]*Table4[[#This Row],[Quantity]],0)</f>
        <v>141.5583</v>
      </c>
    </row>
    <row r="798" spans="1:17" x14ac:dyDescent="0.35">
      <c r="A798" t="s">
        <v>2611</v>
      </c>
      <c r="B798" s="1">
        <v>45299</v>
      </c>
      <c r="C798" t="s">
        <v>193</v>
      </c>
      <c r="D798" t="s">
        <v>1644</v>
      </c>
      <c r="E798" t="s">
        <v>1798</v>
      </c>
      <c r="F798" t="str">
        <f>_xlfn.XLOOKUP(Table4[[#This Row],[Store_ID]],Table2[Store_ID],Table2[Region],"Unknown")</f>
        <v>West</v>
      </c>
      <c r="G798">
        <v>1</v>
      </c>
      <c r="H798">
        <f>IF(ISBLANK(G798),AVERAGE(Table4[Quantity]),(G798))</f>
        <v>1</v>
      </c>
      <c r="I798">
        <v>408.66</v>
      </c>
      <c r="J798">
        <f>IF(ISBLANK(I798),AVERAGE(Table4[Unit_Price]),(I798))</f>
        <v>408.66</v>
      </c>
      <c r="K798">
        <v>0.13</v>
      </c>
      <c r="L798">
        <f>Table4[[#This Row],[Quantity cleaned]]*Table4[[#This Row],[Unit Price Cleaned]]*(1-Table4[[#This Row],[Discount]])</f>
        <v>355.5342</v>
      </c>
      <c r="M798">
        <f>IF(ISBLANK(L798),AVERAGE(Table4[Total Amount]),(L798))</f>
        <v>355.5342</v>
      </c>
      <c r="N798" t="str">
        <f>_xlfn.XLOOKUP(Table4[[#This Row],[Product_ID]],Product_Dim[Product_ID],Product_Dim[Product_Name],"Missing")</f>
        <v>HDMI Cable – 2m</v>
      </c>
      <c r="O798" t="str">
        <f>_xlfn.XLOOKUP(Table4[[#This Row],[Product_ID]],Product_Dim[Product_ID],Product_Dim[Category],0)</f>
        <v>Electronics</v>
      </c>
      <c r="P798">
        <f>_xlfn.XLOOKUP(Table4[[#This Row],[Product_ID]],Product_Dim[Product_ID],Product_Dim[Cost Cleaned2],"0")</f>
        <v>88.49</v>
      </c>
      <c r="Q798" s="4">
        <f>IFERROR(Table4[[#This Row],[Total Amount]]-Table4[[#This Row],[Cost]]*Table4[[#This Row],[Quantity]],0)</f>
        <v>267.04419999999999</v>
      </c>
    </row>
    <row r="799" spans="1:17" x14ac:dyDescent="0.35">
      <c r="A799" t="s">
        <v>2612</v>
      </c>
      <c r="B799" s="1">
        <v>45447</v>
      </c>
      <c r="C799" t="s">
        <v>382</v>
      </c>
      <c r="D799" t="s">
        <v>1556</v>
      </c>
      <c r="E799" t="s">
        <v>1801</v>
      </c>
      <c r="F799" t="str">
        <f>_xlfn.XLOOKUP(Table4[[#This Row],[Store_ID]],Table2[Store_ID],Table2[Region],"Unknown")</f>
        <v>North</v>
      </c>
      <c r="G799">
        <v>3</v>
      </c>
      <c r="H799">
        <f>IF(ISBLANK(G799),AVERAGE(Table4[Quantity]),(G799))</f>
        <v>3</v>
      </c>
      <c r="I799">
        <v>170.48</v>
      </c>
      <c r="J799">
        <f>IF(ISBLANK(I799),AVERAGE(Table4[Unit_Price]),(I799))</f>
        <v>170.48</v>
      </c>
      <c r="K799">
        <v>0.06</v>
      </c>
      <c r="L799">
        <f>Table4[[#This Row],[Quantity cleaned]]*Table4[[#This Row],[Unit Price Cleaned]]*(1-Table4[[#This Row],[Discount]])</f>
        <v>480.75359999999989</v>
      </c>
      <c r="M799">
        <f>IF(ISBLANK(L799),AVERAGE(Table4[Total Amount]),(L799))</f>
        <v>480.75359999999989</v>
      </c>
      <c r="N799" t="str">
        <f>_xlfn.XLOOKUP(Table4[[#This Row],[Product_ID]],Product_Dim[Product_ID],Product_Dim[Product_Name],"Missing")</f>
        <v>Wireless Bluetooth Earbuds</v>
      </c>
      <c r="O799" t="str">
        <f>_xlfn.XLOOKUP(Table4[[#This Row],[Product_ID]],Product_Dim[Product_ID],Product_Dim[Category],0)</f>
        <v>Electronics</v>
      </c>
      <c r="P799">
        <f>_xlfn.XLOOKUP(Table4[[#This Row],[Product_ID]],Product_Dim[Product_ID],Product_Dim[Cost Cleaned2],"0")</f>
        <v>439.07</v>
      </c>
      <c r="Q799" s="4">
        <f>IFERROR(Table4[[#This Row],[Total Amount]]-Table4[[#This Row],[Cost]]*Table4[[#This Row],[Quantity]],0)</f>
        <v>-836.45640000000014</v>
      </c>
    </row>
    <row r="800" spans="1:17" x14ac:dyDescent="0.35">
      <c r="A800" t="s">
        <v>2613</v>
      </c>
      <c r="B800" s="1">
        <v>45717</v>
      </c>
      <c r="C800" t="s">
        <v>342</v>
      </c>
      <c r="D800" t="s">
        <v>1578</v>
      </c>
      <c r="E800" t="s">
        <v>1780</v>
      </c>
      <c r="F800" t="str">
        <f>_xlfn.XLOOKUP(Table4[[#This Row],[Store_ID]],Table2[Store_ID],Table2[Region],"Unknown")</f>
        <v>South</v>
      </c>
      <c r="G800">
        <v>1</v>
      </c>
      <c r="H800">
        <f>IF(ISBLANK(G800),AVERAGE(Table4[Quantity]),(G800))</f>
        <v>1</v>
      </c>
      <c r="I800">
        <v>423.48</v>
      </c>
      <c r="J800">
        <f>IF(ISBLANK(I800),AVERAGE(Table4[Unit_Price]),(I800))</f>
        <v>423.48</v>
      </c>
      <c r="K800">
        <v>0.18</v>
      </c>
      <c r="L800">
        <f>Table4[[#This Row],[Quantity cleaned]]*Table4[[#This Row],[Unit Price Cleaned]]*(1-Table4[[#This Row],[Discount]])</f>
        <v>347.25360000000006</v>
      </c>
      <c r="M800">
        <f>IF(ISBLANK(L800),AVERAGE(Table4[Total Amount]),(L800))</f>
        <v>347.25360000000006</v>
      </c>
      <c r="N800" t="str">
        <f>_xlfn.XLOOKUP(Table4[[#This Row],[Product_ID]],Product_Dim[Product_ID],Product_Dim[Product_Name],"Missing")</f>
        <v>Women's Denim Jeans</v>
      </c>
      <c r="O800" t="str">
        <f>_xlfn.XLOOKUP(Table4[[#This Row],[Product_ID]],Product_Dim[Product_ID],Product_Dim[Category],0)</f>
        <v>Clothing</v>
      </c>
      <c r="P800">
        <f>_xlfn.XLOOKUP(Table4[[#This Row],[Product_ID]],Product_Dim[Product_ID],Product_Dim[Cost Cleaned2],"0")</f>
        <v>254.04361702127662</v>
      </c>
      <c r="Q800" s="4">
        <f>IFERROR(Table4[[#This Row],[Total Amount]]-Table4[[#This Row],[Cost]]*Table4[[#This Row],[Quantity]],0)</f>
        <v>93.209982978723446</v>
      </c>
    </row>
    <row r="801" spans="1:17" x14ac:dyDescent="0.35">
      <c r="A801" t="s">
        <v>2614</v>
      </c>
      <c r="B801" s="1">
        <v>45213</v>
      </c>
      <c r="C801" t="s">
        <v>750</v>
      </c>
      <c r="D801" t="s">
        <v>1726</v>
      </c>
      <c r="E801" t="s">
        <v>1786</v>
      </c>
      <c r="F801" t="str">
        <f>_xlfn.XLOOKUP(Table4[[#This Row],[Store_ID]],Table2[Store_ID],Table2[Region],"Unknown")</f>
        <v>South</v>
      </c>
      <c r="G801">
        <v>4</v>
      </c>
      <c r="H801">
        <f>IF(ISBLANK(G801),AVERAGE(Table4[Quantity]),(G801))</f>
        <v>4</v>
      </c>
      <c r="I801">
        <v>23.57</v>
      </c>
      <c r="J801">
        <f>IF(ISBLANK(I801),AVERAGE(Table4[Unit_Price]),(I801))</f>
        <v>23.57</v>
      </c>
      <c r="K801">
        <v>0.1</v>
      </c>
      <c r="L801">
        <f>Table4[[#This Row],[Quantity cleaned]]*Table4[[#This Row],[Unit Price Cleaned]]*(1-Table4[[#This Row],[Discount]])</f>
        <v>84.852000000000004</v>
      </c>
      <c r="M801">
        <f>IF(ISBLANK(L801),AVERAGE(Table4[Total Amount]),(L801))</f>
        <v>84.852000000000004</v>
      </c>
      <c r="N801" t="str">
        <f>_xlfn.XLOOKUP(Table4[[#This Row],[Product_ID]],Product_Dim[Product_ID],Product_Dim[Product_Name],"Missing")</f>
        <v>Microwave Oven</v>
      </c>
      <c r="O801" t="str">
        <f>_xlfn.XLOOKUP(Table4[[#This Row],[Product_ID]],Product_Dim[Product_ID],Product_Dim[Category],0)</f>
        <v>Home</v>
      </c>
      <c r="P801">
        <f>_xlfn.XLOOKUP(Table4[[#This Row],[Product_ID]],Product_Dim[Product_ID],Product_Dim[Cost Cleaned2],"0")</f>
        <v>447.43</v>
      </c>
      <c r="Q801" s="4">
        <f>IFERROR(Table4[[#This Row],[Total Amount]]-Table4[[#This Row],[Cost]]*Table4[[#This Row],[Quantity]],0)</f>
        <v>-1704.8679999999999</v>
      </c>
    </row>
    <row r="802" spans="1:17" x14ac:dyDescent="0.35">
      <c r="A802" t="s">
        <v>2615</v>
      </c>
      <c r="B802" s="1">
        <v>45837</v>
      </c>
      <c r="C802" t="s">
        <v>1185</v>
      </c>
      <c r="D802" t="s">
        <v>1626</v>
      </c>
      <c r="E802" t="s">
        <v>1804</v>
      </c>
      <c r="F802" t="str">
        <f>_xlfn.XLOOKUP(Table4[[#This Row],[Store_ID]],Table2[Store_ID],Table2[Region],"Unknown")</f>
        <v>East</v>
      </c>
      <c r="G802">
        <v>2</v>
      </c>
      <c r="H802">
        <f>IF(ISBLANK(G802),AVERAGE(Table4[Quantity]),(G802))</f>
        <v>2</v>
      </c>
      <c r="I802">
        <v>953.26</v>
      </c>
      <c r="J802">
        <f>IF(ISBLANK(I802),AVERAGE(Table4[Unit_Price]),(I802))</f>
        <v>953.26</v>
      </c>
      <c r="K802">
        <v>0.1</v>
      </c>
      <c r="L802">
        <f>Table4[[#This Row],[Quantity cleaned]]*Table4[[#This Row],[Unit Price Cleaned]]*(1-Table4[[#This Row],[Discount]])</f>
        <v>1715.8679999999999</v>
      </c>
      <c r="M802">
        <f>IF(ISBLANK(L802),AVERAGE(Table4[Total Amount]),(L802))</f>
        <v>1715.8679999999999</v>
      </c>
      <c r="N802" t="str">
        <f>_xlfn.XLOOKUP(Table4[[#This Row],[Product_ID]],Product_Dim[Product_ID],Product_Dim[Product_Name],"Missing")</f>
        <v>Smart Home WiFi Camera</v>
      </c>
      <c r="O802" t="str">
        <f>_xlfn.XLOOKUP(Table4[[#This Row],[Product_ID]],Product_Dim[Product_ID],Product_Dim[Category],0)</f>
        <v>Electronics</v>
      </c>
      <c r="P802">
        <f>_xlfn.XLOOKUP(Table4[[#This Row],[Product_ID]],Product_Dim[Product_ID],Product_Dim[Cost Cleaned2],"0")</f>
        <v>450.71</v>
      </c>
      <c r="Q802" s="4">
        <f>IFERROR(Table4[[#This Row],[Total Amount]]-Table4[[#This Row],[Cost]]*Table4[[#This Row],[Quantity]],0)</f>
        <v>814.44799999999998</v>
      </c>
    </row>
    <row r="803" spans="1:17" x14ac:dyDescent="0.35">
      <c r="A803" t="s">
        <v>2616</v>
      </c>
      <c r="B803" s="1">
        <v>45277</v>
      </c>
      <c r="C803" t="s">
        <v>1084</v>
      </c>
      <c r="D803" t="s">
        <v>1688</v>
      </c>
      <c r="E803" t="s">
        <v>1773</v>
      </c>
      <c r="F803" t="str">
        <f>_xlfn.XLOOKUP(Table4[[#This Row],[Store_ID]],Table2[Store_ID],Table2[Region],"Unknown")</f>
        <v>South</v>
      </c>
      <c r="G803">
        <v>3</v>
      </c>
      <c r="H803">
        <f>IF(ISBLANK(G803),AVERAGE(Table4[Quantity]),(G803))</f>
        <v>3</v>
      </c>
      <c r="I803">
        <v>405.13</v>
      </c>
      <c r="J803">
        <f>IF(ISBLANK(I803),AVERAGE(Table4[Unit_Price]),(I803))</f>
        <v>405.13</v>
      </c>
      <c r="K803">
        <v>0.14000000000000001</v>
      </c>
      <c r="L803">
        <f>Table4[[#This Row],[Quantity cleaned]]*Table4[[#This Row],[Unit Price Cleaned]]*(1-Table4[[#This Row],[Discount]])</f>
        <v>1045.2353999999998</v>
      </c>
      <c r="M803">
        <f>IF(ISBLANK(L803),AVERAGE(Table4[Total Amount]),(L803))</f>
        <v>1045.2353999999998</v>
      </c>
      <c r="N803" t="str">
        <f>_xlfn.XLOOKUP(Table4[[#This Row],[Product_ID]],Product_Dim[Product_ID],Product_Dim[Product_Name],"Missing")</f>
        <v>Shin Guards – Adult</v>
      </c>
      <c r="O803" t="str">
        <f>_xlfn.XLOOKUP(Table4[[#This Row],[Product_ID]],Product_Dim[Product_ID],Product_Dim[Category],0)</f>
        <v>Sports</v>
      </c>
      <c r="P803">
        <f>_xlfn.XLOOKUP(Table4[[#This Row],[Product_ID]],Product_Dim[Product_ID],Product_Dim[Cost Cleaned2],"0")</f>
        <v>107.06</v>
      </c>
      <c r="Q803" s="4">
        <f>IFERROR(Table4[[#This Row],[Total Amount]]-Table4[[#This Row],[Cost]]*Table4[[#This Row],[Quantity]],0)</f>
        <v>724.05539999999974</v>
      </c>
    </row>
    <row r="804" spans="1:17" x14ac:dyDescent="0.35">
      <c r="A804" t="s">
        <v>2617</v>
      </c>
      <c r="B804" s="1">
        <v>45248</v>
      </c>
      <c r="C804" t="s">
        <v>1060</v>
      </c>
      <c r="D804" t="s">
        <v>1543</v>
      </c>
      <c r="E804" t="s">
        <v>1763</v>
      </c>
      <c r="F804" t="str">
        <f>_xlfn.XLOOKUP(Table4[[#This Row],[Store_ID]],Table2[Store_ID],Table2[Region],"Unknown")</f>
        <v>South</v>
      </c>
      <c r="G804">
        <v>2</v>
      </c>
      <c r="H804">
        <f>IF(ISBLANK(G804),AVERAGE(Table4[Quantity]),(G804))</f>
        <v>2</v>
      </c>
      <c r="I804">
        <v>333.83</v>
      </c>
      <c r="J804">
        <f>IF(ISBLANK(I804),AVERAGE(Table4[Unit_Price]),(I804))</f>
        <v>333.83</v>
      </c>
      <c r="K804">
        <v>0.26</v>
      </c>
      <c r="L804">
        <f>Table4[[#This Row],[Quantity cleaned]]*Table4[[#This Row],[Unit Price Cleaned]]*(1-Table4[[#This Row],[Discount]])</f>
        <v>494.0684</v>
      </c>
      <c r="M804">
        <f>IF(ISBLANK(L804),AVERAGE(Table4[Total Amount]),(L804))</f>
        <v>494.0684</v>
      </c>
      <c r="N804" t="str">
        <f>_xlfn.XLOOKUP(Table4[[#This Row],[Product_ID]],Product_Dim[Product_ID],Product_Dim[Product_Name],"Missing")</f>
        <v>Women's Casual Hoodie</v>
      </c>
      <c r="O804" t="str">
        <f>_xlfn.XLOOKUP(Table4[[#This Row],[Product_ID]],Product_Dim[Product_ID],Product_Dim[Category],0)</f>
        <v>Clothing</v>
      </c>
      <c r="P804">
        <f>_xlfn.XLOOKUP(Table4[[#This Row],[Product_ID]],Product_Dim[Product_ID],Product_Dim[Cost Cleaned2],"0")</f>
        <v>254.04361702127662</v>
      </c>
      <c r="Q804" s="4">
        <f>IFERROR(Table4[[#This Row],[Total Amount]]-Table4[[#This Row],[Cost]]*Table4[[#This Row],[Quantity]],0)</f>
        <v>-14.018834042553237</v>
      </c>
    </row>
    <row r="805" spans="1:17" x14ac:dyDescent="0.35">
      <c r="A805" t="s">
        <v>2618</v>
      </c>
      <c r="B805" s="1">
        <v>45741</v>
      </c>
      <c r="C805" t="s">
        <v>1042</v>
      </c>
      <c r="D805" t="s">
        <v>1724</v>
      </c>
      <c r="E805" t="s">
        <v>1760</v>
      </c>
      <c r="F805" t="str">
        <f>_xlfn.XLOOKUP(Table4[[#This Row],[Store_ID]],Table2[Store_ID],Table2[Region],"Unknown")</f>
        <v>North</v>
      </c>
      <c r="G805">
        <v>2</v>
      </c>
      <c r="H805">
        <f>IF(ISBLANK(G805),AVERAGE(Table4[Quantity]),(G805))</f>
        <v>2</v>
      </c>
      <c r="I805">
        <v>727.18</v>
      </c>
      <c r="J805">
        <f>IF(ISBLANK(I805),AVERAGE(Table4[Unit_Price]),(I805))</f>
        <v>727.18</v>
      </c>
      <c r="K805">
        <v>0.22</v>
      </c>
      <c r="L805">
        <f>Table4[[#This Row],[Quantity cleaned]]*Table4[[#This Row],[Unit Price Cleaned]]*(1-Table4[[#This Row],[Discount]])</f>
        <v>1134.4007999999999</v>
      </c>
      <c r="M805">
        <f>IF(ISBLANK(L805),AVERAGE(Table4[Total Amount]),(L805))</f>
        <v>1134.4007999999999</v>
      </c>
      <c r="N805" t="str">
        <f>_xlfn.XLOOKUP(Table4[[#This Row],[Product_ID]],Product_Dim[Product_ID],Product_Dim[Product_Name],"Missing")</f>
        <v>Women's High Heels</v>
      </c>
      <c r="O805" t="str">
        <f>_xlfn.XLOOKUP(Table4[[#This Row],[Product_ID]],Product_Dim[Product_ID],Product_Dim[Category],0)</f>
        <v>Clothing</v>
      </c>
      <c r="P805">
        <f>_xlfn.XLOOKUP(Table4[[#This Row],[Product_ID]],Product_Dim[Product_ID],Product_Dim[Cost Cleaned2],"0")</f>
        <v>438.25</v>
      </c>
      <c r="Q805" s="4">
        <f>IFERROR(Table4[[#This Row],[Total Amount]]-Table4[[#This Row],[Cost]]*Table4[[#This Row],[Quantity]],0)</f>
        <v>257.90079999999989</v>
      </c>
    </row>
    <row r="806" spans="1:17" x14ac:dyDescent="0.35">
      <c r="A806" t="s">
        <v>2619</v>
      </c>
      <c r="B806" s="1">
        <v>45778</v>
      </c>
      <c r="C806" t="s">
        <v>961</v>
      </c>
      <c r="D806" t="s">
        <v>1549</v>
      </c>
      <c r="E806" t="s">
        <v>1783</v>
      </c>
      <c r="F806" t="str">
        <f>_xlfn.XLOOKUP(Table4[[#This Row],[Store_ID]],Table2[Store_ID],Table2[Region],"Unknown")</f>
        <v>East</v>
      </c>
      <c r="G806">
        <v>2</v>
      </c>
      <c r="H806">
        <f>IF(ISBLANK(G806),AVERAGE(Table4[Quantity]),(G806))</f>
        <v>2</v>
      </c>
      <c r="I806">
        <v>516.02</v>
      </c>
      <c r="J806">
        <f>IF(ISBLANK(I806),AVERAGE(Table4[Unit_Price]),(I806))</f>
        <v>516.02</v>
      </c>
      <c r="K806">
        <v>0.19</v>
      </c>
      <c r="L806">
        <f>Table4[[#This Row],[Quantity cleaned]]*Table4[[#This Row],[Unit Price Cleaned]]*(1-Table4[[#This Row],[Discount]])</f>
        <v>835.95240000000001</v>
      </c>
      <c r="M806">
        <f>IF(ISBLANK(L806),AVERAGE(Table4[Total Amount]),(L806))</f>
        <v>835.95240000000001</v>
      </c>
      <c r="N806" t="str">
        <f>_xlfn.XLOOKUP(Table4[[#This Row],[Product_ID]],Product_Dim[Product_ID],Product_Dim[Product_Name],"Missing")</f>
        <v>Men's Leather Belt</v>
      </c>
      <c r="O806" t="str">
        <f>_xlfn.XLOOKUP(Table4[[#This Row],[Product_ID]],Product_Dim[Product_ID],Product_Dim[Category],0)</f>
        <v>Clothing</v>
      </c>
      <c r="P806">
        <f>_xlfn.XLOOKUP(Table4[[#This Row],[Product_ID]],Product_Dim[Product_ID],Product_Dim[Cost Cleaned2],"0")</f>
        <v>261</v>
      </c>
      <c r="Q806" s="4">
        <f>IFERROR(Table4[[#This Row],[Total Amount]]-Table4[[#This Row],[Cost]]*Table4[[#This Row],[Quantity]],0)</f>
        <v>313.95240000000001</v>
      </c>
    </row>
    <row r="807" spans="1:17" x14ac:dyDescent="0.35">
      <c r="A807" t="s">
        <v>2620</v>
      </c>
      <c r="B807" s="1">
        <v>45361</v>
      </c>
      <c r="C807" t="s">
        <v>927</v>
      </c>
      <c r="D807" t="s">
        <v>1626</v>
      </c>
      <c r="E807" t="s">
        <v>1786</v>
      </c>
      <c r="F807" t="str">
        <f>_xlfn.XLOOKUP(Table4[[#This Row],[Store_ID]],Table2[Store_ID],Table2[Region],"Unknown")</f>
        <v>South</v>
      </c>
      <c r="G807">
        <v>2</v>
      </c>
      <c r="H807">
        <f>IF(ISBLANK(G807),AVERAGE(Table4[Quantity]),(G807))</f>
        <v>2</v>
      </c>
      <c r="I807">
        <v>705.61</v>
      </c>
      <c r="J807">
        <f>IF(ISBLANK(I807),AVERAGE(Table4[Unit_Price]),(I807))</f>
        <v>705.61</v>
      </c>
      <c r="K807">
        <v>0.28000000000000003</v>
      </c>
      <c r="L807">
        <f>Table4[[#This Row],[Quantity cleaned]]*Table4[[#This Row],[Unit Price Cleaned]]*(1-Table4[[#This Row],[Discount]])</f>
        <v>1016.0784</v>
      </c>
      <c r="M807">
        <f>IF(ISBLANK(L807),AVERAGE(Table4[Total Amount]),(L807))</f>
        <v>1016.0784</v>
      </c>
      <c r="N807" t="str">
        <f>_xlfn.XLOOKUP(Table4[[#This Row],[Product_ID]],Product_Dim[Product_ID],Product_Dim[Product_Name],"Missing")</f>
        <v>Smart Home WiFi Camera</v>
      </c>
      <c r="O807" t="str">
        <f>_xlfn.XLOOKUP(Table4[[#This Row],[Product_ID]],Product_Dim[Product_ID],Product_Dim[Category],0)</f>
        <v>Electronics</v>
      </c>
      <c r="P807">
        <f>_xlfn.XLOOKUP(Table4[[#This Row],[Product_ID]],Product_Dim[Product_ID],Product_Dim[Cost Cleaned2],"0")</f>
        <v>450.71</v>
      </c>
      <c r="Q807" s="4">
        <f>IFERROR(Table4[[#This Row],[Total Amount]]-Table4[[#This Row],[Cost]]*Table4[[#This Row],[Quantity]],0)</f>
        <v>114.65840000000003</v>
      </c>
    </row>
    <row r="808" spans="1:17" x14ac:dyDescent="0.35">
      <c r="A808" t="s">
        <v>2621</v>
      </c>
      <c r="B808" s="1">
        <v>45414</v>
      </c>
      <c r="C808" t="s">
        <v>870</v>
      </c>
      <c r="D808" t="s">
        <v>1710</v>
      </c>
      <c r="E808" t="s">
        <v>1776</v>
      </c>
      <c r="F808" t="str">
        <f>_xlfn.XLOOKUP(Table4[[#This Row],[Store_ID]],Table2[Store_ID],Table2[Region],"Unknown")</f>
        <v>West</v>
      </c>
      <c r="G808">
        <v>3</v>
      </c>
      <c r="H808">
        <f>IF(ISBLANK(G808),AVERAGE(Table4[Quantity]),(G808))</f>
        <v>3</v>
      </c>
      <c r="I808">
        <v>654.47</v>
      </c>
      <c r="J808">
        <f>IF(ISBLANK(I808),AVERAGE(Table4[Unit_Price]),(I808))</f>
        <v>654.47</v>
      </c>
      <c r="K808">
        <v>0.18</v>
      </c>
      <c r="L808">
        <f>Table4[[#This Row],[Quantity cleaned]]*Table4[[#This Row],[Unit Price Cleaned]]*(1-Table4[[#This Row],[Discount]])</f>
        <v>1609.9962000000003</v>
      </c>
      <c r="M808">
        <f>IF(ISBLANK(L808),AVERAGE(Table4[Total Amount]),(L808))</f>
        <v>1609.9962000000003</v>
      </c>
      <c r="N808" t="str">
        <f>_xlfn.XLOOKUP(Table4[[#This Row],[Product_ID]],Product_Dim[Product_ID],Product_Dim[Product_Name],"Missing")</f>
        <v>Wooden Bookshelf</v>
      </c>
      <c r="O808" t="str">
        <f>_xlfn.XLOOKUP(Table4[[#This Row],[Product_ID]],Product_Dim[Product_ID],Product_Dim[Category],0)</f>
        <v>Home</v>
      </c>
      <c r="P808">
        <f>_xlfn.XLOOKUP(Table4[[#This Row],[Product_ID]],Product_Dim[Product_ID],Product_Dim[Cost Cleaned2],"0")</f>
        <v>388.46</v>
      </c>
      <c r="Q808" s="4">
        <f>IFERROR(Table4[[#This Row],[Total Amount]]-Table4[[#This Row],[Cost]]*Table4[[#This Row],[Quantity]],0)</f>
        <v>444.61620000000039</v>
      </c>
    </row>
    <row r="809" spans="1:17" x14ac:dyDescent="0.35">
      <c r="A809" t="s">
        <v>2622</v>
      </c>
      <c r="B809" s="1">
        <v>45734</v>
      </c>
      <c r="C809" t="s">
        <v>563</v>
      </c>
      <c r="D809" t="s">
        <v>1718</v>
      </c>
      <c r="E809" t="s">
        <v>1795</v>
      </c>
      <c r="F809" t="str">
        <f>_xlfn.XLOOKUP(Table4[[#This Row],[Store_ID]],Table2[Store_ID],Table2[Region],"Unknown")</f>
        <v>North</v>
      </c>
      <c r="G809">
        <v>2</v>
      </c>
      <c r="H809">
        <f>IF(ISBLANK(G809),AVERAGE(Table4[Quantity]),(G809))</f>
        <v>2</v>
      </c>
      <c r="I809">
        <v>315.27</v>
      </c>
      <c r="J809">
        <f>IF(ISBLANK(I809),AVERAGE(Table4[Unit_Price]),(I809))</f>
        <v>315.27</v>
      </c>
      <c r="K809">
        <v>0.23</v>
      </c>
      <c r="L809">
        <f>Table4[[#This Row],[Quantity cleaned]]*Table4[[#This Row],[Unit Price Cleaned]]*(1-Table4[[#This Row],[Discount]])</f>
        <v>485.51579999999996</v>
      </c>
      <c r="M809">
        <f>IF(ISBLANK(L809),AVERAGE(Table4[Total Amount]),(L809))</f>
        <v>485.51579999999996</v>
      </c>
      <c r="N809" t="str">
        <f>_xlfn.XLOOKUP(Table4[[#This Row],[Product_ID]],Product_Dim[Product_ID],Product_Dim[Product_Name],"Missing")</f>
        <v>Sports Wrist Sweatbands</v>
      </c>
      <c r="O809" t="str">
        <f>_xlfn.XLOOKUP(Table4[[#This Row],[Product_ID]],Product_Dim[Product_ID],Product_Dim[Category],0)</f>
        <v>Sports</v>
      </c>
      <c r="P809">
        <f>_xlfn.XLOOKUP(Table4[[#This Row],[Product_ID]],Product_Dim[Product_ID],Product_Dim[Cost Cleaned2],"0")</f>
        <v>131.24</v>
      </c>
      <c r="Q809" s="4">
        <f>IFERROR(Table4[[#This Row],[Total Amount]]-Table4[[#This Row],[Cost]]*Table4[[#This Row],[Quantity]],0)</f>
        <v>223.03579999999994</v>
      </c>
    </row>
    <row r="810" spans="1:17" x14ac:dyDescent="0.35">
      <c r="A810" t="s">
        <v>2623</v>
      </c>
      <c r="B810" s="1">
        <v>45623</v>
      </c>
      <c r="C810" t="s">
        <v>714</v>
      </c>
      <c r="D810" t="s">
        <v>1598</v>
      </c>
      <c r="E810" t="s">
        <v>1755</v>
      </c>
      <c r="F810" t="str">
        <f>_xlfn.XLOOKUP(Table4[[#This Row],[Store_ID]],Table2[Store_ID],Table2[Region],"Unknown")</f>
        <v>South</v>
      </c>
      <c r="G810">
        <v>1</v>
      </c>
      <c r="H810">
        <f>IF(ISBLANK(G810),AVERAGE(Table4[Quantity]),(G810))</f>
        <v>1</v>
      </c>
      <c r="I810">
        <v>974.47</v>
      </c>
      <c r="J810">
        <f>IF(ISBLANK(I810),AVERAGE(Table4[Unit_Price]),(I810))</f>
        <v>974.47</v>
      </c>
      <c r="K810">
        <v>0.05</v>
      </c>
      <c r="L810">
        <f>Table4[[#This Row],[Quantity cleaned]]*Table4[[#This Row],[Unit Price Cleaned]]*(1-Table4[[#This Row],[Discount]])</f>
        <v>925.74649999999997</v>
      </c>
      <c r="M810">
        <f>IF(ISBLANK(L810),AVERAGE(Table4[Total Amount]),(L810))</f>
        <v>925.74649999999997</v>
      </c>
      <c r="N810" t="str">
        <f>_xlfn.XLOOKUP(Table4[[#This Row],[Product_ID]],Product_Dim[Product_ID],Product_Dim[Product_Name],"Missing")</f>
        <v>Sports Stopwatch Timer</v>
      </c>
      <c r="O810" t="str">
        <f>_xlfn.XLOOKUP(Table4[[#This Row],[Product_ID]],Product_Dim[Product_ID],Product_Dim[Category],0)</f>
        <v>Sports</v>
      </c>
      <c r="P810">
        <f>_xlfn.XLOOKUP(Table4[[#This Row],[Product_ID]],Product_Dim[Product_ID],Product_Dim[Cost Cleaned2],"0")</f>
        <v>38.76</v>
      </c>
      <c r="Q810" s="4">
        <f>IFERROR(Table4[[#This Row],[Total Amount]]-Table4[[#This Row],[Cost]]*Table4[[#This Row],[Quantity]],0)</f>
        <v>886.98649999999998</v>
      </c>
    </row>
    <row r="811" spans="1:17" x14ac:dyDescent="0.35">
      <c r="A811" t="s">
        <v>2624</v>
      </c>
      <c r="B811" s="1">
        <v>45340</v>
      </c>
      <c r="C811" t="s">
        <v>242</v>
      </c>
      <c r="D811" t="s">
        <v>1543</v>
      </c>
      <c r="E811" t="s">
        <v>1763</v>
      </c>
      <c r="F811" t="str">
        <f>_xlfn.XLOOKUP(Table4[[#This Row],[Store_ID]],Table2[Store_ID],Table2[Region],"Unknown")</f>
        <v>South</v>
      </c>
      <c r="G811">
        <v>2</v>
      </c>
      <c r="H811">
        <f>IF(ISBLANK(G811),AVERAGE(Table4[Quantity]),(G811))</f>
        <v>2</v>
      </c>
      <c r="I811">
        <v>803.3</v>
      </c>
      <c r="J811">
        <f>IF(ISBLANK(I811),AVERAGE(Table4[Unit_Price]),(I811))</f>
        <v>803.3</v>
      </c>
      <c r="K811">
        <v>0.17</v>
      </c>
      <c r="L811">
        <f>Table4[[#This Row],[Quantity cleaned]]*Table4[[#This Row],[Unit Price Cleaned]]*(1-Table4[[#This Row],[Discount]])</f>
        <v>1333.4779999999998</v>
      </c>
      <c r="M811">
        <f>IF(ISBLANK(L811),AVERAGE(Table4[Total Amount]),(L811))</f>
        <v>1333.4779999999998</v>
      </c>
      <c r="N811" t="str">
        <f>_xlfn.XLOOKUP(Table4[[#This Row],[Product_ID]],Product_Dim[Product_ID],Product_Dim[Product_Name],"Missing")</f>
        <v>Women's Casual Hoodie</v>
      </c>
      <c r="O811" t="str">
        <f>_xlfn.XLOOKUP(Table4[[#This Row],[Product_ID]],Product_Dim[Product_ID],Product_Dim[Category],0)</f>
        <v>Clothing</v>
      </c>
      <c r="P811">
        <f>_xlfn.XLOOKUP(Table4[[#This Row],[Product_ID]],Product_Dim[Product_ID],Product_Dim[Cost Cleaned2],"0")</f>
        <v>254.04361702127662</v>
      </c>
      <c r="Q811" s="4">
        <f>IFERROR(Table4[[#This Row],[Total Amount]]-Table4[[#This Row],[Cost]]*Table4[[#This Row],[Quantity]],0)</f>
        <v>825.39076595744655</v>
      </c>
    </row>
    <row r="812" spans="1:17" x14ac:dyDescent="0.35">
      <c r="A812" t="s">
        <v>2625</v>
      </c>
      <c r="B812" s="1">
        <v>45447</v>
      </c>
      <c r="C812" t="s">
        <v>58</v>
      </c>
      <c r="D812" t="s">
        <v>1543</v>
      </c>
      <c r="E812" t="s">
        <v>1783</v>
      </c>
      <c r="F812" t="str">
        <f>_xlfn.XLOOKUP(Table4[[#This Row],[Store_ID]],Table2[Store_ID],Table2[Region],"Unknown")</f>
        <v>East</v>
      </c>
      <c r="G812">
        <v>4</v>
      </c>
      <c r="H812">
        <f>IF(ISBLANK(G812),AVERAGE(Table4[Quantity]),(G812))</f>
        <v>4</v>
      </c>
      <c r="I812">
        <v>863.87</v>
      </c>
      <c r="J812">
        <f>IF(ISBLANK(I812),AVERAGE(Table4[Unit_Price]),(I812))</f>
        <v>863.87</v>
      </c>
      <c r="K812">
        <v>0.21</v>
      </c>
      <c r="L812">
        <f>Table4[[#This Row],[Quantity cleaned]]*Table4[[#This Row],[Unit Price Cleaned]]*(1-Table4[[#This Row],[Discount]])</f>
        <v>2729.8292000000001</v>
      </c>
      <c r="M812">
        <f>IF(ISBLANK(L812),AVERAGE(Table4[Total Amount]),(L812))</f>
        <v>2729.8292000000001</v>
      </c>
      <c r="N812" t="str">
        <f>_xlfn.XLOOKUP(Table4[[#This Row],[Product_ID]],Product_Dim[Product_ID],Product_Dim[Product_Name],"Missing")</f>
        <v>Women's Casual Hoodie</v>
      </c>
      <c r="O812" t="str">
        <f>_xlfn.XLOOKUP(Table4[[#This Row],[Product_ID]],Product_Dim[Product_ID],Product_Dim[Category],0)</f>
        <v>Clothing</v>
      </c>
      <c r="P812">
        <f>_xlfn.XLOOKUP(Table4[[#This Row],[Product_ID]],Product_Dim[Product_ID],Product_Dim[Cost Cleaned2],"0")</f>
        <v>254.04361702127662</v>
      </c>
      <c r="Q812" s="4">
        <f>IFERROR(Table4[[#This Row],[Total Amount]]-Table4[[#This Row],[Cost]]*Table4[[#This Row],[Quantity]],0)</f>
        <v>1713.6547319148935</v>
      </c>
    </row>
    <row r="813" spans="1:17" x14ac:dyDescent="0.35">
      <c r="A813" t="s">
        <v>2626</v>
      </c>
      <c r="B813" s="1">
        <v>45513</v>
      </c>
      <c r="C813" t="s">
        <v>1441</v>
      </c>
      <c r="D813" t="s">
        <v>1702</v>
      </c>
      <c r="E813" t="s">
        <v>1804</v>
      </c>
      <c r="F813" t="str">
        <f>_xlfn.XLOOKUP(Table4[[#This Row],[Store_ID]],Table2[Store_ID],Table2[Region],"Unknown")</f>
        <v>East</v>
      </c>
      <c r="G813">
        <v>1</v>
      </c>
      <c r="H813">
        <f>IF(ISBLANK(G813),AVERAGE(Table4[Quantity]),(G813))</f>
        <v>1</v>
      </c>
      <c r="I813">
        <v>450.11</v>
      </c>
      <c r="J813">
        <f>IF(ISBLANK(I813),AVERAGE(Table4[Unit_Price]),(I813))</f>
        <v>450.11</v>
      </c>
      <c r="K813">
        <v>0.17</v>
      </c>
      <c r="L813">
        <f>Table4[[#This Row],[Quantity cleaned]]*Table4[[#This Row],[Unit Price Cleaned]]*(1-Table4[[#This Row],[Discount]])</f>
        <v>373.59129999999999</v>
      </c>
      <c r="M813">
        <f>IF(ISBLANK(L813),AVERAGE(Table4[Total Amount]),(L813))</f>
        <v>373.59129999999999</v>
      </c>
      <c r="N813" t="str">
        <f>_xlfn.XLOOKUP(Table4[[#This Row],[Product_ID]],Product_Dim[Product_ID],Product_Dim[Product_Name],"Missing")</f>
        <v>Wall-Mounted Spice Rack</v>
      </c>
      <c r="O813" t="str">
        <f>_xlfn.XLOOKUP(Table4[[#This Row],[Product_ID]],Product_Dim[Product_ID],Product_Dim[Category],0)</f>
        <v>Home</v>
      </c>
      <c r="P813">
        <f>_xlfn.XLOOKUP(Table4[[#This Row],[Product_ID]],Product_Dim[Product_ID],Product_Dim[Cost Cleaned2],"0")</f>
        <v>143.43</v>
      </c>
      <c r="Q813" s="4">
        <f>IFERROR(Table4[[#This Row],[Total Amount]]-Table4[[#This Row],[Cost]]*Table4[[#This Row],[Quantity]],0)</f>
        <v>230.16129999999998</v>
      </c>
    </row>
    <row r="814" spans="1:17" x14ac:dyDescent="0.35">
      <c r="A814" t="s">
        <v>2627</v>
      </c>
      <c r="B814" s="1">
        <v>45486</v>
      </c>
      <c r="C814" t="s">
        <v>735</v>
      </c>
      <c r="D814" t="s">
        <v>1678</v>
      </c>
      <c r="E814" t="s">
        <v>1791</v>
      </c>
      <c r="F814" t="str">
        <f>_xlfn.XLOOKUP(Table4[[#This Row],[Store_ID]],Table2[Store_ID],Table2[Region],"Unknown")</f>
        <v>East</v>
      </c>
      <c r="G814">
        <v>1</v>
      </c>
      <c r="H814">
        <f>IF(ISBLANK(G814),AVERAGE(Table4[Quantity]),(G814))</f>
        <v>1</v>
      </c>
      <c r="I814">
        <v>289.82</v>
      </c>
      <c r="J814">
        <f>IF(ISBLANK(I814),AVERAGE(Table4[Unit_Price]),(I814))</f>
        <v>289.82</v>
      </c>
      <c r="K814">
        <v>0.18</v>
      </c>
      <c r="L814">
        <f>Table4[[#This Row],[Quantity cleaned]]*Table4[[#This Row],[Unit Price Cleaned]]*(1-Table4[[#This Row],[Discount]])</f>
        <v>237.6524</v>
      </c>
      <c r="M814">
        <f>IF(ISBLANK(L814),AVERAGE(Table4[Total Amount]),(L814))</f>
        <v>237.6524</v>
      </c>
      <c r="N814" t="str">
        <f>_xlfn.XLOOKUP(Table4[[#This Row],[Product_ID]],Product_Dim[Product_ID],Product_Dim[Product_Name],"Missing")</f>
        <v>Wooden Nightstand</v>
      </c>
      <c r="O814" t="str">
        <f>_xlfn.XLOOKUP(Table4[[#This Row],[Product_ID]],Product_Dim[Product_ID],Product_Dim[Category],0)</f>
        <v>Home</v>
      </c>
      <c r="P814">
        <f>_xlfn.XLOOKUP(Table4[[#This Row],[Product_ID]],Product_Dim[Product_ID],Product_Dim[Cost Cleaned2],"0")</f>
        <v>243.7</v>
      </c>
      <c r="Q814" s="4">
        <f>IFERROR(Table4[[#This Row],[Total Amount]]-Table4[[#This Row],[Cost]]*Table4[[#This Row],[Quantity]],0)</f>
        <v>-6.0475999999999885</v>
      </c>
    </row>
    <row r="815" spans="1:17" x14ac:dyDescent="0.35">
      <c r="A815" t="s">
        <v>2628</v>
      </c>
      <c r="B815" s="1">
        <v>45890</v>
      </c>
      <c r="C815" t="s">
        <v>1045</v>
      </c>
      <c r="D815" t="s">
        <v>1650</v>
      </c>
      <c r="E815" t="s">
        <v>1783</v>
      </c>
      <c r="F815" t="str">
        <f>_xlfn.XLOOKUP(Table4[[#This Row],[Store_ID]],Table2[Store_ID],Table2[Region],"Unknown")</f>
        <v>East</v>
      </c>
      <c r="G815">
        <v>4</v>
      </c>
      <c r="H815">
        <f>IF(ISBLANK(G815),AVERAGE(Table4[Quantity]),(G815))</f>
        <v>4</v>
      </c>
      <c r="I815">
        <v>250.64</v>
      </c>
      <c r="J815">
        <f>IF(ISBLANK(I815),AVERAGE(Table4[Unit_Price]),(I815))</f>
        <v>250.64</v>
      </c>
      <c r="K815">
        <v>0.1</v>
      </c>
      <c r="L815">
        <f>Table4[[#This Row],[Quantity cleaned]]*Table4[[#This Row],[Unit Price Cleaned]]*(1-Table4[[#This Row],[Discount]])</f>
        <v>902.30399999999997</v>
      </c>
      <c r="M815">
        <f>IF(ISBLANK(L815),AVERAGE(Table4[Total Amount]),(L815))</f>
        <v>902.30399999999997</v>
      </c>
      <c r="N815" t="str">
        <f>_xlfn.XLOOKUP(Table4[[#This Row],[Product_ID]],Product_Dim[Product_ID],Product_Dim[Product_Name],"Missing")</f>
        <v>Sports Stopwatch Pro</v>
      </c>
      <c r="O815" t="str">
        <f>_xlfn.XLOOKUP(Table4[[#This Row],[Product_ID]],Product_Dim[Product_ID],Product_Dim[Category],0)</f>
        <v>Sports</v>
      </c>
      <c r="P815">
        <f>_xlfn.XLOOKUP(Table4[[#This Row],[Product_ID]],Product_Dim[Product_ID],Product_Dim[Cost Cleaned2],"0")</f>
        <v>434.84</v>
      </c>
      <c r="Q815" s="4">
        <f>IFERROR(Table4[[#This Row],[Total Amount]]-Table4[[#This Row],[Cost]]*Table4[[#This Row],[Quantity]],0)</f>
        <v>-837.05599999999993</v>
      </c>
    </row>
    <row r="816" spans="1:17" x14ac:dyDescent="0.35">
      <c r="A816" t="s">
        <v>2629</v>
      </c>
      <c r="B816" s="1">
        <v>45876</v>
      </c>
      <c r="C816" t="s">
        <v>906</v>
      </c>
      <c r="D816" t="s">
        <v>1680</v>
      </c>
      <c r="E816" t="s">
        <v>1807</v>
      </c>
      <c r="F816" t="str">
        <f>_xlfn.XLOOKUP(Table4[[#This Row],[Store_ID]],Table2[Store_ID],Table2[Region],"Unknown")</f>
        <v>East</v>
      </c>
      <c r="G816">
        <v>4</v>
      </c>
      <c r="H816">
        <f>IF(ISBLANK(G816),AVERAGE(Table4[Quantity]),(G816))</f>
        <v>4</v>
      </c>
      <c r="I816">
        <v>373.49</v>
      </c>
      <c r="J816">
        <f>IF(ISBLANK(I816),AVERAGE(Table4[Unit_Price]),(I816))</f>
        <v>373.49</v>
      </c>
      <c r="K816">
        <v>0.16</v>
      </c>
      <c r="L816">
        <f>Table4[[#This Row],[Quantity cleaned]]*Table4[[#This Row],[Unit Price Cleaned]]*(1-Table4[[#This Row],[Discount]])</f>
        <v>1254.9264000000001</v>
      </c>
      <c r="M816">
        <f>IF(ISBLANK(L816),AVERAGE(Table4[Total Amount]),(L816))</f>
        <v>1254.9264000000001</v>
      </c>
      <c r="N816" t="str">
        <f>_xlfn.XLOOKUP(Table4[[#This Row],[Product_ID]],Product_Dim[Product_ID],Product_Dim[Product_Name],"Missing")</f>
        <v>Men's Sports Shorts</v>
      </c>
      <c r="O816" t="str">
        <f>_xlfn.XLOOKUP(Table4[[#This Row],[Product_ID]],Product_Dim[Product_ID],Product_Dim[Category],0)</f>
        <v>Clothing</v>
      </c>
      <c r="P816">
        <f>_xlfn.XLOOKUP(Table4[[#This Row],[Product_ID]],Product_Dim[Product_ID],Product_Dim[Cost Cleaned2],"0")</f>
        <v>218.22</v>
      </c>
      <c r="Q816" s="4">
        <f>IFERROR(Table4[[#This Row],[Total Amount]]-Table4[[#This Row],[Cost]]*Table4[[#This Row],[Quantity]],0)</f>
        <v>382.04640000000006</v>
      </c>
    </row>
    <row r="817" spans="1:17" x14ac:dyDescent="0.35">
      <c r="A817" t="s">
        <v>2630</v>
      </c>
      <c r="B817" s="1">
        <v>45398</v>
      </c>
      <c r="C817" t="s">
        <v>239</v>
      </c>
      <c r="D817" t="s">
        <v>1545</v>
      </c>
      <c r="E817" t="s">
        <v>1780</v>
      </c>
      <c r="F817" t="str">
        <f>_xlfn.XLOOKUP(Table4[[#This Row],[Store_ID]],Table2[Store_ID],Table2[Region],"Unknown")</f>
        <v>South</v>
      </c>
      <c r="G817">
        <v>4</v>
      </c>
      <c r="H817">
        <f>IF(ISBLANK(G817),AVERAGE(Table4[Quantity]),(G817))</f>
        <v>4</v>
      </c>
      <c r="I817">
        <v>348.91</v>
      </c>
      <c r="J817">
        <f>IF(ISBLANK(I817),AVERAGE(Table4[Unit_Price]),(I817))</f>
        <v>348.91</v>
      </c>
      <c r="K817">
        <v>0.18</v>
      </c>
      <c r="L817">
        <f>Table4[[#This Row],[Quantity cleaned]]*Table4[[#This Row],[Unit Price Cleaned]]*(1-Table4[[#This Row],[Discount]])</f>
        <v>1144.4248000000002</v>
      </c>
      <c r="M817">
        <f>IF(ISBLANK(L817),AVERAGE(Table4[Total Amount]),(L817))</f>
        <v>1144.4248000000002</v>
      </c>
      <c r="N817" t="str">
        <f>_xlfn.XLOOKUP(Table4[[#This Row],[Product_ID]],Product_Dim[Product_ID],Product_Dim[Product_Name],"Missing")</f>
        <v>Men's Running Jacket</v>
      </c>
      <c r="O817" t="str">
        <f>_xlfn.XLOOKUP(Table4[[#This Row],[Product_ID]],Product_Dim[Product_ID],Product_Dim[Category],0)</f>
        <v>Clothing</v>
      </c>
      <c r="P817">
        <f>_xlfn.XLOOKUP(Table4[[#This Row],[Product_ID]],Product_Dim[Product_ID],Product_Dim[Cost Cleaned2],"0")</f>
        <v>364.67</v>
      </c>
      <c r="Q817" s="4">
        <f>IFERROR(Table4[[#This Row],[Total Amount]]-Table4[[#This Row],[Cost]]*Table4[[#This Row],[Quantity]],0)</f>
        <v>-314.25519999999983</v>
      </c>
    </row>
    <row r="818" spans="1:17" x14ac:dyDescent="0.35">
      <c r="A818" t="s">
        <v>2631</v>
      </c>
      <c r="B818" s="1">
        <v>45390</v>
      </c>
      <c r="C818" t="s">
        <v>382</v>
      </c>
      <c r="D818" t="s">
        <v>1730</v>
      </c>
      <c r="E818" t="s">
        <v>1801</v>
      </c>
      <c r="F818" t="str">
        <f>_xlfn.XLOOKUP(Table4[[#This Row],[Store_ID]],Table2[Store_ID],Table2[Region],"Unknown")</f>
        <v>North</v>
      </c>
      <c r="G818">
        <v>4</v>
      </c>
      <c r="H818">
        <f>IF(ISBLANK(G818),AVERAGE(Table4[Quantity]),(G818))</f>
        <v>4</v>
      </c>
      <c r="I818">
        <v>212.96</v>
      </c>
      <c r="J818">
        <f>IF(ISBLANK(I818),AVERAGE(Table4[Unit_Price]),(I818))</f>
        <v>212.96</v>
      </c>
      <c r="K818">
        <v>0.17</v>
      </c>
      <c r="L818">
        <f>Table4[[#This Row],[Quantity cleaned]]*Table4[[#This Row],[Unit Price Cleaned]]*(1-Table4[[#This Row],[Discount]])</f>
        <v>707.02719999999999</v>
      </c>
      <c r="M818">
        <f>IF(ISBLANK(L818),AVERAGE(Table4[Total Amount]),(L818))</f>
        <v>707.02719999999999</v>
      </c>
      <c r="N818" t="str">
        <f>_xlfn.XLOOKUP(Table4[[#This Row],[Product_ID]],Product_Dim[Product_ID],Product_Dim[Product_Name],"Missing")</f>
        <v>Vitamin E Body Lotion</v>
      </c>
      <c r="O818" t="str">
        <f>_xlfn.XLOOKUP(Table4[[#This Row],[Product_ID]],Product_Dim[Product_ID],Product_Dim[Category],0)</f>
        <v>Beauty</v>
      </c>
      <c r="P818">
        <f>_xlfn.XLOOKUP(Table4[[#This Row],[Product_ID]],Product_Dim[Product_ID],Product_Dim[Cost Cleaned2],"0")</f>
        <v>358.47</v>
      </c>
      <c r="Q818" s="4">
        <f>IFERROR(Table4[[#This Row],[Total Amount]]-Table4[[#This Row],[Cost]]*Table4[[#This Row],[Quantity]],0)</f>
        <v>-726.85280000000012</v>
      </c>
    </row>
    <row r="819" spans="1:17" x14ac:dyDescent="0.35">
      <c r="A819" t="s">
        <v>2632</v>
      </c>
      <c r="B819" s="1">
        <v>45406</v>
      </c>
      <c r="C819" t="s">
        <v>620</v>
      </c>
      <c r="D819" t="s">
        <v>1596</v>
      </c>
      <c r="E819" t="s">
        <v>1807</v>
      </c>
      <c r="F819" t="str">
        <f>_xlfn.XLOOKUP(Table4[[#This Row],[Store_ID]],Table2[Store_ID],Table2[Region],"Unknown")</f>
        <v>East</v>
      </c>
      <c r="G819">
        <v>3</v>
      </c>
      <c r="H819">
        <f>IF(ISBLANK(G819),AVERAGE(Table4[Quantity]),(G819))</f>
        <v>3</v>
      </c>
      <c r="I819">
        <v>871.34</v>
      </c>
      <c r="J819">
        <f>IF(ISBLANK(I819),AVERAGE(Table4[Unit_Price]),(I819))</f>
        <v>871.34</v>
      </c>
      <c r="K819">
        <v>0.11</v>
      </c>
      <c r="L819">
        <f>Table4[[#This Row],[Quantity cleaned]]*Table4[[#This Row],[Unit Price Cleaned]]*(1-Table4[[#This Row],[Discount]])</f>
        <v>2326.4778000000001</v>
      </c>
      <c r="M819">
        <f>IF(ISBLANK(L819),AVERAGE(Table4[Total Amount]),(L819))</f>
        <v>2326.4778000000001</v>
      </c>
      <c r="N819" t="str">
        <f>_xlfn.XLOOKUP(Table4[[#This Row],[Product_ID]],Product_Dim[Product_ID],Product_Dim[Product_Name],"Missing")</f>
        <v>Decorative Floor Vase</v>
      </c>
      <c r="O819" t="str">
        <f>_xlfn.XLOOKUP(Table4[[#This Row],[Product_ID]],Product_Dim[Product_ID],Product_Dim[Category],0)</f>
        <v>Home</v>
      </c>
      <c r="P819">
        <f>_xlfn.XLOOKUP(Table4[[#This Row],[Product_ID]],Product_Dim[Product_ID],Product_Dim[Cost Cleaned2],"0")</f>
        <v>254.04361702127662</v>
      </c>
      <c r="Q819" s="4">
        <f>IFERROR(Table4[[#This Row],[Total Amount]]-Table4[[#This Row],[Cost]]*Table4[[#This Row],[Quantity]],0)</f>
        <v>1564.3469489361703</v>
      </c>
    </row>
    <row r="820" spans="1:17" x14ac:dyDescent="0.35">
      <c r="A820" t="s">
        <v>2633</v>
      </c>
      <c r="B820" s="1">
        <v>45844</v>
      </c>
      <c r="C820" t="s">
        <v>351</v>
      </c>
      <c r="D820" t="s">
        <v>1730</v>
      </c>
      <c r="E820" t="s">
        <v>1746</v>
      </c>
      <c r="F820" t="str">
        <f>_xlfn.XLOOKUP(Table4[[#This Row],[Store_ID]],Table2[Store_ID],Table2[Region],"Unknown")</f>
        <v>East</v>
      </c>
      <c r="G820">
        <v>2</v>
      </c>
      <c r="H820">
        <f>IF(ISBLANK(G820),AVERAGE(Table4[Quantity]),(G820))</f>
        <v>2</v>
      </c>
      <c r="I820">
        <v>698.94</v>
      </c>
      <c r="J820">
        <f>IF(ISBLANK(I820),AVERAGE(Table4[Unit_Price]),(I820))</f>
        <v>698.94</v>
      </c>
      <c r="K820">
        <v>0.06</v>
      </c>
      <c r="L820">
        <f>Table4[[#This Row],[Quantity cleaned]]*Table4[[#This Row],[Unit Price Cleaned]]*(1-Table4[[#This Row],[Discount]])</f>
        <v>1314.0072</v>
      </c>
      <c r="M820">
        <f>IF(ISBLANK(L820),AVERAGE(Table4[Total Amount]),(L820))</f>
        <v>1314.0072</v>
      </c>
      <c r="N820" t="str">
        <f>_xlfn.XLOOKUP(Table4[[#This Row],[Product_ID]],Product_Dim[Product_ID],Product_Dim[Product_Name],"Missing")</f>
        <v>Vitamin E Body Lotion</v>
      </c>
      <c r="O820" t="str">
        <f>_xlfn.XLOOKUP(Table4[[#This Row],[Product_ID]],Product_Dim[Product_ID],Product_Dim[Category],0)</f>
        <v>Beauty</v>
      </c>
      <c r="P820">
        <f>_xlfn.XLOOKUP(Table4[[#This Row],[Product_ID]],Product_Dim[Product_ID],Product_Dim[Cost Cleaned2],"0")</f>
        <v>358.47</v>
      </c>
      <c r="Q820" s="4">
        <f>IFERROR(Table4[[#This Row],[Total Amount]]-Table4[[#This Row],[Cost]]*Table4[[#This Row],[Quantity]],0)</f>
        <v>597.06719999999996</v>
      </c>
    </row>
    <row r="821" spans="1:17" x14ac:dyDescent="0.35">
      <c r="A821" t="s">
        <v>2634</v>
      </c>
      <c r="B821" s="1">
        <v>45697</v>
      </c>
      <c r="C821" t="s">
        <v>991</v>
      </c>
      <c r="D821" t="s">
        <v>1690</v>
      </c>
      <c r="E821" t="s">
        <v>1746</v>
      </c>
      <c r="F821" t="str">
        <f>_xlfn.XLOOKUP(Table4[[#This Row],[Store_ID]],Table2[Store_ID],Table2[Region],"Unknown")</f>
        <v>East</v>
      </c>
      <c r="G821">
        <v>1</v>
      </c>
      <c r="H821">
        <f>IF(ISBLANK(G821),AVERAGE(Table4[Quantity]),(G821))</f>
        <v>1</v>
      </c>
      <c r="I821">
        <v>719.94</v>
      </c>
      <c r="J821">
        <f>IF(ISBLANK(I821),AVERAGE(Table4[Unit_Price]),(I821))</f>
        <v>719.94</v>
      </c>
      <c r="K821">
        <v>0.23</v>
      </c>
      <c r="L821">
        <f>Table4[[#This Row],[Quantity cleaned]]*Table4[[#This Row],[Unit Price Cleaned]]*(1-Table4[[#This Row],[Discount]])</f>
        <v>554.35380000000009</v>
      </c>
      <c r="M821">
        <f>IF(ISBLANK(L821),AVERAGE(Table4[Total Amount]),(L821))</f>
        <v>554.35380000000009</v>
      </c>
      <c r="N821" t="str">
        <f>_xlfn.XLOOKUP(Table4[[#This Row],[Product_ID]],Product_Dim[Product_ID],Product_Dim[Product_Name],"Missing")</f>
        <v>Bluetooth Car Audio System</v>
      </c>
      <c r="O821" t="str">
        <f>_xlfn.XLOOKUP(Table4[[#This Row],[Product_ID]],Product_Dim[Product_ID],Product_Dim[Category],0)</f>
        <v>Electronics</v>
      </c>
      <c r="P821">
        <f>_xlfn.XLOOKUP(Table4[[#This Row],[Product_ID]],Product_Dim[Product_ID],Product_Dim[Cost Cleaned2],"0")</f>
        <v>403.71</v>
      </c>
      <c r="Q821" s="4">
        <f>IFERROR(Table4[[#This Row],[Total Amount]]-Table4[[#This Row],[Cost]]*Table4[[#This Row],[Quantity]],0)</f>
        <v>150.64380000000011</v>
      </c>
    </row>
    <row r="822" spans="1:17" x14ac:dyDescent="0.35">
      <c r="A822" t="s">
        <v>2635</v>
      </c>
      <c r="B822" s="1">
        <v>45607</v>
      </c>
      <c r="C822" t="s">
        <v>31</v>
      </c>
      <c r="D822" t="s">
        <v>1598</v>
      </c>
      <c r="E822" t="s">
        <v>1763</v>
      </c>
      <c r="F822" t="str">
        <f>_xlfn.XLOOKUP(Table4[[#This Row],[Store_ID]],Table2[Store_ID],Table2[Region],"Unknown")</f>
        <v>South</v>
      </c>
      <c r="G822">
        <v>2</v>
      </c>
      <c r="H822">
        <f>IF(ISBLANK(G822),AVERAGE(Table4[Quantity]),(G822))</f>
        <v>2</v>
      </c>
      <c r="I822">
        <v>278.16000000000003</v>
      </c>
      <c r="J822">
        <f>IF(ISBLANK(I822),AVERAGE(Table4[Unit_Price]),(I822))</f>
        <v>278.16000000000003</v>
      </c>
      <c r="K822">
        <v>0.22</v>
      </c>
      <c r="L822">
        <f>Table4[[#This Row],[Quantity cleaned]]*Table4[[#This Row],[Unit Price Cleaned]]*(1-Table4[[#This Row],[Discount]])</f>
        <v>433.92960000000005</v>
      </c>
      <c r="M822">
        <f>IF(ISBLANK(L822),AVERAGE(Table4[Total Amount]),(L822))</f>
        <v>433.92960000000005</v>
      </c>
      <c r="N822" t="str">
        <f>_xlfn.XLOOKUP(Table4[[#This Row],[Product_ID]],Product_Dim[Product_ID],Product_Dim[Product_Name],"Missing")</f>
        <v>Sports Stopwatch Timer</v>
      </c>
      <c r="O822" t="str">
        <f>_xlfn.XLOOKUP(Table4[[#This Row],[Product_ID]],Product_Dim[Product_ID],Product_Dim[Category],0)</f>
        <v>Sports</v>
      </c>
      <c r="P822">
        <f>_xlfn.XLOOKUP(Table4[[#This Row],[Product_ID]],Product_Dim[Product_ID],Product_Dim[Cost Cleaned2],"0")</f>
        <v>38.76</v>
      </c>
      <c r="Q822" s="4">
        <f>IFERROR(Table4[[#This Row],[Total Amount]]-Table4[[#This Row],[Cost]]*Table4[[#This Row],[Quantity]],0)</f>
        <v>356.40960000000007</v>
      </c>
    </row>
    <row r="823" spans="1:17" x14ac:dyDescent="0.35">
      <c r="A823" t="s">
        <v>2636</v>
      </c>
      <c r="B823" s="1">
        <v>45307</v>
      </c>
      <c r="C823" t="s">
        <v>197</v>
      </c>
      <c r="D823" t="s">
        <v>1640</v>
      </c>
      <c r="E823" t="s">
        <v>1767</v>
      </c>
      <c r="F823" t="str">
        <f>_xlfn.XLOOKUP(Table4[[#This Row],[Store_ID]],Table2[Store_ID],Table2[Region],"Unknown")</f>
        <v>North</v>
      </c>
      <c r="G823">
        <v>1</v>
      </c>
      <c r="H823">
        <f>IF(ISBLANK(G823),AVERAGE(Table4[Quantity]),(G823))</f>
        <v>1</v>
      </c>
      <c r="I823">
        <v>678.9</v>
      </c>
      <c r="J823">
        <f>IF(ISBLANK(I823),AVERAGE(Table4[Unit_Price]),(I823))</f>
        <v>678.9</v>
      </c>
      <c r="K823">
        <v>0.17</v>
      </c>
      <c r="L823">
        <f>Table4[[#This Row],[Quantity cleaned]]*Table4[[#This Row],[Unit Price Cleaned]]*(1-Table4[[#This Row],[Discount]])</f>
        <v>563.48699999999997</v>
      </c>
      <c r="M823">
        <f>IF(ISBLANK(L823),AVERAGE(Table4[Total Amount]),(L823))</f>
        <v>563.48699999999997</v>
      </c>
      <c r="N823" t="str">
        <f>_xlfn.XLOOKUP(Table4[[#This Row],[Product_ID]],Product_Dim[Product_ID],Product_Dim[Product_Name],"Missing")</f>
        <v>Men's Roll-On Perfume</v>
      </c>
      <c r="O823" t="str">
        <f>_xlfn.XLOOKUP(Table4[[#This Row],[Product_ID]],Product_Dim[Product_ID],Product_Dim[Category],0)</f>
        <v>Beauty</v>
      </c>
      <c r="P823">
        <f>_xlfn.XLOOKUP(Table4[[#This Row],[Product_ID]],Product_Dim[Product_ID],Product_Dim[Cost Cleaned2],"0")</f>
        <v>43.29</v>
      </c>
      <c r="Q823" s="4">
        <f>IFERROR(Table4[[#This Row],[Total Amount]]-Table4[[#This Row],[Cost]]*Table4[[#This Row],[Quantity]],0)</f>
        <v>520.197</v>
      </c>
    </row>
    <row r="824" spans="1:17" x14ac:dyDescent="0.35">
      <c r="A824" t="s">
        <v>2637</v>
      </c>
      <c r="B824" s="1">
        <v>45520</v>
      </c>
      <c r="C824" t="s">
        <v>66</v>
      </c>
      <c r="D824" t="s">
        <v>1592</v>
      </c>
      <c r="E824" t="s">
        <v>1795</v>
      </c>
      <c r="F824" t="str">
        <f>_xlfn.XLOOKUP(Table4[[#This Row],[Store_ID]],Table2[Store_ID],Table2[Region],"Unknown")</f>
        <v>North</v>
      </c>
      <c r="G824">
        <v>4</v>
      </c>
      <c r="H824">
        <f>IF(ISBLANK(G824),AVERAGE(Table4[Quantity]),(G824))</f>
        <v>4</v>
      </c>
      <c r="I824">
        <v>94.13</v>
      </c>
      <c r="J824">
        <f>IF(ISBLANK(I824),AVERAGE(Table4[Unit_Price]),(I824))</f>
        <v>94.13</v>
      </c>
      <c r="K824">
        <v>0.15</v>
      </c>
      <c r="L824">
        <f>Table4[[#This Row],[Quantity cleaned]]*Table4[[#This Row],[Unit Price Cleaned]]*(1-Table4[[#This Row],[Discount]])</f>
        <v>320.04199999999997</v>
      </c>
      <c r="M824">
        <f>IF(ISBLANK(L824),AVERAGE(Table4[Total Amount]),(L824))</f>
        <v>320.04199999999997</v>
      </c>
      <c r="N824" t="str">
        <f>_xlfn.XLOOKUP(Table4[[#This Row],[Product_ID]],Product_Dim[Product_ID],Product_Dim[Product_Name],"Missing")</f>
        <v>Women's Scarf Set</v>
      </c>
      <c r="O824" t="str">
        <f>_xlfn.XLOOKUP(Table4[[#This Row],[Product_ID]],Product_Dim[Product_ID],Product_Dim[Category],0)</f>
        <v>Clothing</v>
      </c>
      <c r="P824">
        <f>_xlfn.XLOOKUP(Table4[[#This Row],[Product_ID]],Product_Dim[Product_ID],Product_Dim[Cost Cleaned2],"0")</f>
        <v>174.02</v>
      </c>
      <c r="Q824" s="4">
        <f>IFERROR(Table4[[#This Row],[Total Amount]]-Table4[[#This Row],[Cost]]*Table4[[#This Row],[Quantity]],0)</f>
        <v>-376.03800000000007</v>
      </c>
    </row>
    <row r="825" spans="1:17" x14ac:dyDescent="0.35">
      <c r="A825" t="s">
        <v>2638</v>
      </c>
      <c r="B825" s="1">
        <v>45933</v>
      </c>
      <c r="C825" t="s">
        <v>1360</v>
      </c>
      <c r="D825" t="s">
        <v>1630</v>
      </c>
      <c r="E825" t="s">
        <v>1751</v>
      </c>
      <c r="F825" t="str">
        <f>_xlfn.XLOOKUP(Table4[[#This Row],[Store_ID]],Table2[Store_ID],Table2[Region],"Unknown")</f>
        <v>North</v>
      </c>
      <c r="G825">
        <v>4</v>
      </c>
      <c r="H825">
        <f>IF(ISBLANK(G825),AVERAGE(Table4[Quantity]),(G825))</f>
        <v>4</v>
      </c>
      <c r="I825">
        <v>415.02</v>
      </c>
      <c r="J825">
        <f>IF(ISBLANK(I825),AVERAGE(Table4[Unit_Price]),(I825))</f>
        <v>415.02</v>
      </c>
      <c r="K825">
        <v>0.01</v>
      </c>
      <c r="L825">
        <f>Table4[[#This Row],[Quantity cleaned]]*Table4[[#This Row],[Unit Price Cleaned]]*(1-Table4[[#This Row],[Discount]])</f>
        <v>1643.4792</v>
      </c>
      <c r="M825">
        <f>IF(ISBLANK(L825),AVERAGE(Table4[Total Amount]),(L825))</f>
        <v>1643.4792</v>
      </c>
      <c r="N825" t="str">
        <f>_xlfn.XLOOKUP(Table4[[#This Row],[Product_ID]],Product_Dim[Product_ID],Product_Dim[Product_Name],"Missing")</f>
        <v>Adjustable Jump Rope</v>
      </c>
      <c r="O825" t="str">
        <f>_xlfn.XLOOKUP(Table4[[#This Row],[Product_ID]],Product_Dim[Product_ID],Product_Dim[Category],0)</f>
        <v>Sports</v>
      </c>
      <c r="P825">
        <f>_xlfn.XLOOKUP(Table4[[#This Row],[Product_ID]],Product_Dim[Product_ID],Product_Dim[Cost Cleaned2],"0")</f>
        <v>167.12</v>
      </c>
      <c r="Q825" s="4">
        <f>IFERROR(Table4[[#This Row],[Total Amount]]-Table4[[#This Row],[Cost]]*Table4[[#This Row],[Quantity]],0)</f>
        <v>974.99919999999997</v>
      </c>
    </row>
    <row r="826" spans="1:17" x14ac:dyDescent="0.35">
      <c r="A826" t="s">
        <v>2639</v>
      </c>
      <c r="B826" s="1">
        <v>45841</v>
      </c>
      <c r="C826" t="s">
        <v>190</v>
      </c>
      <c r="D826" t="s">
        <v>1564</v>
      </c>
      <c r="E826" t="s">
        <v>1763</v>
      </c>
      <c r="F826" t="str">
        <f>_xlfn.XLOOKUP(Table4[[#This Row],[Store_ID]],Table2[Store_ID],Table2[Region],"Unknown")</f>
        <v>South</v>
      </c>
      <c r="G826">
        <v>4</v>
      </c>
      <c r="H826">
        <f>IF(ISBLANK(G826),AVERAGE(Table4[Quantity]),(G826))</f>
        <v>4</v>
      </c>
      <c r="I826">
        <v>780.07</v>
      </c>
      <c r="J826">
        <f>IF(ISBLANK(I826),AVERAGE(Table4[Unit_Price]),(I826))</f>
        <v>780.07</v>
      </c>
      <c r="K826">
        <v>0.03</v>
      </c>
      <c r="L826">
        <f>Table4[[#This Row],[Quantity cleaned]]*Table4[[#This Row],[Unit Price Cleaned]]*(1-Table4[[#This Row],[Discount]])</f>
        <v>3026.6716000000001</v>
      </c>
      <c r="M826">
        <f>IF(ISBLANK(L826),AVERAGE(Table4[Total Amount]),(L826))</f>
        <v>3026.6716000000001</v>
      </c>
      <c r="N826" t="str">
        <f>_xlfn.XLOOKUP(Table4[[#This Row],[Product_ID]],Product_Dim[Product_ID],Product_Dim[Product_Name],"Missing")</f>
        <v>HD Smart TV Stick</v>
      </c>
      <c r="O826" t="str">
        <f>_xlfn.XLOOKUP(Table4[[#This Row],[Product_ID]],Product_Dim[Product_ID],Product_Dim[Category],0)</f>
        <v>Electronics</v>
      </c>
      <c r="P826">
        <f>_xlfn.XLOOKUP(Table4[[#This Row],[Product_ID]],Product_Dim[Product_ID],Product_Dim[Cost Cleaned2],"0")</f>
        <v>449.4</v>
      </c>
      <c r="Q826" s="4">
        <f>IFERROR(Table4[[#This Row],[Total Amount]]-Table4[[#This Row],[Cost]]*Table4[[#This Row],[Quantity]],0)</f>
        <v>1229.0716000000002</v>
      </c>
    </row>
    <row r="827" spans="1:17" x14ac:dyDescent="0.35">
      <c r="A827" t="s">
        <v>2640</v>
      </c>
      <c r="B827" s="1">
        <v>45877</v>
      </c>
      <c r="C827" t="s">
        <v>1323</v>
      </c>
      <c r="D827" t="s">
        <v>1616</v>
      </c>
      <c r="E827" t="s">
        <v>1795</v>
      </c>
      <c r="F827" t="str">
        <f>_xlfn.XLOOKUP(Table4[[#This Row],[Store_ID]],Table2[Store_ID],Table2[Region],"Unknown")</f>
        <v>North</v>
      </c>
      <c r="G827">
        <v>4</v>
      </c>
      <c r="H827">
        <f>IF(ISBLANK(G827),AVERAGE(Table4[Quantity]),(G827))</f>
        <v>4</v>
      </c>
      <c r="I827">
        <v>184.57</v>
      </c>
      <c r="J827">
        <f>IF(ISBLANK(I827),AVERAGE(Table4[Unit_Price]),(I827))</f>
        <v>184.57</v>
      </c>
      <c r="K827">
        <v>0.28000000000000003</v>
      </c>
      <c r="L827">
        <f>Table4[[#This Row],[Quantity cleaned]]*Table4[[#This Row],[Unit Price Cleaned]]*(1-Table4[[#This Row],[Discount]])</f>
        <v>531.5616</v>
      </c>
      <c r="M827">
        <f>IF(ISBLANK(L827),AVERAGE(Table4[Total Amount]),(L827))</f>
        <v>531.5616</v>
      </c>
      <c r="N827" t="str">
        <f>_xlfn.XLOOKUP(Table4[[#This Row],[Product_ID]],Product_Dim[Product_ID],Product_Dim[Product_Name],"Missing")</f>
        <v>Men's Casual Sneakers</v>
      </c>
      <c r="O827" t="str">
        <f>_xlfn.XLOOKUP(Table4[[#This Row],[Product_ID]],Product_Dim[Product_ID],Product_Dim[Category],0)</f>
        <v>Clothing</v>
      </c>
      <c r="P827">
        <f>_xlfn.XLOOKUP(Table4[[#This Row],[Product_ID]],Product_Dim[Product_ID],Product_Dim[Cost Cleaned2],"0")</f>
        <v>353.47</v>
      </c>
      <c r="Q827" s="4">
        <f>IFERROR(Table4[[#This Row],[Total Amount]]-Table4[[#This Row],[Cost]]*Table4[[#This Row],[Quantity]],0)</f>
        <v>-882.31840000000011</v>
      </c>
    </row>
    <row r="828" spans="1:17" x14ac:dyDescent="0.35">
      <c r="A828" t="s">
        <v>2641</v>
      </c>
      <c r="B828" s="1">
        <v>45532</v>
      </c>
      <c r="C828" t="s">
        <v>906</v>
      </c>
      <c r="D828" t="s">
        <v>1672</v>
      </c>
      <c r="E828" t="s">
        <v>1763</v>
      </c>
      <c r="F828" t="str">
        <f>_xlfn.XLOOKUP(Table4[[#This Row],[Store_ID]],Table2[Store_ID],Table2[Region],"Unknown")</f>
        <v>South</v>
      </c>
      <c r="G828">
        <v>4</v>
      </c>
      <c r="H828">
        <f>IF(ISBLANK(G828),AVERAGE(Table4[Quantity]),(G828))</f>
        <v>4</v>
      </c>
      <c r="I828">
        <v>277.58</v>
      </c>
      <c r="J828">
        <f>IF(ISBLANK(I828),AVERAGE(Table4[Unit_Price]),(I828))</f>
        <v>277.58</v>
      </c>
      <c r="K828">
        <v>0.22</v>
      </c>
      <c r="L828">
        <f>Table4[[#This Row],[Quantity cleaned]]*Table4[[#This Row],[Unit Price Cleaned]]*(1-Table4[[#This Row],[Discount]])</f>
        <v>866.04959999999994</v>
      </c>
      <c r="M828">
        <f>IF(ISBLANK(L828),AVERAGE(Table4[Total Amount]),(L828))</f>
        <v>866.04959999999994</v>
      </c>
      <c r="N828" t="str">
        <f>_xlfn.XLOOKUP(Table4[[#This Row],[Product_ID]],Product_Dim[Product_ID],Product_Dim[Product_Name],"Missing")</f>
        <v>Adjustable Dumbbells 20kg</v>
      </c>
      <c r="O828" t="str">
        <f>_xlfn.XLOOKUP(Table4[[#This Row],[Product_ID]],Product_Dim[Product_ID],Product_Dim[Category],0)</f>
        <v>Sports</v>
      </c>
      <c r="P828">
        <f>_xlfn.XLOOKUP(Table4[[#This Row],[Product_ID]],Product_Dim[Product_ID],Product_Dim[Cost Cleaned2],"0")</f>
        <v>240.63</v>
      </c>
      <c r="Q828" s="4">
        <f>IFERROR(Table4[[#This Row],[Total Amount]]-Table4[[#This Row],[Cost]]*Table4[[#This Row],[Quantity]],0)</f>
        <v>-96.470400000000041</v>
      </c>
    </row>
    <row r="829" spans="1:17" x14ac:dyDescent="0.35">
      <c r="A829" t="s">
        <v>2642</v>
      </c>
      <c r="B829" s="1">
        <v>45734</v>
      </c>
      <c r="C829" t="s">
        <v>364</v>
      </c>
      <c r="D829" t="s">
        <v>1604</v>
      </c>
      <c r="E829" t="s">
        <v>1760</v>
      </c>
      <c r="F829" t="str">
        <f>_xlfn.XLOOKUP(Table4[[#This Row],[Store_ID]],Table2[Store_ID],Table2[Region],"Unknown")</f>
        <v>North</v>
      </c>
      <c r="G829">
        <v>1</v>
      </c>
      <c r="H829">
        <f>IF(ISBLANK(G829),AVERAGE(Table4[Quantity]),(G829))</f>
        <v>1</v>
      </c>
      <c r="I829">
        <v>36.799999999999997</v>
      </c>
      <c r="J829">
        <f>IF(ISBLANK(I829),AVERAGE(Table4[Unit_Price]),(I829))</f>
        <v>36.799999999999997</v>
      </c>
      <c r="K829">
        <v>0.18</v>
      </c>
      <c r="L829">
        <f>Table4[[#This Row],[Quantity cleaned]]*Table4[[#This Row],[Unit Price Cleaned]]*(1-Table4[[#This Row],[Discount]])</f>
        <v>30.175999999999998</v>
      </c>
      <c r="M829">
        <f>IF(ISBLANK(L829),AVERAGE(Table4[Total Amount]),(L829))</f>
        <v>30.175999999999998</v>
      </c>
      <c r="N829" t="str">
        <f>_xlfn.XLOOKUP(Table4[[#This Row],[Product_ID]],Product_Dim[Product_ID],Product_Dim[Product_Name],"Missing")</f>
        <v>Basketball</v>
      </c>
      <c r="O829" t="str">
        <f>_xlfn.XLOOKUP(Table4[[#This Row],[Product_ID]],Product_Dim[Product_ID],Product_Dim[Category],0)</f>
        <v>Sports</v>
      </c>
      <c r="P829">
        <f>_xlfn.XLOOKUP(Table4[[#This Row],[Product_ID]],Product_Dim[Product_ID],Product_Dim[Cost Cleaned2],"0")</f>
        <v>204.39</v>
      </c>
      <c r="Q829" s="4">
        <f>IFERROR(Table4[[#This Row],[Total Amount]]-Table4[[#This Row],[Cost]]*Table4[[#This Row],[Quantity]],0)</f>
        <v>-174.214</v>
      </c>
    </row>
    <row r="830" spans="1:17" x14ac:dyDescent="0.35">
      <c r="A830" t="s">
        <v>2643</v>
      </c>
      <c r="B830" s="1">
        <v>45809</v>
      </c>
      <c r="C830" t="s">
        <v>1110</v>
      </c>
      <c r="D830" t="s">
        <v>1718</v>
      </c>
      <c r="E830" t="s">
        <v>1770</v>
      </c>
      <c r="F830" t="str">
        <f>_xlfn.XLOOKUP(Table4[[#This Row],[Store_ID]],Table2[Store_ID],Table2[Region],"Unknown")</f>
        <v>East</v>
      </c>
      <c r="G830">
        <v>1</v>
      </c>
      <c r="H830">
        <f>IF(ISBLANK(G830),AVERAGE(Table4[Quantity]),(G830))</f>
        <v>1</v>
      </c>
      <c r="I830">
        <v>539.37</v>
      </c>
      <c r="J830">
        <f>IF(ISBLANK(I830),AVERAGE(Table4[Unit_Price]),(I830))</f>
        <v>539.37</v>
      </c>
      <c r="K830">
        <v>0.14000000000000001</v>
      </c>
      <c r="L830">
        <f>Table4[[#This Row],[Quantity cleaned]]*Table4[[#This Row],[Unit Price Cleaned]]*(1-Table4[[#This Row],[Discount]])</f>
        <v>463.85820000000001</v>
      </c>
      <c r="M830">
        <f>IF(ISBLANK(L830),AVERAGE(Table4[Total Amount]),(L830))</f>
        <v>463.85820000000001</v>
      </c>
      <c r="N830" t="str">
        <f>_xlfn.XLOOKUP(Table4[[#This Row],[Product_ID]],Product_Dim[Product_ID],Product_Dim[Product_Name],"Missing")</f>
        <v>Sports Wrist Sweatbands</v>
      </c>
      <c r="O830" t="str">
        <f>_xlfn.XLOOKUP(Table4[[#This Row],[Product_ID]],Product_Dim[Product_ID],Product_Dim[Category],0)</f>
        <v>Sports</v>
      </c>
      <c r="P830">
        <f>_xlfn.XLOOKUP(Table4[[#This Row],[Product_ID]],Product_Dim[Product_ID],Product_Dim[Cost Cleaned2],"0")</f>
        <v>131.24</v>
      </c>
      <c r="Q830" s="4">
        <f>IFERROR(Table4[[#This Row],[Total Amount]]-Table4[[#This Row],[Cost]]*Table4[[#This Row],[Quantity]],0)</f>
        <v>332.6182</v>
      </c>
    </row>
    <row r="831" spans="1:17" x14ac:dyDescent="0.35">
      <c r="A831" t="s">
        <v>2644</v>
      </c>
      <c r="B831" s="1">
        <v>45760</v>
      </c>
      <c r="C831" t="s">
        <v>316</v>
      </c>
      <c r="D831" t="s">
        <v>1582</v>
      </c>
      <c r="E831" t="s">
        <v>1804</v>
      </c>
      <c r="F831" t="str">
        <f>_xlfn.XLOOKUP(Table4[[#This Row],[Store_ID]],Table2[Store_ID],Table2[Region],"Unknown")</f>
        <v>East</v>
      </c>
      <c r="G831">
        <v>1</v>
      </c>
      <c r="H831">
        <f>IF(ISBLANK(G831),AVERAGE(Table4[Quantity]),(G831))</f>
        <v>1</v>
      </c>
      <c r="I831">
        <v>27.83</v>
      </c>
      <c r="J831">
        <f>IF(ISBLANK(I831),AVERAGE(Table4[Unit_Price]),(I831))</f>
        <v>27.83</v>
      </c>
      <c r="K831">
        <v>0.3</v>
      </c>
      <c r="L831">
        <f>Table4[[#This Row],[Quantity cleaned]]*Table4[[#This Row],[Unit Price Cleaned]]*(1-Table4[[#This Row],[Discount]])</f>
        <v>19.480999999999998</v>
      </c>
      <c r="M831">
        <f>IF(ISBLANK(L831),AVERAGE(Table4[Total Amount]),(L831))</f>
        <v>19.480999999999998</v>
      </c>
      <c r="N831" t="str">
        <f>_xlfn.XLOOKUP(Table4[[#This Row],[Product_ID]],Product_Dim[Product_ID],Product_Dim[Product_Name],"Missing")</f>
        <v>Outdoor Sports Water Bottle</v>
      </c>
      <c r="O831" t="str">
        <f>_xlfn.XLOOKUP(Table4[[#This Row],[Product_ID]],Product_Dim[Product_ID],Product_Dim[Category],0)</f>
        <v>Sports</v>
      </c>
      <c r="P831">
        <f>_xlfn.XLOOKUP(Table4[[#This Row],[Product_ID]],Product_Dim[Product_ID],Product_Dim[Cost Cleaned2],"0")</f>
        <v>131.51</v>
      </c>
      <c r="Q831" s="4">
        <f>IFERROR(Table4[[#This Row],[Total Amount]]-Table4[[#This Row],[Cost]]*Table4[[#This Row],[Quantity]],0)</f>
        <v>-112.029</v>
      </c>
    </row>
    <row r="832" spans="1:17" x14ac:dyDescent="0.35">
      <c r="A832" t="s">
        <v>2645</v>
      </c>
      <c r="B832" s="1">
        <v>45456</v>
      </c>
      <c r="C832" t="s">
        <v>894</v>
      </c>
      <c r="D832" t="s">
        <v>1682</v>
      </c>
      <c r="E832" t="s">
        <v>1763</v>
      </c>
      <c r="F832" t="str">
        <f>_xlfn.XLOOKUP(Table4[[#This Row],[Store_ID]],Table2[Store_ID],Table2[Region],"Unknown")</f>
        <v>South</v>
      </c>
      <c r="G832">
        <v>3</v>
      </c>
      <c r="H832">
        <f>IF(ISBLANK(G832),AVERAGE(Table4[Quantity]),(G832))</f>
        <v>3</v>
      </c>
      <c r="I832">
        <v>698.72</v>
      </c>
      <c r="J832">
        <f>IF(ISBLANK(I832),AVERAGE(Table4[Unit_Price]),(I832))</f>
        <v>698.72</v>
      </c>
      <c r="K832">
        <v>0.28000000000000003</v>
      </c>
      <c r="L832">
        <f>Table4[[#This Row],[Quantity cleaned]]*Table4[[#This Row],[Unit Price Cleaned]]*(1-Table4[[#This Row],[Discount]])</f>
        <v>1509.2351999999998</v>
      </c>
      <c r="M832">
        <f>IF(ISBLANK(L832),AVERAGE(Table4[Total Amount]),(L832))</f>
        <v>1509.2351999999998</v>
      </c>
      <c r="N832" t="str">
        <f>_xlfn.XLOOKUP(Table4[[#This Row],[Product_ID]],Product_Dim[Product_ID],Product_Dim[Product_Name],"Missing")</f>
        <v>Kitchen Storage Rack</v>
      </c>
      <c r="O832" t="str">
        <f>_xlfn.XLOOKUP(Table4[[#This Row],[Product_ID]],Product_Dim[Product_ID],Product_Dim[Category],0)</f>
        <v>Home</v>
      </c>
      <c r="P832">
        <f>_xlfn.XLOOKUP(Table4[[#This Row],[Product_ID]],Product_Dim[Product_ID],Product_Dim[Cost Cleaned2],"0")</f>
        <v>138.05000000000001</v>
      </c>
      <c r="Q832" s="4">
        <f>IFERROR(Table4[[#This Row],[Total Amount]]-Table4[[#This Row],[Cost]]*Table4[[#This Row],[Quantity]],0)</f>
        <v>1095.0851999999998</v>
      </c>
    </row>
    <row r="833" spans="1:17" x14ac:dyDescent="0.35">
      <c r="A833" t="s">
        <v>2646</v>
      </c>
      <c r="B833" s="1">
        <v>45698</v>
      </c>
      <c r="C833" t="s">
        <v>54</v>
      </c>
      <c r="D833" t="s">
        <v>1694</v>
      </c>
      <c r="E833" t="s">
        <v>1791</v>
      </c>
      <c r="F833" t="str">
        <f>_xlfn.XLOOKUP(Table4[[#This Row],[Store_ID]],Table2[Store_ID],Table2[Region],"Unknown")</f>
        <v>East</v>
      </c>
      <c r="G833">
        <v>4</v>
      </c>
      <c r="H833">
        <f>IF(ISBLANK(G833),AVERAGE(Table4[Quantity]),(G833))</f>
        <v>4</v>
      </c>
      <c r="I833">
        <v>528.23</v>
      </c>
      <c r="J833">
        <f>IF(ISBLANK(I833),AVERAGE(Table4[Unit_Price]),(I833))</f>
        <v>528.23</v>
      </c>
      <c r="K833">
        <v>0.15</v>
      </c>
      <c r="L833">
        <f>Table4[[#This Row],[Quantity cleaned]]*Table4[[#This Row],[Unit Price Cleaned]]*(1-Table4[[#This Row],[Discount]])</f>
        <v>1795.982</v>
      </c>
      <c r="M833">
        <f>IF(ISBLANK(L833),AVERAGE(Table4[Total Amount]),(L833))</f>
        <v>1795.982</v>
      </c>
      <c r="N833" t="str">
        <f>_xlfn.XLOOKUP(Table4[[#This Row],[Product_ID]],Product_Dim[Product_ID],Product_Dim[Product_Name],"Missing")</f>
        <v>Wireless Mouse</v>
      </c>
      <c r="O833" t="str">
        <f>_xlfn.XLOOKUP(Table4[[#This Row],[Product_ID]],Product_Dim[Product_ID],Product_Dim[Category],0)</f>
        <v>Electronics</v>
      </c>
      <c r="P833">
        <f>_xlfn.XLOOKUP(Table4[[#This Row],[Product_ID]],Product_Dim[Product_ID],Product_Dim[Cost Cleaned2],"0")</f>
        <v>392.89</v>
      </c>
      <c r="Q833" s="4">
        <f>IFERROR(Table4[[#This Row],[Total Amount]]-Table4[[#This Row],[Cost]]*Table4[[#This Row],[Quantity]],0)</f>
        <v>224.42200000000003</v>
      </c>
    </row>
    <row r="834" spans="1:17" x14ac:dyDescent="0.35">
      <c r="A834" t="s">
        <v>2647</v>
      </c>
      <c r="B834" s="1">
        <v>45548</v>
      </c>
      <c r="C834" t="s">
        <v>1508</v>
      </c>
      <c r="D834" t="s">
        <v>1634</v>
      </c>
      <c r="E834" t="s">
        <v>1798</v>
      </c>
      <c r="F834" t="str">
        <f>_xlfn.XLOOKUP(Table4[[#This Row],[Store_ID]],Table2[Store_ID],Table2[Region],"Unknown")</f>
        <v>West</v>
      </c>
      <c r="G834">
        <v>2</v>
      </c>
      <c r="H834">
        <f>IF(ISBLANK(G834),AVERAGE(Table4[Quantity]),(G834))</f>
        <v>2</v>
      </c>
      <c r="I834">
        <v>780.9</v>
      </c>
      <c r="J834">
        <f>IF(ISBLANK(I834),AVERAGE(Table4[Unit_Price]),(I834))</f>
        <v>780.9</v>
      </c>
      <c r="K834">
        <v>0.24</v>
      </c>
      <c r="L834">
        <f>Table4[[#This Row],[Quantity cleaned]]*Table4[[#This Row],[Unit Price Cleaned]]*(1-Table4[[#This Row],[Discount]])</f>
        <v>1186.9680000000001</v>
      </c>
      <c r="M834">
        <f>IF(ISBLANK(L834),AVERAGE(Table4[Total Amount]),(L834))</f>
        <v>1186.9680000000001</v>
      </c>
      <c r="N834" t="str">
        <f>_xlfn.XLOOKUP(Table4[[#This Row],[Product_ID]],Product_Dim[Product_ID],Product_Dim[Product_Name],"Missing")</f>
        <v>Men's Winter Jacket</v>
      </c>
      <c r="O834" t="str">
        <f>_xlfn.XLOOKUP(Table4[[#This Row],[Product_ID]],Product_Dim[Product_ID],Product_Dim[Category],0)</f>
        <v>Clothing</v>
      </c>
      <c r="P834">
        <f>_xlfn.XLOOKUP(Table4[[#This Row],[Product_ID]],Product_Dim[Product_ID],Product_Dim[Cost Cleaned2],"0")</f>
        <v>167.34</v>
      </c>
      <c r="Q834" s="4">
        <f>IFERROR(Table4[[#This Row],[Total Amount]]-Table4[[#This Row],[Cost]]*Table4[[#This Row],[Quantity]],0)</f>
        <v>852.28800000000001</v>
      </c>
    </row>
    <row r="835" spans="1:17" x14ac:dyDescent="0.35">
      <c r="A835" t="s">
        <v>2648</v>
      </c>
      <c r="B835" s="1">
        <v>45236</v>
      </c>
      <c r="C835" t="s">
        <v>590</v>
      </c>
      <c r="D835" t="s">
        <v>1584</v>
      </c>
      <c r="E835" t="s">
        <v>1793</v>
      </c>
      <c r="F835" t="str">
        <f>_xlfn.XLOOKUP(Table4[[#This Row],[Store_ID]],Table2[Store_ID],Table2[Region],"Unknown")</f>
        <v>South</v>
      </c>
      <c r="G835">
        <v>1</v>
      </c>
      <c r="H835">
        <f>IF(ISBLANK(G835),AVERAGE(Table4[Quantity]),(G835))</f>
        <v>1</v>
      </c>
      <c r="I835">
        <v>977.97</v>
      </c>
      <c r="J835">
        <f>IF(ISBLANK(I835),AVERAGE(Table4[Unit_Price]),(I835))</f>
        <v>977.97</v>
      </c>
      <c r="K835">
        <v>0.06</v>
      </c>
      <c r="L835">
        <f>Table4[[#This Row],[Quantity cleaned]]*Table4[[#This Row],[Unit Price Cleaned]]*(1-Table4[[#This Row],[Discount]])</f>
        <v>919.29179999999997</v>
      </c>
      <c r="M835">
        <f>IF(ISBLANK(L835),AVERAGE(Table4[Total Amount]),(L835))</f>
        <v>919.29179999999997</v>
      </c>
      <c r="N835" t="str">
        <f>_xlfn.XLOOKUP(Table4[[#This Row],[Product_ID]],Product_Dim[Product_ID],Product_Dim[Product_Name],"Missing")</f>
        <v>Multi-Purpose Storage Box</v>
      </c>
      <c r="O835" t="str">
        <f>_xlfn.XLOOKUP(Table4[[#This Row],[Product_ID]],Product_Dim[Product_ID],Product_Dim[Category],0)</f>
        <v>Home</v>
      </c>
      <c r="P835">
        <f>_xlfn.XLOOKUP(Table4[[#This Row],[Product_ID]],Product_Dim[Product_ID],Product_Dim[Cost Cleaned2],"0")</f>
        <v>123.46</v>
      </c>
      <c r="Q835" s="4">
        <f>IFERROR(Table4[[#This Row],[Total Amount]]-Table4[[#This Row],[Cost]]*Table4[[#This Row],[Quantity]],0)</f>
        <v>795.83179999999993</v>
      </c>
    </row>
    <row r="836" spans="1:17" x14ac:dyDescent="0.35">
      <c r="A836" t="s">
        <v>2649</v>
      </c>
      <c r="B836" s="1">
        <v>45310</v>
      </c>
      <c r="C836" t="s">
        <v>1149</v>
      </c>
      <c r="D836" t="s">
        <v>1708</v>
      </c>
      <c r="E836" t="s">
        <v>1788</v>
      </c>
      <c r="F836" t="str">
        <f>_xlfn.XLOOKUP(Table4[[#This Row],[Store_ID]],Table2[Store_ID],Table2[Region],"Unknown")</f>
        <v>North</v>
      </c>
      <c r="G836">
        <v>4</v>
      </c>
      <c r="H836">
        <f>IF(ISBLANK(G836),AVERAGE(Table4[Quantity]),(G836))</f>
        <v>4</v>
      </c>
      <c r="I836">
        <v>354.65</v>
      </c>
      <c r="J836">
        <f>IF(ISBLANK(I836),AVERAGE(Table4[Unit_Price]),(I836))</f>
        <v>354.65</v>
      </c>
      <c r="K836">
        <v>0.19</v>
      </c>
      <c r="L836">
        <f>Table4[[#This Row],[Quantity cleaned]]*Table4[[#This Row],[Unit Price Cleaned]]*(1-Table4[[#This Row],[Discount]])</f>
        <v>1149.066</v>
      </c>
      <c r="M836">
        <f>IF(ISBLANK(L836),AVERAGE(Table4[Total Amount]),(L836))</f>
        <v>1149.066</v>
      </c>
      <c r="N836" t="str">
        <f>_xlfn.XLOOKUP(Table4[[#This Row],[Product_ID]],Product_Dim[Product_ID],Product_Dim[Product_Name],"Missing")</f>
        <v>Hydrating Face Cleanser</v>
      </c>
      <c r="O836" t="str">
        <f>_xlfn.XLOOKUP(Table4[[#This Row],[Product_ID]],Product_Dim[Product_ID],Product_Dim[Category],0)</f>
        <v>Beauty</v>
      </c>
      <c r="P836">
        <f>_xlfn.XLOOKUP(Table4[[#This Row],[Product_ID]],Product_Dim[Product_ID],Product_Dim[Cost Cleaned2],"0")</f>
        <v>254.04361702127662</v>
      </c>
      <c r="Q836" s="4">
        <f>IFERROR(Table4[[#This Row],[Total Amount]]-Table4[[#This Row],[Cost]]*Table4[[#This Row],[Quantity]],0)</f>
        <v>132.89153191489356</v>
      </c>
    </row>
    <row r="837" spans="1:17" x14ac:dyDescent="0.35">
      <c r="A837" t="s">
        <v>2650</v>
      </c>
      <c r="B837" s="1">
        <v>45376</v>
      </c>
      <c r="C837" t="s">
        <v>894</v>
      </c>
      <c r="D837" t="s">
        <v>1678</v>
      </c>
      <c r="E837" t="s">
        <v>1807</v>
      </c>
      <c r="F837" t="str">
        <f>_xlfn.XLOOKUP(Table4[[#This Row],[Store_ID]],Table2[Store_ID],Table2[Region],"Unknown")</f>
        <v>East</v>
      </c>
      <c r="G837">
        <v>1</v>
      </c>
      <c r="H837">
        <f>IF(ISBLANK(G837),AVERAGE(Table4[Quantity]),(G837))</f>
        <v>1</v>
      </c>
      <c r="I837">
        <v>671.62</v>
      </c>
      <c r="J837">
        <f>IF(ISBLANK(I837),AVERAGE(Table4[Unit_Price]),(I837))</f>
        <v>671.62</v>
      </c>
      <c r="K837">
        <v>0.09</v>
      </c>
      <c r="L837">
        <f>Table4[[#This Row],[Quantity cleaned]]*Table4[[#This Row],[Unit Price Cleaned]]*(1-Table4[[#This Row],[Discount]])</f>
        <v>611.17420000000004</v>
      </c>
      <c r="M837">
        <f>IF(ISBLANK(L837),AVERAGE(Table4[Total Amount]),(L837))</f>
        <v>611.17420000000004</v>
      </c>
      <c r="N837" t="str">
        <f>_xlfn.XLOOKUP(Table4[[#This Row],[Product_ID]],Product_Dim[Product_ID],Product_Dim[Product_Name],"Missing")</f>
        <v>Wooden Nightstand</v>
      </c>
      <c r="O837" t="str">
        <f>_xlfn.XLOOKUP(Table4[[#This Row],[Product_ID]],Product_Dim[Product_ID],Product_Dim[Category],0)</f>
        <v>Home</v>
      </c>
      <c r="P837">
        <f>_xlfn.XLOOKUP(Table4[[#This Row],[Product_ID]],Product_Dim[Product_ID],Product_Dim[Cost Cleaned2],"0")</f>
        <v>243.7</v>
      </c>
      <c r="Q837" s="4">
        <f>IFERROR(Table4[[#This Row],[Total Amount]]-Table4[[#This Row],[Cost]]*Table4[[#This Row],[Quantity]],0)</f>
        <v>367.47420000000005</v>
      </c>
    </row>
    <row r="838" spans="1:17" x14ac:dyDescent="0.35">
      <c r="A838" t="s">
        <v>2651</v>
      </c>
      <c r="B838" s="1">
        <v>45914</v>
      </c>
      <c r="C838" t="s">
        <v>994</v>
      </c>
      <c r="D838" t="s">
        <v>1706</v>
      </c>
      <c r="E838" t="s">
        <v>1760</v>
      </c>
      <c r="F838" t="str">
        <f>_xlfn.XLOOKUP(Table4[[#This Row],[Store_ID]],Table2[Store_ID],Table2[Region],"Unknown")</f>
        <v>North</v>
      </c>
      <c r="G838">
        <v>1</v>
      </c>
      <c r="H838">
        <f>IF(ISBLANK(G838),AVERAGE(Table4[Quantity]),(G838))</f>
        <v>1</v>
      </c>
      <c r="I838">
        <v>867.32</v>
      </c>
      <c r="J838">
        <f>IF(ISBLANK(I838),AVERAGE(Table4[Unit_Price]),(I838))</f>
        <v>867.32</v>
      </c>
      <c r="K838">
        <v>0.28999999999999998</v>
      </c>
      <c r="L838">
        <f>Table4[[#This Row],[Quantity cleaned]]*Table4[[#This Row],[Unit Price Cleaned]]*(1-Table4[[#This Row],[Discount]])</f>
        <v>615.79719999999998</v>
      </c>
      <c r="M838">
        <f>IF(ISBLANK(L838),AVERAGE(Table4[Total Amount]),(L838))</f>
        <v>615.79719999999998</v>
      </c>
      <c r="N838" t="str">
        <f>_xlfn.XLOOKUP(Table4[[#This Row],[Product_ID]],Product_Dim[Product_ID],Product_Dim[Product_Name],"Missing")</f>
        <v>Fitness Resistance Bands</v>
      </c>
      <c r="O838" t="str">
        <f>_xlfn.XLOOKUP(Table4[[#This Row],[Product_ID]],Product_Dim[Product_ID],Product_Dim[Category],0)</f>
        <v>Sports</v>
      </c>
      <c r="P838">
        <f>_xlfn.XLOOKUP(Table4[[#This Row],[Product_ID]],Product_Dim[Product_ID],Product_Dim[Cost Cleaned2],"0")</f>
        <v>152.91999999999999</v>
      </c>
      <c r="Q838" s="4">
        <f>IFERROR(Table4[[#This Row],[Total Amount]]-Table4[[#This Row],[Cost]]*Table4[[#This Row],[Quantity]],0)</f>
        <v>462.87720000000002</v>
      </c>
    </row>
    <row r="839" spans="1:17" x14ac:dyDescent="0.35">
      <c r="A839" t="s">
        <v>2652</v>
      </c>
      <c r="B839" s="1">
        <v>45336</v>
      </c>
      <c r="C839" t="s">
        <v>290</v>
      </c>
      <c r="D839" t="s">
        <v>1562</v>
      </c>
      <c r="E839" t="s">
        <v>1788</v>
      </c>
      <c r="F839" t="str">
        <f>_xlfn.XLOOKUP(Table4[[#This Row],[Store_ID]],Table2[Store_ID],Table2[Region],"Unknown")</f>
        <v>North</v>
      </c>
      <c r="G839">
        <v>3</v>
      </c>
      <c r="H839">
        <f>IF(ISBLANK(G839),AVERAGE(Table4[Quantity]),(G839))</f>
        <v>3</v>
      </c>
      <c r="I839">
        <v>240.27</v>
      </c>
      <c r="J839">
        <f>IF(ISBLANK(I839),AVERAGE(Table4[Unit_Price]),(I839))</f>
        <v>240.27</v>
      </c>
      <c r="K839">
        <v>0.15</v>
      </c>
      <c r="L839">
        <f>Table4[[#This Row],[Quantity cleaned]]*Table4[[#This Row],[Unit Price Cleaned]]*(1-Table4[[#This Row],[Discount]])</f>
        <v>612.68850000000009</v>
      </c>
      <c r="M839">
        <f>IF(ISBLANK(L839),AVERAGE(Table4[Total Amount]),(L839))</f>
        <v>612.68850000000009</v>
      </c>
      <c r="N839" t="str">
        <f>_xlfn.XLOOKUP(Table4[[#This Row],[Product_ID]],Product_Dim[Product_ID],Product_Dim[Product_Name],"Missing")</f>
        <v>Ceramic Kitchen Bowl Set</v>
      </c>
      <c r="O839" t="str">
        <f>_xlfn.XLOOKUP(Table4[[#This Row],[Product_ID]],Product_Dim[Product_ID],Product_Dim[Category],0)</f>
        <v>Home</v>
      </c>
      <c r="P839">
        <f>_xlfn.XLOOKUP(Table4[[#This Row],[Product_ID]],Product_Dim[Product_ID],Product_Dim[Cost Cleaned2],"0")</f>
        <v>298.86</v>
      </c>
      <c r="Q839" s="4">
        <f>IFERROR(Table4[[#This Row],[Total Amount]]-Table4[[#This Row],[Cost]]*Table4[[#This Row],[Quantity]],0)</f>
        <v>-283.89149999999995</v>
      </c>
    </row>
    <row r="840" spans="1:17" x14ac:dyDescent="0.35">
      <c r="A840" t="s">
        <v>2653</v>
      </c>
      <c r="B840" s="1">
        <v>45728</v>
      </c>
      <c r="C840" t="s">
        <v>270</v>
      </c>
      <c r="D840" t="s">
        <v>1598</v>
      </c>
      <c r="E840" t="s">
        <v>1798</v>
      </c>
      <c r="F840" t="str">
        <f>_xlfn.XLOOKUP(Table4[[#This Row],[Store_ID]],Table2[Store_ID],Table2[Region],"Unknown")</f>
        <v>West</v>
      </c>
      <c r="G840">
        <v>2</v>
      </c>
      <c r="H840">
        <f>IF(ISBLANK(G840),AVERAGE(Table4[Quantity]),(G840))</f>
        <v>2</v>
      </c>
      <c r="I840">
        <v>619.12</v>
      </c>
      <c r="J840">
        <f>IF(ISBLANK(I840),AVERAGE(Table4[Unit_Price]),(I840))</f>
        <v>619.12</v>
      </c>
      <c r="K840">
        <v>0.28000000000000003</v>
      </c>
      <c r="L840">
        <f>Table4[[#This Row],[Quantity cleaned]]*Table4[[#This Row],[Unit Price Cleaned]]*(1-Table4[[#This Row],[Discount]])</f>
        <v>891.53279999999995</v>
      </c>
      <c r="M840">
        <f>IF(ISBLANK(L840),AVERAGE(Table4[Total Amount]),(L840))</f>
        <v>891.53279999999995</v>
      </c>
      <c r="N840" t="str">
        <f>_xlfn.XLOOKUP(Table4[[#This Row],[Product_ID]],Product_Dim[Product_ID],Product_Dim[Product_Name],"Missing")</f>
        <v>Sports Stopwatch Timer</v>
      </c>
      <c r="O840" t="str">
        <f>_xlfn.XLOOKUP(Table4[[#This Row],[Product_ID]],Product_Dim[Product_ID],Product_Dim[Category],0)</f>
        <v>Sports</v>
      </c>
      <c r="P840">
        <f>_xlfn.XLOOKUP(Table4[[#This Row],[Product_ID]],Product_Dim[Product_ID],Product_Dim[Cost Cleaned2],"0")</f>
        <v>38.76</v>
      </c>
      <c r="Q840" s="4">
        <f>IFERROR(Table4[[#This Row],[Total Amount]]-Table4[[#This Row],[Cost]]*Table4[[#This Row],[Quantity]],0)</f>
        <v>814.01279999999997</v>
      </c>
    </row>
    <row r="841" spans="1:17" x14ac:dyDescent="0.35">
      <c r="A841" t="s">
        <v>2654</v>
      </c>
      <c r="B841" s="1">
        <v>45755</v>
      </c>
      <c r="C841" t="s">
        <v>688</v>
      </c>
      <c r="D841" t="s">
        <v>1716</v>
      </c>
      <c r="E841" t="s">
        <v>1746</v>
      </c>
      <c r="F841" t="str">
        <f>_xlfn.XLOOKUP(Table4[[#This Row],[Store_ID]],Table2[Store_ID],Table2[Region],"Unknown")</f>
        <v>East</v>
      </c>
      <c r="G841">
        <v>3</v>
      </c>
      <c r="H841">
        <f>IF(ISBLANK(G841),AVERAGE(Table4[Quantity]),(G841))</f>
        <v>3</v>
      </c>
      <c r="I841">
        <v>693.42</v>
      </c>
      <c r="J841">
        <f>IF(ISBLANK(I841),AVERAGE(Table4[Unit_Price]),(I841))</f>
        <v>693.42</v>
      </c>
      <c r="K841">
        <v>0.08</v>
      </c>
      <c r="L841">
        <f>Table4[[#This Row],[Quantity cleaned]]*Table4[[#This Row],[Unit Price Cleaned]]*(1-Table4[[#This Row],[Discount]])</f>
        <v>1913.8391999999999</v>
      </c>
      <c r="M841">
        <f>IF(ISBLANK(L841),AVERAGE(Table4[Total Amount]),(L841))</f>
        <v>1913.8391999999999</v>
      </c>
      <c r="N841" t="str">
        <f>_xlfn.XLOOKUP(Table4[[#This Row],[Product_ID]],Product_Dim[Product_ID],Product_Dim[Product_Name],"Missing")</f>
        <v>LED Bedside Lamp</v>
      </c>
      <c r="O841" t="str">
        <f>_xlfn.XLOOKUP(Table4[[#This Row],[Product_ID]],Product_Dim[Product_ID],Product_Dim[Category],0)</f>
        <v>Home</v>
      </c>
      <c r="P841">
        <f>_xlfn.XLOOKUP(Table4[[#This Row],[Product_ID]],Product_Dim[Product_ID],Product_Dim[Cost Cleaned2],"0")</f>
        <v>371.38</v>
      </c>
      <c r="Q841" s="4">
        <f>IFERROR(Table4[[#This Row],[Total Amount]]-Table4[[#This Row],[Cost]]*Table4[[#This Row],[Quantity]],0)</f>
        <v>799.69920000000002</v>
      </c>
    </row>
    <row r="842" spans="1:17" x14ac:dyDescent="0.35">
      <c r="A842" t="s">
        <v>2655</v>
      </c>
      <c r="B842" s="1">
        <v>45695</v>
      </c>
      <c r="C842" t="s">
        <v>376</v>
      </c>
      <c r="D842" t="s">
        <v>1638</v>
      </c>
      <c r="E842" t="s">
        <v>1783</v>
      </c>
      <c r="F842" t="str">
        <f>_xlfn.XLOOKUP(Table4[[#This Row],[Store_ID]],Table2[Store_ID],Table2[Region],"Unknown")</f>
        <v>East</v>
      </c>
      <c r="G842">
        <v>4</v>
      </c>
      <c r="H842">
        <f>IF(ISBLANK(G842),AVERAGE(Table4[Quantity]),(G842))</f>
        <v>4</v>
      </c>
      <c r="I842">
        <v>751.63</v>
      </c>
      <c r="J842">
        <f>IF(ISBLANK(I842),AVERAGE(Table4[Unit_Price]),(I842))</f>
        <v>751.63</v>
      </c>
      <c r="K842">
        <v>0.28000000000000003</v>
      </c>
      <c r="L842">
        <f>Table4[[#This Row],[Quantity cleaned]]*Table4[[#This Row],[Unit Price Cleaned]]*(1-Table4[[#This Row],[Discount]])</f>
        <v>2164.6943999999999</v>
      </c>
      <c r="M842">
        <f>IF(ISBLANK(L842),AVERAGE(Table4[Total Amount]),(L842))</f>
        <v>2164.6943999999999</v>
      </c>
      <c r="N842" t="str">
        <f>_xlfn.XLOOKUP(Table4[[#This Row],[Product_ID]],Product_Dim[Product_ID],Product_Dim[Product_Name],"Missing")</f>
        <v>Car Dashboard Phone Holder</v>
      </c>
      <c r="O842" t="str">
        <f>_xlfn.XLOOKUP(Table4[[#This Row],[Product_ID]],Product_Dim[Product_ID],Product_Dim[Category],0)</f>
        <v>Electronics</v>
      </c>
      <c r="P842">
        <f>_xlfn.XLOOKUP(Table4[[#This Row],[Product_ID]],Product_Dim[Product_ID],Product_Dim[Cost Cleaned2],"0")</f>
        <v>177.98</v>
      </c>
      <c r="Q842" s="4">
        <f>IFERROR(Table4[[#This Row],[Total Amount]]-Table4[[#This Row],[Cost]]*Table4[[#This Row],[Quantity]],0)</f>
        <v>1452.7743999999998</v>
      </c>
    </row>
    <row r="843" spans="1:17" x14ac:dyDescent="0.35">
      <c r="A843" t="s">
        <v>2656</v>
      </c>
      <c r="B843" s="1">
        <v>45380</v>
      </c>
      <c r="C843" t="s">
        <v>382</v>
      </c>
      <c r="D843" t="s">
        <v>1604</v>
      </c>
      <c r="E843" t="s">
        <v>1795</v>
      </c>
      <c r="F843" t="str">
        <f>_xlfn.XLOOKUP(Table4[[#This Row],[Store_ID]],Table2[Store_ID],Table2[Region],"Unknown")</f>
        <v>North</v>
      </c>
      <c r="G843">
        <v>3</v>
      </c>
      <c r="H843">
        <f>IF(ISBLANK(G843),AVERAGE(Table4[Quantity]),(G843))</f>
        <v>3</v>
      </c>
      <c r="I843">
        <v>108.14</v>
      </c>
      <c r="J843">
        <f>IF(ISBLANK(I843),AVERAGE(Table4[Unit_Price]),(I843))</f>
        <v>108.14</v>
      </c>
      <c r="K843">
        <v>0.19</v>
      </c>
      <c r="L843">
        <f>Table4[[#This Row],[Quantity cleaned]]*Table4[[#This Row],[Unit Price Cleaned]]*(1-Table4[[#This Row],[Discount]])</f>
        <v>262.78020000000004</v>
      </c>
      <c r="M843">
        <f>IF(ISBLANK(L843),AVERAGE(Table4[Total Amount]),(L843))</f>
        <v>262.78020000000004</v>
      </c>
      <c r="N843" t="str">
        <f>_xlfn.XLOOKUP(Table4[[#This Row],[Product_ID]],Product_Dim[Product_ID],Product_Dim[Product_Name],"Missing")</f>
        <v>Basketball</v>
      </c>
      <c r="O843" t="str">
        <f>_xlfn.XLOOKUP(Table4[[#This Row],[Product_ID]],Product_Dim[Product_ID],Product_Dim[Category],0)</f>
        <v>Sports</v>
      </c>
      <c r="P843">
        <f>_xlfn.XLOOKUP(Table4[[#This Row],[Product_ID]],Product_Dim[Product_ID],Product_Dim[Cost Cleaned2],"0")</f>
        <v>204.39</v>
      </c>
      <c r="Q843" s="4">
        <f>IFERROR(Table4[[#This Row],[Total Amount]]-Table4[[#This Row],[Cost]]*Table4[[#This Row],[Quantity]],0)</f>
        <v>-350.38979999999992</v>
      </c>
    </row>
    <row r="844" spans="1:17" x14ac:dyDescent="0.35">
      <c r="A844" t="s">
        <v>2657</v>
      </c>
      <c r="B844" s="1">
        <v>45446</v>
      </c>
      <c r="C844" t="s">
        <v>813</v>
      </c>
      <c r="D844" t="s">
        <v>1596</v>
      </c>
      <c r="E844" t="s">
        <v>1763</v>
      </c>
      <c r="F844" t="str">
        <f>_xlfn.XLOOKUP(Table4[[#This Row],[Store_ID]],Table2[Store_ID],Table2[Region],"Unknown")</f>
        <v>South</v>
      </c>
      <c r="G844">
        <v>1</v>
      </c>
      <c r="H844">
        <f>IF(ISBLANK(G844),AVERAGE(Table4[Quantity]),(G844))</f>
        <v>1</v>
      </c>
      <c r="I844">
        <v>964.11</v>
      </c>
      <c r="J844">
        <f>IF(ISBLANK(I844),AVERAGE(Table4[Unit_Price]),(I844))</f>
        <v>964.11</v>
      </c>
      <c r="K844">
        <v>0.17</v>
      </c>
      <c r="L844">
        <f>Table4[[#This Row],[Quantity cleaned]]*Table4[[#This Row],[Unit Price Cleaned]]*(1-Table4[[#This Row],[Discount]])</f>
        <v>800.21129999999994</v>
      </c>
      <c r="M844">
        <f>IF(ISBLANK(L844),AVERAGE(Table4[Total Amount]),(L844))</f>
        <v>800.21129999999994</v>
      </c>
      <c r="N844" t="str">
        <f>_xlfn.XLOOKUP(Table4[[#This Row],[Product_ID]],Product_Dim[Product_ID],Product_Dim[Product_Name],"Missing")</f>
        <v>Decorative Floor Vase</v>
      </c>
      <c r="O844" t="str">
        <f>_xlfn.XLOOKUP(Table4[[#This Row],[Product_ID]],Product_Dim[Product_ID],Product_Dim[Category],0)</f>
        <v>Home</v>
      </c>
      <c r="P844">
        <f>_xlfn.XLOOKUP(Table4[[#This Row],[Product_ID]],Product_Dim[Product_ID],Product_Dim[Cost Cleaned2],"0")</f>
        <v>254.04361702127662</v>
      </c>
      <c r="Q844" s="4">
        <f>IFERROR(Table4[[#This Row],[Total Amount]]-Table4[[#This Row],[Cost]]*Table4[[#This Row],[Quantity]],0)</f>
        <v>546.16768297872329</v>
      </c>
    </row>
    <row r="845" spans="1:17" x14ac:dyDescent="0.35">
      <c r="A845" t="s">
        <v>2658</v>
      </c>
      <c r="B845" s="1">
        <v>45525</v>
      </c>
      <c r="C845" t="s">
        <v>444</v>
      </c>
      <c r="D845" t="s">
        <v>1580</v>
      </c>
      <c r="E845" t="s">
        <v>1746</v>
      </c>
      <c r="F845" t="str">
        <f>_xlfn.XLOOKUP(Table4[[#This Row],[Store_ID]],Table2[Store_ID],Table2[Region],"Unknown")</f>
        <v>East</v>
      </c>
      <c r="G845">
        <v>1</v>
      </c>
      <c r="H845">
        <f>IF(ISBLANK(G845),AVERAGE(Table4[Quantity]),(G845))</f>
        <v>1</v>
      </c>
      <c r="I845">
        <v>346.2</v>
      </c>
      <c r="J845">
        <f>IF(ISBLANK(I845),AVERAGE(Table4[Unit_Price]),(I845))</f>
        <v>346.2</v>
      </c>
      <c r="K845">
        <v>0.28999999999999998</v>
      </c>
      <c r="L845">
        <f>Table4[[#This Row],[Quantity cleaned]]*Table4[[#This Row],[Unit Price Cleaned]]*(1-Table4[[#This Row],[Discount]])</f>
        <v>245.80199999999999</v>
      </c>
      <c r="M845">
        <f>IF(ISBLANK(L845),AVERAGE(Table4[Total Amount]),(L845))</f>
        <v>245.80199999999999</v>
      </c>
      <c r="N845" t="str">
        <f>_xlfn.XLOOKUP(Table4[[#This Row],[Product_ID]],Product_Dim[Product_ID],Product_Dim[Product_Name],"Missing")</f>
        <v>Knee Support Brace</v>
      </c>
      <c r="O845" t="str">
        <f>_xlfn.XLOOKUP(Table4[[#This Row],[Product_ID]],Product_Dim[Product_ID],Product_Dim[Category],0)</f>
        <v>Sports</v>
      </c>
      <c r="P845">
        <f>_xlfn.XLOOKUP(Table4[[#This Row],[Product_ID]],Product_Dim[Product_ID],Product_Dim[Cost Cleaned2],"0")</f>
        <v>21.34</v>
      </c>
      <c r="Q845" s="4">
        <f>IFERROR(Table4[[#This Row],[Total Amount]]-Table4[[#This Row],[Cost]]*Table4[[#This Row],[Quantity]],0)</f>
        <v>224.46199999999999</v>
      </c>
    </row>
    <row r="846" spans="1:17" x14ac:dyDescent="0.35">
      <c r="A846" t="s">
        <v>2659</v>
      </c>
      <c r="B846" s="1">
        <v>45527</v>
      </c>
      <c r="C846" t="s">
        <v>1406</v>
      </c>
      <c r="D846" t="s">
        <v>1628</v>
      </c>
      <c r="E846" t="s">
        <v>1795</v>
      </c>
      <c r="F846" t="str">
        <f>_xlfn.XLOOKUP(Table4[[#This Row],[Store_ID]],Table2[Store_ID],Table2[Region],"Unknown")</f>
        <v>North</v>
      </c>
      <c r="G846">
        <v>3</v>
      </c>
      <c r="H846">
        <f>IF(ISBLANK(G846),AVERAGE(Table4[Quantity]),(G846))</f>
        <v>3</v>
      </c>
      <c r="I846">
        <v>791.75</v>
      </c>
      <c r="J846">
        <f>IF(ISBLANK(I846),AVERAGE(Table4[Unit_Price]),(I846))</f>
        <v>791.75</v>
      </c>
      <c r="K846">
        <v>0.28999999999999998</v>
      </c>
      <c r="L846">
        <f>Table4[[#This Row],[Quantity cleaned]]*Table4[[#This Row],[Unit Price Cleaned]]*(1-Table4[[#This Row],[Discount]])</f>
        <v>1686.4275</v>
      </c>
      <c r="M846">
        <f>IF(ISBLANK(L846),AVERAGE(Table4[Total Amount]),(L846))</f>
        <v>1686.4275</v>
      </c>
      <c r="N846" t="str">
        <f>_xlfn.XLOOKUP(Table4[[#This Row],[Product_ID]],Product_Dim[Product_ID],Product_Dim[Product_Name],"Missing")</f>
        <v>USB External Hard Drive</v>
      </c>
      <c r="O846" t="str">
        <f>_xlfn.XLOOKUP(Table4[[#This Row],[Product_ID]],Product_Dim[Product_ID],Product_Dim[Category],0)</f>
        <v>Electronics</v>
      </c>
      <c r="P846">
        <f>_xlfn.XLOOKUP(Table4[[#This Row],[Product_ID]],Product_Dim[Product_ID],Product_Dim[Cost Cleaned2],"0")</f>
        <v>253.33</v>
      </c>
      <c r="Q846" s="4">
        <f>IFERROR(Table4[[#This Row],[Total Amount]]-Table4[[#This Row],[Cost]]*Table4[[#This Row],[Quantity]],0)</f>
        <v>926.4375</v>
      </c>
    </row>
    <row r="847" spans="1:17" x14ac:dyDescent="0.35">
      <c r="A847" t="s">
        <v>2660</v>
      </c>
      <c r="B847" s="1">
        <v>45265</v>
      </c>
      <c r="C847" t="s">
        <v>1000</v>
      </c>
      <c r="D847" t="s">
        <v>1620</v>
      </c>
      <c r="E847" t="s">
        <v>1791</v>
      </c>
      <c r="F847" t="str">
        <f>_xlfn.XLOOKUP(Table4[[#This Row],[Store_ID]],Table2[Store_ID],Table2[Region],"Unknown")</f>
        <v>East</v>
      </c>
      <c r="G847">
        <v>1</v>
      </c>
      <c r="H847">
        <f>IF(ISBLANK(G847),AVERAGE(Table4[Quantity]),(G847))</f>
        <v>1</v>
      </c>
      <c r="I847">
        <v>529.84</v>
      </c>
      <c r="J847">
        <f>IF(ISBLANK(I847),AVERAGE(Table4[Unit_Price]),(I847))</f>
        <v>529.84</v>
      </c>
      <c r="K847">
        <v>0.13</v>
      </c>
      <c r="L847">
        <f>Table4[[#This Row],[Quantity cleaned]]*Table4[[#This Row],[Unit Price Cleaned]]*(1-Table4[[#This Row],[Discount]])</f>
        <v>460.96080000000001</v>
      </c>
      <c r="M847">
        <f>IF(ISBLANK(L847),AVERAGE(Table4[Total Amount]),(L847))</f>
        <v>460.96080000000001</v>
      </c>
      <c r="N847" t="str">
        <f>_xlfn.XLOOKUP(Table4[[#This Row],[Product_ID]],Product_Dim[Product_ID],Product_Dim[Product_Name],"Missing")</f>
        <v>Portable Power Bank</v>
      </c>
      <c r="O847" t="str">
        <f>_xlfn.XLOOKUP(Table4[[#This Row],[Product_ID]],Product_Dim[Product_ID],Product_Dim[Category],0)</f>
        <v>Electronics</v>
      </c>
      <c r="P847">
        <f>_xlfn.XLOOKUP(Table4[[#This Row],[Product_ID]],Product_Dim[Product_ID],Product_Dim[Cost Cleaned2],"0")</f>
        <v>326.06</v>
      </c>
      <c r="Q847" s="4">
        <f>IFERROR(Table4[[#This Row],[Total Amount]]-Table4[[#This Row],[Cost]]*Table4[[#This Row],[Quantity]],0)</f>
        <v>134.9008</v>
      </c>
    </row>
    <row r="848" spans="1:17" x14ac:dyDescent="0.35">
      <c r="A848" t="s">
        <v>2661</v>
      </c>
      <c r="B848" s="1">
        <v>45936</v>
      </c>
      <c r="C848" t="s">
        <v>1447</v>
      </c>
      <c r="D848" t="s">
        <v>1650</v>
      </c>
      <c r="E848" t="s">
        <v>1760</v>
      </c>
      <c r="F848" t="str">
        <f>_xlfn.XLOOKUP(Table4[[#This Row],[Store_ID]],Table2[Store_ID],Table2[Region],"Unknown")</f>
        <v>North</v>
      </c>
      <c r="G848">
        <v>3</v>
      </c>
      <c r="H848">
        <f>IF(ISBLANK(G848),AVERAGE(Table4[Quantity]),(G848))</f>
        <v>3</v>
      </c>
      <c r="I848">
        <v>582.57000000000005</v>
      </c>
      <c r="J848">
        <f>IF(ISBLANK(I848),AVERAGE(Table4[Unit_Price]),(I848))</f>
        <v>582.57000000000005</v>
      </c>
      <c r="K848">
        <v>0.11</v>
      </c>
      <c r="L848">
        <f>Table4[[#This Row],[Quantity cleaned]]*Table4[[#This Row],[Unit Price Cleaned]]*(1-Table4[[#This Row],[Discount]])</f>
        <v>1555.4619</v>
      </c>
      <c r="M848">
        <f>IF(ISBLANK(L848),AVERAGE(Table4[Total Amount]),(L848))</f>
        <v>1555.4619</v>
      </c>
      <c r="N848" t="str">
        <f>_xlfn.XLOOKUP(Table4[[#This Row],[Product_ID]],Product_Dim[Product_ID],Product_Dim[Product_Name],"Missing")</f>
        <v>Sports Stopwatch Pro</v>
      </c>
      <c r="O848" t="str">
        <f>_xlfn.XLOOKUP(Table4[[#This Row],[Product_ID]],Product_Dim[Product_ID],Product_Dim[Category],0)</f>
        <v>Sports</v>
      </c>
      <c r="P848">
        <f>_xlfn.XLOOKUP(Table4[[#This Row],[Product_ID]],Product_Dim[Product_ID],Product_Dim[Cost Cleaned2],"0")</f>
        <v>434.84</v>
      </c>
      <c r="Q848" s="4">
        <f>IFERROR(Table4[[#This Row],[Total Amount]]-Table4[[#This Row],[Cost]]*Table4[[#This Row],[Quantity]],0)</f>
        <v>250.94190000000003</v>
      </c>
    </row>
    <row r="849" spans="1:17" x14ac:dyDescent="0.35">
      <c r="A849" t="s">
        <v>2662</v>
      </c>
      <c r="B849" s="1">
        <v>45242</v>
      </c>
      <c r="C849" t="s">
        <v>682</v>
      </c>
      <c r="D849" t="s">
        <v>1732</v>
      </c>
      <c r="E849" t="s">
        <v>1801</v>
      </c>
      <c r="F849" t="str">
        <f>_xlfn.XLOOKUP(Table4[[#This Row],[Store_ID]],Table2[Store_ID],Table2[Region],"Unknown")</f>
        <v>North</v>
      </c>
      <c r="G849">
        <v>1</v>
      </c>
      <c r="H849">
        <f>IF(ISBLANK(G849),AVERAGE(Table4[Quantity]),(G849))</f>
        <v>1</v>
      </c>
      <c r="I849">
        <v>219.81</v>
      </c>
      <c r="J849">
        <f>IF(ISBLANK(I849),AVERAGE(Table4[Unit_Price]),(I849))</f>
        <v>219.81</v>
      </c>
      <c r="K849">
        <v>0.22</v>
      </c>
      <c r="L849">
        <f>Table4[[#This Row],[Quantity cleaned]]*Table4[[#This Row],[Unit Price Cleaned]]*(1-Table4[[#This Row],[Discount]])</f>
        <v>171.45180000000002</v>
      </c>
      <c r="M849">
        <f>IF(ISBLANK(L849),AVERAGE(Table4[Total Amount]),(L849))</f>
        <v>171.45180000000002</v>
      </c>
      <c r="N849" t="str">
        <f>_xlfn.XLOOKUP(Table4[[#This Row],[Product_ID]],Product_Dim[Product_ID],Product_Dim[Product_Name],"Missing")</f>
        <v>Sports Stopwatch Basic</v>
      </c>
      <c r="O849" t="str">
        <f>_xlfn.XLOOKUP(Table4[[#This Row],[Product_ID]],Product_Dim[Product_ID],Product_Dim[Category],0)</f>
        <v>Sports</v>
      </c>
      <c r="P849">
        <f>_xlfn.XLOOKUP(Table4[[#This Row],[Product_ID]],Product_Dim[Product_ID],Product_Dim[Cost Cleaned2],"0")</f>
        <v>60.65</v>
      </c>
      <c r="Q849" s="4">
        <f>IFERROR(Table4[[#This Row],[Total Amount]]-Table4[[#This Row],[Cost]]*Table4[[#This Row],[Quantity]],0)</f>
        <v>110.80180000000001</v>
      </c>
    </row>
    <row r="850" spans="1:17" x14ac:dyDescent="0.35">
      <c r="A850" t="s">
        <v>2663</v>
      </c>
      <c r="B850" s="1">
        <v>45437</v>
      </c>
      <c r="C850" t="s">
        <v>1522</v>
      </c>
      <c r="D850" t="s">
        <v>1682</v>
      </c>
      <c r="E850" t="s">
        <v>1804</v>
      </c>
      <c r="F850" t="str">
        <f>_xlfn.XLOOKUP(Table4[[#This Row],[Store_ID]],Table2[Store_ID],Table2[Region],"Unknown")</f>
        <v>East</v>
      </c>
      <c r="G850">
        <v>4</v>
      </c>
      <c r="H850">
        <f>IF(ISBLANK(G850),AVERAGE(Table4[Quantity]),(G850))</f>
        <v>4</v>
      </c>
      <c r="I850">
        <v>883.31</v>
      </c>
      <c r="J850">
        <f>IF(ISBLANK(I850),AVERAGE(Table4[Unit_Price]),(I850))</f>
        <v>883.31</v>
      </c>
      <c r="K850">
        <v>0.27</v>
      </c>
      <c r="L850">
        <f>Table4[[#This Row],[Quantity cleaned]]*Table4[[#This Row],[Unit Price Cleaned]]*(1-Table4[[#This Row],[Discount]])</f>
        <v>2579.2651999999998</v>
      </c>
      <c r="M850">
        <f>IF(ISBLANK(L850),AVERAGE(Table4[Total Amount]),(L850))</f>
        <v>2579.2651999999998</v>
      </c>
      <c r="N850" t="str">
        <f>_xlfn.XLOOKUP(Table4[[#This Row],[Product_ID]],Product_Dim[Product_ID],Product_Dim[Product_Name],"Missing")</f>
        <v>Kitchen Storage Rack</v>
      </c>
      <c r="O850" t="str">
        <f>_xlfn.XLOOKUP(Table4[[#This Row],[Product_ID]],Product_Dim[Product_ID],Product_Dim[Category],0)</f>
        <v>Home</v>
      </c>
      <c r="P850">
        <f>_xlfn.XLOOKUP(Table4[[#This Row],[Product_ID]],Product_Dim[Product_ID],Product_Dim[Cost Cleaned2],"0")</f>
        <v>138.05000000000001</v>
      </c>
      <c r="Q850" s="4">
        <f>IFERROR(Table4[[#This Row],[Total Amount]]-Table4[[#This Row],[Cost]]*Table4[[#This Row],[Quantity]],0)</f>
        <v>2027.0651999999998</v>
      </c>
    </row>
    <row r="851" spans="1:17" x14ac:dyDescent="0.35">
      <c r="A851" t="s">
        <v>2664</v>
      </c>
      <c r="B851" s="1">
        <v>45627</v>
      </c>
      <c r="C851" t="s">
        <v>747</v>
      </c>
      <c r="D851" t="s">
        <v>1576</v>
      </c>
      <c r="E851" t="s">
        <v>1793</v>
      </c>
      <c r="F851" t="str">
        <f>_xlfn.XLOOKUP(Table4[[#This Row],[Store_ID]],Table2[Store_ID],Table2[Region],"Unknown")</f>
        <v>South</v>
      </c>
      <c r="G851">
        <v>4</v>
      </c>
      <c r="H851">
        <f>IF(ISBLANK(G851),AVERAGE(Table4[Quantity]),(G851))</f>
        <v>4</v>
      </c>
      <c r="I851">
        <v>329.06</v>
      </c>
      <c r="J851">
        <f>IF(ISBLANK(I851),AVERAGE(Table4[Unit_Price]),(I851))</f>
        <v>329.06</v>
      </c>
      <c r="K851">
        <v>0.04</v>
      </c>
      <c r="L851">
        <f>Table4[[#This Row],[Quantity cleaned]]*Table4[[#This Row],[Unit Price Cleaned]]*(1-Table4[[#This Row],[Discount]])</f>
        <v>1263.5904</v>
      </c>
      <c r="M851">
        <f>IF(ISBLANK(L851),AVERAGE(Table4[Total Amount]),(L851))</f>
        <v>1263.5904</v>
      </c>
      <c r="N851" t="str">
        <f>_xlfn.XLOOKUP(Table4[[#This Row],[Product_ID]],Product_Dim[Product_ID],Product_Dim[Product_Name],"Missing")</f>
        <v>Soccer Training Cone Set</v>
      </c>
      <c r="O851" t="str">
        <f>_xlfn.XLOOKUP(Table4[[#This Row],[Product_ID]],Product_Dim[Product_ID],Product_Dim[Category],0)</f>
        <v>Sports</v>
      </c>
      <c r="P851">
        <f>_xlfn.XLOOKUP(Table4[[#This Row],[Product_ID]],Product_Dim[Product_ID],Product_Dim[Cost Cleaned2],"0")</f>
        <v>144.53</v>
      </c>
      <c r="Q851" s="4">
        <f>IFERROR(Table4[[#This Row],[Total Amount]]-Table4[[#This Row],[Cost]]*Table4[[#This Row],[Quantity]],0)</f>
        <v>685.47040000000004</v>
      </c>
    </row>
    <row r="852" spans="1:17" x14ac:dyDescent="0.35">
      <c r="A852" t="s">
        <v>2665</v>
      </c>
      <c r="B852" s="1">
        <v>45678</v>
      </c>
      <c r="C852" t="s">
        <v>367</v>
      </c>
      <c r="D852" t="s">
        <v>1678</v>
      </c>
      <c r="E852" t="s">
        <v>1786</v>
      </c>
      <c r="F852" t="str">
        <f>_xlfn.XLOOKUP(Table4[[#This Row],[Store_ID]],Table2[Store_ID],Table2[Region],"Unknown")</f>
        <v>South</v>
      </c>
      <c r="G852">
        <v>1</v>
      </c>
      <c r="H852">
        <f>IF(ISBLANK(G852),AVERAGE(Table4[Quantity]),(G852))</f>
        <v>1</v>
      </c>
      <c r="I852">
        <v>935.78</v>
      </c>
      <c r="J852">
        <f>IF(ISBLANK(I852),AVERAGE(Table4[Unit_Price]),(I852))</f>
        <v>935.78</v>
      </c>
      <c r="K852">
        <v>0.03</v>
      </c>
      <c r="L852">
        <f>Table4[[#This Row],[Quantity cleaned]]*Table4[[#This Row],[Unit Price Cleaned]]*(1-Table4[[#This Row],[Discount]])</f>
        <v>907.70659999999998</v>
      </c>
      <c r="M852">
        <f>IF(ISBLANK(L852),AVERAGE(Table4[Total Amount]),(L852))</f>
        <v>907.70659999999998</v>
      </c>
      <c r="N852" t="str">
        <f>_xlfn.XLOOKUP(Table4[[#This Row],[Product_ID]],Product_Dim[Product_ID],Product_Dim[Product_Name],"Missing")</f>
        <v>Wooden Nightstand</v>
      </c>
      <c r="O852" t="str">
        <f>_xlfn.XLOOKUP(Table4[[#This Row],[Product_ID]],Product_Dim[Product_ID],Product_Dim[Category],0)</f>
        <v>Home</v>
      </c>
      <c r="P852">
        <f>_xlfn.XLOOKUP(Table4[[#This Row],[Product_ID]],Product_Dim[Product_ID],Product_Dim[Cost Cleaned2],"0")</f>
        <v>243.7</v>
      </c>
      <c r="Q852" s="4">
        <f>IFERROR(Table4[[#This Row],[Total Amount]]-Table4[[#This Row],[Cost]]*Table4[[#This Row],[Quantity]],0)</f>
        <v>664.00659999999993</v>
      </c>
    </row>
    <row r="853" spans="1:17" x14ac:dyDescent="0.35">
      <c r="A853" t="s">
        <v>2666</v>
      </c>
      <c r="B853" s="1">
        <v>45484</v>
      </c>
      <c r="C853" t="s">
        <v>1003</v>
      </c>
      <c r="D853" t="s">
        <v>1662</v>
      </c>
      <c r="E853" t="s">
        <v>1783</v>
      </c>
      <c r="F853" t="str">
        <f>_xlfn.XLOOKUP(Table4[[#This Row],[Store_ID]],Table2[Store_ID],Table2[Region],"Unknown")</f>
        <v>East</v>
      </c>
      <c r="G853">
        <v>4</v>
      </c>
      <c r="H853">
        <f>IF(ISBLANK(G853),AVERAGE(Table4[Quantity]),(G853))</f>
        <v>4</v>
      </c>
      <c r="I853">
        <v>597.79999999999995</v>
      </c>
      <c r="J853">
        <f>IF(ISBLANK(I853),AVERAGE(Table4[Unit_Price]),(I853))</f>
        <v>597.79999999999995</v>
      </c>
      <c r="K853">
        <v>0.2</v>
      </c>
      <c r="L853">
        <f>Table4[[#This Row],[Quantity cleaned]]*Table4[[#This Row],[Unit Price Cleaned]]*(1-Table4[[#This Row],[Discount]])</f>
        <v>1912.96</v>
      </c>
      <c r="M853">
        <f>IF(ISBLANK(L853),AVERAGE(Table4[Total Amount]),(L853))</f>
        <v>1912.96</v>
      </c>
      <c r="N853" t="str">
        <f>_xlfn.XLOOKUP(Table4[[#This Row],[Product_ID]],Product_Dim[Product_ID],Product_Dim[Product_Name],"Missing")</f>
        <v>Luxury Perfume Spray</v>
      </c>
      <c r="O853" t="str">
        <f>_xlfn.XLOOKUP(Table4[[#This Row],[Product_ID]],Product_Dim[Product_ID],Product_Dim[Category],0)</f>
        <v>Beauty</v>
      </c>
      <c r="P853">
        <f>_xlfn.XLOOKUP(Table4[[#This Row],[Product_ID]],Product_Dim[Product_ID],Product_Dim[Cost Cleaned2],"0")</f>
        <v>482.75</v>
      </c>
      <c r="Q853" s="4">
        <f>IFERROR(Table4[[#This Row],[Total Amount]]-Table4[[#This Row],[Cost]]*Table4[[#This Row],[Quantity]],0)</f>
        <v>-18.039999999999964</v>
      </c>
    </row>
    <row r="854" spans="1:17" x14ac:dyDescent="0.35">
      <c r="A854" t="s">
        <v>2667</v>
      </c>
      <c r="B854" s="1">
        <v>45700</v>
      </c>
      <c r="C854" t="s">
        <v>822</v>
      </c>
      <c r="D854" t="s">
        <v>1568</v>
      </c>
      <c r="E854" t="s">
        <v>1804</v>
      </c>
      <c r="F854" t="str">
        <f>_xlfn.XLOOKUP(Table4[[#This Row],[Store_ID]],Table2[Store_ID],Table2[Region],"Unknown")</f>
        <v>East</v>
      </c>
      <c r="G854">
        <v>4</v>
      </c>
      <c r="H854">
        <f>IF(ISBLANK(G854),AVERAGE(Table4[Quantity]),(G854))</f>
        <v>4</v>
      </c>
      <c r="I854">
        <v>266.98</v>
      </c>
      <c r="J854">
        <f>IF(ISBLANK(I854),AVERAGE(Table4[Unit_Price]),(I854))</f>
        <v>266.98</v>
      </c>
      <c r="K854">
        <v>0.16</v>
      </c>
      <c r="L854">
        <f>Table4[[#This Row],[Quantity cleaned]]*Table4[[#This Row],[Unit Price Cleaned]]*(1-Table4[[#This Row],[Discount]])</f>
        <v>897.05280000000005</v>
      </c>
      <c r="M854">
        <f>IF(ISBLANK(L854),AVERAGE(Table4[Total Amount]),(L854))</f>
        <v>897.05280000000005</v>
      </c>
      <c r="N854" t="str">
        <f>_xlfn.XLOOKUP(Table4[[#This Row],[Product_ID]],Product_Dim[Product_ID],Product_Dim[Product_Name],"Missing")</f>
        <v>USB-C Fast Charger</v>
      </c>
      <c r="O854" t="str">
        <f>_xlfn.XLOOKUP(Table4[[#This Row],[Product_ID]],Product_Dim[Product_ID],Product_Dim[Category],0)</f>
        <v>Electronics</v>
      </c>
      <c r="P854">
        <f>_xlfn.XLOOKUP(Table4[[#This Row],[Product_ID]],Product_Dim[Product_ID],Product_Dim[Cost Cleaned2],"0")</f>
        <v>242.23</v>
      </c>
      <c r="Q854" s="4">
        <f>IFERROR(Table4[[#This Row],[Total Amount]]-Table4[[#This Row],[Cost]]*Table4[[#This Row],[Quantity]],0)</f>
        <v>-71.867199999999912</v>
      </c>
    </row>
    <row r="855" spans="1:17" x14ac:dyDescent="0.35">
      <c r="A855" t="s">
        <v>2668</v>
      </c>
      <c r="B855" s="1">
        <v>45873</v>
      </c>
      <c r="C855" t="s">
        <v>1261</v>
      </c>
      <c r="D855" t="s">
        <v>1682</v>
      </c>
      <c r="E855" t="s">
        <v>1795</v>
      </c>
      <c r="F855" t="str">
        <f>_xlfn.XLOOKUP(Table4[[#This Row],[Store_ID]],Table2[Store_ID],Table2[Region],"Unknown")</f>
        <v>North</v>
      </c>
      <c r="G855">
        <v>3</v>
      </c>
      <c r="H855">
        <f>IF(ISBLANK(G855),AVERAGE(Table4[Quantity]),(G855))</f>
        <v>3</v>
      </c>
      <c r="I855">
        <v>360.18</v>
      </c>
      <c r="J855">
        <f>IF(ISBLANK(I855),AVERAGE(Table4[Unit_Price]),(I855))</f>
        <v>360.18</v>
      </c>
      <c r="K855">
        <v>0.03</v>
      </c>
      <c r="L855">
        <f>Table4[[#This Row],[Quantity cleaned]]*Table4[[#This Row],[Unit Price Cleaned]]*(1-Table4[[#This Row],[Discount]])</f>
        <v>1048.1237999999998</v>
      </c>
      <c r="M855">
        <f>IF(ISBLANK(L855),AVERAGE(Table4[Total Amount]),(L855))</f>
        <v>1048.1237999999998</v>
      </c>
      <c r="N855" t="str">
        <f>_xlfn.XLOOKUP(Table4[[#This Row],[Product_ID]],Product_Dim[Product_ID],Product_Dim[Product_Name],"Missing")</f>
        <v>Kitchen Storage Rack</v>
      </c>
      <c r="O855" t="str">
        <f>_xlfn.XLOOKUP(Table4[[#This Row],[Product_ID]],Product_Dim[Product_ID],Product_Dim[Category],0)</f>
        <v>Home</v>
      </c>
      <c r="P855">
        <f>_xlfn.XLOOKUP(Table4[[#This Row],[Product_ID]],Product_Dim[Product_ID],Product_Dim[Cost Cleaned2],"0")</f>
        <v>138.05000000000001</v>
      </c>
      <c r="Q855" s="4">
        <f>IFERROR(Table4[[#This Row],[Total Amount]]-Table4[[#This Row],[Cost]]*Table4[[#This Row],[Quantity]],0)</f>
        <v>633.97379999999976</v>
      </c>
    </row>
    <row r="856" spans="1:17" x14ac:dyDescent="0.35">
      <c r="A856" t="s">
        <v>2669</v>
      </c>
      <c r="B856" s="1">
        <v>45860</v>
      </c>
      <c r="C856" t="s">
        <v>1131</v>
      </c>
      <c r="D856" t="s">
        <v>1654</v>
      </c>
      <c r="E856" t="s">
        <v>1746</v>
      </c>
      <c r="F856" t="str">
        <f>_xlfn.XLOOKUP(Table4[[#This Row],[Store_ID]],Table2[Store_ID],Table2[Region],"Unknown")</f>
        <v>East</v>
      </c>
      <c r="G856">
        <v>3</v>
      </c>
      <c r="H856">
        <f>IF(ISBLANK(G856),AVERAGE(Table4[Quantity]),(G856))</f>
        <v>3</v>
      </c>
      <c r="I856">
        <v>247.41</v>
      </c>
      <c r="J856">
        <f>IF(ISBLANK(I856),AVERAGE(Table4[Unit_Price]),(I856))</f>
        <v>247.41</v>
      </c>
      <c r="K856">
        <v>0.05</v>
      </c>
      <c r="L856">
        <f>Table4[[#This Row],[Quantity cleaned]]*Table4[[#This Row],[Unit Price Cleaned]]*(1-Table4[[#This Row],[Discount]])</f>
        <v>705.11850000000004</v>
      </c>
      <c r="M856">
        <f>IF(ISBLANK(L856),AVERAGE(Table4[Total Amount]),(L856))</f>
        <v>705.11850000000004</v>
      </c>
      <c r="N856" t="str">
        <f>_xlfn.XLOOKUP(Table4[[#This Row],[Product_ID]],Product_Dim[Product_ID],Product_Dim[Product_Name],"Missing")</f>
        <v>Premium Blanket Throw</v>
      </c>
      <c r="O856" t="str">
        <f>_xlfn.XLOOKUP(Table4[[#This Row],[Product_ID]],Product_Dim[Product_ID],Product_Dim[Category],0)</f>
        <v>Home</v>
      </c>
      <c r="P856">
        <f>_xlfn.XLOOKUP(Table4[[#This Row],[Product_ID]],Product_Dim[Product_ID],Product_Dim[Cost Cleaned2],"0")</f>
        <v>461.47</v>
      </c>
      <c r="Q856" s="4">
        <f>IFERROR(Table4[[#This Row],[Total Amount]]-Table4[[#This Row],[Cost]]*Table4[[#This Row],[Quantity]],0)</f>
        <v>-679.29150000000004</v>
      </c>
    </row>
    <row r="857" spans="1:17" x14ac:dyDescent="0.35">
      <c r="A857" t="s">
        <v>2670</v>
      </c>
      <c r="B857" s="1">
        <v>45235</v>
      </c>
      <c r="C857" t="s">
        <v>279</v>
      </c>
      <c r="D857" t="s">
        <v>1632</v>
      </c>
      <c r="E857" t="s">
        <v>1795</v>
      </c>
      <c r="F857" t="str">
        <f>_xlfn.XLOOKUP(Table4[[#This Row],[Store_ID]],Table2[Store_ID],Table2[Region],"Unknown")</f>
        <v>North</v>
      </c>
      <c r="G857">
        <v>3</v>
      </c>
      <c r="H857">
        <f>IF(ISBLANK(G857),AVERAGE(Table4[Quantity]),(G857))</f>
        <v>3</v>
      </c>
      <c r="I857">
        <v>674.66</v>
      </c>
      <c r="J857">
        <f>IF(ISBLANK(I857),AVERAGE(Table4[Unit_Price]),(I857))</f>
        <v>674.66</v>
      </c>
      <c r="K857">
        <v>0.23</v>
      </c>
      <c r="L857">
        <f>Table4[[#This Row],[Quantity cleaned]]*Table4[[#This Row],[Unit Price Cleaned]]*(1-Table4[[#This Row],[Discount]])</f>
        <v>1558.4646</v>
      </c>
      <c r="M857">
        <f>IF(ISBLANK(L857),AVERAGE(Table4[Total Amount]),(L857))</f>
        <v>1558.4646</v>
      </c>
      <c r="N857" t="str">
        <f>_xlfn.XLOOKUP(Table4[[#This Row],[Product_ID]],Product_Dim[Product_ID],Product_Dim[Product_Name],"Missing")</f>
        <v>High-Grip Football</v>
      </c>
      <c r="O857" t="str">
        <f>_xlfn.XLOOKUP(Table4[[#This Row],[Product_ID]],Product_Dim[Product_ID],Product_Dim[Category],0)</f>
        <v>Sports</v>
      </c>
      <c r="P857">
        <f>_xlfn.XLOOKUP(Table4[[#This Row],[Product_ID]],Product_Dim[Product_ID],Product_Dim[Cost Cleaned2],"0")</f>
        <v>318.91000000000003</v>
      </c>
      <c r="Q857" s="4">
        <f>IFERROR(Table4[[#This Row],[Total Amount]]-Table4[[#This Row],[Cost]]*Table4[[#This Row],[Quantity]],0)</f>
        <v>601.7346</v>
      </c>
    </row>
    <row r="858" spans="1:17" x14ac:dyDescent="0.35">
      <c r="A858" t="s">
        <v>2671</v>
      </c>
      <c r="B858" s="1">
        <v>45874</v>
      </c>
      <c r="C858" t="s">
        <v>1284</v>
      </c>
      <c r="D858" t="s">
        <v>1626</v>
      </c>
      <c r="E858" t="s">
        <v>1763</v>
      </c>
      <c r="F858" t="str">
        <f>_xlfn.XLOOKUP(Table4[[#This Row],[Store_ID]],Table2[Store_ID],Table2[Region],"Unknown")</f>
        <v>South</v>
      </c>
      <c r="G858">
        <v>1</v>
      </c>
      <c r="H858">
        <f>IF(ISBLANK(G858),AVERAGE(Table4[Quantity]),(G858))</f>
        <v>1</v>
      </c>
      <c r="I858">
        <v>913.98</v>
      </c>
      <c r="J858">
        <f>IF(ISBLANK(I858),AVERAGE(Table4[Unit_Price]),(I858))</f>
        <v>913.98</v>
      </c>
      <c r="K858">
        <v>0.27</v>
      </c>
      <c r="L858">
        <f>Table4[[#This Row],[Quantity cleaned]]*Table4[[#This Row],[Unit Price Cleaned]]*(1-Table4[[#This Row],[Discount]])</f>
        <v>667.20539999999994</v>
      </c>
      <c r="M858">
        <f>IF(ISBLANK(L858),AVERAGE(Table4[Total Amount]),(L858))</f>
        <v>667.20539999999994</v>
      </c>
      <c r="N858" t="str">
        <f>_xlfn.XLOOKUP(Table4[[#This Row],[Product_ID]],Product_Dim[Product_ID],Product_Dim[Product_Name],"Missing")</f>
        <v>Smart Home WiFi Camera</v>
      </c>
      <c r="O858" t="str">
        <f>_xlfn.XLOOKUP(Table4[[#This Row],[Product_ID]],Product_Dim[Product_ID],Product_Dim[Category],0)</f>
        <v>Electronics</v>
      </c>
      <c r="P858">
        <f>_xlfn.XLOOKUP(Table4[[#This Row],[Product_ID]],Product_Dim[Product_ID],Product_Dim[Cost Cleaned2],"0")</f>
        <v>450.71</v>
      </c>
      <c r="Q858" s="4">
        <f>IFERROR(Table4[[#This Row],[Total Amount]]-Table4[[#This Row],[Cost]]*Table4[[#This Row],[Quantity]],0)</f>
        <v>216.49539999999996</v>
      </c>
    </row>
    <row r="859" spans="1:17" x14ac:dyDescent="0.35">
      <c r="A859" t="s">
        <v>2672</v>
      </c>
      <c r="B859" s="1">
        <v>45769</v>
      </c>
      <c r="C859" t="s">
        <v>985</v>
      </c>
      <c r="D859" t="s">
        <v>1728</v>
      </c>
      <c r="E859" t="s">
        <v>1783</v>
      </c>
      <c r="F859" t="str">
        <f>_xlfn.XLOOKUP(Table4[[#This Row],[Store_ID]],Table2[Store_ID],Table2[Region],"Unknown")</f>
        <v>East</v>
      </c>
      <c r="G859">
        <v>4</v>
      </c>
      <c r="H859">
        <f>IF(ISBLANK(G859),AVERAGE(Table4[Quantity]),(G859))</f>
        <v>4</v>
      </c>
      <c r="I859">
        <v>370.5</v>
      </c>
      <c r="J859">
        <f>IF(ISBLANK(I859),AVERAGE(Table4[Unit_Price]),(I859))</f>
        <v>370.5</v>
      </c>
      <c r="K859">
        <v>0.13</v>
      </c>
      <c r="L859">
        <f>Table4[[#This Row],[Quantity cleaned]]*Table4[[#This Row],[Unit Price Cleaned]]*(1-Table4[[#This Row],[Discount]])</f>
        <v>1289.3399999999999</v>
      </c>
      <c r="M859">
        <f>IF(ISBLANK(L859),AVERAGE(Table4[Total Amount]),(L859))</f>
        <v>1289.3399999999999</v>
      </c>
      <c r="N859" t="str">
        <f>_xlfn.XLOOKUP(Table4[[#This Row],[Product_ID]],Product_Dim[Product_ID],Product_Dim[Product_Name],"Missing")</f>
        <v>USB-C Laptop Charger</v>
      </c>
      <c r="O859" t="str">
        <f>_xlfn.XLOOKUP(Table4[[#This Row],[Product_ID]],Product_Dim[Product_ID],Product_Dim[Category],0)</f>
        <v>Electronics</v>
      </c>
      <c r="P859">
        <f>_xlfn.XLOOKUP(Table4[[#This Row],[Product_ID]],Product_Dim[Product_ID],Product_Dim[Cost Cleaned2],"0")</f>
        <v>377.52</v>
      </c>
      <c r="Q859" s="4">
        <f>IFERROR(Table4[[#This Row],[Total Amount]]-Table4[[#This Row],[Cost]]*Table4[[#This Row],[Quantity]],0)</f>
        <v>-220.74</v>
      </c>
    </row>
    <row r="860" spans="1:17" x14ac:dyDescent="0.35">
      <c r="A860" t="s">
        <v>2673</v>
      </c>
      <c r="B860" s="1">
        <v>45619</v>
      </c>
      <c r="C860" t="s">
        <v>1116</v>
      </c>
      <c r="D860" t="s">
        <v>1686</v>
      </c>
      <c r="E860" t="s">
        <v>1791</v>
      </c>
      <c r="F860" t="str">
        <f>_xlfn.XLOOKUP(Table4[[#This Row],[Store_ID]],Table2[Store_ID],Table2[Region],"Unknown")</f>
        <v>East</v>
      </c>
      <c r="G860">
        <v>1</v>
      </c>
      <c r="H860">
        <f>IF(ISBLANK(G860),AVERAGE(Table4[Quantity]),(G860))</f>
        <v>1</v>
      </c>
      <c r="I860">
        <v>735.1</v>
      </c>
      <c r="J860">
        <f>IF(ISBLANK(I860),AVERAGE(Table4[Unit_Price]),(I860))</f>
        <v>735.1</v>
      </c>
      <c r="K860">
        <v>0.1</v>
      </c>
      <c r="L860">
        <f>Table4[[#This Row],[Quantity cleaned]]*Table4[[#This Row],[Unit Price Cleaned]]*(1-Table4[[#This Row],[Discount]])</f>
        <v>661.59</v>
      </c>
      <c r="M860">
        <f>IF(ISBLANK(L860),AVERAGE(Table4[Total Amount]),(L860))</f>
        <v>661.59</v>
      </c>
      <c r="N860" t="str">
        <f>_xlfn.XLOOKUP(Table4[[#This Row],[Product_ID]],Product_Dim[Product_ID],Product_Dim[Product_Name],"Missing")</f>
        <v>Professional Jump Rope</v>
      </c>
      <c r="O860" t="str">
        <f>_xlfn.XLOOKUP(Table4[[#This Row],[Product_ID]],Product_Dim[Product_ID],Product_Dim[Category],0)</f>
        <v>Sports</v>
      </c>
      <c r="P860">
        <f>_xlfn.XLOOKUP(Table4[[#This Row],[Product_ID]],Product_Dim[Product_ID],Product_Dim[Cost Cleaned2],"0")</f>
        <v>477.61</v>
      </c>
      <c r="Q860" s="4">
        <f>IFERROR(Table4[[#This Row],[Total Amount]]-Table4[[#This Row],[Cost]]*Table4[[#This Row],[Quantity]],0)</f>
        <v>183.98000000000002</v>
      </c>
    </row>
    <row r="861" spans="1:17" x14ac:dyDescent="0.35">
      <c r="A861" t="s">
        <v>2674</v>
      </c>
      <c r="B861" s="1">
        <v>45614</v>
      </c>
      <c r="C861" t="s">
        <v>456</v>
      </c>
      <c r="D861" t="s">
        <v>1700</v>
      </c>
      <c r="E861" t="s">
        <v>1755</v>
      </c>
      <c r="F861" t="str">
        <f>_xlfn.XLOOKUP(Table4[[#This Row],[Store_ID]],Table2[Store_ID],Table2[Region],"Unknown")</f>
        <v>South</v>
      </c>
      <c r="G861">
        <v>3</v>
      </c>
      <c r="H861">
        <f>IF(ISBLANK(G861),AVERAGE(Table4[Quantity]),(G861))</f>
        <v>3</v>
      </c>
      <c r="I861">
        <v>448.55</v>
      </c>
      <c r="J861">
        <f>IF(ISBLANK(I861),AVERAGE(Table4[Unit_Price]),(I861))</f>
        <v>448.55</v>
      </c>
      <c r="K861">
        <v>0.05</v>
      </c>
      <c r="L861">
        <f>Table4[[#This Row],[Quantity cleaned]]*Table4[[#This Row],[Unit Price Cleaned]]*(1-Table4[[#This Row],[Discount]])</f>
        <v>1278.3675000000001</v>
      </c>
      <c r="M861">
        <f>IF(ISBLANK(L861),AVERAGE(Table4[Total Amount]),(L861))</f>
        <v>1278.3675000000001</v>
      </c>
      <c r="N861" t="str">
        <f>_xlfn.XLOOKUP(Table4[[#This Row],[Product_ID]],Product_Dim[Product_ID],Product_Dim[Product_Name],"Missing")</f>
        <v>Decorative Lamp Shade</v>
      </c>
      <c r="O861" t="str">
        <f>_xlfn.XLOOKUP(Table4[[#This Row],[Product_ID]],Product_Dim[Product_ID],Product_Dim[Category],0)</f>
        <v>Home</v>
      </c>
      <c r="P861">
        <f>_xlfn.XLOOKUP(Table4[[#This Row],[Product_ID]],Product_Dim[Product_ID],Product_Dim[Cost Cleaned2],"0")</f>
        <v>228.53</v>
      </c>
      <c r="Q861" s="4">
        <f>IFERROR(Table4[[#This Row],[Total Amount]]-Table4[[#This Row],[Cost]]*Table4[[#This Row],[Quantity]],0)</f>
        <v>592.77750000000003</v>
      </c>
    </row>
    <row r="862" spans="1:17" x14ac:dyDescent="0.35">
      <c r="A862" t="s">
        <v>2675</v>
      </c>
      <c r="B862" s="1">
        <v>45691</v>
      </c>
      <c r="C862" t="s">
        <v>216</v>
      </c>
      <c r="D862" t="s">
        <v>1710</v>
      </c>
      <c r="E862" t="s">
        <v>1791</v>
      </c>
      <c r="F862" t="str">
        <f>_xlfn.XLOOKUP(Table4[[#This Row],[Store_ID]],Table2[Store_ID],Table2[Region],"Unknown")</f>
        <v>East</v>
      </c>
      <c r="G862">
        <v>3</v>
      </c>
      <c r="H862">
        <f>IF(ISBLANK(G862),AVERAGE(Table4[Quantity]),(G862))</f>
        <v>3</v>
      </c>
      <c r="I862">
        <v>904.96</v>
      </c>
      <c r="J862">
        <f>IF(ISBLANK(I862),AVERAGE(Table4[Unit_Price]),(I862))</f>
        <v>904.96</v>
      </c>
      <c r="K862">
        <v>7.0000000000000007E-2</v>
      </c>
      <c r="L862">
        <f>Table4[[#This Row],[Quantity cleaned]]*Table4[[#This Row],[Unit Price Cleaned]]*(1-Table4[[#This Row],[Discount]])</f>
        <v>2524.8384000000001</v>
      </c>
      <c r="M862">
        <f>IF(ISBLANK(L862),AVERAGE(Table4[Total Amount]),(L862))</f>
        <v>2524.8384000000001</v>
      </c>
      <c r="N862" t="str">
        <f>_xlfn.XLOOKUP(Table4[[#This Row],[Product_ID]],Product_Dim[Product_ID],Product_Dim[Product_Name],"Missing")</f>
        <v>Wooden Bookshelf</v>
      </c>
      <c r="O862" t="str">
        <f>_xlfn.XLOOKUP(Table4[[#This Row],[Product_ID]],Product_Dim[Product_ID],Product_Dim[Category],0)</f>
        <v>Home</v>
      </c>
      <c r="P862">
        <f>_xlfn.XLOOKUP(Table4[[#This Row],[Product_ID]],Product_Dim[Product_ID],Product_Dim[Cost Cleaned2],"0")</f>
        <v>388.46</v>
      </c>
      <c r="Q862" s="4">
        <f>IFERROR(Table4[[#This Row],[Total Amount]]-Table4[[#This Row],[Cost]]*Table4[[#This Row],[Quantity]],0)</f>
        <v>1359.4584000000002</v>
      </c>
    </row>
    <row r="863" spans="1:17" x14ac:dyDescent="0.35">
      <c r="A863" t="s">
        <v>2676</v>
      </c>
      <c r="B863" s="1">
        <v>45608</v>
      </c>
      <c r="C863" t="s">
        <v>1182</v>
      </c>
      <c r="D863" t="s">
        <v>1678</v>
      </c>
      <c r="E863" t="s">
        <v>1791</v>
      </c>
      <c r="F863" t="str">
        <f>_xlfn.XLOOKUP(Table4[[#This Row],[Store_ID]],Table2[Store_ID],Table2[Region],"Unknown")</f>
        <v>East</v>
      </c>
      <c r="G863">
        <v>4</v>
      </c>
      <c r="H863">
        <f>IF(ISBLANK(G863),AVERAGE(Table4[Quantity]),(G863))</f>
        <v>4</v>
      </c>
      <c r="I863">
        <v>408.72</v>
      </c>
      <c r="J863">
        <f>IF(ISBLANK(I863),AVERAGE(Table4[Unit_Price]),(I863))</f>
        <v>408.72</v>
      </c>
      <c r="K863">
        <v>0.16</v>
      </c>
      <c r="L863">
        <f>Table4[[#This Row],[Quantity cleaned]]*Table4[[#This Row],[Unit Price Cleaned]]*(1-Table4[[#This Row],[Discount]])</f>
        <v>1373.2991999999999</v>
      </c>
      <c r="M863">
        <f>IF(ISBLANK(L863),AVERAGE(Table4[Total Amount]),(L863))</f>
        <v>1373.2991999999999</v>
      </c>
      <c r="N863" t="str">
        <f>_xlfn.XLOOKUP(Table4[[#This Row],[Product_ID]],Product_Dim[Product_ID],Product_Dim[Product_Name],"Missing")</f>
        <v>Wooden Nightstand</v>
      </c>
      <c r="O863" t="str">
        <f>_xlfn.XLOOKUP(Table4[[#This Row],[Product_ID]],Product_Dim[Product_ID],Product_Dim[Category],0)</f>
        <v>Home</v>
      </c>
      <c r="P863">
        <f>_xlfn.XLOOKUP(Table4[[#This Row],[Product_ID]],Product_Dim[Product_ID],Product_Dim[Cost Cleaned2],"0")</f>
        <v>243.7</v>
      </c>
      <c r="Q863" s="4">
        <f>IFERROR(Table4[[#This Row],[Total Amount]]-Table4[[#This Row],[Cost]]*Table4[[#This Row],[Quantity]],0)</f>
        <v>398.49919999999997</v>
      </c>
    </row>
    <row r="864" spans="1:17" x14ac:dyDescent="0.35">
      <c r="A864" t="s">
        <v>2677</v>
      </c>
      <c r="B864" s="1">
        <v>45412</v>
      </c>
      <c r="C864" t="s">
        <v>891</v>
      </c>
      <c r="D864" t="s">
        <v>1684</v>
      </c>
      <c r="E864" t="s">
        <v>1760</v>
      </c>
      <c r="F864" t="str">
        <f>_xlfn.XLOOKUP(Table4[[#This Row],[Store_ID]],Table2[Store_ID],Table2[Region],"Unknown")</f>
        <v>North</v>
      </c>
      <c r="G864">
        <v>4</v>
      </c>
      <c r="H864">
        <f>IF(ISBLANK(G864),AVERAGE(Table4[Quantity]),(G864))</f>
        <v>4</v>
      </c>
      <c r="I864">
        <v>770.65</v>
      </c>
      <c r="J864">
        <f>IF(ISBLANK(I864),AVERAGE(Table4[Unit_Price]),(I864))</f>
        <v>770.65</v>
      </c>
      <c r="K864">
        <v>0.27</v>
      </c>
      <c r="L864">
        <f>Table4[[#This Row],[Quantity cleaned]]*Table4[[#This Row],[Unit Price Cleaned]]*(1-Table4[[#This Row],[Discount]])</f>
        <v>2250.2979999999998</v>
      </c>
      <c r="M864">
        <f>IF(ISBLANK(L864),AVERAGE(Table4[Total Amount]),(L864))</f>
        <v>2250.2979999999998</v>
      </c>
      <c r="N864" t="str">
        <f>_xlfn.XLOOKUP(Table4[[#This Row],[Product_ID]],Product_Dim[Product_ID],Product_Dim[Product_Name],"Missing")</f>
        <v>Hair Repair Oil Treatment</v>
      </c>
      <c r="O864" t="str">
        <f>_xlfn.XLOOKUP(Table4[[#This Row],[Product_ID]],Product_Dim[Product_ID],Product_Dim[Category],0)</f>
        <v>Beauty</v>
      </c>
      <c r="P864">
        <f>_xlfn.XLOOKUP(Table4[[#This Row],[Product_ID]],Product_Dim[Product_ID],Product_Dim[Cost Cleaned2],"0")</f>
        <v>214.32</v>
      </c>
      <c r="Q864" s="4">
        <f>IFERROR(Table4[[#This Row],[Total Amount]]-Table4[[#This Row],[Cost]]*Table4[[#This Row],[Quantity]],0)</f>
        <v>1393.0179999999998</v>
      </c>
    </row>
    <row r="865" spans="1:17" x14ac:dyDescent="0.35">
      <c r="A865" t="s">
        <v>2678</v>
      </c>
      <c r="B865" s="1">
        <v>45767</v>
      </c>
      <c r="C865" t="s">
        <v>658</v>
      </c>
      <c r="D865" t="s">
        <v>1602</v>
      </c>
      <c r="E865" t="s">
        <v>1770</v>
      </c>
      <c r="F865" t="str">
        <f>_xlfn.XLOOKUP(Table4[[#This Row],[Store_ID]],Table2[Store_ID],Table2[Region],"Unknown")</f>
        <v>East</v>
      </c>
      <c r="G865">
        <v>1</v>
      </c>
      <c r="H865">
        <f>IF(ISBLANK(G865),AVERAGE(Table4[Quantity]),(G865))</f>
        <v>1</v>
      </c>
      <c r="I865">
        <v>649.22</v>
      </c>
      <c r="J865">
        <f>IF(ISBLANK(I865),AVERAGE(Table4[Unit_Price]),(I865))</f>
        <v>649.22</v>
      </c>
      <c r="K865">
        <v>0.03</v>
      </c>
      <c r="L865">
        <f>Table4[[#This Row],[Quantity cleaned]]*Table4[[#This Row],[Unit Price Cleaned]]*(1-Table4[[#This Row],[Discount]])</f>
        <v>629.74340000000007</v>
      </c>
      <c r="M865">
        <f>IF(ISBLANK(L865),AVERAGE(Table4[Total Amount]),(L865))</f>
        <v>629.74340000000007</v>
      </c>
      <c r="N865" t="str">
        <f>_xlfn.XLOOKUP(Table4[[#This Row],[Product_ID]],Product_Dim[Product_ID],Product_Dim[Product_Name],"Missing")</f>
        <v>Stainless Steel Cutlery Set</v>
      </c>
      <c r="O865" t="str">
        <f>_xlfn.XLOOKUP(Table4[[#This Row],[Product_ID]],Product_Dim[Product_ID],Product_Dim[Category],0)</f>
        <v>Home</v>
      </c>
      <c r="P865">
        <f>_xlfn.XLOOKUP(Table4[[#This Row],[Product_ID]],Product_Dim[Product_ID],Product_Dim[Cost Cleaned2],"0")</f>
        <v>19.52</v>
      </c>
      <c r="Q865" s="4">
        <f>IFERROR(Table4[[#This Row],[Total Amount]]-Table4[[#This Row],[Cost]]*Table4[[#This Row],[Quantity]],0)</f>
        <v>610.22340000000008</v>
      </c>
    </row>
    <row r="866" spans="1:17" x14ac:dyDescent="0.35">
      <c r="A866" t="s">
        <v>2679</v>
      </c>
      <c r="B866" s="1">
        <v>45428</v>
      </c>
      <c r="C866" t="s">
        <v>1087</v>
      </c>
      <c r="D866" t="s">
        <v>1608</v>
      </c>
      <c r="E866" t="s">
        <v>1783</v>
      </c>
      <c r="F866" t="str">
        <f>_xlfn.XLOOKUP(Table4[[#This Row],[Store_ID]],Table2[Store_ID],Table2[Region],"Unknown")</f>
        <v>East</v>
      </c>
      <c r="G866">
        <v>2</v>
      </c>
      <c r="H866">
        <f>IF(ISBLANK(G866),AVERAGE(Table4[Quantity]),(G866))</f>
        <v>2</v>
      </c>
      <c r="I866">
        <v>379.78</v>
      </c>
      <c r="J866">
        <f>IF(ISBLANK(I866),AVERAGE(Table4[Unit_Price]),(I866))</f>
        <v>379.78</v>
      </c>
      <c r="K866">
        <v>0.2</v>
      </c>
      <c r="L866">
        <f>Table4[[#This Row],[Quantity cleaned]]*Table4[[#This Row],[Unit Price Cleaned]]*(1-Table4[[#This Row],[Discount]])</f>
        <v>607.64800000000002</v>
      </c>
      <c r="M866">
        <f>IF(ISBLANK(L866),AVERAGE(Table4[Total Amount]),(L866))</f>
        <v>607.64800000000002</v>
      </c>
      <c r="N866" t="str">
        <f>_xlfn.XLOOKUP(Table4[[#This Row],[Product_ID]],Product_Dim[Product_ID],Product_Dim[Product_Name],"Missing")</f>
        <v>Modern Wall Clock</v>
      </c>
      <c r="O866" t="str">
        <f>_xlfn.XLOOKUP(Table4[[#This Row],[Product_ID]],Product_Dim[Product_ID],Product_Dim[Category],0)</f>
        <v>Home</v>
      </c>
      <c r="P866">
        <f>_xlfn.XLOOKUP(Table4[[#This Row],[Product_ID]],Product_Dim[Product_ID],Product_Dim[Cost Cleaned2],"0")</f>
        <v>179.77</v>
      </c>
      <c r="Q866" s="4">
        <f>IFERROR(Table4[[#This Row],[Total Amount]]-Table4[[#This Row],[Cost]]*Table4[[#This Row],[Quantity]],0)</f>
        <v>248.108</v>
      </c>
    </row>
    <row r="867" spans="1:17" x14ac:dyDescent="0.35">
      <c r="A867" t="s">
        <v>2680</v>
      </c>
      <c r="B867" s="1">
        <v>45770</v>
      </c>
      <c r="C867" t="s">
        <v>789</v>
      </c>
      <c r="D867" t="s">
        <v>1628</v>
      </c>
      <c r="E867" t="s">
        <v>1776</v>
      </c>
      <c r="F867" t="str">
        <f>_xlfn.XLOOKUP(Table4[[#This Row],[Store_ID]],Table2[Store_ID],Table2[Region],"Unknown")</f>
        <v>West</v>
      </c>
      <c r="G867">
        <v>3</v>
      </c>
      <c r="H867">
        <f>IF(ISBLANK(G867),AVERAGE(Table4[Quantity]),(G867))</f>
        <v>3</v>
      </c>
      <c r="I867">
        <v>924.15</v>
      </c>
      <c r="J867">
        <f>IF(ISBLANK(I867),AVERAGE(Table4[Unit_Price]),(I867))</f>
        <v>924.15</v>
      </c>
      <c r="K867">
        <v>0.1</v>
      </c>
      <c r="L867">
        <f>Table4[[#This Row],[Quantity cleaned]]*Table4[[#This Row],[Unit Price Cleaned]]*(1-Table4[[#This Row],[Discount]])</f>
        <v>2495.2049999999999</v>
      </c>
      <c r="M867">
        <f>IF(ISBLANK(L867),AVERAGE(Table4[Total Amount]),(L867))</f>
        <v>2495.2049999999999</v>
      </c>
      <c r="N867" t="str">
        <f>_xlfn.XLOOKUP(Table4[[#This Row],[Product_ID]],Product_Dim[Product_ID],Product_Dim[Product_Name],"Missing")</f>
        <v>USB External Hard Drive</v>
      </c>
      <c r="O867" t="str">
        <f>_xlfn.XLOOKUP(Table4[[#This Row],[Product_ID]],Product_Dim[Product_ID],Product_Dim[Category],0)</f>
        <v>Electronics</v>
      </c>
      <c r="P867">
        <f>_xlfn.XLOOKUP(Table4[[#This Row],[Product_ID]],Product_Dim[Product_ID],Product_Dim[Cost Cleaned2],"0")</f>
        <v>253.33</v>
      </c>
      <c r="Q867" s="4">
        <f>IFERROR(Table4[[#This Row],[Total Amount]]-Table4[[#This Row],[Cost]]*Table4[[#This Row],[Quantity]],0)</f>
        <v>1735.2149999999999</v>
      </c>
    </row>
    <row r="868" spans="1:17" x14ac:dyDescent="0.35">
      <c r="A868" t="s">
        <v>2681</v>
      </c>
      <c r="B868" s="1">
        <v>45571</v>
      </c>
      <c r="C868" t="s">
        <v>1441</v>
      </c>
      <c r="D868" t="s">
        <v>1632</v>
      </c>
      <c r="E868" t="s">
        <v>1801</v>
      </c>
      <c r="F868" t="str">
        <f>_xlfn.XLOOKUP(Table4[[#This Row],[Store_ID]],Table2[Store_ID],Table2[Region],"Unknown")</f>
        <v>North</v>
      </c>
      <c r="G868">
        <v>3</v>
      </c>
      <c r="H868">
        <f>IF(ISBLANK(G868),AVERAGE(Table4[Quantity]),(G868))</f>
        <v>3</v>
      </c>
      <c r="I868">
        <v>144.66999999999999</v>
      </c>
      <c r="J868">
        <f>IF(ISBLANK(I868),AVERAGE(Table4[Unit_Price]),(I868))</f>
        <v>144.66999999999999</v>
      </c>
      <c r="K868">
        <v>0.28999999999999998</v>
      </c>
      <c r="L868">
        <f>Table4[[#This Row],[Quantity cleaned]]*Table4[[#This Row],[Unit Price Cleaned]]*(1-Table4[[#This Row],[Discount]])</f>
        <v>308.14709999999997</v>
      </c>
      <c r="M868">
        <f>IF(ISBLANK(L868),AVERAGE(Table4[Total Amount]),(L868))</f>
        <v>308.14709999999997</v>
      </c>
      <c r="N868" t="str">
        <f>_xlfn.XLOOKUP(Table4[[#This Row],[Product_ID]],Product_Dim[Product_ID],Product_Dim[Product_Name],"Missing")</f>
        <v>High-Grip Football</v>
      </c>
      <c r="O868" t="str">
        <f>_xlfn.XLOOKUP(Table4[[#This Row],[Product_ID]],Product_Dim[Product_ID],Product_Dim[Category],0)</f>
        <v>Sports</v>
      </c>
      <c r="P868">
        <f>_xlfn.XLOOKUP(Table4[[#This Row],[Product_ID]],Product_Dim[Product_ID],Product_Dim[Cost Cleaned2],"0")</f>
        <v>318.91000000000003</v>
      </c>
      <c r="Q868" s="4">
        <f>IFERROR(Table4[[#This Row],[Total Amount]]-Table4[[#This Row],[Cost]]*Table4[[#This Row],[Quantity]],0)</f>
        <v>-648.58290000000011</v>
      </c>
    </row>
    <row r="869" spans="1:17" x14ac:dyDescent="0.35">
      <c r="A869" t="s">
        <v>2682</v>
      </c>
      <c r="B869" s="1">
        <v>45700</v>
      </c>
      <c r="C869" t="s">
        <v>414</v>
      </c>
      <c r="D869" t="s">
        <v>1608</v>
      </c>
      <c r="E869" t="s">
        <v>1795</v>
      </c>
      <c r="F869" t="str">
        <f>_xlfn.XLOOKUP(Table4[[#This Row],[Store_ID]],Table2[Store_ID],Table2[Region],"Unknown")</f>
        <v>North</v>
      </c>
      <c r="G869">
        <v>2</v>
      </c>
      <c r="H869">
        <f>IF(ISBLANK(G869),AVERAGE(Table4[Quantity]),(G869))</f>
        <v>2</v>
      </c>
      <c r="I869">
        <v>667.17</v>
      </c>
      <c r="J869">
        <f>IF(ISBLANK(I869),AVERAGE(Table4[Unit_Price]),(I869))</f>
        <v>667.17</v>
      </c>
      <c r="K869">
        <v>0.1</v>
      </c>
      <c r="L869">
        <f>Table4[[#This Row],[Quantity cleaned]]*Table4[[#This Row],[Unit Price Cleaned]]*(1-Table4[[#This Row],[Discount]])</f>
        <v>1200.9059999999999</v>
      </c>
      <c r="M869">
        <f>IF(ISBLANK(L869),AVERAGE(Table4[Total Amount]),(L869))</f>
        <v>1200.9059999999999</v>
      </c>
      <c r="N869" t="str">
        <f>_xlfn.XLOOKUP(Table4[[#This Row],[Product_ID]],Product_Dim[Product_ID],Product_Dim[Product_Name],"Missing")</f>
        <v>Modern Wall Clock</v>
      </c>
      <c r="O869" t="str">
        <f>_xlfn.XLOOKUP(Table4[[#This Row],[Product_ID]],Product_Dim[Product_ID],Product_Dim[Category],0)</f>
        <v>Home</v>
      </c>
      <c r="P869">
        <f>_xlfn.XLOOKUP(Table4[[#This Row],[Product_ID]],Product_Dim[Product_ID],Product_Dim[Cost Cleaned2],"0")</f>
        <v>179.77</v>
      </c>
      <c r="Q869" s="4">
        <f>IFERROR(Table4[[#This Row],[Total Amount]]-Table4[[#This Row],[Cost]]*Table4[[#This Row],[Quantity]],0)</f>
        <v>841.36599999999999</v>
      </c>
    </row>
    <row r="870" spans="1:17" x14ac:dyDescent="0.35">
      <c r="A870" t="s">
        <v>2683</v>
      </c>
      <c r="B870" s="1">
        <v>45382</v>
      </c>
      <c r="C870" t="s">
        <v>1247</v>
      </c>
      <c r="D870" t="s">
        <v>1674</v>
      </c>
      <c r="E870" t="s">
        <v>1760</v>
      </c>
      <c r="F870" t="str">
        <f>_xlfn.XLOOKUP(Table4[[#This Row],[Store_ID]],Table2[Store_ID],Table2[Region],"Unknown")</f>
        <v>North</v>
      </c>
      <c r="G870">
        <v>1</v>
      </c>
      <c r="H870">
        <f>IF(ISBLANK(G870),AVERAGE(Table4[Quantity]),(G870))</f>
        <v>1</v>
      </c>
      <c r="I870">
        <v>984.6</v>
      </c>
      <c r="J870">
        <f>IF(ISBLANK(I870),AVERAGE(Table4[Unit_Price]),(I870))</f>
        <v>984.6</v>
      </c>
      <c r="K870">
        <v>0.22</v>
      </c>
      <c r="L870">
        <f>Table4[[#This Row],[Quantity cleaned]]*Table4[[#This Row],[Unit Price Cleaned]]*(1-Table4[[#This Row],[Discount]])</f>
        <v>767.98800000000006</v>
      </c>
      <c r="M870">
        <f>IF(ISBLANK(L870),AVERAGE(Table4[Total Amount]),(L870))</f>
        <v>767.98800000000006</v>
      </c>
      <c r="N870" t="str">
        <f>_xlfn.XLOOKUP(Table4[[#This Row],[Product_ID]],Product_Dim[Product_ID],Product_Dim[Product_Name],"Missing")</f>
        <v>Women's Hair Dryer Brush</v>
      </c>
      <c r="O870" t="str">
        <f>_xlfn.XLOOKUP(Table4[[#This Row],[Product_ID]],Product_Dim[Product_ID],Product_Dim[Category],0)</f>
        <v>Beauty</v>
      </c>
      <c r="P870">
        <f>_xlfn.XLOOKUP(Table4[[#This Row],[Product_ID]],Product_Dim[Product_ID],Product_Dim[Cost Cleaned2],"0")</f>
        <v>340.39</v>
      </c>
      <c r="Q870" s="4">
        <f>IFERROR(Table4[[#This Row],[Total Amount]]-Table4[[#This Row],[Cost]]*Table4[[#This Row],[Quantity]],0)</f>
        <v>427.59800000000007</v>
      </c>
    </row>
    <row r="871" spans="1:17" x14ac:dyDescent="0.35">
      <c r="A871" t="s">
        <v>2684</v>
      </c>
      <c r="B871" s="1">
        <v>45260</v>
      </c>
      <c r="C871" t="s">
        <v>882</v>
      </c>
      <c r="D871" t="s">
        <v>1568</v>
      </c>
      <c r="E871" t="s">
        <v>1776</v>
      </c>
      <c r="F871" t="str">
        <f>_xlfn.XLOOKUP(Table4[[#This Row],[Store_ID]],Table2[Store_ID],Table2[Region],"Unknown")</f>
        <v>West</v>
      </c>
      <c r="G871">
        <v>1</v>
      </c>
      <c r="H871">
        <f>IF(ISBLANK(G871),AVERAGE(Table4[Quantity]),(G871))</f>
        <v>1</v>
      </c>
      <c r="I871">
        <v>139.29</v>
      </c>
      <c r="J871">
        <f>IF(ISBLANK(I871),AVERAGE(Table4[Unit_Price]),(I871))</f>
        <v>139.29</v>
      </c>
      <c r="K871">
        <v>0</v>
      </c>
      <c r="L871">
        <f>Table4[[#This Row],[Quantity cleaned]]*Table4[[#This Row],[Unit Price Cleaned]]*(1-Table4[[#This Row],[Discount]])</f>
        <v>139.29</v>
      </c>
      <c r="M871">
        <f>IF(ISBLANK(L871),AVERAGE(Table4[Total Amount]),(L871))</f>
        <v>139.29</v>
      </c>
      <c r="N871" t="str">
        <f>_xlfn.XLOOKUP(Table4[[#This Row],[Product_ID]],Product_Dim[Product_ID],Product_Dim[Product_Name],"Missing")</f>
        <v>USB-C Fast Charger</v>
      </c>
      <c r="O871" t="str">
        <f>_xlfn.XLOOKUP(Table4[[#This Row],[Product_ID]],Product_Dim[Product_ID],Product_Dim[Category],0)</f>
        <v>Electronics</v>
      </c>
      <c r="P871">
        <f>_xlfn.XLOOKUP(Table4[[#This Row],[Product_ID]],Product_Dim[Product_ID],Product_Dim[Cost Cleaned2],"0")</f>
        <v>242.23</v>
      </c>
      <c r="Q871" s="4">
        <f>IFERROR(Table4[[#This Row],[Total Amount]]-Table4[[#This Row],[Cost]]*Table4[[#This Row],[Quantity]],0)</f>
        <v>-102.94</v>
      </c>
    </row>
    <row r="872" spans="1:17" x14ac:dyDescent="0.35">
      <c r="A872" t="s">
        <v>2685</v>
      </c>
      <c r="B872" s="1">
        <v>45702</v>
      </c>
      <c r="C872" t="s">
        <v>129</v>
      </c>
      <c r="D872" t="s">
        <v>1574</v>
      </c>
      <c r="E872" t="s">
        <v>1776</v>
      </c>
      <c r="F872" t="str">
        <f>_xlfn.XLOOKUP(Table4[[#This Row],[Store_ID]],Table2[Store_ID],Table2[Region],"Unknown")</f>
        <v>West</v>
      </c>
      <c r="G872">
        <v>3</v>
      </c>
      <c r="H872">
        <f>IF(ISBLANK(G872),AVERAGE(Table4[Quantity]),(G872))</f>
        <v>3</v>
      </c>
      <c r="I872">
        <v>459.57</v>
      </c>
      <c r="J872">
        <f>IF(ISBLANK(I872),AVERAGE(Table4[Unit_Price]),(I872))</f>
        <v>459.57</v>
      </c>
      <c r="K872">
        <v>0.1</v>
      </c>
      <c r="L872">
        <f>Table4[[#This Row],[Quantity cleaned]]*Table4[[#This Row],[Unit Price Cleaned]]*(1-Table4[[#This Row],[Discount]])</f>
        <v>1240.8390000000002</v>
      </c>
      <c r="M872">
        <f>IF(ISBLANK(L872),AVERAGE(Table4[Total Amount]),(L872))</f>
        <v>1240.8390000000002</v>
      </c>
      <c r="N872" t="str">
        <f>_xlfn.XLOOKUP(Table4[[#This Row],[Product_ID]],Product_Dim[Product_ID],Product_Dim[Product_Name],"Missing")</f>
        <v>Beard Grooming Kit</v>
      </c>
      <c r="O872" t="str">
        <f>_xlfn.XLOOKUP(Table4[[#This Row],[Product_ID]],Product_Dim[Product_ID],Product_Dim[Category],0)</f>
        <v>Beauty</v>
      </c>
      <c r="P872">
        <f>_xlfn.XLOOKUP(Table4[[#This Row],[Product_ID]],Product_Dim[Product_ID],Product_Dim[Cost Cleaned2],"0")</f>
        <v>337.42</v>
      </c>
      <c r="Q872" s="4">
        <f>IFERROR(Table4[[#This Row],[Total Amount]]-Table4[[#This Row],[Cost]]*Table4[[#This Row],[Quantity]],0)</f>
        <v>228.57900000000018</v>
      </c>
    </row>
    <row r="873" spans="1:17" x14ac:dyDescent="0.35">
      <c r="A873" t="s">
        <v>2686</v>
      </c>
      <c r="B873" s="1">
        <v>45302</v>
      </c>
      <c r="C873" t="s">
        <v>239</v>
      </c>
      <c r="D873" t="s">
        <v>1622</v>
      </c>
      <c r="E873" t="s">
        <v>1795</v>
      </c>
      <c r="F873" t="str">
        <f>_xlfn.XLOOKUP(Table4[[#This Row],[Store_ID]],Table2[Store_ID],Table2[Region],"Unknown")</f>
        <v>North</v>
      </c>
      <c r="G873">
        <v>1</v>
      </c>
      <c r="H873">
        <f>IF(ISBLANK(G873),AVERAGE(Table4[Quantity]),(G873))</f>
        <v>1</v>
      </c>
      <c r="I873">
        <v>517.82000000000005</v>
      </c>
      <c r="J873">
        <f>IF(ISBLANK(I873),AVERAGE(Table4[Unit_Price]),(I873))</f>
        <v>517.82000000000005</v>
      </c>
      <c r="K873">
        <v>0.28999999999999998</v>
      </c>
      <c r="L873">
        <f>Table4[[#This Row],[Quantity cleaned]]*Table4[[#This Row],[Unit Price Cleaned]]*(1-Table4[[#This Row],[Discount]])</f>
        <v>367.65219999999999</v>
      </c>
      <c r="M873">
        <f>IF(ISBLANK(L873),AVERAGE(Table4[Total Amount]),(L873))</f>
        <v>367.65219999999999</v>
      </c>
      <c r="N873" t="str">
        <f>_xlfn.XLOOKUP(Table4[[#This Row],[Product_ID]],Product_Dim[Product_ID],Product_Dim[Product_Name],"Missing")</f>
        <v>Noise-Canceling Headphones</v>
      </c>
      <c r="O873" t="str">
        <f>_xlfn.XLOOKUP(Table4[[#This Row],[Product_ID]],Product_Dim[Product_ID],Product_Dim[Category],0)</f>
        <v>Electronics</v>
      </c>
      <c r="P873">
        <f>_xlfn.XLOOKUP(Table4[[#This Row],[Product_ID]],Product_Dim[Product_ID],Product_Dim[Cost Cleaned2],"0")</f>
        <v>38.520000000000003</v>
      </c>
      <c r="Q873" s="4">
        <f>IFERROR(Table4[[#This Row],[Total Amount]]-Table4[[#This Row],[Cost]]*Table4[[#This Row],[Quantity]],0)</f>
        <v>329.13220000000001</v>
      </c>
    </row>
    <row r="874" spans="1:17" x14ac:dyDescent="0.35">
      <c r="A874" t="s">
        <v>2687</v>
      </c>
      <c r="B874" s="1">
        <v>45653</v>
      </c>
      <c r="C874" t="s">
        <v>1179</v>
      </c>
      <c r="D874" t="s">
        <v>1694</v>
      </c>
      <c r="E874" t="s">
        <v>1770</v>
      </c>
      <c r="F874" t="str">
        <f>_xlfn.XLOOKUP(Table4[[#This Row],[Store_ID]],Table2[Store_ID],Table2[Region],"Unknown")</f>
        <v>East</v>
      </c>
      <c r="G874">
        <v>4</v>
      </c>
      <c r="H874">
        <f>IF(ISBLANK(G874),AVERAGE(Table4[Quantity]),(G874))</f>
        <v>4</v>
      </c>
      <c r="I874">
        <v>282.45</v>
      </c>
      <c r="J874">
        <f>IF(ISBLANK(I874),AVERAGE(Table4[Unit_Price]),(I874))</f>
        <v>282.45</v>
      </c>
      <c r="K874">
        <v>0.28999999999999998</v>
      </c>
      <c r="L874">
        <f>Table4[[#This Row],[Quantity cleaned]]*Table4[[#This Row],[Unit Price Cleaned]]*(1-Table4[[#This Row],[Discount]])</f>
        <v>802.1579999999999</v>
      </c>
      <c r="M874">
        <f>IF(ISBLANK(L874),AVERAGE(Table4[Total Amount]),(L874))</f>
        <v>802.1579999999999</v>
      </c>
      <c r="N874" t="str">
        <f>_xlfn.XLOOKUP(Table4[[#This Row],[Product_ID]],Product_Dim[Product_ID],Product_Dim[Product_Name],"Missing")</f>
        <v>Wireless Mouse</v>
      </c>
      <c r="O874" t="str">
        <f>_xlfn.XLOOKUP(Table4[[#This Row],[Product_ID]],Product_Dim[Product_ID],Product_Dim[Category],0)</f>
        <v>Electronics</v>
      </c>
      <c r="P874">
        <f>_xlfn.XLOOKUP(Table4[[#This Row],[Product_ID]],Product_Dim[Product_ID],Product_Dim[Cost Cleaned2],"0")</f>
        <v>392.89</v>
      </c>
      <c r="Q874" s="4">
        <f>IFERROR(Table4[[#This Row],[Total Amount]]-Table4[[#This Row],[Cost]]*Table4[[#This Row],[Quantity]],0)</f>
        <v>-769.40200000000004</v>
      </c>
    </row>
    <row r="875" spans="1:17" x14ac:dyDescent="0.35">
      <c r="A875" t="s">
        <v>2688</v>
      </c>
      <c r="B875" s="1">
        <v>45250</v>
      </c>
      <c r="C875" t="s">
        <v>1400</v>
      </c>
      <c r="D875" t="s">
        <v>1716</v>
      </c>
      <c r="E875" t="s">
        <v>1773</v>
      </c>
      <c r="F875" t="str">
        <f>_xlfn.XLOOKUP(Table4[[#This Row],[Store_ID]],Table2[Store_ID],Table2[Region],"Unknown")</f>
        <v>South</v>
      </c>
      <c r="G875">
        <v>2</v>
      </c>
      <c r="H875">
        <f>IF(ISBLANK(G875),AVERAGE(Table4[Quantity]),(G875))</f>
        <v>2</v>
      </c>
      <c r="I875">
        <v>386.46</v>
      </c>
      <c r="J875">
        <f>IF(ISBLANK(I875),AVERAGE(Table4[Unit_Price]),(I875))</f>
        <v>386.46</v>
      </c>
      <c r="K875">
        <v>0.23</v>
      </c>
      <c r="L875">
        <f>Table4[[#This Row],[Quantity cleaned]]*Table4[[#This Row],[Unit Price Cleaned]]*(1-Table4[[#This Row],[Discount]])</f>
        <v>595.14840000000004</v>
      </c>
      <c r="M875">
        <f>IF(ISBLANK(L875),AVERAGE(Table4[Total Amount]),(L875))</f>
        <v>595.14840000000004</v>
      </c>
      <c r="N875" t="str">
        <f>_xlfn.XLOOKUP(Table4[[#This Row],[Product_ID]],Product_Dim[Product_ID],Product_Dim[Product_Name],"Missing")</f>
        <v>LED Bedside Lamp</v>
      </c>
      <c r="O875" t="str">
        <f>_xlfn.XLOOKUP(Table4[[#This Row],[Product_ID]],Product_Dim[Product_ID],Product_Dim[Category],0)</f>
        <v>Home</v>
      </c>
      <c r="P875">
        <f>_xlfn.XLOOKUP(Table4[[#This Row],[Product_ID]],Product_Dim[Product_ID],Product_Dim[Cost Cleaned2],"0")</f>
        <v>371.38</v>
      </c>
      <c r="Q875" s="4">
        <f>IFERROR(Table4[[#This Row],[Total Amount]]-Table4[[#This Row],[Cost]]*Table4[[#This Row],[Quantity]],0)</f>
        <v>-147.61159999999995</v>
      </c>
    </row>
    <row r="876" spans="1:17" x14ac:dyDescent="0.35">
      <c r="A876" t="s">
        <v>2689</v>
      </c>
      <c r="B876" s="1">
        <v>45661</v>
      </c>
      <c r="C876" t="s">
        <v>635</v>
      </c>
      <c r="D876" t="s">
        <v>1580</v>
      </c>
      <c r="E876" t="s">
        <v>1760</v>
      </c>
      <c r="F876" t="str">
        <f>_xlfn.XLOOKUP(Table4[[#This Row],[Store_ID]],Table2[Store_ID],Table2[Region],"Unknown")</f>
        <v>North</v>
      </c>
      <c r="G876">
        <v>1</v>
      </c>
      <c r="H876">
        <f>IF(ISBLANK(G876),AVERAGE(Table4[Quantity]),(G876))</f>
        <v>1</v>
      </c>
      <c r="I876">
        <v>270.45</v>
      </c>
      <c r="J876">
        <f>IF(ISBLANK(I876),AVERAGE(Table4[Unit_Price]),(I876))</f>
        <v>270.45</v>
      </c>
      <c r="K876">
        <v>0.15</v>
      </c>
      <c r="L876">
        <f>Table4[[#This Row],[Quantity cleaned]]*Table4[[#This Row],[Unit Price Cleaned]]*(1-Table4[[#This Row],[Discount]])</f>
        <v>229.88249999999999</v>
      </c>
      <c r="M876">
        <f>IF(ISBLANK(L876),AVERAGE(Table4[Total Amount]),(L876))</f>
        <v>229.88249999999999</v>
      </c>
      <c r="N876" t="str">
        <f>_xlfn.XLOOKUP(Table4[[#This Row],[Product_ID]],Product_Dim[Product_ID],Product_Dim[Product_Name],"Missing")</f>
        <v>Knee Support Brace</v>
      </c>
      <c r="O876" t="str">
        <f>_xlfn.XLOOKUP(Table4[[#This Row],[Product_ID]],Product_Dim[Product_ID],Product_Dim[Category],0)</f>
        <v>Sports</v>
      </c>
      <c r="P876">
        <f>_xlfn.XLOOKUP(Table4[[#This Row],[Product_ID]],Product_Dim[Product_ID],Product_Dim[Cost Cleaned2],"0")</f>
        <v>21.34</v>
      </c>
      <c r="Q876" s="4">
        <f>IFERROR(Table4[[#This Row],[Total Amount]]-Table4[[#This Row],[Cost]]*Table4[[#This Row],[Quantity]],0)</f>
        <v>208.54249999999999</v>
      </c>
    </row>
    <row r="877" spans="1:17" x14ac:dyDescent="0.35">
      <c r="A877" t="s">
        <v>2690</v>
      </c>
      <c r="B877" s="1">
        <v>45493</v>
      </c>
      <c r="C877" t="s">
        <v>155</v>
      </c>
      <c r="D877" t="s">
        <v>1694</v>
      </c>
      <c r="E877" t="s">
        <v>1783</v>
      </c>
      <c r="F877" t="str">
        <f>_xlfn.XLOOKUP(Table4[[#This Row],[Store_ID]],Table2[Store_ID],Table2[Region],"Unknown")</f>
        <v>East</v>
      </c>
      <c r="G877">
        <v>4</v>
      </c>
      <c r="H877">
        <f>IF(ISBLANK(G877),AVERAGE(Table4[Quantity]),(G877))</f>
        <v>4</v>
      </c>
      <c r="I877">
        <v>762.94</v>
      </c>
      <c r="J877">
        <f>IF(ISBLANK(I877),AVERAGE(Table4[Unit_Price]),(I877))</f>
        <v>762.94</v>
      </c>
      <c r="K877">
        <v>0.09</v>
      </c>
      <c r="L877">
        <f>Table4[[#This Row],[Quantity cleaned]]*Table4[[#This Row],[Unit Price Cleaned]]*(1-Table4[[#This Row],[Discount]])</f>
        <v>2777.1016000000004</v>
      </c>
      <c r="M877">
        <f>IF(ISBLANK(L877),AVERAGE(Table4[Total Amount]),(L877))</f>
        <v>2777.1016000000004</v>
      </c>
      <c r="N877" t="str">
        <f>_xlfn.XLOOKUP(Table4[[#This Row],[Product_ID]],Product_Dim[Product_ID],Product_Dim[Product_Name],"Missing")</f>
        <v>Wireless Mouse</v>
      </c>
      <c r="O877" t="str">
        <f>_xlfn.XLOOKUP(Table4[[#This Row],[Product_ID]],Product_Dim[Product_ID],Product_Dim[Category],0)</f>
        <v>Electronics</v>
      </c>
      <c r="P877">
        <f>_xlfn.XLOOKUP(Table4[[#This Row],[Product_ID]],Product_Dim[Product_ID],Product_Dim[Cost Cleaned2],"0")</f>
        <v>392.89</v>
      </c>
      <c r="Q877" s="4">
        <f>IFERROR(Table4[[#This Row],[Total Amount]]-Table4[[#This Row],[Cost]]*Table4[[#This Row],[Quantity]],0)</f>
        <v>1205.5416000000005</v>
      </c>
    </row>
    <row r="878" spans="1:17" x14ac:dyDescent="0.35">
      <c r="A878" t="s">
        <v>2691</v>
      </c>
      <c r="B878" s="1">
        <v>45242</v>
      </c>
      <c r="C878" t="s">
        <v>1513</v>
      </c>
      <c r="D878" t="s">
        <v>1624</v>
      </c>
      <c r="E878" t="s">
        <v>1791</v>
      </c>
      <c r="F878" t="str">
        <f>_xlfn.XLOOKUP(Table4[[#This Row],[Store_ID]],Table2[Store_ID],Table2[Region],"Unknown")</f>
        <v>East</v>
      </c>
      <c r="G878">
        <v>1</v>
      </c>
      <c r="H878">
        <f>IF(ISBLANK(G878),AVERAGE(Table4[Quantity]),(G878))</f>
        <v>1</v>
      </c>
      <c r="I878">
        <v>409.03</v>
      </c>
      <c r="J878">
        <f>IF(ISBLANK(I878),AVERAGE(Table4[Unit_Price]),(I878))</f>
        <v>409.03</v>
      </c>
      <c r="K878">
        <v>0.25</v>
      </c>
      <c r="L878">
        <f>Table4[[#This Row],[Quantity cleaned]]*Table4[[#This Row],[Unit Price Cleaned]]*(1-Table4[[#This Row],[Discount]])</f>
        <v>306.77249999999998</v>
      </c>
      <c r="M878">
        <f>IF(ISBLANK(L878),AVERAGE(Table4[Total Amount]),(L878))</f>
        <v>306.77249999999998</v>
      </c>
      <c r="N878" t="str">
        <f>_xlfn.XLOOKUP(Table4[[#This Row],[Product_ID]],Product_Dim[Product_ID],Product_Dim[Product_Name],"Missing")</f>
        <v>Yoga Exercise Mat</v>
      </c>
      <c r="O878" t="str">
        <f>_xlfn.XLOOKUP(Table4[[#This Row],[Product_ID]],Product_Dim[Product_ID],Product_Dim[Category],0)</f>
        <v>Sports</v>
      </c>
      <c r="P878">
        <f>_xlfn.XLOOKUP(Table4[[#This Row],[Product_ID]],Product_Dim[Product_ID],Product_Dim[Cost Cleaned2],"0")</f>
        <v>313.26</v>
      </c>
      <c r="Q878" s="4">
        <f>IFERROR(Table4[[#This Row],[Total Amount]]-Table4[[#This Row],[Cost]]*Table4[[#This Row],[Quantity]],0)</f>
        <v>-6.4875000000000114</v>
      </c>
    </row>
    <row r="879" spans="1:17" x14ac:dyDescent="0.35">
      <c r="A879" t="s">
        <v>2692</v>
      </c>
      <c r="B879" s="1">
        <v>45411</v>
      </c>
      <c r="C879" t="s">
        <v>706</v>
      </c>
      <c r="D879" t="s">
        <v>1734</v>
      </c>
      <c r="E879" t="s">
        <v>1804</v>
      </c>
      <c r="F879" t="str">
        <f>_xlfn.XLOOKUP(Table4[[#This Row],[Store_ID]],Table2[Store_ID],Table2[Region],"Unknown")</f>
        <v>East</v>
      </c>
      <c r="G879">
        <v>2</v>
      </c>
      <c r="H879">
        <f>IF(ISBLANK(G879),AVERAGE(Table4[Quantity]),(G879))</f>
        <v>2</v>
      </c>
      <c r="I879">
        <v>891.13</v>
      </c>
      <c r="J879">
        <f>IF(ISBLANK(I879),AVERAGE(Table4[Unit_Price]),(I879))</f>
        <v>891.13</v>
      </c>
      <c r="K879">
        <v>0.13</v>
      </c>
      <c r="L879">
        <f>Table4[[#This Row],[Quantity cleaned]]*Table4[[#This Row],[Unit Price Cleaned]]*(1-Table4[[#This Row],[Discount]])</f>
        <v>1550.5662</v>
      </c>
      <c r="M879">
        <f>IF(ISBLANK(L879),AVERAGE(Table4[Total Amount]),(L879))</f>
        <v>1550.5662</v>
      </c>
      <c r="N879" t="str">
        <f>_xlfn.XLOOKUP(Table4[[#This Row],[Product_ID]],Product_Dim[Product_ID],Product_Dim[Product_Name],"Missing")</f>
        <v>Women's Formal Blazer</v>
      </c>
      <c r="O879" t="str">
        <f>_xlfn.XLOOKUP(Table4[[#This Row],[Product_ID]],Product_Dim[Product_ID],Product_Dim[Category],0)</f>
        <v>Clothing</v>
      </c>
      <c r="P879">
        <f>_xlfn.XLOOKUP(Table4[[#This Row],[Product_ID]],Product_Dim[Product_ID],Product_Dim[Cost Cleaned2],"0")</f>
        <v>358.47</v>
      </c>
      <c r="Q879" s="4">
        <f>IFERROR(Table4[[#This Row],[Total Amount]]-Table4[[#This Row],[Cost]]*Table4[[#This Row],[Quantity]],0)</f>
        <v>833.62619999999993</v>
      </c>
    </row>
    <row r="880" spans="1:17" x14ac:dyDescent="0.35">
      <c r="A880" t="s">
        <v>2693</v>
      </c>
      <c r="B880" s="1">
        <v>45593</v>
      </c>
      <c r="C880" t="s">
        <v>125</v>
      </c>
      <c r="D880" t="s">
        <v>1726</v>
      </c>
      <c r="E880" t="s">
        <v>1798</v>
      </c>
      <c r="F880" t="str">
        <f>_xlfn.XLOOKUP(Table4[[#This Row],[Store_ID]],Table2[Store_ID],Table2[Region],"Unknown")</f>
        <v>West</v>
      </c>
      <c r="G880">
        <v>1</v>
      </c>
      <c r="H880">
        <f>IF(ISBLANK(G880),AVERAGE(Table4[Quantity]),(G880))</f>
        <v>1</v>
      </c>
      <c r="I880">
        <v>553.38</v>
      </c>
      <c r="J880">
        <f>IF(ISBLANK(I880),AVERAGE(Table4[Unit_Price]),(I880))</f>
        <v>553.38</v>
      </c>
      <c r="K880">
        <v>0.21</v>
      </c>
      <c r="L880">
        <f>Table4[[#This Row],[Quantity cleaned]]*Table4[[#This Row],[Unit Price Cleaned]]*(1-Table4[[#This Row],[Discount]])</f>
        <v>437.17020000000002</v>
      </c>
      <c r="M880">
        <f>IF(ISBLANK(L880),AVERAGE(Table4[Total Amount]),(L880))</f>
        <v>437.17020000000002</v>
      </c>
      <c r="N880" t="str">
        <f>_xlfn.XLOOKUP(Table4[[#This Row],[Product_ID]],Product_Dim[Product_ID],Product_Dim[Product_Name],"Missing")</f>
        <v>Microwave Oven</v>
      </c>
      <c r="O880" t="str">
        <f>_xlfn.XLOOKUP(Table4[[#This Row],[Product_ID]],Product_Dim[Product_ID],Product_Dim[Category],0)</f>
        <v>Home</v>
      </c>
      <c r="P880">
        <f>_xlfn.XLOOKUP(Table4[[#This Row],[Product_ID]],Product_Dim[Product_ID],Product_Dim[Cost Cleaned2],"0")</f>
        <v>447.43</v>
      </c>
      <c r="Q880" s="4">
        <f>IFERROR(Table4[[#This Row],[Total Amount]]-Table4[[#This Row],[Cost]]*Table4[[#This Row],[Quantity]],0)</f>
        <v>-10.259799999999984</v>
      </c>
    </row>
    <row r="881" spans="1:17" x14ac:dyDescent="0.35">
      <c r="A881" t="s">
        <v>2694</v>
      </c>
      <c r="B881" s="1">
        <v>45281</v>
      </c>
      <c r="C881" t="s">
        <v>530</v>
      </c>
      <c r="D881" t="s">
        <v>1712</v>
      </c>
      <c r="E881" t="s">
        <v>1791</v>
      </c>
      <c r="F881" t="str">
        <f>_xlfn.XLOOKUP(Table4[[#This Row],[Store_ID]],Table2[Store_ID],Table2[Region],"Unknown")</f>
        <v>East</v>
      </c>
      <c r="G881">
        <v>2</v>
      </c>
      <c r="H881">
        <f>IF(ISBLANK(G881),AVERAGE(Table4[Quantity]),(G881))</f>
        <v>2</v>
      </c>
      <c r="I881">
        <v>652.29999999999995</v>
      </c>
      <c r="J881">
        <f>IF(ISBLANK(I881),AVERAGE(Table4[Unit_Price]),(I881))</f>
        <v>652.29999999999995</v>
      </c>
      <c r="K881">
        <v>0.16</v>
      </c>
      <c r="L881">
        <f>Table4[[#This Row],[Quantity cleaned]]*Table4[[#This Row],[Unit Price Cleaned]]*(1-Table4[[#This Row],[Discount]])</f>
        <v>1095.8639999999998</v>
      </c>
      <c r="M881">
        <f>IF(ISBLANK(L881),AVERAGE(Table4[Total Amount]),(L881))</f>
        <v>1095.8639999999998</v>
      </c>
      <c r="N881" t="str">
        <f>_xlfn.XLOOKUP(Table4[[#This Row],[Product_ID]],Product_Dim[Product_ID],Product_Dim[Product_Name],"Missing")</f>
        <v>Women's Beanie Hat</v>
      </c>
      <c r="O881" t="str">
        <f>_xlfn.XLOOKUP(Table4[[#This Row],[Product_ID]],Product_Dim[Product_ID],Product_Dim[Category],0)</f>
        <v>Clothing</v>
      </c>
      <c r="P881">
        <f>_xlfn.XLOOKUP(Table4[[#This Row],[Product_ID]],Product_Dim[Product_ID],Product_Dim[Cost Cleaned2],"0")</f>
        <v>119.57</v>
      </c>
      <c r="Q881" s="4">
        <f>IFERROR(Table4[[#This Row],[Total Amount]]-Table4[[#This Row],[Cost]]*Table4[[#This Row],[Quantity]],0)</f>
        <v>856.72399999999982</v>
      </c>
    </row>
    <row r="882" spans="1:17" x14ac:dyDescent="0.35">
      <c r="A882" t="s">
        <v>2695</v>
      </c>
      <c r="B882" s="1">
        <v>45575</v>
      </c>
      <c r="C882" t="s">
        <v>417</v>
      </c>
      <c r="D882" t="s">
        <v>1626</v>
      </c>
      <c r="E882" t="s">
        <v>1780</v>
      </c>
      <c r="F882" t="str">
        <f>_xlfn.XLOOKUP(Table4[[#This Row],[Store_ID]],Table2[Store_ID],Table2[Region],"Unknown")</f>
        <v>South</v>
      </c>
      <c r="G882">
        <v>4</v>
      </c>
      <c r="H882">
        <f>IF(ISBLANK(G882),AVERAGE(Table4[Quantity]),(G882))</f>
        <v>4</v>
      </c>
      <c r="I882">
        <v>194.36</v>
      </c>
      <c r="J882">
        <f>IF(ISBLANK(I882),AVERAGE(Table4[Unit_Price]),(I882))</f>
        <v>194.36</v>
      </c>
      <c r="K882">
        <v>0.18</v>
      </c>
      <c r="L882">
        <f>Table4[[#This Row],[Quantity cleaned]]*Table4[[#This Row],[Unit Price Cleaned]]*(1-Table4[[#This Row],[Discount]])</f>
        <v>637.50080000000014</v>
      </c>
      <c r="M882">
        <f>IF(ISBLANK(L882),AVERAGE(Table4[Total Amount]),(L882))</f>
        <v>637.50080000000014</v>
      </c>
      <c r="N882" t="str">
        <f>_xlfn.XLOOKUP(Table4[[#This Row],[Product_ID]],Product_Dim[Product_ID],Product_Dim[Product_Name],"Missing")</f>
        <v>Smart Home WiFi Camera</v>
      </c>
      <c r="O882" t="str">
        <f>_xlfn.XLOOKUP(Table4[[#This Row],[Product_ID]],Product_Dim[Product_ID],Product_Dim[Category],0)</f>
        <v>Electronics</v>
      </c>
      <c r="P882">
        <f>_xlfn.XLOOKUP(Table4[[#This Row],[Product_ID]],Product_Dim[Product_ID],Product_Dim[Cost Cleaned2],"0")</f>
        <v>450.71</v>
      </c>
      <c r="Q882" s="4">
        <f>IFERROR(Table4[[#This Row],[Total Amount]]-Table4[[#This Row],[Cost]]*Table4[[#This Row],[Quantity]],0)</f>
        <v>-1165.3391999999999</v>
      </c>
    </row>
    <row r="883" spans="1:17" x14ac:dyDescent="0.35">
      <c r="A883" t="s">
        <v>2696</v>
      </c>
      <c r="B883" s="1">
        <v>45660</v>
      </c>
      <c r="C883" t="s">
        <v>509</v>
      </c>
      <c r="D883" t="s">
        <v>1726</v>
      </c>
      <c r="E883" t="s">
        <v>1751</v>
      </c>
      <c r="F883" t="str">
        <f>_xlfn.XLOOKUP(Table4[[#This Row],[Store_ID]],Table2[Store_ID],Table2[Region],"Unknown")</f>
        <v>North</v>
      </c>
      <c r="G883">
        <v>3</v>
      </c>
      <c r="H883">
        <f>IF(ISBLANK(G883),AVERAGE(Table4[Quantity]),(G883))</f>
        <v>3</v>
      </c>
      <c r="I883">
        <v>476.37</v>
      </c>
      <c r="J883">
        <f>IF(ISBLANK(I883),AVERAGE(Table4[Unit_Price]),(I883))</f>
        <v>476.37</v>
      </c>
      <c r="K883">
        <v>0.21</v>
      </c>
      <c r="L883">
        <f>Table4[[#This Row],[Quantity cleaned]]*Table4[[#This Row],[Unit Price Cleaned]]*(1-Table4[[#This Row],[Discount]])</f>
        <v>1128.9969000000001</v>
      </c>
      <c r="M883">
        <f>IF(ISBLANK(L883),AVERAGE(Table4[Total Amount]),(L883))</f>
        <v>1128.9969000000001</v>
      </c>
      <c r="N883" t="str">
        <f>_xlfn.XLOOKUP(Table4[[#This Row],[Product_ID]],Product_Dim[Product_ID],Product_Dim[Product_Name],"Missing")</f>
        <v>Microwave Oven</v>
      </c>
      <c r="O883" t="str">
        <f>_xlfn.XLOOKUP(Table4[[#This Row],[Product_ID]],Product_Dim[Product_ID],Product_Dim[Category],0)</f>
        <v>Home</v>
      </c>
      <c r="P883">
        <f>_xlfn.XLOOKUP(Table4[[#This Row],[Product_ID]],Product_Dim[Product_ID],Product_Dim[Cost Cleaned2],"0")</f>
        <v>447.43</v>
      </c>
      <c r="Q883" s="4">
        <f>IFERROR(Table4[[#This Row],[Total Amount]]-Table4[[#This Row],[Cost]]*Table4[[#This Row],[Quantity]],0)</f>
        <v>-213.29309999999987</v>
      </c>
    </row>
    <row r="884" spans="1:17" x14ac:dyDescent="0.35">
      <c r="A884" t="s">
        <v>2697</v>
      </c>
      <c r="B884" s="1">
        <v>45360</v>
      </c>
      <c r="C884" t="s">
        <v>1137</v>
      </c>
      <c r="D884" t="s">
        <v>1622</v>
      </c>
      <c r="E884" t="s">
        <v>1767</v>
      </c>
      <c r="F884" t="str">
        <f>_xlfn.XLOOKUP(Table4[[#This Row],[Store_ID]],Table2[Store_ID],Table2[Region],"Unknown")</f>
        <v>North</v>
      </c>
      <c r="G884">
        <v>3</v>
      </c>
      <c r="H884">
        <f>IF(ISBLANK(G884),AVERAGE(Table4[Quantity]),(G884))</f>
        <v>3</v>
      </c>
      <c r="I884">
        <v>174.57</v>
      </c>
      <c r="J884">
        <f>IF(ISBLANK(I884),AVERAGE(Table4[Unit_Price]),(I884))</f>
        <v>174.57</v>
      </c>
      <c r="K884">
        <v>0</v>
      </c>
      <c r="L884">
        <f>Table4[[#This Row],[Quantity cleaned]]*Table4[[#This Row],[Unit Price Cleaned]]*(1-Table4[[#This Row],[Discount]])</f>
        <v>523.71</v>
      </c>
      <c r="M884">
        <f>IF(ISBLANK(L884),AVERAGE(Table4[Total Amount]),(L884))</f>
        <v>523.71</v>
      </c>
      <c r="N884" t="str">
        <f>_xlfn.XLOOKUP(Table4[[#This Row],[Product_ID]],Product_Dim[Product_ID],Product_Dim[Product_Name],"Missing")</f>
        <v>Noise-Canceling Headphones</v>
      </c>
      <c r="O884" t="str">
        <f>_xlfn.XLOOKUP(Table4[[#This Row],[Product_ID]],Product_Dim[Product_ID],Product_Dim[Category],0)</f>
        <v>Electronics</v>
      </c>
      <c r="P884">
        <f>_xlfn.XLOOKUP(Table4[[#This Row],[Product_ID]],Product_Dim[Product_ID],Product_Dim[Cost Cleaned2],"0")</f>
        <v>38.520000000000003</v>
      </c>
      <c r="Q884" s="4">
        <f>IFERROR(Table4[[#This Row],[Total Amount]]-Table4[[#This Row],[Cost]]*Table4[[#This Row],[Quantity]],0)</f>
        <v>408.15000000000003</v>
      </c>
    </row>
    <row r="885" spans="1:17" x14ac:dyDescent="0.35">
      <c r="A885" t="s">
        <v>2698</v>
      </c>
      <c r="B885" s="1">
        <v>45526</v>
      </c>
      <c r="C885" t="s">
        <v>409</v>
      </c>
      <c r="D885" t="s">
        <v>1712</v>
      </c>
      <c r="E885" t="s">
        <v>1746</v>
      </c>
      <c r="F885" t="str">
        <f>_xlfn.XLOOKUP(Table4[[#This Row],[Store_ID]],Table2[Store_ID],Table2[Region],"Unknown")</f>
        <v>East</v>
      </c>
      <c r="G885">
        <v>3</v>
      </c>
      <c r="H885">
        <f>IF(ISBLANK(G885),AVERAGE(Table4[Quantity]),(G885))</f>
        <v>3</v>
      </c>
      <c r="I885">
        <v>762</v>
      </c>
      <c r="J885">
        <f>IF(ISBLANK(I885),AVERAGE(Table4[Unit_Price]),(I885))</f>
        <v>762</v>
      </c>
      <c r="K885">
        <v>0.02</v>
      </c>
      <c r="L885">
        <f>Table4[[#This Row],[Quantity cleaned]]*Table4[[#This Row],[Unit Price Cleaned]]*(1-Table4[[#This Row],[Discount]])</f>
        <v>2240.2799999999997</v>
      </c>
      <c r="M885">
        <f>IF(ISBLANK(L885),AVERAGE(Table4[Total Amount]),(L885))</f>
        <v>2240.2799999999997</v>
      </c>
      <c r="N885" t="str">
        <f>_xlfn.XLOOKUP(Table4[[#This Row],[Product_ID]],Product_Dim[Product_ID],Product_Dim[Product_Name],"Missing")</f>
        <v>Women's Beanie Hat</v>
      </c>
      <c r="O885" t="str">
        <f>_xlfn.XLOOKUP(Table4[[#This Row],[Product_ID]],Product_Dim[Product_ID],Product_Dim[Category],0)</f>
        <v>Clothing</v>
      </c>
      <c r="P885">
        <f>_xlfn.XLOOKUP(Table4[[#This Row],[Product_ID]],Product_Dim[Product_ID],Product_Dim[Cost Cleaned2],"0")</f>
        <v>119.57</v>
      </c>
      <c r="Q885" s="4">
        <f>IFERROR(Table4[[#This Row],[Total Amount]]-Table4[[#This Row],[Cost]]*Table4[[#This Row],[Quantity]],0)</f>
        <v>1881.5699999999997</v>
      </c>
    </row>
    <row r="886" spans="1:17" x14ac:dyDescent="0.35">
      <c r="A886" t="s">
        <v>2699</v>
      </c>
      <c r="B886" s="1">
        <v>45395</v>
      </c>
      <c r="C886" t="s">
        <v>1314</v>
      </c>
      <c r="D886" t="s">
        <v>1686</v>
      </c>
      <c r="E886" t="s">
        <v>1807</v>
      </c>
      <c r="F886" t="str">
        <f>_xlfn.XLOOKUP(Table4[[#This Row],[Store_ID]],Table2[Store_ID],Table2[Region],"Unknown")</f>
        <v>East</v>
      </c>
      <c r="G886">
        <v>1</v>
      </c>
      <c r="H886">
        <f>IF(ISBLANK(G886),AVERAGE(Table4[Quantity]),(G886))</f>
        <v>1</v>
      </c>
      <c r="I886">
        <v>44.08</v>
      </c>
      <c r="J886">
        <f>IF(ISBLANK(I886),AVERAGE(Table4[Unit_Price]),(I886))</f>
        <v>44.08</v>
      </c>
      <c r="K886">
        <v>0.05</v>
      </c>
      <c r="L886">
        <f>Table4[[#This Row],[Quantity cleaned]]*Table4[[#This Row],[Unit Price Cleaned]]*(1-Table4[[#This Row],[Discount]])</f>
        <v>41.875999999999998</v>
      </c>
      <c r="M886">
        <f>IF(ISBLANK(L886),AVERAGE(Table4[Total Amount]),(L886))</f>
        <v>41.875999999999998</v>
      </c>
      <c r="N886" t="str">
        <f>_xlfn.XLOOKUP(Table4[[#This Row],[Product_ID]],Product_Dim[Product_ID],Product_Dim[Product_Name],"Missing")</f>
        <v>Professional Jump Rope</v>
      </c>
      <c r="O886" t="str">
        <f>_xlfn.XLOOKUP(Table4[[#This Row],[Product_ID]],Product_Dim[Product_ID],Product_Dim[Category],0)</f>
        <v>Sports</v>
      </c>
      <c r="P886">
        <f>_xlfn.XLOOKUP(Table4[[#This Row],[Product_ID]],Product_Dim[Product_ID],Product_Dim[Cost Cleaned2],"0")</f>
        <v>477.61</v>
      </c>
      <c r="Q886" s="4">
        <f>IFERROR(Table4[[#This Row],[Total Amount]]-Table4[[#This Row],[Cost]]*Table4[[#This Row],[Quantity]],0)</f>
        <v>-435.73400000000004</v>
      </c>
    </row>
    <row r="887" spans="1:17" x14ac:dyDescent="0.35">
      <c r="A887" t="s">
        <v>2700</v>
      </c>
      <c r="B887" s="1">
        <v>45466</v>
      </c>
      <c r="C887" t="s">
        <v>1516</v>
      </c>
      <c r="D887" t="s">
        <v>1660</v>
      </c>
      <c r="E887" t="s">
        <v>1791</v>
      </c>
      <c r="F887" t="str">
        <f>_xlfn.XLOOKUP(Table4[[#This Row],[Store_ID]],Table2[Store_ID],Table2[Region],"Unknown")</f>
        <v>East</v>
      </c>
      <c r="G887">
        <v>1</v>
      </c>
      <c r="H887">
        <f>IF(ISBLANK(G887),AVERAGE(Table4[Quantity]),(G887))</f>
        <v>1</v>
      </c>
      <c r="I887">
        <v>992.37</v>
      </c>
      <c r="J887">
        <f>IF(ISBLANK(I887),AVERAGE(Table4[Unit_Price]),(I887))</f>
        <v>992.37</v>
      </c>
      <c r="K887">
        <v>0.24</v>
      </c>
      <c r="L887">
        <f>Table4[[#This Row],[Quantity cleaned]]*Table4[[#This Row],[Unit Price Cleaned]]*(1-Table4[[#This Row],[Discount]])</f>
        <v>754.20119999999997</v>
      </c>
      <c r="M887">
        <f>IF(ISBLANK(L887),AVERAGE(Table4[Total Amount]),(L887))</f>
        <v>754.20119999999997</v>
      </c>
      <c r="N887" t="str">
        <f>_xlfn.XLOOKUP(Table4[[#This Row],[Product_ID]],Product_Dim[Product_ID],Product_Dim[Product_Name],"Missing")</f>
        <v>Men's Hair Styling Gel</v>
      </c>
      <c r="O887" t="str">
        <f>_xlfn.XLOOKUP(Table4[[#This Row],[Product_ID]],Product_Dim[Product_ID],Product_Dim[Category],0)</f>
        <v>Beauty</v>
      </c>
      <c r="P887">
        <f>_xlfn.XLOOKUP(Table4[[#This Row],[Product_ID]],Product_Dim[Product_ID],Product_Dim[Cost Cleaned2],"0")</f>
        <v>17.309999999999999</v>
      </c>
      <c r="Q887" s="4">
        <f>IFERROR(Table4[[#This Row],[Total Amount]]-Table4[[#This Row],[Cost]]*Table4[[#This Row],[Quantity]],0)</f>
        <v>736.89120000000003</v>
      </c>
    </row>
    <row r="888" spans="1:17" x14ac:dyDescent="0.35">
      <c r="A888" t="s">
        <v>2701</v>
      </c>
      <c r="B888" s="1">
        <v>45876</v>
      </c>
      <c r="C888" t="s">
        <v>652</v>
      </c>
      <c r="D888" t="s">
        <v>1604</v>
      </c>
      <c r="E888" t="s">
        <v>1783</v>
      </c>
      <c r="F888" t="str">
        <f>_xlfn.XLOOKUP(Table4[[#This Row],[Store_ID]],Table2[Store_ID],Table2[Region],"Unknown")</f>
        <v>East</v>
      </c>
      <c r="G888">
        <v>3</v>
      </c>
      <c r="H888">
        <f>IF(ISBLANK(G888),AVERAGE(Table4[Quantity]),(G888))</f>
        <v>3</v>
      </c>
      <c r="I888">
        <v>465.4</v>
      </c>
      <c r="J888">
        <f>IF(ISBLANK(I888),AVERAGE(Table4[Unit_Price]),(I888))</f>
        <v>465.4</v>
      </c>
      <c r="K888">
        <v>0.28999999999999998</v>
      </c>
      <c r="L888">
        <f>Table4[[#This Row],[Quantity cleaned]]*Table4[[#This Row],[Unit Price Cleaned]]*(1-Table4[[#This Row],[Discount]])</f>
        <v>991.30199999999979</v>
      </c>
      <c r="M888">
        <f>IF(ISBLANK(L888),AVERAGE(Table4[Total Amount]),(L888))</f>
        <v>991.30199999999979</v>
      </c>
      <c r="N888" t="str">
        <f>_xlfn.XLOOKUP(Table4[[#This Row],[Product_ID]],Product_Dim[Product_ID],Product_Dim[Product_Name],"Missing")</f>
        <v>Basketball</v>
      </c>
      <c r="O888" t="str">
        <f>_xlfn.XLOOKUP(Table4[[#This Row],[Product_ID]],Product_Dim[Product_ID],Product_Dim[Category],0)</f>
        <v>Sports</v>
      </c>
      <c r="P888">
        <f>_xlfn.XLOOKUP(Table4[[#This Row],[Product_ID]],Product_Dim[Product_ID],Product_Dim[Cost Cleaned2],"0")</f>
        <v>204.39</v>
      </c>
      <c r="Q888" s="4">
        <f>IFERROR(Table4[[#This Row],[Total Amount]]-Table4[[#This Row],[Cost]]*Table4[[#This Row],[Quantity]],0)</f>
        <v>378.13199999999983</v>
      </c>
    </row>
    <row r="889" spans="1:17" x14ac:dyDescent="0.35">
      <c r="A889" t="s">
        <v>2702</v>
      </c>
      <c r="B889" s="1">
        <v>45724</v>
      </c>
      <c r="C889" t="s">
        <v>1054</v>
      </c>
      <c r="D889" t="s">
        <v>1574</v>
      </c>
      <c r="E889" t="s">
        <v>1783</v>
      </c>
      <c r="F889" t="str">
        <f>_xlfn.XLOOKUP(Table4[[#This Row],[Store_ID]],Table2[Store_ID],Table2[Region],"Unknown")</f>
        <v>East</v>
      </c>
      <c r="G889">
        <v>2</v>
      </c>
      <c r="H889">
        <f>IF(ISBLANK(G889),AVERAGE(Table4[Quantity]),(G889))</f>
        <v>2</v>
      </c>
      <c r="I889">
        <v>693.61</v>
      </c>
      <c r="J889">
        <f>IF(ISBLANK(I889),AVERAGE(Table4[Unit_Price]),(I889))</f>
        <v>693.61</v>
      </c>
      <c r="K889">
        <v>0.15</v>
      </c>
      <c r="L889">
        <f>Table4[[#This Row],[Quantity cleaned]]*Table4[[#This Row],[Unit Price Cleaned]]*(1-Table4[[#This Row],[Discount]])</f>
        <v>1179.1369999999999</v>
      </c>
      <c r="M889">
        <f>IF(ISBLANK(L889),AVERAGE(Table4[Total Amount]),(L889))</f>
        <v>1179.1369999999999</v>
      </c>
      <c r="N889" t="str">
        <f>_xlfn.XLOOKUP(Table4[[#This Row],[Product_ID]],Product_Dim[Product_ID],Product_Dim[Product_Name],"Missing")</f>
        <v>Beard Grooming Kit</v>
      </c>
      <c r="O889" t="str">
        <f>_xlfn.XLOOKUP(Table4[[#This Row],[Product_ID]],Product_Dim[Product_ID],Product_Dim[Category],0)</f>
        <v>Beauty</v>
      </c>
      <c r="P889">
        <f>_xlfn.XLOOKUP(Table4[[#This Row],[Product_ID]],Product_Dim[Product_ID],Product_Dim[Cost Cleaned2],"0")</f>
        <v>337.42</v>
      </c>
      <c r="Q889" s="4">
        <f>IFERROR(Table4[[#This Row],[Total Amount]]-Table4[[#This Row],[Cost]]*Table4[[#This Row],[Quantity]],0)</f>
        <v>504.29699999999991</v>
      </c>
    </row>
    <row r="890" spans="1:17" x14ac:dyDescent="0.35">
      <c r="A890" t="s">
        <v>2703</v>
      </c>
      <c r="B890" s="1">
        <v>45801</v>
      </c>
      <c r="C890" t="s">
        <v>1429</v>
      </c>
      <c r="D890" t="s">
        <v>1676</v>
      </c>
      <c r="E890" t="s">
        <v>1776</v>
      </c>
      <c r="F890" t="str">
        <f>_xlfn.XLOOKUP(Table4[[#This Row],[Store_ID]],Table2[Store_ID],Table2[Region],"Unknown")</f>
        <v>West</v>
      </c>
      <c r="G890">
        <v>2</v>
      </c>
      <c r="H890">
        <f>IF(ISBLANK(G890),AVERAGE(Table4[Quantity]),(G890))</f>
        <v>2</v>
      </c>
      <c r="I890">
        <v>995.11</v>
      </c>
      <c r="J890">
        <f>IF(ISBLANK(I890),AVERAGE(Table4[Unit_Price]),(I890))</f>
        <v>995.11</v>
      </c>
      <c r="K890">
        <v>0.13</v>
      </c>
      <c r="L890">
        <f>Table4[[#This Row],[Quantity cleaned]]*Table4[[#This Row],[Unit Price Cleaned]]*(1-Table4[[#This Row],[Discount]])</f>
        <v>1731.4914000000001</v>
      </c>
      <c r="M890">
        <f>IF(ISBLANK(L890),AVERAGE(Table4[Total Amount]),(L890))</f>
        <v>1731.4914000000001</v>
      </c>
      <c r="N890" t="str">
        <f>_xlfn.XLOOKUP(Table4[[#This Row],[Product_ID]],Product_Dim[Product_ID],Product_Dim[Product_Name],"Missing")</f>
        <v>Smart LED Light Strip</v>
      </c>
      <c r="O890" t="str">
        <f>_xlfn.XLOOKUP(Table4[[#This Row],[Product_ID]],Product_Dim[Product_ID],Product_Dim[Category],0)</f>
        <v>Electronics</v>
      </c>
      <c r="P890">
        <f>_xlfn.XLOOKUP(Table4[[#This Row],[Product_ID]],Product_Dim[Product_ID],Product_Dim[Cost Cleaned2],"0")</f>
        <v>349.17</v>
      </c>
      <c r="Q890" s="4">
        <f>IFERROR(Table4[[#This Row],[Total Amount]]-Table4[[#This Row],[Cost]]*Table4[[#This Row],[Quantity]],0)</f>
        <v>1033.1514000000002</v>
      </c>
    </row>
    <row r="891" spans="1:17" x14ac:dyDescent="0.35">
      <c r="A891" t="s">
        <v>2704</v>
      </c>
      <c r="B891" s="1">
        <v>45749</v>
      </c>
      <c r="C891" t="s">
        <v>1185</v>
      </c>
      <c r="D891" t="s">
        <v>1588</v>
      </c>
      <c r="E891" t="s">
        <v>1763</v>
      </c>
      <c r="F891" t="str">
        <f>_xlfn.XLOOKUP(Table4[[#This Row],[Store_ID]],Table2[Store_ID],Table2[Region],"Unknown")</f>
        <v>South</v>
      </c>
      <c r="G891">
        <v>3</v>
      </c>
      <c r="H891">
        <f>IF(ISBLANK(G891),AVERAGE(Table4[Quantity]),(G891))</f>
        <v>3</v>
      </c>
      <c r="I891">
        <v>70.97</v>
      </c>
      <c r="J891">
        <f>IF(ISBLANK(I891),AVERAGE(Table4[Unit_Price]),(I891))</f>
        <v>70.97</v>
      </c>
      <c r="K891">
        <v>0.06</v>
      </c>
      <c r="L891">
        <f>Table4[[#This Row],[Quantity cleaned]]*Table4[[#This Row],[Unit Price Cleaned]]*(1-Table4[[#This Row],[Discount]])</f>
        <v>200.13539999999998</v>
      </c>
      <c r="M891">
        <f>IF(ISBLANK(L891),AVERAGE(Table4[Total Amount]),(L891))</f>
        <v>200.13539999999998</v>
      </c>
      <c r="N891" t="str">
        <f>_xlfn.XLOOKUP(Table4[[#This Row],[Product_ID]],Product_Dim[Product_ID],Product_Dim[Product_Name],"Missing")</f>
        <v>Men's Formal Shirt</v>
      </c>
      <c r="O891" t="str">
        <f>_xlfn.XLOOKUP(Table4[[#This Row],[Product_ID]],Product_Dim[Product_ID],Product_Dim[Category],0)</f>
        <v>Clothing</v>
      </c>
      <c r="P891">
        <f>_xlfn.XLOOKUP(Table4[[#This Row],[Product_ID]],Product_Dim[Product_ID],Product_Dim[Cost Cleaned2],"0")</f>
        <v>254.04361702127662</v>
      </c>
      <c r="Q891" s="4">
        <f>IFERROR(Table4[[#This Row],[Total Amount]]-Table4[[#This Row],[Cost]]*Table4[[#This Row],[Quantity]],0)</f>
        <v>-561.99545106382982</v>
      </c>
    </row>
    <row r="892" spans="1:17" x14ac:dyDescent="0.35">
      <c r="A892" t="s">
        <v>2705</v>
      </c>
      <c r="B892" s="1">
        <v>45325</v>
      </c>
      <c r="C892" t="s">
        <v>391</v>
      </c>
      <c r="D892" t="s">
        <v>1708</v>
      </c>
      <c r="E892" t="s">
        <v>1780</v>
      </c>
      <c r="F892" t="str">
        <f>_xlfn.XLOOKUP(Table4[[#This Row],[Store_ID]],Table2[Store_ID],Table2[Region],"Unknown")</f>
        <v>South</v>
      </c>
      <c r="G892">
        <v>3</v>
      </c>
      <c r="H892">
        <f>IF(ISBLANK(G892),AVERAGE(Table4[Quantity]),(G892))</f>
        <v>3</v>
      </c>
      <c r="I892">
        <v>470.42</v>
      </c>
      <c r="J892">
        <f>IF(ISBLANK(I892),AVERAGE(Table4[Unit_Price]),(I892))</f>
        <v>470.42</v>
      </c>
      <c r="K892">
        <v>0.16</v>
      </c>
      <c r="L892">
        <f>Table4[[#This Row],[Quantity cleaned]]*Table4[[#This Row],[Unit Price Cleaned]]*(1-Table4[[#This Row],[Discount]])</f>
        <v>1185.4584</v>
      </c>
      <c r="M892">
        <f>IF(ISBLANK(L892),AVERAGE(Table4[Total Amount]),(L892))</f>
        <v>1185.4584</v>
      </c>
      <c r="N892" t="str">
        <f>_xlfn.XLOOKUP(Table4[[#This Row],[Product_ID]],Product_Dim[Product_ID],Product_Dim[Product_Name],"Missing")</f>
        <v>Hydrating Face Cleanser</v>
      </c>
      <c r="O892" t="str">
        <f>_xlfn.XLOOKUP(Table4[[#This Row],[Product_ID]],Product_Dim[Product_ID],Product_Dim[Category],0)</f>
        <v>Beauty</v>
      </c>
      <c r="P892">
        <f>_xlfn.XLOOKUP(Table4[[#This Row],[Product_ID]],Product_Dim[Product_ID],Product_Dim[Cost Cleaned2],"0")</f>
        <v>254.04361702127662</v>
      </c>
      <c r="Q892" s="4">
        <f>IFERROR(Table4[[#This Row],[Total Amount]]-Table4[[#This Row],[Cost]]*Table4[[#This Row],[Quantity]],0)</f>
        <v>423.32754893617016</v>
      </c>
    </row>
    <row r="893" spans="1:17" x14ac:dyDescent="0.35">
      <c r="A893" t="s">
        <v>2706</v>
      </c>
      <c r="B893" s="1">
        <v>45932</v>
      </c>
      <c r="C893" t="s">
        <v>985</v>
      </c>
      <c r="D893" t="s">
        <v>1714</v>
      </c>
      <c r="E893" t="s">
        <v>1798</v>
      </c>
      <c r="F893" t="str">
        <f>_xlfn.XLOOKUP(Table4[[#This Row],[Store_ID]],Table2[Store_ID],Table2[Region],"Unknown")</f>
        <v>West</v>
      </c>
      <c r="G893">
        <v>2</v>
      </c>
      <c r="H893">
        <f>IF(ISBLANK(G893),AVERAGE(Table4[Quantity]),(G893))</f>
        <v>2</v>
      </c>
      <c r="I893">
        <v>215.59</v>
      </c>
      <c r="J893">
        <f>IF(ISBLANK(I893),AVERAGE(Table4[Unit_Price]),(I893))</f>
        <v>215.59</v>
      </c>
      <c r="K893">
        <v>0.18</v>
      </c>
      <c r="L893">
        <f>Table4[[#This Row],[Quantity cleaned]]*Table4[[#This Row],[Unit Price Cleaned]]*(1-Table4[[#This Row],[Discount]])</f>
        <v>353.56760000000003</v>
      </c>
      <c r="M893">
        <f>IF(ISBLANK(L893),AVERAGE(Table4[Total Amount]),(L893))</f>
        <v>353.56760000000003</v>
      </c>
      <c r="N893" t="str">
        <f>_xlfn.XLOOKUP(Table4[[#This Row],[Product_ID]],Product_Dim[Product_ID],Product_Dim[Product_Name],"Missing")</f>
        <v>Kitchen Cutting Board</v>
      </c>
      <c r="O893" t="str">
        <f>_xlfn.XLOOKUP(Table4[[#This Row],[Product_ID]],Product_Dim[Product_ID],Product_Dim[Category],0)</f>
        <v>Home</v>
      </c>
      <c r="P893">
        <f>_xlfn.XLOOKUP(Table4[[#This Row],[Product_ID]],Product_Dim[Product_ID],Product_Dim[Cost Cleaned2],"0")</f>
        <v>176.07</v>
      </c>
      <c r="Q893" s="4">
        <f>IFERROR(Table4[[#This Row],[Total Amount]]-Table4[[#This Row],[Cost]]*Table4[[#This Row],[Quantity]],0)</f>
        <v>1.4276000000000408</v>
      </c>
    </row>
    <row r="894" spans="1:17" x14ac:dyDescent="0.35">
      <c r="A894" t="s">
        <v>2707</v>
      </c>
      <c r="B894" s="1">
        <v>45895</v>
      </c>
      <c r="C894" t="s">
        <v>762</v>
      </c>
      <c r="D894" t="s">
        <v>1726</v>
      </c>
      <c r="E894" t="s">
        <v>1746</v>
      </c>
      <c r="F894" t="str">
        <f>_xlfn.XLOOKUP(Table4[[#This Row],[Store_ID]],Table2[Store_ID],Table2[Region],"Unknown")</f>
        <v>East</v>
      </c>
      <c r="G894">
        <v>1</v>
      </c>
      <c r="H894">
        <f>IF(ISBLANK(G894),AVERAGE(Table4[Quantity]),(G894))</f>
        <v>1</v>
      </c>
      <c r="I894">
        <v>533.79999999999995</v>
      </c>
      <c r="J894">
        <f>IF(ISBLANK(I894),AVERAGE(Table4[Unit_Price]),(I894))</f>
        <v>533.79999999999995</v>
      </c>
      <c r="K894">
        <v>0.27</v>
      </c>
      <c r="L894">
        <f>Table4[[#This Row],[Quantity cleaned]]*Table4[[#This Row],[Unit Price Cleaned]]*(1-Table4[[#This Row],[Discount]])</f>
        <v>389.67399999999998</v>
      </c>
      <c r="M894">
        <f>IF(ISBLANK(L894),AVERAGE(Table4[Total Amount]),(L894))</f>
        <v>389.67399999999998</v>
      </c>
      <c r="N894" t="str">
        <f>_xlfn.XLOOKUP(Table4[[#This Row],[Product_ID]],Product_Dim[Product_ID],Product_Dim[Product_Name],"Missing")</f>
        <v>Microwave Oven</v>
      </c>
      <c r="O894" t="str">
        <f>_xlfn.XLOOKUP(Table4[[#This Row],[Product_ID]],Product_Dim[Product_ID],Product_Dim[Category],0)</f>
        <v>Home</v>
      </c>
      <c r="P894">
        <f>_xlfn.XLOOKUP(Table4[[#This Row],[Product_ID]],Product_Dim[Product_ID],Product_Dim[Cost Cleaned2],"0")</f>
        <v>447.43</v>
      </c>
      <c r="Q894" s="4">
        <f>IFERROR(Table4[[#This Row],[Total Amount]]-Table4[[#This Row],[Cost]]*Table4[[#This Row],[Quantity]],0)</f>
        <v>-57.756000000000029</v>
      </c>
    </row>
    <row r="895" spans="1:17" x14ac:dyDescent="0.35">
      <c r="A895" t="s">
        <v>2708</v>
      </c>
      <c r="B895" s="1">
        <v>45614</v>
      </c>
      <c r="C895" t="s">
        <v>330</v>
      </c>
      <c r="D895" t="s">
        <v>1606</v>
      </c>
      <c r="E895" t="s">
        <v>1760</v>
      </c>
      <c r="F895" t="str">
        <f>_xlfn.XLOOKUP(Table4[[#This Row],[Store_ID]],Table2[Store_ID],Table2[Region],"Unknown")</f>
        <v>North</v>
      </c>
      <c r="G895">
        <v>2</v>
      </c>
      <c r="H895">
        <f>IF(ISBLANK(G895),AVERAGE(Table4[Quantity]),(G895))</f>
        <v>2</v>
      </c>
      <c r="I895">
        <v>732.67</v>
      </c>
      <c r="J895">
        <f>IF(ISBLANK(I895),AVERAGE(Table4[Unit_Price]),(I895))</f>
        <v>732.67</v>
      </c>
      <c r="K895">
        <v>0.24</v>
      </c>
      <c r="L895">
        <f>Table4[[#This Row],[Quantity cleaned]]*Table4[[#This Row],[Unit Price Cleaned]]*(1-Table4[[#This Row],[Discount]])</f>
        <v>1113.6584</v>
      </c>
      <c r="M895">
        <f>IF(ISBLANK(L895),AVERAGE(Table4[Total Amount]),(L895))</f>
        <v>1113.6584</v>
      </c>
      <c r="N895" t="str">
        <f>_xlfn.XLOOKUP(Table4[[#This Row],[Product_ID]],Product_Dim[Product_ID],Product_Dim[Product_Name],"Missing")</f>
        <v>Vitamin C Face Serum</v>
      </c>
      <c r="O895" t="str">
        <f>_xlfn.XLOOKUP(Table4[[#This Row],[Product_ID]],Product_Dim[Product_ID],Product_Dim[Category],0)</f>
        <v>Beauty</v>
      </c>
      <c r="P895">
        <f>_xlfn.XLOOKUP(Table4[[#This Row],[Product_ID]],Product_Dim[Product_ID],Product_Dim[Cost Cleaned2],"0")</f>
        <v>283.83</v>
      </c>
      <c r="Q895" s="4">
        <f>IFERROR(Table4[[#This Row],[Total Amount]]-Table4[[#This Row],[Cost]]*Table4[[#This Row],[Quantity]],0)</f>
        <v>545.99840000000006</v>
      </c>
    </row>
    <row r="896" spans="1:17" x14ac:dyDescent="0.35">
      <c r="A896" t="s">
        <v>2709</v>
      </c>
      <c r="B896" s="1">
        <v>45247</v>
      </c>
      <c r="C896" t="s">
        <v>1499</v>
      </c>
      <c r="D896" t="s">
        <v>1662</v>
      </c>
      <c r="E896" t="s">
        <v>1791</v>
      </c>
      <c r="F896" t="str">
        <f>_xlfn.XLOOKUP(Table4[[#This Row],[Store_ID]],Table2[Store_ID],Table2[Region],"Unknown")</f>
        <v>East</v>
      </c>
      <c r="G896">
        <v>4</v>
      </c>
      <c r="H896">
        <f>IF(ISBLANK(G896),AVERAGE(Table4[Quantity]),(G896))</f>
        <v>4</v>
      </c>
      <c r="I896">
        <v>106.48</v>
      </c>
      <c r="J896">
        <f>IF(ISBLANK(I896),AVERAGE(Table4[Unit_Price]),(I896))</f>
        <v>106.48</v>
      </c>
      <c r="K896">
        <v>0.1</v>
      </c>
      <c r="L896">
        <f>Table4[[#This Row],[Quantity cleaned]]*Table4[[#This Row],[Unit Price Cleaned]]*(1-Table4[[#This Row],[Discount]])</f>
        <v>383.32800000000003</v>
      </c>
      <c r="M896">
        <f>IF(ISBLANK(L896),AVERAGE(Table4[Total Amount]),(L896))</f>
        <v>383.32800000000003</v>
      </c>
      <c r="N896" t="str">
        <f>_xlfn.XLOOKUP(Table4[[#This Row],[Product_ID]],Product_Dim[Product_ID],Product_Dim[Product_Name],"Missing")</f>
        <v>Luxury Perfume Spray</v>
      </c>
      <c r="O896" t="str">
        <f>_xlfn.XLOOKUP(Table4[[#This Row],[Product_ID]],Product_Dim[Product_ID],Product_Dim[Category],0)</f>
        <v>Beauty</v>
      </c>
      <c r="P896">
        <f>_xlfn.XLOOKUP(Table4[[#This Row],[Product_ID]],Product_Dim[Product_ID],Product_Dim[Cost Cleaned2],"0")</f>
        <v>482.75</v>
      </c>
      <c r="Q896" s="4">
        <f>IFERROR(Table4[[#This Row],[Total Amount]]-Table4[[#This Row],[Cost]]*Table4[[#This Row],[Quantity]],0)</f>
        <v>-1547.672</v>
      </c>
    </row>
    <row r="897" spans="1:17" x14ac:dyDescent="0.35">
      <c r="A897" t="s">
        <v>2710</v>
      </c>
      <c r="B897" s="1">
        <v>45696</v>
      </c>
      <c r="C897" t="s">
        <v>367</v>
      </c>
      <c r="D897" t="s">
        <v>1656</v>
      </c>
      <c r="E897" t="s">
        <v>1760</v>
      </c>
      <c r="F897" t="str">
        <f>_xlfn.XLOOKUP(Table4[[#This Row],[Store_ID]],Table2[Store_ID],Table2[Region],"Unknown")</f>
        <v>North</v>
      </c>
      <c r="G897">
        <v>1</v>
      </c>
      <c r="H897">
        <f>IF(ISBLANK(G897),AVERAGE(Table4[Quantity]),(G897))</f>
        <v>1</v>
      </c>
      <c r="I897">
        <v>38.950000000000003</v>
      </c>
      <c r="J897">
        <f>IF(ISBLANK(I897),AVERAGE(Table4[Unit_Price]),(I897))</f>
        <v>38.950000000000003</v>
      </c>
      <c r="K897">
        <v>0.28000000000000003</v>
      </c>
      <c r="L897">
        <f>Table4[[#This Row],[Quantity cleaned]]*Table4[[#This Row],[Unit Price Cleaned]]*(1-Table4[[#This Row],[Discount]])</f>
        <v>28.044</v>
      </c>
      <c r="M897">
        <f>IF(ISBLANK(L897),AVERAGE(Table4[Total Amount]),(L897))</f>
        <v>28.044</v>
      </c>
      <c r="N897" t="str">
        <f>_xlfn.XLOOKUP(Table4[[#This Row],[Product_ID]],Product_Dim[Product_ID],Product_Dim[Product_Name],"Missing")</f>
        <v>Foam Roller</v>
      </c>
      <c r="O897" t="str">
        <f>_xlfn.XLOOKUP(Table4[[#This Row],[Product_ID]],Product_Dim[Product_ID],Product_Dim[Category],0)</f>
        <v>Sports</v>
      </c>
      <c r="P897">
        <f>_xlfn.XLOOKUP(Table4[[#This Row],[Product_ID]],Product_Dim[Product_ID],Product_Dim[Cost Cleaned2],"0")</f>
        <v>30.62</v>
      </c>
      <c r="Q897" s="4">
        <f>IFERROR(Table4[[#This Row],[Total Amount]]-Table4[[#This Row],[Cost]]*Table4[[#This Row],[Quantity]],0)</f>
        <v>-2.5760000000000005</v>
      </c>
    </row>
    <row r="898" spans="1:17" x14ac:dyDescent="0.35">
      <c r="A898" t="s">
        <v>2711</v>
      </c>
      <c r="B898" s="1">
        <v>45294</v>
      </c>
      <c r="C898" t="s">
        <v>1332</v>
      </c>
      <c r="D898" t="s">
        <v>1734</v>
      </c>
      <c r="E898" t="s">
        <v>1798</v>
      </c>
      <c r="F898" t="str">
        <f>_xlfn.XLOOKUP(Table4[[#This Row],[Store_ID]],Table2[Store_ID],Table2[Region],"Unknown")</f>
        <v>West</v>
      </c>
      <c r="G898">
        <v>1</v>
      </c>
      <c r="H898">
        <f>IF(ISBLANK(G898),AVERAGE(Table4[Quantity]),(G898))</f>
        <v>1</v>
      </c>
      <c r="I898">
        <v>835.17</v>
      </c>
      <c r="J898">
        <f>IF(ISBLANK(I898),AVERAGE(Table4[Unit_Price]),(I898))</f>
        <v>835.17</v>
      </c>
      <c r="K898">
        <v>0.02</v>
      </c>
      <c r="L898">
        <f>Table4[[#This Row],[Quantity cleaned]]*Table4[[#This Row],[Unit Price Cleaned]]*(1-Table4[[#This Row],[Discount]])</f>
        <v>818.46659999999997</v>
      </c>
      <c r="M898">
        <f>IF(ISBLANK(L898),AVERAGE(Table4[Total Amount]),(L898))</f>
        <v>818.46659999999997</v>
      </c>
      <c r="N898" t="str">
        <f>_xlfn.XLOOKUP(Table4[[#This Row],[Product_ID]],Product_Dim[Product_ID],Product_Dim[Product_Name],"Missing")</f>
        <v>Women's Formal Blazer</v>
      </c>
      <c r="O898" t="str">
        <f>_xlfn.XLOOKUP(Table4[[#This Row],[Product_ID]],Product_Dim[Product_ID],Product_Dim[Category],0)</f>
        <v>Clothing</v>
      </c>
      <c r="P898">
        <f>_xlfn.XLOOKUP(Table4[[#This Row],[Product_ID]],Product_Dim[Product_ID],Product_Dim[Cost Cleaned2],"0")</f>
        <v>358.47</v>
      </c>
      <c r="Q898" s="4">
        <f>IFERROR(Table4[[#This Row],[Total Amount]]-Table4[[#This Row],[Cost]]*Table4[[#This Row],[Quantity]],0)</f>
        <v>459.99659999999994</v>
      </c>
    </row>
    <row r="899" spans="1:17" x14ac:dyDescent="0.35">
      <c r="A899" t="s">
        <v>2712</v>
      </c>
      <c r="B899" s="1">
        <v>45389</v>
      </c>
      <c r="C899" t="s">
        <v>453</v>
      </c>
      <c r="D899" t="s">
        <v>1708</v>
      </c>
      <c r="E899" t="s">
        <v>1760</v>
      </c>
      <c r="F899" t="str">
        <f>_xlfn.XLOOKUP(Table4[[#This Row],[Store_ID]],Table2[Store_ID],Table2[Region],"Unknown")</f>
        <v>North</v>
      </c>
      <c r="G899">
        <v>1</v>
      </c>
      <c r="H899">
        <f>IF(ISBLANK(G899),AVERAGE(Table4[Quantity]),(G899))</f>
        <v>1</v>
      </c>
      <c r="I899">
        <v>113.07</v>
      </c>
      <c r="J899">
        <f>IF(ISBLANK(I899),AVERAGE(Table4[Unit_Price]),(I899))</f>
        <v>113.07</v>
      </c>
      <c r="K899">
        <v>0.24</v>
      </c>
      <c r="L899">
        <f>Table4[[#This Row],[Quantity cleaned]]*Table4[[#This Row],[Unit Price Cleaned]]*(1-Table4[[#This Row],[Discount]])</f>
        <v>85.933199999999999</v>
      </c>
      <c r="M899">
        <f>IF(ISBLANK(L899),AVERAGE(Table4[Total Amount]),(L899))</f>
        <v>85.933199999999999</v>
      </c>
      <c r="N899" t="str">
        <f>_xlfn.XLOOKUP(Table4[[#This Row],[Product_ID]],Product_Dim[Product_ID],Product_Dim[Product_Name],"Missing")</f>
        <v>Hydrating Face Cleanser</v>
      </c>
      <c r="O899" t="str">
        <f>_xlfn.XLOOKUP(Table4[[#This Row],[Product_ID]],Product_Dim[Product_ID],Product_Dim[Category],0)</f>
        <v>Beauty</v>
      </c>
      <c r="P899">
        <f>_xlfn.XLOOKUP(Table4[[#This Row],[Product_ID]],Product_Dim[Product_ID],Product_Dim[Cost Cleaned2],"0")</f>
        <v>254.04361702127662</v>
      </c>
      <c r="Q899" s="4">
        <f>IFERROR(Table4[[#This Row],[Total Amount]]-Table4[[#This Row],[Cost]]*Table4[[#This Row],[Quantity]],0)</f>
        <v>-168.11041702127662</v>
      </c>
    </row>
    <row r="900" spans="1:17" x14ac:dyDescent="0.35">
      <c r="A900" t="s">
        <v>2713</v>
      </c>
      <c r="B900" s="1">
        <v>45930</v>
      </c>
      <c r="C900" t="s">
        <v>1432</v>
      </c>
      <c r="D900" t="s">
        <v>1730</v>
      </c>
      <c r="E900" t="s">
        <v>1788</v>
      </c>
      <c r="F900" t="str">
        <f>_xlfn.XLOOKUP(Table4[[#This Row],[Store_ID]],Table2[Store_ID],Table2[Region],"Unknown")</f>
        <v>North</v>
      </c>
      <c r="G900">
        <v>2</v>
      </c>
      <c r="H900">
        <f>IF(ISBLANK(G900),AVERAGE(Table4[Quantity]),(G900))</f>
        <v>2</v>
      </c>
      <c r="I900">
        <v>451.33</v>
      </c>
      <c r="J900">
        <f>IF(ISBLANK(I900),AVERAGE(Table4[Unit_Price]),(I900))</f>
        <v>451.33</v>
      </c>
      <c r="K900">
        <v>0.23</v>
      </c>
      <c r="L900">
        <f>Table4[[#This Row],[Quantity cleaned]]*Table4[[#This Row],[Unit Price Cleaned]]*(1-Table4[[#This Row],[Discount]])</f>
        <v>695.04819999999995</v>
      </c>
      <c r="M900">
        <f>IF(ISBLANK(L900),AVERAGE(Table4[Total Amount]),(L900))</f>
        <v>695.04819999999995</v>
      </c>
      <c r="N900" t="str">
        <f>_xlfn.XLOOKUP(Table4[[#This Row],[Product_ID]],Product_Dim[Product_ID],Product_Dim[Product_Name],"Missing")</f>
        <v>Vitamin E Body Lotion</v>
      </c>
      <c r="O900" t="str">
        <f>_xlfn.XLOOKUP(Table4[[#This Row],[Product_ID]],Product_Dim[Product_ID],Product_Dim[Category],0)</f>
        <v>Beauty</v>
      </c>
      <c r="P900">
        <f>_xlfn.XLOOKUP(Table4[[#This Row],[Product_ID]],Product_Dim[Product_ID],Product_Dim[Cost Cleaned2],"0")</f>
        <v>358.47</v>
      </c>
      <c r="Q900" s="4">
        <f>IFERROR(Table4[[#This Row],[Total Amount]]-Table4[[#This Row],[Cost]]*Table4[[#This Row],[Quantity]],0)</f>
        <v>-21.891800000000103</v>
      </c>
    </row>
    <row r="901" spans="1:17" x14ac:dyDescent="0.35">
      <c r="A901" t="s">
        <v>2714</v>
      </c>
      <c r="B901" s="1">
        <v>45456</v>
      </c>
      <c r="C901" t="s">
        <v>1158</v>
      </c>
      <c r="D901" t="s">
        <v>1714</v>
      </c>
      <c r="E901" t="s">
        <v>1770</v>
      </c>
      <c r="F901" t="str">
        <f>_xlfn.XLOOKUP(Table4[[#This Row],[Store_ID]],Table2[Store_ID],Table2[Region],"Unknown")</f>
        <v>East</v>
      </c>
      <c r="G901">
        <v>3</v>
      </c>
      <c r="H901">
        <f>IF(ISBLANK(G901),AVERAGE(Table4[Quantity]),(G901))</f>
        <v>3</v>
      </c>
      <c r="I901">
        <v>619.80999999999995</v>
      </c>
      <c r="J901">
        <f>IF(ISBLANK(I901),AVERAGE(Table4[Unit_Price]),(I901))</f>
        <v>619.80999999999995</v>
      </c>
      <c r="K901">
        <v>0.16</v>
      </c>
      <c r="L901">
        <f>Table4[[#This Row],[Quantity cleaned]]*Table4[[#This Row],[Unit Price Cleaned]]*(1-Table4[[#This Row],[Discount]])</f>
        <v>1561.9211999999998</v>
      </c>
      <c r="M901">
        <f>IF(ISBLANK(L901),AVERAGE(Table4[Total Amount]),(L901))</f>
        <v>1561.9211999999998</v>
      </c>
      <c r="N901" t="str">
        <f>_xlfn.XLOOKUP(Table4[[#This Row],[Product_ID]],Product_Dim[Product_ID],Product_Dim[Product_Name],"Missing")</f>
        <v>Kitchen Cutting Board</v>
      </c>
      <c r="O901" t="str">
        <f>_xlfn.XLOOKUP(Table4[[#This Row],[Product_ID]],Product_Dim[Product_ID],Product_Dim[Category],0)</f>
        <v>Home</v>
      </c>
      <c r="P901">
        <f>_xlfn.XLOOKUP(Table4[[#This Row],[Product_ID]],Product_Dim[Product_ID],Product_Dim[Cost Cleaned2],"0")</f>
        <v>176.07</v>
      </c>
      <c r="Q901" s="4">
        <f>IFERROR(Table4[[#This Row],[Total Amount]]-Table4[[#This Row],[Cost]]*Table4[[#This Row],[Quantity]],0)</f>
        <v>1033.7111999999997</v>
      </c>
    </row>
    <row r="902" spans="1:17" x14ac:dyDescent="0.35">
      <c r="A902" t="s">
        <v>2715</v>
      </c>
      <c r="B902" s="1">
        <v>45713</v>
      </c>
      <c r="C902" t="s">
        <v>376</v>
      </c>
      <c r="D902" t="s">
        <v>1666</v>
      </c>
      <c r="E902" t="s">
        <v>1773</v>
      </c>
      <c r="F902" t="str">
        <f>_xlfn.XLOOKUP(Table4[[#This Row],[Store_ID]],Table2[Store_ID],Table2[Region],"Unknown")</f>
        <v>South</v>
      </c>
      <c r="G902">
        <v>4</v>
      </c>
      <c r="H902">
        <f>IF(ISBLANK(G902),AVERAGE(Table4[Quantity]),(G902))</f>
        <v>4</v>
      </c>
      <c r="I902">
        <v>46.97</v>
      </c>
      <c r="J902">
        <f>IF(ISBLANK(I902),AVERAGE(Table4[Unit_Price]),(I902))</f>
        <v>46.97</v>
      </c>
      <c r="K902">
        <v>0.26</v>
      </c>
      <c r="L902">
        <f>Table4[[#This Row],[Quantity cleaned]]*Table4[[#This Row],[Unit Price Cleaned]]*(1-Table4[[#This Row],[Discount]])</f>
        <v>139.03119999999998</v>
      </c>
      <c r="M902">
        <f>IF(ISBLANK(L902),AVERAGE(Table4[Total Amount]),(L902))</f>
        <v>139.03119999999998</v>
      </c>
      <c r="N902" t="str">
        <f>_xlfn.XLOOKUP(Table4[[#This Row],[Product_ID]],Product_Dim[Product_ID],Product_Dim[Product_Name],"Missing")</f>
        <v>Laptop Cooling Pad</v>
      </c>
      <c r="O902" t="str">
        <f>_xlfn.XLOOKUP(Table4[[#This Row],[Product_ID]],Product_Dim[Product_ID],Product_Dim[Category],0)</f>
        <v>Electronics</v>
      </c>
      <c r="P902">
        <f>_xlfn.XLOOKUP(Table4[[#This Row],[Product_ID]],Product_Dim[Product_ID],Product_Dim[Cost Cleaned2],"0")</f>
        <v>86.42</v>
      </c>
      <c r="Q902" s="4">
        <f>IFERROR(Table4[[#This Row],[Total Amount]]-Table4[[#This Row],[Cost]]*Table4[[#This Row],[Quantity]],0)</f>
        <v>-206.64880000000002</v>
      </c>
    </row>
    <row r="903" spans="1:17" x14ac:dyDescent="0.35">
      <c r="A903" t="s">
        <v>2716</v>
      </c>
      <c r="B903" s="1">
        <v>45784</v>
      </c>
      <c r="C903" t="s">
        <v>602</v>
      </c>
      <c r="D903" t="s">
        <v>1634</v>
      </c>
      <c r="E903" t="s">
        <v>1755</v>
      </c>
      <c r="F903" t="str">
        <f>_xlfn.XLOOKUP(Table4[[#This Row],[Store_ID]],Table2[Store_ID],Table2[Region],"Unknown")</f>
        <v>South</v>
      </c>
      <c r="G903">
        <v>2</v>
      </c>
      <c r="H903">
        <f>IF(ISBLANK(G903),AVERAGE(Table4[Quantity]),(G903))</f>
        <v>2</v>
      </c>
      <c r="I903">
        <v>71.48</v>
      </c>
      <c r="J903">
        <f>IF(ISBLANK(I903),AVERAGE(Table4[Unit_Price]),(I903))</f>
        <v>71.48</v>
      </c>
      <c r="K903">
        <v>0.14000000000000001</v>
      </c>
      <c r="L903">
        <f>Table4[[#This Row],[Quantity cleaned]]*Table4[[#This Row],[Unit Price Cleaned]]*(1-Table4[[#This Row],[Discount]])</f>
        <v>122.9456</v>
      </c>
      <c r="M903">
        <f>IF(ISBLANK(L903),AVERAGE(Table4[Total Amount]),(L903))</f>
        <v>122.9456</v>
      </c>
      <c r="N903" t="str">
        <f>_xlfn.XLOOKUP(Table4[[#This Row],[Product_ID]],Product_Dim[Product_ID],Product_Dim[Product_Name],"Missing")</f>
        <v>Men's Winter Jacket</v>
      </c>
      <c r="O903" t="str">
        <f>_xlfn.XLOOKUP(Table4[[#This Row],[Product_ID]],Product_Dim[Product_ID],Product_Dim[Category],0)</f>
        <v>Clothing</v>
      </c>
      <c r="P903">
        <f>_xlfn.XLOOKUP(Table4[[#This Row],[Product_ID]],Product_Dim[Product_ID],Product_Dim[Cost Cleaned2],"0")</f>
        <v>167.34</v>
      </c>
      <c r="Q903" s="4">
        <f>IFERROR(Table4[[#This Row],[Total Amount]]-Table4[[#This Row],[Cost]]*Table4[[#This Row],[Quantity]],0)</f>
        <v>-211.73439999999999</v>
      </c>
    </row>
    <row r="904" spans="1:17" x14ac:dyDescent="0.35">
      <c r="A904" t="s">
        <v>2717</v>
      </c>
      <c r="B904" s="1">
        <v>45812</v>
      </c>
      <c r="C904" t="s">
        <v>7</v>
      </c>
      <c r="D904" t="s">
        <v>1654</v>
      </c>
      <c r="E904" t="s">
        <v>1807</v>
      </c>
      <c r="F904" t="str">
        <f>_xlfn.XLOOKUP(Table4[[#This Row],[Store_ID]],Table2[Store_ID],Table2[Region],"Unknown")</f>
        <v>East</v>
      </c>
      <c r="G904">
        <v>2</v>
      </c>
      <c r="H904">
        <f>IF(ISBLANK(G904),AVERAGE(Table4[Quantity]),(G904))</f>
        <v>2</v>
      </c>
      <c r="I904">
        <v>404.08</v>
      </c>
      <c r="J904">
        <f>IF(ISBLANK(I904),AVERAGE(Table4[Unit_Price]),(I904))</f>
        <v>404.08</v>
      </c>
      <c r="K904">
        <v>7.0000000000000007E-2</v>
      </c>
      <c r="L904">
        <f>Table4[[#This Row],[Quantity cleaned]]*Table4[[#This Row],[Unit Price Cleaned]]*(1-Table4[[#This Row],[Discount]])</f>
        <v>751.58879999999988</v>
      </c>
      <c r="M904">
        <f>IF(ISBLANK(L904),AVERAGE(Table4[Total Amount]),(L904))</f>
        <v>751.58879999999988</v>
      </c>
      <c r="N904" t="str">
        <f>_xlfn.XLOOKUP(Table4[[#This Row],[Product_ID]],Product_Dim[Product_ID],Product_Dim[Product_Name],"Missing")</f>
        <v>Premium Blanket Throw</v>
      </c>
      <c r="O904" t="str">
        <f>_xlfn.XLOOKUP(Table4[[#This Row],[Product_ID]],Product_Dim[Product_ID],Product_Dim[Category],0)</f>
        <v>Home</v>
      </c>
      <c r="P904">
        <f>_xlfn.XLOOKUP(Table4[[#This Row],[Product_ID]],Product_Dim[Product_ID],Product_Dim[Cost Cleaned2],"0")</f>
        <v>461.47</v>
      </c>
      <c r="Q904" s="4">
        <f>IFERROR(Table4[[#This Row],[Total Amount]]-Table4[[#This Row],[Cost]]*Table4[[#This Row],[Quantity]],0)</f>
        <v>-171.35120000000018</v>
      </c>
    </row>
    <row r="905" spans="1:17" x14ac:dyDescent="0.35">
      <c r="A905" t="s">
        <v>2718</v>
      </c>
      <c r="B905" s="1">
        <v>45653</v>
      </c>
      <c r="C905" t="s">
        <v>837</v>
      </c>
      <c r="D905" t="s">
        <v>1576</v>
      </c>
      <c r="E905" t="s">
        <v>1798</v>
      </c>
      <c r="F905" t="str">
        <f>_xlfn.XLOOKUP(Table4[[#This Row],[Store_ID]],Table2[Store_ID],Table2[Region],"Unknown")</f>
        <v>West</v>
      </c>
      <c r="G905">
        <v>1</v>
      </c>
      <c r="H905">
        <f>IF(ISBLANK(G905),AVERAGE(Table4[Quantity]),(G905))</f>
        <v>1</v>
      </c>
      <c r="I905">
        <v>519.91</v>
      </c>
      <c r="J905">
        <f>IF(ISBLANK(I905),AVERAGE(Table4[Unit_Price]),(I905))</f>
        <v>519.91</v>
      </c>
      <c r="K905">
        <v>0.05</v>
      </c>
      <c r="L905">
        <f>Table4[[#This Row],[Quantity cleaned]]*Table4[[#This Row],[Unit Price Cleaned]]*(1-Table4[[#This Row],[Discount]])</f>
        <v>493.91449999999992</v>
      </c>
      <c r="M905">
        <f>IF(ISBLANK(L905),AVERAGE(Table4[Total Amount]),(L905))</f>
        <v>493.91449999999992</v>
      </c>
      <c r="N905" t="str">
        <f>_xlfn.XLOOKUP(Table4[[#This Row],[Product_ID]],Product_Dim[Product_ID],Product_Dim[Product_Name],"Missing")</f>
        <v>Soccer Training Cone Set</v>
      </c>
      <c r="O905" t="str">
        <f>_xlfn.XLOOKUP(Table4[[#This Row],[Product_ID]],Product_Dim[Product_ID],Product_Dim[Category],0)</f>
        <v>Sports</v>
      </c>
      <c r="P905">
        <f>_xlfn.XLOOKUP(Table4[[#This Row],[Product_ID]],Product_Dim[Product_ID],Product_Dim[Cost Cleaned2],"0")</f>
        <v>144.53</v>
      </c>
      <c r="Q905" s="4">
        <f>IFERROR(Table4[[#This Row],[Total Amount]]-Table4[[#This Row],[Cost]]*Table4[[#This Row],[Quantity]],0)</f>
        <v>349.38449999999989</v>
      </c>
    </row>
    <row r="906" spans="1:17" x14ac:dyDescent="0.35">
      <c r="A906" t="s">
        <v>2719</v>
      </c>
      <c r="B906" s="1">
        <v>45672</v>
      </c>
      <c r="C906" t="s">
        <v>485</v>
      </c>
      <c r="D906" t="s">
        <v>1638</v>
      </c>
      <c r="E906" t="s">
        <v>1791</v>
      </c>
      <c r="F906" t="str">
        <f>_xlfn.XLOOKUP(Table4[[#This Row],[Store_ID]],Table2[Store_ID],Table2[Region],"Unknown")</f>
        <v>East</v>
      </c>
      <c r="G906">
        <v>3</v>
      </c>
      <c r="H906">
        <f>IF(ISBLANK(G906),AVERAGE(Table4[Quantity]),(G906))</f>
        <v>3</v>
      </c>
      <c r="I906">
        <v>566.16</v>
      </c>
      <c r="J906">
        <f>IF(ISBLANK(I906),AVERAGE(Table4[Unit_Price]),(I906))</f>
        <v>566.16</v>
      </c>
      <c r="K906">
        <v>0.05</v>
      </c>
      <c r="L906">
        <f>Table4[[#This Row],[Quantity cleaned]]*Table4[[#This Row],[Unit Price Cleaned]]*(1-Table4[[#This Row],[Discount]])</f>
        <v>1613.556</v>
      </c>
      <c r="M906">
        <f>IF(ISBLANK(L906),AVERAGE(Table4[Total Amount]),(L906))</f>
        <v>1613.556</v>
      </c>
      <c r="N906" t="str">
        <f>_xlfn.XLOOKUP(Table4[[#This Row],[Product_ID]],Product_Dim[Product_ID],Product_Dim[Product_Name],"Missing")</f>
        <v>Car Dashboard Phone Holder</v>
      </c>
      <c r="O906" t="str">
        <f>_xlfn.XLOOKUP(Table4[[#This Row],[Product_ID]],Product_Dim[Product_ID],Product_Dim[Category],0)</f>
        <v>Electronics</v>
      </c>
      <c r="P906">
        <f>_xlfn.XLOOKUP(Table4[[#This Row],[Product_ID]],Product_Dim[Product_ID],Product_Dim[Cost Cleaned2],"0")</f>
        <v>177.98</v>
      </c>
      <c r="Q906" s="4">
        <f>IFERROR(Table4[[#This Row],[Total Amount]]-Table4[[#This Row],[Cost]]*Table4[[#This Row],[Quantity]],0)</f>
        <v>1079.616</v>
      </c>
    </row>
    <row r="907" spans="1:17" x14ac:dyDescent="0.35">
      <c r="A907" t="s">
        <v>2720</v>
      </c>
      <c r="B907" s="1">
        <v>45799</v>
      </c>
      <c r="C907" t="s">
        <v>1218</v>
      </c>
      <c r="D907" t="s">
        <v>1646</v>
      </c>
      <c r="E907" t="s">
        <v>1783</v>
      </c>
      <c r="F907" t="str">
        <f>_xlfn.XLOOKUP(Table4[[#This Row],[Store_ID]],Table2[Store_ID],Table2[Region],"Unknown")</f>
        <v>East</v>
      </c>
      <c r="G907">
        <v>2</v>
      </c>
      <c r="H907">
        <f>IF(ISBLANK(G907),AVERAGE(Table4[Quantity]),(G907))</f>
        <v>2</v>
      </c>
      <c r="I907">
        <v>295.12</v>
      </c>
      <c r="J907">
        <f>IF(ISBLANK(I907),AVERAGE(Table4[Unit_Price]),(I907))</f>
        <v>295.12</v>
      </c>
      <c r="K907">
        <v>0.09</v>
      </c>
      <c r="L907">
        <f>Table4[[#This Row],[Quantity cleaned]]*Table4[[#This Row],[Unit Price Cleaned]]*(1-Table4[[#This Row],[Discount]])</f>
        <v>537.11840000000007</v>
      </c>
      <c r="M907">
        <f>IF(ISBLANK(L907),AVERAGE(Table4[Total Amount]),(L907))</f>
        <v>537.11840000000007</v>
      </c>
      <c r="N907" t="str">
        <f>_xlfn.XLOOKUP(Table4[[#This Row],[Product_ID]],Product_Dim[Product_ID],Product_Dim[Product_Name],"Missing")</f>
        <v>Rugby Ball</v>
      </c>
      <c r="O907" t="str">
        <f>_xlfn.XLOOKUP(Table4[[#This Row],[Product_ID]],Product_Dim[Product_ID],Product_Dim[Category],0)</f>
        <v>Sports</v>
      </c>
      <c r="P907">
        <f>_xlfn.XLOOKUP(Table4[[#This Row],[Product_ID]],Product_Dim[Product_ID],Product_Dim[Cost Cleaned2],"0")</f>
        <v>212.26</v>
      </c>
      <c r="Q907" s="4">
        <f>IFERROR(Table4[[#This Row],[Total Amount]]-Table4[[#This Row],[Cost]]*Table4[[#This Row],[Quantity]],0)</f>
        <v>112.59840000000008</v>
      </c>
    </row>
    <row r="908" spans="1:17" x14ac:dyDescent="0.35">
      <c r="A908" t="s">
        <v>2721</v>
      </c>
      <c r="B908" s="1">
        <v>45848</v>
      </c>
      <c r="C908" t="s">
        <v>379</v>
      </c>
      <c r="D908" t="s">
        <v>1610</v>
      </c>
      <c r="E908" t="s">
        <v>1786</v>
      </c>
      <c r="F908" t="str">
        <f>_xlfn.XLOOKUP(Table4[[#This Row],[Store_ID]],Table2[Store_ID],Table2[Region],"Unknown")</f>
        <v>South</v>
      </c>
      <c r="G908">
        <v>2</v>
      </c>
      <c r="H908">
        <f>IF(ISBLANK(G908),AVERAGE(Table4[Quantity]),(G908))</f>
        <v>2</v>
      </c>
      <c r="I908">
        <v>414.18</v>
      </c>
      <c r="J908">
        <f>IF(ISBLANK(I908),AVERAGE(Table4[Unit_Price]),(I908))</f>
        <v>414.18</v>
      </c>
      <c r="K908">
        <v>0.25</v>
      </c>
      <c r="L908">
        <f>Table4[[#This Row],[Quantity cleaned]]*Table4[[#This Row],[Unit Price Cleaned]]*(1-Table4[[#This Row],[Discount]])</f>
        <v>621.27</v>
      </c>
      <c r="M908">
        <f>IF(ISBLANK(L908),AVERAGE(Table4[Total Amount]),(L908))</f>
        <v>621.27</v>
      </c>
      <c r="N908" t="str">
        <f>_xlfn.XLOOKUP(Table4[[#This Row],[Product_ID]],Product_Dim[Product_ID],Product_Dim[Product_Name],"Missing")</f>
        <v>Gaming Mechanical Keyboard</v>
      </c>
      <c r="O908" t="str">
        <f>_xlfn.XLOOKUP(Table4[[#This Row],[Product_ID]],Product_Dim[Product_ID],Product_Dim[Category],0)</f>
        <v>Electronics</v>
      </c>
      <c r="P908">
        <f>_xlfn.XLOOKUP(Table4[[#This Row],[Product_ID]],Product_Dim[Product_ID],Product_Dim[Cost Cleaned2],"0")</f>
        <v>419.28</v>
      </c>
      <c r="Q908" s="4">
        <f>IFERROR(Table4[[#This Row],[Total Amount]]-Table4[[#This Row],[Cost]]*Table4[[#This Row],[Quantity]],0)</f>
        <v>-217.28999999999996</v>
      </c>
    </row>
    <row r="909" spans="1:17" x14ac:dyDescent="0.35">
      <c r="A909" t="s">
        <v>2722</v>
      </c>
      <c r="B909" s="1">
        <v>45918</v>
      </c>
      <c r="C909" t="s">
        <v>849</v>
      </c>
      <c r="D909" t="s">
        <v>1658</v>
      </c>
      <c r="E909" t="s">
        <v>1776</v>
      </c>
      <c r="F909" t="str">
        <f>_xlfn.XLOOKUP(Table4[[#This Row],[Store_ID]],Table2[Store_ID],Table2[Region],"Unknown")</f>
        <v>West</v>
      </c>
      <c r="G909">
        <v>2</v>
      </c>
      <c r="H909">
        <f>IF(ISBLANK(G909),AVERAGE(Table4[Quantity]),(G909))</f>
        <v>2</v>
      </c>
      <c r="I909">
        <v>433.75</v>
      </c>
      <c r="J909">
        <f>IF(ISBLANK(I909),AVERAGE(Table4[Unit_Price]),(I909))</f>
        <v>433.75</v>
      </c>
      <c r="K909">
        <v>0</v>
      </c>
      <c r="L909">
        <f>Table4[[#This Row],[Quantity cleaned]]*Table4[[#This Row],[Unit Price Cleaned]]*(1-Table4[[#This Row],[Discount]])</f>
        <v>867.5</v>
      </c>
      <c r="M909">
        <f>IF(ISBLANK(L909),AVERAGE(Table4[Total Amount]),(L909))</f>
        <v>867.5</v>
      </c>
      <c r="N909" t="str">
        <f>_xlfn.XLOOKUP(Table4[[#This Row],[Product_ID]],Product_Dim[Product_ID],Product_Dim[Product_Name],"Missing")</f>
        <v>Womens Cotton Scarf</v>
      </c>
      <c r="O909" t="str">
        <f>_xlfn.XLOOKUP(Table4[[#This Row],[Product_ID]],Product_Dim[Product_ID],Product_Dim[Category],0)</f>
        <v>Clothing</v>
      </c>
      <c r="P909">
        <f>_xlfn.XLOOKUP(Table4[[#This Row],[Product_ID]],Product_Dim[Product_ID],Product_Dim[Cost Cleaned2],"0")</f>
        <v>113.83</v>
      </c>
      <c r="Q909" s="4">
        <f>IFERROR(Table4[[#This Row],[Total Amount]]-Table4[[#This Row],[Cost]]*Table4[[#This Row],[Quantity]],0)</f>
        <v>639.84</v>
      </c>
    </row>
    <row r="910" spans="1:17" x14ac:dyDescent="0.35">
      <c r="A910" t="s">
        <v>2723</v>
      </c>
      <c r="B910" s="1">
        <v>45288</v>
      </c>
      <c r="C910" t="s">
        <v>888</v>
      </c>
      <c r="D910" t="s">
        <v>1712</v>
      </c>
      <c r="E910" t="s">
        <v>1807</v>
      </c>
      <c r="F910" t="str">
        <f>_xlfn.XLOOKUP(Table4[[#This Row],[Store_ID]],Table2[Store_ID],Table2[Region],"Unknown")</f>
        <v>East</v>
      </c>
      <c r="G910">
        <v>3</v>
      </c>
      <c r="H910">
        <f>IF(ISBLANK(G910),AVERAGE(Table4[Quantity]),(G910))</f>
        <v>3</v>
      </c>
      <c r="I910">
        <v>104.33</v>
      </c>
      <c r="J910">
        <f>IF(ISBLANK(I910),AVERAGE(Table4[Unit_Price]),(I910))</f>
        <v>104.33</v>
      </c>
      <c r="K910">
        <v>0.13</v>
      </c>
      <c r="L910">
        <f>Table4[[#This Row],[Quantity cleaned]]*Table4[[#This Row],[Unit Price Cleaned]]*(1-Table4[[#This Row],[Discount]])</f>
        <v>272.30130000000003</v>
      </c>
      <c r="M910">
        <f>IF(ISBLANK(L910),AVERAGE(Table4[Total Amount]),(L910))</f>
        <v>272.30130000000003</v>
      </c>
      <c r="N910" t="str">
        <f>_xlfn.XLOOKUP(Table4[[#This Row],[Product_ID]],Product_Dim[Product_ID],Product_Dim[Product_Name],"Missing")</f>
        <v>Women's Beanie Hat</v>
      </c>
      <c r="O910" t="str">
        <f>_xlfn.XLOOKUP(Table4[[#This Row],[Product_ID]],Product_Dim[Product_ID],Product_Dim[Category],0)</f>
        <v>Clothing</v>
      </c>
      <c r="P910">
        <f>_xlfn.XLOOKUP(Table4[[#This Row],[Product_ID]],Product_Dim[Product_ID],Product_Dim[Cost Cleaned2],"0")</f>
        <v>119.57</v>
      </c>
      <c r="Q910" s="4">
        <f>IFERROR(Table4[[#This Row],[Total Amount]]-Table4[[#This Row],[Cost]]*Table4[[#This Row],[Quantity]],0)</f>
        <v>-86.408699999999953</v>
      </c>
    </row>
    <row r="911" spans="1:17" x14ac:dyDescent="0.35">
      <c r="A911" t="s">
        <v>2724</v>
      </c>
      <c r="B911" s="1">
        <v>45477</v>
      </c>
      <c r="C911" t="s">
        <v>1426</v>
      </c>
      <c r="D911" t="s">
        <v>1547</v>
      </c>
      <c r="E911" t="s">
        <v>1788</v>
      </c>
      <c r="F911" t="str">
        <f>_xlfn.XLOOKUP(Table4[[#This Row],[Store_ID]],Table2[Store_ID],Table2[Region],"Unknown")</f>
        <v>North</v>
      </c>
      <c r="G911">
        <v>1</v>
      </c>
      <c r="H911">
        <f>IF(ISBLANK(G911),AVERAGE(Table4[Quantity]),(G911))</f>
        <v>1</v>
      </c>
      <c r="I911">
        <v>221.7</v>
      </c>
      <c r="J911">
        <f>IF(ISBLANK(I911),AVERAGE(Table4[Unit_Price]),(I911))</f>
        <v>221.7</v>
      </c>
      <c r="K911">
        <v>0.04</v>
      </c>
      <c r="L911">
        <f>Table4[[#This Row],[Quantity cleaned]]*Table4[[#This Row],[Unit Price Cleaned]]*(1-Table4[[#This Row],[Discount]])</f>
        <v>212.83199999999999</v>
      </c>
      <c r="M911">
        <f>IF(ISBLANK(L911),AVERAGE(Table4[Total Amount]),(L911))</f>
        <v>212.83199999999999</v>
      </c>
      <c r="N911" t="str">
        <f>_xlfn.XLOOKUP(Table4[[#This Row],[Product_ID]],Product_Dim[Product_ID],Product_Dim[Product_Name],"Missing")</f>
        <v>Women's Yoga Pants</v>
      </c>
      <c r="O911" t="str">
        <f>_xlfn.XLOOKUP(Table4[[#This Row],[Product_ID]],Product_Dim[Product_ID],Product_Dim[Category],0)</f>
        <v>Clothing</v>
      </c>
      <c r="P911">
        <f>_xlfn.XLOOKUP(Table4[[#This Row],[Product_ID]],Product_Dim[Product_ID],Product_Dim[Cost Cleaned2],"0")</f>
        <v>306.45999999999998</v>
      </c>
      <c r="Q911" s="4">
        <f>IFERROR(Table4[[#This Row],[Total Amount]]-Table4[[#This Row],[Cost]]*Table4[[#This Row],[Quantity]],0)</f>
        <v>-93.627999999999986</v>
      </c>
    </row>
    <row r="912" spans="1:17" x14ac:dyDescent="0.35">
      <c r="A912" t="s">
        <v>2725</v>
      </c>
      <c r="B912" s="1">
        <v>45796</v>
      </c>
      <c r="C912" t="s">
        <v>682</v>
      </c>
      <c r="D912" t="s">
        <v>1676</v>
      </c>
      <c r="E912" t="s">
        <v>1767</v>
      </c>
      <c r="F912" t="str">
        <f>_xlfn.XLOOKUP(Table4[[#This Row],[Store_ID]],Table2[Store_ID],Table2[Region],"Unknown")</f>
        <v>North</v>
      </c>
      <c r="G912">
        <v>2</v>
      </c>
      <c r="H912">
        <f>IF(ISBLANK(G912),AVERAGE(Table4[Quantity]),(G912))</f>
        <v>2</v>
      </c>
      <c r="I912">
        <v>491.26</v>
      </c>
      <c r="J912">
        <f>IF(ISBLANK(I912),AVERAGE(Table4[Unit_Price]),(I912))</f>
        <v>491.26</v>
      </c>
      <c r="K912">
        <v>0.14000000000000001</v>
      </c>
      <c r="L912">
        <f>Table4[[#This Row],[Quantity cleaned]]*Table4[[#This Row],[Unit Price Cleaned]]*(1-Table4[[#This Row],[Discount]])</f>
        <v>844.96719999999993</v>
      </c>
      <c r="M912">
        <f>IF(ISBLANK(L912),AVERAGE(Table4[Total Amount]),(L912))</f>
        <v>844.96719999999993</v>
      </c>
      <c r="N912" t="str">
        <f>_xlfn.XLOOKUP(Table4[[#This Row],[Product_ID]],Product_Dim[Product_ID],Product_Dim[Product_Name],"Missing")</f>
        <v>Smart LED Light Strip</v>
      </c>
      <c r="O912" t="str">
        <f>_xlfn.XLOOKUP(Table4[[#This Row],[Product_ID]],Product_Dim[Product_ID],Product_Dim[Category],0)</f>
        <v>Electronics</v>
      </c>
      <c r="P912">
        <f>_xlfn.XLOOKUP(Table4[[#This Row],[Product_ID]],Product_Dim[Product_ID],Product_Dim[Cost Cleaned2],"0")</f>
        <v>349.17</v>
      </c>
      <c r="Q912" s="4">
        <f>IFERROR(Table4[[#This Row],[Total Amount]]-Table4[[#This Row],[Cost]]*Table4[[#This Row],[Quantity]],0)</f>
        <v>146.6271999999999</v>
      </c>
    </row>
    <row r="913" spans="1:17" x14ac:dyDescent="0.35">
      <c r="A913" t="s">
        <v>2726</v>
      </c>
      <c r="B913" s="1">
        <v>45630</v>
      </c>
      <c r="C913" t="s">
        <v>593</v>
      </c>
      <c r="D913" t="s">
        <v>1616</v>
      </c>
      <c r="E913" t="s">
        <v>1776</v>
      </c>
      <c r="F913" t="str">
        <f>_xlfn.XLOOKUP(Table4[[#This Row],[Store_ID]],Table2[Store_ID],Table2[Region],"Unknown")</f>
        <v>West</v>
      </c>
      <c r="G913">
        <v>4</v>
      </c>
      <c r="H913">
        <f>IF(ISBLANK(G913),AVERAGE(Table4[Quantity]),(G913))</f>
        <v>4</v>
      </c>
      <c r="I913">
        <v>923.14</v>
      </c>
      <c r="J913">
        <f>IF(ISBLANK(I913),AVERAGE(Table4[Unit_Price]),(I913))</f>
        <v>923.14</v>
      </c>
      <c r="K913">
        <v>0.15</v>
      </c>
      <c r="L913">
        <f>Table4[[#This Row],[Quantity cleaned]]*Table4[[#This Row],[Unit Price Cleaned]]*(1-Table4[[#This Row],[Discount]])</f>
        <v>3138.6759999999999</v>
      </c>
      <c r="M913">
        <f>IF(ISBLANK(L913),AVERAGE(Table4[Total Amount]),(L913))</f>
        <v>3138.6759999999999</v>
      </c>
      <c r="N913" t="str">
        <f>_xlfn.XLOOKUP(Table4[[#This Row],[Product_ID]],Product_Dim[Product_ID],Product_Dim[Product_Name],"Missing")</f>
        <v>Men's Casual Sneakers</v>
      </c>
      <c r="O913" t="str">
        <f>_xlfn.XLOOKUP(Table4[[#This Row],[Product_ID]],Product_Dim[Product_ID],Product_Dim[Category],0)</f>
        <v>Clothing</v>
      </c>
      <c r="P913">
        <f>_xlfn.XLOOKUP(Table4[[#This Row],[Product_ID]],Product_Dim[Product_ID],Product_Dim[Cost Cleaned2],"0")</f>
        <v>353.47</v>
      </c>
      <c r="Q913" s="4">
        <f>IFERROR(Table4[[#This Row],[Total Amount]]-Table4[[#This Row],[Cost]]*Table4[[#This Row],[Quantity]],0)</f>
        <v>1724.7959999999998</v>
      </c>
    </row>
    <row r="914" spans="1:17" x14ac:dyDescent="0.35">
      <c r="A914" t="s">
        <v>2727</v>
      </c>
      <c r="B914" s="1">
        <v>45625</v>
      </c>
      <c r="C914" t="s">
        <v>629</v>
      </c>
      <c r="D914" t="s">
        <v>1670</v>
      </c>
      <c r="E914" t="s">
        <v>1773</v>
      </c>
      <c r="F914" t="str">
        <f>_xlfn.XLOOKUP(Table4[[#This Row],[Store_ID]],Table2[Store_ID],Table2[Region],"Unknown")</f>
        <v>South</v>
      </c>
      <c r="G914">
        <v>2</v>
      </c>
      <c r="H914">
        <f>IF(ISBLANK(G914),AVERAGE(Table4[Quantity]),(G914))</f>
        <v>2</v>
      </c>
      <c r="I914">
        <v>747.65</v>
      </c>
      <c r="J914">
        <f>IF(ISBLANK(I914),AVERAGE(Table4[Unit_Price]),(I914))</f>
        <v>747.65</v>
      </c>
      <c r="K914">
        <v>0.08</v>
      </c>
      <c r="L914">
        <f>Table4[[#This Row],[Quantity cleaned]]*Table4[[#This Row],[Unit Price Cleaned]]*(1-Table4[[#This Row],[Discount]])</f>
        <v>1375.6759999999999</v>
      </c>
      <c r="M914">
        <f>IF(ISBLANK(L914),AVERAGE(Table4[Total Amount]),(L914))</f>
        <v>1375.6759999999999</v>
      </c>
      <c r="N914" t="str">
        <f>_xlfn.XLOOKUP(Table4[[#This Row],[Product_ID]],Product_Dim[Product_ID],Product_Dim[Product_Name],"Missing")</f>
        <v>Matte Lipstick Set</v>
      </c>
      <c r="O914" t="str">
        <f>_xlfn.XLOOKUP(Table4[[#This Row],[Product_ID]],Product_Dim[Product_ID],Product_Dim[Category],0)</f>
        <v>Beauty</v>
      </c>
      <c r="P914">
        <f>_xlfn.XLOOKUP(Table4[[#This Row],[Product_ID]],Product_Dim[Product_ID],Product_Dim[Cost Cleaned2],"0")</f>
        <v>299.11</v>
      </c>
      <c r="Q914" s="4">
        <f>IFERROR(Table4[[#This Row],[Total Amount]]-Table4[[#This Row],[Cost]]*Table4[[#This Row],[Quantity]],0)</f>
        <v>777.4559999999999</v>
      </c>
    </row>
    <row r="915" spans="1:17" x14ac:dyDescent="0.35">
      <c r="A915" t="s">
        <v>2728</v>
      </c>
      <c r="B915" s="1">
        <v>45773</v>
      </c>
      <c r="C915" t="s">
        <v>379</v>
      </c>
      <c r="D915" t="s">
        <v>1626</v>
      </c>
      <c r="E915" t="s">
        <v>1773</v>
      </c>
      <c r="F915" t="str">
        <f>_xlfn.XLOOKUP(Table4[[#This Row],[Store_ID]],Table2[Store_ID],Table2[Region],"Unknown")</f>
        <v>South</v>
      </c>
      <c r="G915">
        <v>3</v>
      </c>
      <c r="H915">
        <f>IF(ISBLANK(G915),AVERAGE(Table4[Quantity]),(G915))</f>
        <v>3</v>
      </c>
      <c r="I915">
        <v>94.55</v>
      </c>
      <c r="J915">
        <f>IF(ISBLANK(I915),AVERAGE(Table4[Unit_Price]),(I915))</f>
        <v>94.55</v>
      </c>
      <c r="K915">
        <v>0.13</v>
      </c>
      <c r="L915">
        <f>Table4[[#This Row],[Quantity cleaned]]*Table4[[#This Row],[Unit Price Cleaned]]*(1-Table4[[#This Row],[Discount]])</f>
        <v>246.77549999999997</v>
      </c>
      <c r="M915">
        <f>IF(ISBLANK(L915),AVERAGE(Table4[Total Amount]),(L915))</f>
        <v>246.77549999999997</v>
      </c>
      <c r="N915" t="str">
        <f>_xlfn.XLOOKUP(Table4[[#This Row],[Product_ID]],Product_Dim[Product_ID],Product_Dim[Product_Name],"Missing")</f>
        <v>Smart Home WiFi Camera</v>
      </c>
      <c r="O915" t="str">
        <f>_xlfn.XLOOKUP(Table4[[#This Row],[Product_ID]],Product_Dim[Product_ID],Product_Dim[Category],0)</f>
        <v>Electronics</v>
      </c>
      <c r="P915">
        <f>_xlfn.XLOOKUP(Table4[[#This Row],[Product_ID]],Product_Dim[Product_ID],Product_Dim[Cost Cleaned2],"0")</f>
        <v>450.71</v>
      </c>
      <c r="Q915" s="4">
        <f>IFERROR(Table4[[#This Row],[Total Amount]]-Table4[[#This Row],[Cost]]*Table4[[#This Row],[Quantity]],0)</f>
        <v>-1105.3544999999999</v>
      </c>
    </row>
    <row r="916" spans="1:17" x14ac:dyDescent="0.35">
      <c r="A916" t="s">
        <v>2729</v>
      </c>
      <c r="B916" s="1">
        <v>45308</v>
      </c>
      <c r="C916" t="s">
        <v>148</v>
      </c>
      <c r="D916" t="s">
        <v>1572</v>
      </c>
      <c r="E916" t="s">
        <v>1807</v>
      </c>
      <c r="F916" t="str">
        <f>_xlfn.XLOOKUP(Table4[[#This Row],[Store_ID]],Table2[Store_ID],Table2[Region],"Unknown")</f>
        <v>East</v>
      </c>
      <c r="G916">
        <v>3</v>
      </c>
      <c r="H916">
        <f>IF(ISBLANK(G916),AVERAGE(Table4[Quantity]),(G916))</f>
        <v>3</v>
      </c>
      <c r="I916">
        <v>620.12</v>
      </c>
      <c r="J916">
        <f>IF(ISBLANK(I916),AVERAGE(Table4[Unit_Price]),(I916))</f>
        <v>620.12</v>
      </c>
      <c r="K916">
        <v>0.06</v>
      </c>
      <c r="L916">
        <f>Table4[[#This Row],[Quantity cleaned]]*Table4[[#This Row],[Unit Price Cleaned]]*(1-Table4[[#This Row],[Discount]])</f>
        <v>1748.7384</v>
      </c>
      <c r="M916">
        <f>IF(ISBLANK(L916),AVERAGE(Table4[Total Amount]),(L916))</f>
        <v>1748.7384</v>
      </c>
      <c r="N916" t="str">
        <f>_xlfn.XLOOKUP(Table4[[#This Row],[Product_ID]],Product_Dim[Product_ID],Product_Dim[Product_Name],"Missing")</f>
        <v>4K Home Projector</v>
      </c>
      <c r="O916" t="str">
        <f>_xlfn.XLOOKUP(Table4[[#This Row],[Product_ID]],Product_Dim[Product_ID],Product_Dim[Category],0)</f>
        <v>Electronics</v>
      </c>
      <c r="P916">
        <f>_xlfn.XLOOKUP(Table4[[#This Row],[Product_ID]],Product_Dim[Product_ID],Product_Dim[Cost Cleaned2],"0")</f>
        <v>465.34</v>
      </c>
      <c r="Q916" s="4">
        <f>IFERROR(Table4[[#This Row],[Total Amount]]-Table4[[#This Row],[Cost]]*Table4[[#This Row],[Quantity]],0)</f>
        <v>352.71839999999997</v>
      </c>
    </row>
    <row r="917" spans="1:17" x14ac:dyDescent="0.35">
      <c r="A917" t="s">
        <v>2730</v>
      </c>
      <c r="B917" s="1">
        <v>45869</v>
      </c>
      <c r="C917" t="s">
        <v>1490</v>
      </c>
      <c r="D917" t="s">
        <v>1680</v>
      </c>
      <c r="E917" t="s">
        <v>1770</v>
      </c>
      <c r="F917" t="str">
        <f>_xlfn.XLOOKUP(Table4[[#This Row],[Store_ID]],Table2[Store_ID],Table2[Region],"Unknown")</f>
        <v>East</v>
      </c>
      <c r="G917">
        <v>2</v>
      </c>
      <c r="H917">
        <f>IF(ISBLANK(G917),AVERAGE(Table4[Quantity]),(G917))</f>
        <v>2</v>
      </c>
      <c r="I917">
        <v>354.09</v>
      </c>
      <c r="J917">
        <f>IF(ISBLANK(I917),AVERAGE(Table4[Unit_Price]),(I917))</f>
        <v>354.09</v>
      </c>
      <c r="K917">
        <v>0.12</v>
      </c>
      <c r="L917">
        <f>Table4[[#This Row],[Quantity cleaned]]*Table4[[#This Row],[Unit Price Cleaned]]*(1-Table4[[#This Row],[Discount]])</f>
        <v>623.19839999999999</v>
      </c>
      <c r="M917">
        <f>IF(ISBLANK(L917),AVERAGE(Table4[Total Amount]),(L917))</f>
        <v>623.19839999999999</v>
      </c>
      <c r="N917" t="str">
        <f>_xlfn.XLOOKUP(Table4[[#This Row],[Product_ID]],Product_Dim[Product_ID],Product_Dim[Product_Name],"Missing")</f>
        <v>Men's Sports Shorts</v>
      </c>
      <c r="O917" t="str">
        <f>_xlfn.XLOOKUP(Table4[[#This Row],[Product_ID]],Product_Dim[Product_ID],Product_Dim[Category],0)</f>
        <v>Clothing</v>
      </c>
      <c r="P917">
        <f>_xlfn.XLOOKUP(Table4[[#This Row],[Product_ID]],Product_Dim[Product_ID],Product_Dim[Cost Cleaned2],"0")</f>
        <v>218.22</v>
      </c>
      <c r="Q917" s="4">
        <f>IFERROR(Table4[[#This Row],[Total Amount]]-Table4[[#This Row],[Cost]]*Table4[[#This Row],[Quantity]],0)</f>
        <v>186.75839999999999</v>
      </c>
    </row>
    <row r="918" spans="1:17" x14ac:dyDescent="0.35">
      <c r="A918" t="s">
        <v>2731</v>
      </c>
      <c r="B918" s="1">
        <v>45621</v>
      </c>
      <c r="C918" t="s">
        <v>442</v>
      </c>
      <c r="D918" t="s">
        <v>1648</v>
      </c>
      <c r="E918" t="s">
        <v>1767</v>
      </c>
      <c r="F918" t="str">
        <f>_xlfn.XLOOKUP(Table4[[#This Row],[Store_ID]],Table2[Store_ID],Table2[Region],"Unknown")</f>
        <v>North</v>
      </c>
      <c r="G918">
        <v>3</v>
      </c>
      <c r="H918">
        <f>IF(ISBLANK(G918),AVERAGE(Table4[Quantity]),(G918))</f>
        <v>3</v>
      </c>
      <c r="I918">
        <v>214.94</v>
      </c>
      <c r="J918">
        <f>IF(ISBLANK(I918),AVERAGE(Table4[Unit_Price]),(I918))</f>
        <v>214.94</v>
      </c>
      <c r="K918">
        <v>0.22</v>
      </c>
      <c r="L918">
        <f>Table4[[#This Row],[Quantity cleaned]]*Table4[[#This Row],[Unit Price Cleaned]]*(1-Table4[[#This Row],[Discount]])</f>
        <v>502.95959999999997</v>
      </c>
      <c r="M918">
        <f>IF(ISBLANK(L918),AVERAGE(Table4[Total Amount]),(L918))</f>
        <v>502.95959999999997</v>
      </c>
      <c r="N918" t="str">
        <f>_xlfn.XLOOKUP(Table4[[#This Row],[Product_ID]],Product_Dim[Product_ID],Product_Dim[Product_Name],"Missing")</f>
        <v>Men's Track Pants</v>
      </c>
      <c r="O918" t="str">
        <f>_xlfn.XLOOKUP(Table4[[#This Row],[Product_ID]],Product_Dim[Product_ID],Product_Dim[Category],0)</f>
        <v>Clothing</v>
      </c>
      <c r="P918">
        <f>_xlfn.XLOOKUP(Table4[[#This Row],[Product_ID]],Product_Dim[Product_ID],Product_Dim[Cost Cleaned2],"0")</f>
        <v>386.56</v>
      </c>
      <c r="Q918" s="4">
        <f>IFERROR(Table4[[#This Row],[Total Amount]]-Table4[[#This Row],[Cost]]*Table4[[#This Row],[Quantity]],0)</f>
        <v>-656.72040000000015</v>
      </c>
    </row>
    <row r="919" spans="1:17" x14ac:dyDescent="0.35">
      <c r="A919" t="s">
        <v>2732</v>
      </c>
      <c r="B919" s="1">
        <v>45428</v>
      </c>
      <c r="C919" t="s">
        <v>646</v>
      </c>
      <c r="D919" t="s">
        <v>1559</v>
      </c>
      <c r="E919" t="s">
        <v>1788</v>
      </c>
      <c r="F919" t="str">
        <f>_xlfn.XLOOKUP(Table4[[#This Row],[Store_ID]],Table2[Store_ID],Table2[Region],"Unknown")</f>
        <v>North</v>
      </c>
      <c r="G919">
        <v>2</v>
      </c>
      <c r="H919">
        <f>IF(ISBLANK(G919),AVERAGE(Table4[Quantity]),(G919))</f>
        <v>2</v>
      </c>
      <c r="I919">
        <v>309.77999999999997</v>
      </c>
      <c r="J919">
        <f>IF(ISBLANK(I919),AVERAGE(Table4[Unit_Price]),(I919))</f>
        <v>309.77999999999997</v>
      </c>
      <c r="K919">
        <v>0.16</v>
      </c>
      <c r="L919">
        <f>Table4[[#This Row],[Quantity cleaned]]*Table4[[#This Row],[Unit Price Cleaned]]*(1-Table4[[#This Row],[Discount]])</f>
        <v>520.43039999999996</v>
      </c>
      <c r="M919">
        <f>IF(ISBLANK(L919),AVERAGE(Table4[Total Amount]),(L919))</f>
        <v>520.43039999999996</v>
      </c>
      <c r="N919" t="str">
        <f>_xlfn.XLOOKUP(Table4[[#This Row],[Product_ID]],Product_Dim[Product_ID],Product_Dim[Product_Name],"Missing")</f>
        <v>Adjustable Dumbbell Set</v>
      </c>
      <c r="O919" t="str">
        <f>_xlfn.XLOOKUP(Table4[[#This Row],[Product_ID]],Product_Dim[Product_ID],Product_Dim[Category],0)</f>
        <v>Sports</v>
      </c>
      <c r="P919">
        <f>_xlfn.XLOOKUP(Table4[[#This Row],[Product_ID]],Product_Dim[Product_ID],Product_Dim[Cost Cleaned2],"0")</f>
        <v>495.72</v>
      </c>
      <c r="Q919" s="4">
        <f>IFERROR(Table4[[#This Row],[Total Amount]]-Table4[[#This Row],[Cost]]*Table4[[#This Row],[Quantity]],0)</f>
        <v>-471.00960000000009</v>
      </c>
    </row>
    <row r="920" spans="1:17" x14ac:dyDescent="0.35">
      <c r="A920" t="s">
        <v>2733</v>
      </c>
      <c r="B920" s="1">
        <v>45807</v>
      </c>
      <c r="C920" t="s">
        <v>250</v>
      </c>
      <c r="D920" t="s">
        <v>1568</v>
      </c>
      <c r="E920" t="s">
        <v>1760</v>
      </c>
      <c r="F920" t="str">
        <f>_xlfn.XLOOKUP(Table4[[#This Row],[Store_ID]],Table2[Store_ID],Table2[Region],"Unknown")</f>
        <v>North</v>
      </c>
      <c r="G920">
        <v>2</v>
      </c>
      <c r="H920">
        <f>IF(ISBLANK(G920),AVERAGE(Table4[Quantity]),(G920))</f>
        <v>2</v>
      </c>
      <c r="I920">
        <v>183.85</v>
      </c>
      <c r="J920">
        <f>IF(ISBLANK(I920),AVERAGE(Table4[Unit_Price]),(I920))</f>
        <v>183.85</v>
      </c>
      <c r="K920">
        <v>0.14000000000000001</v>
      </c>
      <c r="L920">
        <f>Table4[[#This Row],[Quantity cleaned]]*Table4[[#This Row],[Unit Price Cleaned]]*(1-Table4[[#This Row],[Discount]])</f>
        <v>316.22199999999998</v>
      </c>
      <c r="M920">
        <f>IF(ISBLANK(L920),AVERAGE(Table4[Total Amount]),(L920))</f>
        <v>316.22199999999998</v>
      </c>
      <c r="N920" t="str">
        <f>_xlfn.XLOOKUP(Table4[[#This Row],[Product_ID]],Product_Dim[Product_ID],Product_Dim[Product_Name],"Missing")</f>
        <v>USB-C Fast Charger</v>
      </c>
      <c r="O920" t="str">
        <f>_xlfn.XLOOKUP(Table4[[#This Row],[Product_ID]],Product_Dim[Product_ID],Product_Dim[Category],0)</f>
        <v>Electronics</v>
      </c>
      <c r="P920">
        <f>_xlfn.XLOOKUP(Table4[[#This Row],[Product_ID]],Product_Dim[Product_ID],Product_Dim[Cost Cleaned2],"0")</f>
        <v>242.23</v>
      </c>
      <c r="Q920" s="4">
        <f>IFERROR(Table4[[#This Row],[Total Amount]]-Table4[[#This Row],[Cost]]*Table4[[#This Row],[Quantity]],0)</f>
        <v>-168.238</v>
      </c>
    </row>
    <row r="921" spans="1:17" x14ac:dyDescent="0.35">
      <c r="A921" t="s">
        <v>2734</v>
      </c>
      <c r="B921" s="1">
        <v>45238</v>
      </c>
      <c r="C921" t="s">
        <v>1267</v>
      </c>
      <c r="D921" t="s">
        <v>1682</v>
      </c>
      <c r="E921" t="s">
        <v>1746</v>
      </c>
      <c r="F921" t="str">
        <f>_xlfn.XLOOKUP(Table4[[#This Row],[Store_ID]],Table2[Store_ID],Table2[Region],"Unknown")</f>
        <v>East</v>
      </c>
      <c r="G921">
        <v>1</v>
      </c>
      <c r="H921">
        <f>IF(ISBLANK(G921),AVERAGE(Table4[Quantity]),(G921))</f>
        <v>1</v>
      </c>
      <c r="I921">
        <v>550.05999999999995</v>
      </c>
      <c r="J921">
        <f>IF(ISBLANK(I921),AVERAGE(Table4[Unit_Price]),(I921))</f>
        <v>550.05999999999995</v>
      </c>
      <c r="K921">
        <v>0.01</v>
      </c>
      <c r="L921">
        <f>Table4[[#This Row],[Quantity cleaned]]*Table4[[#This Row],[Unit Price Cleaned]]*(1-Table4[[#This Row],[Discount]])</f>
        <v>544.55939999999998</v>
      </c>
      <c r="M921">
        <f>IF(ISBLANK(L921),AVERAGE(Table4[Total Amount]),(L921))</f>
        <v>544.55939999999998</v>
      </c>
      <c r="N921" t="str">
        <f>_xlfn.XLOOKUP(Table4[[#This Row],[Product_ID]],Product_Dim[Product_ID],Product_Dim[Product_Name],"Missing")</f>
        <v>Kitchen Storage Rack</v>
      </c>
      <c r="O921" t="str">
        <f>_xlfn.XLOOKUP(Table4[[#This Row],[Product_ID]],Product_Dim[Product_ID],Product_Dim[Category],0)</f>
        <v>Home</v>
      </c>
      <c r="P921">
        <f>_xlfn.XLOOKUP(Table4[[#This Row],[Product_ID]],Product_Dim[Product_ID],Product_Dim[Cost Cleaned2],"0")</f>
        <v>138.05000000000001</v>
      </c>
      <c r="Q921" s="4">
        <f>IFERROR(Table4[[#This Row],[Total Amount]]-Table4[[#This Row],[Cost]]*Table4[[#This Row],[Quantity]],0)</f>
        <v>406.50939999999997</v>
      </c>
    </row>
    <row r="922" spans="1:17" x14ac:dyDescent="0.35">
      <c r="A922" t="s">
        <v>2735</v>
      </c>
      <c r="B922" s="1">
        <v>45253</v>
      </c>
      <c r="C922" t="s">
        <v>116</v>
      </c>
      <c r="D922" t="s">
        <v>1700</v>
      </c>
      <c r="E922" t="s">
        <v>1763</v>
      </c>
      <c r="F922" t="str">
        <f>_xlfn.XLOOKUP(Table4[[#This Row],[Store_ID]],Table2[Store_ID],Table2[Region],"Unknown")</f>
        <v>South</v>
      </c>
      <c r="G922">
        <v>2</v>
      </c>
      <c r="H922">
        <f>IF(ISBLANK(G922),AVERAGE(Table4[Quantity]),(G922))</f>
        <v>2</v>
      </c>
      <c r="I922">
        <v>32.19</v>
      </c>
      <c r="J922">
        <f>IF(ISBLANK(I922),AVERAGE(Table4[Unit_Price]),(I922))</f>
        <v>32.19</v>
      </c>
      <c r="K922">
        <v>0.13</v>
      </c>
      <c r="L922">
        <f>Table4[[#This Row],[Quantity cleaned]]*Table4[[#This Row],[Unit Price Cleaned]]*(1-Table4[[#This Row],[Discount]])</f>
        <v>56.010599999999997</v>
      </c>
      <c r="M922">
        <f>IF(ISBLANK(L922),AVERAGE(Table4[Total Amount]),(L922))</f>
        <v>56.010599999999997</v>
      </c>
      <c r="N922" t="str">
        <f>_xlfn.XLOOKUP(Table4[[#This Row],[Product_ID]],Product_Dim[Product_ID],Product_Dim[Product_Name],"Missing")</f>
        <v>Decorative Lamp Shade</v>
      </c>
      <c r="O922" t="str">
        <f>_xlfn.XLOOKUP(Table4[[#This Row],[Product_ID]],Product_Dim[Product_ID],Product_Dim[Category],0)</f>
        <v>Home</v>
      </c>
      <c r="P922">
        <f>_xlfn.XLOOKUP(Table4[[#This Row],[Product_ID]],Product_Dim[Product_ID],Product_Dim[Cost Cleaned2],"0")</f>
        <v>228.53</v>
      </c>
      <c r="Q922" s="4">
        <f>IFERROR(Table4[[#This Row],[Total Amount]]-Table4[[#This Row],[Cost]]*Table4[[#This Row],[Quantity]],0)</f>
        <v>-401.04939999999999</v>
      </c>
    </row>
    <row r="923" spans="1:17" x14ac:dyDescent="0.35">
      <c r="A923" t="s">
        <v>2736</v>
      </c>
      <c r="B923" s="1">
        <v>45460</v>
      </c>
      <c r="C923" t="s">
        <v>465</v>
      </c>
      <c r="D923" t="s">
        <v>1608</v>
      </c>
      <c r="E923" t="s">
        <v>1807</v>
      </c>
      <c r="F923" t="str">
        <f>_xlfn.XLOOKUP(Table4[[#This Row],[Store_ID]],Table2[Store_ID],Table2[Region],"Unknown")</f>
        <v>East</v>
      </c>
      <c r="G923">
        <v>2</v>
      </c>
      <c r="H923">
        <f>IF(ISBLANK(G923),AVERAGE(Table4[Quantity]),(G923))</f>
        <v>2</v>
      </c>
      <c r="I923">
        <v>892.06</v>
      </c>
      <c r="J923">
        <f>IF(ISBLANK(I923),AVERAGE(Table4[Unit_Price]),(I923))</f>
        <v>892.06</v>
      </c>
      <c r="K923">
        <v>0.08</v>
      </c>
      <c r="L923">
        <f>Table4[[#This Row],[Quantity cleaned]]*Table4[[#This Row],[Unit Price Cleaned]]*(1-Table4[[#This Row],[Discount]])</f>
        <v>1641.3904</v>
      </c>
      <c r="M923">
        <f>IF(ISBLANK(L923),AVERAGE(Table4[Total Amount]),(L923))</f>
        <v>1641.3904</v>
      </c>
      <c r="N923" t="str">
        <f>_xlfn.XLOOKUP(Table4[[#This Row],[Product_ID]],Product_Dim[Product_ID],Product_Dim[Product_Name],"Missing")</f>
        <v>Modern Wall Clock</v>
      </c>
      <c r="O923" t="str">
        <f>_xlfn.XLOOKUP(Table4[[#This Row],[Product_ID]],Product_Dim[Product_ID],Product_Dim[Category],0)</f>
        <v>Home</v>
      </c>
      <c r="P923">
        <f>_xlfn.XLOOKUP(Table4[[#This Row],[Product_ID]],Product_Dim[Product_ID],Product_Dim[Cost Cleaned2],"0")</f>
        <v>179.77</v>
      </c>
      <c r="Q923" s="4">
        <f>IFERROR(Table4[[#This Row],[Total Amount]]-Table4[[#This Row],[Cost]]*Table4[[#This Row],[Quantity]],0)</f>
        <v>1281.8504</v>
      </c>
    </row>
    <row r="924" spans="1:17" x14ac:dyDescent="0.35">
      <c r="A924" t="s">
        <v>2737</v>
      </c>
      <c r="B924" s="1">
        <v>45628</v>
      </c>
      <c r="C924" t="s">
        <v>1450</v>
      </c>
      <c r="D924" t="s">
        <v>1658</v>
      </c>
      <c r="E924" t="s">
        <v>1770</v>
      </c>
      <c r="F924" t="str">
        <f>_xlfn.XLOOKUP(Table4[[#This Row],[Store_ID]],Table2[Store_ID],Table2[Region],"Unknown")</f>
        <v>East</v>
      </c>
      <c r="G924">
        <v>1</v>
      </c>
      <c r="H924">
        <f>IF(ISBLANK(G924),AVERAGE(Table4[Quantity]),(G924))</f>
        <v>1</v>
      </c>
      <c r="I924">
        <v>127.47</v>
      </c>
      <c r="J924">
        <f>IF(ISBLANK(I924),AVERAGE(Table4[Unit_Price]),(I924))</f>
        <v>127.47</v>
      </c>
      <c r="K924">
        <v>0.16</v>
      </c>
      <c r="L924">
        <f>Table4[[#This Row],[Quantity cleaned]]*Table4[[#This Row],[Unit Price Cleaned]]*(1-Table4[[#This Row],[Discount]])</f>
        <v>107.0748</v>
      </c>
      <c r="M924">
        <f>IF(ISBLANK(L924),AVERAGE(Table4[Total Amount]),(L924))</f>
        <v>107.0748</v>
      </c>
      <c r="N924" t="str">
        <f>_xlfn.XLOOKUP(Table4[[#This Row],[Product_ID]],Product_Dim[Product_ID],Product_Dim[Product_Name],"Missing")</f>
        <v>Womens Cotton Scarf</v>
      </c>
      <c r="O924" t="str">
        <f>_xlfn.XLOOKUP(Table4[[#This Row],[Product_ID]],Product_Dim[Product_ID],Product_Dim[Category],0)</f>
        <v>Clothing</v>
      </c>
      <c r="P924">
        <f>_xlfn.XLOOKUP(Table4[[#This Row],[Product_ID]],Product_Dim[Product_ID],Product_Dim[Cost Cleaned2],"0")</f>
        <v>113.83</v>
      </c>
      <c r="Q924" s="4">
        <f>IFERROR(Table4[[#This Row],[Total Amount]]-Table4[[#This Row],[Cost]]*Table4[[#This Row],[Quantity]],0)</f>
        <v>-6.7552000000000021</v>
      </c>
    </row>
    <row r="925" spans="1:17" x14ac:dyDescent="0.35">
      <c r="A925" t="s">
        <v>2738</v>
      </c>
      <c r="B925" s="1">
        <v>45778</v>
      </c>
      <c r="C925" t="s">
        <v>1206</v>
      </c>
      <c r="D925" t="s">
        <v>1696</v>
      </c>
      <c r="E925" t="s">
        <v>1793</v>
      </c>
      <c r="F925" t="str">
        <f>_xlfn.XLOOKUP(Table4[[#This Row],[Store_ID]],Table2[Store_ID],Table2[Region],"Unknown")</f>
        <v>South</v>
      </c>
      <c r="G925">
        <v>3</v>
      </c>
      <c r="H925">
        <f>IF(ISBLANK(G925),AVERAGE(Table4[Quantity]),(G925))</f>
        <v>3</v>
      </c>
      <c r="I925">
        <v>212.87</v>
      </c>
      <c r="J925">
        <f>IF(ISBLANK(I925),AVERAGE(Table4[Unit_Price]),(I925))</f>
        <v>212.87</v>
      </c>
      <c r="K925">
        <v>0.18</v>
      </c>
      <c r="L925">
        <f>Table4[[#This Row],[Quantity cleaned]]*Table4[[#This Row],[Unit Price Cleaned]]*(1-Table4[[#This Row],[Discount]])</f>
        <v>523.66020000000003</v>
      </c>
      <c r="M925">
        <f>IF(ISBLANK(L925),AVERAGE(Table4[Total Amount]),(L925))</f>
        <v>523.66020000000003</v>
      </c>
      <c r="N925" t="str">
        <f>_xlfn.XLOOKUP(Table4[[#This Row],[Product_ID]],Product_Dim[Product_ID],Product_Dim[Product_Name],"Missing")</f>
        <v>WiFi Mesh Router</v>
      </c>
      <c r="O925" t="str">
        <f>_xlfn.XLOOKUP(Table4[[#This Row],[Product_ID]],Product_Dim[Product_ID],Product_Dim[Category],0)</f>
        <v>Electronics</v>
      </c>
      <c r="P925">
        <f>_xlfn.XLOOKUP(Table4[[#This Row],[Product_ID]],Product_Dim[Product_ID],Product_Dim[Cost Cleaned2],"0")</f>
        <v>480.9</v>
      </c>
      <c r="Q925" s="4">
        <f>IFERROR(Table4[[#This Row],[Total Amount]]-Table4[[#This Row],[Cost]]*Table4[[#This Row],[Quantity]],0)</f>
        <v>-919.03979999999979</v>
      </c>
    </row>
    <row r="926" spans="1:17" x14ac:dyDescent="0.35">
      <c r="A926" t="s">
        <v>2739</v>
      </c>
      <c r="B926" s="1">
        <v>45471</v>
      </c>
      <c r="C926" t="s">
        <v>593</v>
      </c>
      <c r="D926" t="s">
        <v>1704</v>
      </c>
      <c r="E926" t="s">
        <v>1773</v>
      </c>
      <c r="F926" t="str">
        <f>_xlfn.XLOOKUP(Table4[[#This Row],[Store_ID]],Table2[Store_ID],Table2[Region],"Unknown")</f>
        <v>South</v>
      </c>
      <c r="G926">
        <v>1</v>
      </c>
      <c r="H926">
        <f>IF(ISBLANK(G926),AVERAGE(Table4[Quantity]),(G926))</f>
        <v>1</v>
      </c>
      <c r="I926">
        <v>26.37</v>
      </c>
      <c r="J926">
        <f>IF(ISBLANK(I926),AVERAGE(Table4[Unit_Price]),(I926))</f>
        <v>26.37</v>
      </c>
      <c r="K926">
        <v>0.3</v>
      </c>
      <c r="L926">
        <f>Table4[[#This Row],[Quantity cleaned]]*Table4[[#This Row],[Unit Price Cleaned]]*(1-Table4[[#This Row],[Discount]])</f>
        <v>18.459</v>
      </c>
      <c r="M926">
        <f>IF(ISBLANK(L926),AVERAGE(Table4[Total Amount]),(L926))</f>
        <v>18.459</v>
      </c>
      <c r="N926" t="str">
        <f>_xlfn.XLOOKUP(Table4[[#This Row],[Product_ID]],Product_Dim[Product_ID],Product_Dim[Product_Name],"Missing")</f>
        <v>Badminton Racket Set</v>
      </c>
      <c r="O926" t="str">
        <f>_xlfn.XLOOKUP(Table4[[#This Row],[Product_ID]],Product_Dim[Product_ID],Product_Dim[Category],0)</f>
        <v>Sports</v>
      </c>
      <c r="P926">
        <f>_xlfn.XLOOKUP(Table4[[#This Row],[Product_ID]],Product_Dim[Product_ID],Product_Dim[Cost Cleaned2],"0")</f>
        <v>285.54000000000002</v>
      </c>
      <c r="Q926" s="4">
        <f>IFERROR(Table4[[#This Row],[Total Amount]]-Table4[[#This Row],[Cost]]*Table4[[#This Row],[Quantity]],0)</f>
        <v>-267.08100000000002</v>
      </c>
    </row>
    <row r="927" spans="1:17" x14ac:dyDescent="0.35">
      <c r="A927" t="s">
        <v>2740</v>
      </c>
      <c r="B927" s="1">
        <v>45770</v>
      </c>
      <c r="C927" t="s">
        <v>1432</v>
      </c>
      <c r="D927" t="s">
        <v>1610</v>
      </c>
      <c r="E927" t="s">
        <v>1804</v>
      </c>
      <c r="F927" t="str">
        <f>_xlfn.XLOOKUP(Table4[[#This Row],[Store_ID]],Table2[Store_ID],Table2[Region],"Unknown")</f>
        <v>East</v>
      </c>
      <c r="G927">
        <v>4</v>
      </c>
      <c r="H927">
        <f>IF(ISBLANK(G927),AVERAGE(Table4[Quantity]),(G927))</f>
        <v>4</v>
      </c>
      <c r="I927">
        <v>953.98</v>
      </c>
      <c r="J927">
        <f>IF(ISBLANK(I927),AVERAGE(Table4[Unit_Price]),(I927))</f>
        <v>953.98</v>
      </c>
      <c r="K927">
        <v>0.16</v>
      </c>
      <c r="L927">
        <f>Table4[[#This Row],[Quantity cleaned]]*Table4[[#This Row],[Unit Price Cleaned]]*(1-Table4[[#This Row],[Discount]])</f>
        <v>3205.3728000000001</v>
      </c>
      <c r="M927">
        <f>IF(ISBLANK(L927),AVERAGE(Table4[Total Amount]),(L927))</f>
        <v>3205.3728000000001</v>
      </c>
      <c r="N927" t="str">
        <f>_xlfn.XLOOKUP(Table4[[#This Row],[Product_ID]],Product_Dim[Product_ID],Product_Dim[Product_Name],"Missing")</f>
        <v>Gaming Mechanical Keyboard</v>
      </c>
      <c r="O927" t="str">
        <f>_xlfn.XLOOKUP(Table4[[#This Row],[Product_ID]],Product_Dim[Product_ID],Product_Dim[Category],0)</f>
        <v>Electronics</v>
      </c>
      <c r="P927">
        <f>_xlfn.XLOOKUP(Table4[[#This Row],[Product_ID]],Product_Dim[Product_ID],Product_Dim[Cost Cleaned2],"0")</f>
        <v>419.28</v>
      </c>
      <c r="Q927" s="4">
        <f>IFERROR(Table4[[#This Row],[Total Amount]]-Table4[[#This Row],[Cost]]*Table4[[#This Row],[Quantity]],0)</f>
        <v>1528.2528000000002</v>
      </c>
    </row>
    <row r="928" spans="1:17" x14ac:dyDescent="0.35">
      <c r="A928" t="s">
        <v>2741</v>
      </c>
      <c r="B928" s="1">
        <v>45369</v>
      </c>
      <c r="C928" t="s">
        <v>694</v>
      </c>
      <c r="D928" t="s">
        <v>1676</v>
      </c>
      <c r="E928" t="s">
        <v>1807</v>
      </c>
      <c r="F928" t="str">
        <f>_xlfn.XLOOKUP(Table4[[#This Row],[Store_ID]],Table2[Store_ID],Table2[Region],"Unknown")</f>
        <v>East</v>
      </c>
      <c r="G928">
        <v>3</v>
      </c>
      <c r="H928">
        <f>IF(ISBLANK(G928),AVERAGE(Table4[Quantity]),(G928))</f>
        <v>3</v>
      </c>
      <c r="I928">
        <v>968.88</v>
      </c>
      <c r="J928">
        <f>IF(ISBLANK(I928),AVERAGE(Table4[Unit_Price]),(I928))</f>
        <v>968.88</v>
      </c>
      <c r="K928">
        <v>0.15</v>
      </c>
      <c r="L928">
        <f>Table4[[#This Row],[Quantity cleaned]]*Table4[[#This Row],[Unit Price Cleaned]]*(1-Table4[[#This Row],[Discount]])</f>
        <v>2470.6439999999998</v>
      </c>
      <c r="M928">
        <f>IF(ISBLANK(L928),AVERAGE(Table4[Total Amount]),(L928))</f>
        <v>2470.6439999999998</v>
      </c>
      <c r="N928" t="str">
        <f>_xlfn.XLOOKUP(Table4[[#This Row],[Product_ID]],Product_Dim[Product_ID],Product_Dim[Product_Name],"Missing")</f>
        <v>Smart LED Light Strip</v>
      </c>
      <c r="O928" t="str">
        <f>_xlfn.XLOOKUP(Table4[[#This Row],[Product_ID]],Product_Dim[Product_ID],Product_Dim[Category],0)</f>
        <v>Electronics</v>
      </c>
      <c r="P928">
        <f>_xlfn.XLOOKUP(Table4[[#This Row],[Product_ID]],Product_Dim[Product_ID],Product_Dim[Cost Cleaned2],"0")</f>
        <v>349.17</v>
      </c>
      <c r="Q928" s="4">
        <f>IFERROR(Table4[[#This Row],[Total Amount]]-Table4[[#This Row],[Cost]]*Table4[[#This Row],[Quantity]],0)</f>
        <v>1423.1339999999998</v>
      </c>
    </row>
    <row r="929" spans="1:17" x14ac:dyDescent="0.35">
      <c r="A929" t="s">
        <v>2742</v>
      </c>
      <c r="B929" s="1">
        <v>45910</v>
      </c>
      <c r="C929" t="s">
        <v>611</v>
      </c>
      <c r="D929" t="s">
        <v>1694</v>
      </c>
      <c r="E929" t="s">
        <v>1804</v>
      </c>
      <c r="F929" t="str">
        <f>_xlfn.XLOOKUP(Table4[[#This Row],[Store_ID]],Table2[Store_ID],Table2[Region],"Unknown")</f>
        <v>East</v>
      </c>
      <c r="G929">
        <v>1</v>
      </c>
      <c r="H929">
        <f>IF(ISBLANK(G929),AVERAGE(Table4[Quantity]),(G929))</f>
        <v>1</v>
      </c>
      <c r="I929">
        <v>533.04999999999995</v>
      </c>
      <c r="J929">
        <f>IF(ISBLANK(I929),AVERAGE(Table4[Unit_Price]),(I929))</f>
        <v>533.04999999999995</v>
      </c>
      <c r="K929">
        <v>0.11</v>
      </c>
      <c r="L929">
        <f>Table4[[#This Row],[Quantity cleaned]]*Table4[[#This Row],[Unit Price Cleaned]]*(1-Table4[[#This Row],[Discount]])</f>
        <v>474.41449999999998</v>
      </c>
      <c r="M929">
        <f>IF(ISBLANK(L929),AVERAGE(Table4[Total Amount]),(L929))</f>
        <v>474.41449999999998</v>
      </c>
      <c r="N929" t="str">
        <f>_xlfn.XLOOKUP(Table4[[#This Row],[Product_ID]],Product_Dim[Product_ID],Product_Dim[Product_Name],"Missing")</f>
        <v>Wireless Mouse</v>
      </c>
      <c r="O929" t="str">
        <f>_xlfn.XLOOKUP(Table4[[#This Row],[Product_ID]],Product_Dim[Product_ID],Product_Dim[Category],0)</f>
        <v>Electronics</v>
      </c>
      <c r="P929">
        <f>_xlfn.XLOOKUP(Table4[[#This Row],[Product_ID]],Product_Dim[Product_ID],Product_Dim[Cost Cleaned2],"0")</f>
        <v>392.89</v>
      </c>
      <c r="Q929" s="4">
        <f>IFERROR(Table4[[#This Row],[Total Amount]]-Table4[[#This Row],[Cost]]*Table4[[#This Row],[Quantity]],0)</f>
        <v>81.524499999999989</v>
      </c>
    </row>
    <row r="930" spans="1:17" x14ac:dyDescent="0.35">
      <c r="A930" t="s">
        <v>2743</v>
      </c>
      <c r="B930" s="1">
        <v>45637</v>
      </c>
      <c r="C930" t="s">
        <v>1185</v>
      </c>
      <c r="D930" t="s">
        <v>1704</v>
      </c>
      <c r="E930" t="s">
        <v>1751</v>
      </c>
      <c r="F930" t="str">
        <f>_xlfn.XLOOKUP(Table4[[#This Row],[Store_ID]],Table2[Store_ID],Table2[Region],"Unknown")</f>
        <v>North</v>
      </c>
      <c r="G930">
        <v>3</v>
      </c>
      <c r="H930">
        <f>IF(ISBLANK(G930),AVERAGE(Table4[Quantity]),(G930))</f>
        <v>3</v>
      </c>
      <c r="I930">
        <v>138.86000000000001</v>
      </c>
      <c r="J930">
        <f>IF(ISBLANK(I930),AVERAGE(Table4[Unit_Price]),(I930))</f>
        <v>138.86000000000001</v>
      </c>
      <c r="K930">
        <v>0.11</v>
      </c>
      <c r="L930">
        <f>Table4[[#This Row],[Quantity cleaned]]*Table4[[#This Row],[Unit Price Cleaned]]*(1-Table4[[#This Row],[Discount]])</f>
        <v>370.75620000000004</v>
      </c>
      <c r="M930">
        <f>IF(ISBLANK(L930),AVERAGE(Table4[Total Amount]),(L930))</f>
        <v>370.75620000000004</v>
      </c>
      <c r="N930" t="str">
        <f>_xlfn.XLOOKUP(Table4[[#This Row],[Product_ID]],Product_Dim[Product_ID],Product_Dim[Product_Name],"Missing")</f>
        <v>Badminton Racket Set</v>
      </c>
      <c r="O930" t="str">
        <f>_xlfn.XLOOKUP(Table4[[#This Row],[Product_ID]],Product_Dim[Product_ID],Product_Dim[Category],0)</f>
        <v>Sports</v>
      </c>
      <c r="P930">
        <f>_xlfn.XLOOKUP(Table4[[#This Row],[Product_ID]],Product_Dim[Product_ID],Product_Dim[Cost Cleaned2],"0")</f>
        <v>285.54000000000002</v>
      </c>
      <c r="Q930" s="4">
        <f>IFERROR(Table4[[#This Row],[Total Amount]]-Table4[[#This Row],[Cost]]*Table4[[#This Row],[Quantity]],0)</f>
        <v>-485.86380000000008</v>
      </c>
    </row>
    <row r="931" spans="1:17" x14ac:dyDescent="0.35">
      <c r="A931" t="s">
        <v>2744</v>
      </c>
      <c r="B931" s="1">
        <v>45706</v>
      </c>
      <c r="C931" t="s">
        <v>527</v>
      </c>
      <c r="D931" t="s">
        <v>1586</v>
      </c>
      <c r="E931" t="s">
        <v>1746</v>
      </c>
      <c r="F931" t="str">
        <f>_xlfn.XLOOKUP(Table4[[#This Row],[Store_ID]],Table2[Store_ID],Table2[Region],"Unknown")</f>
        <v>East</v>
      </c>
      <c r="G931">
        <v>1</v>
      </c>
      <c r="H931">
        <f>IF(ISBLANK(G931),AVERAGE(Table4[Quantity]),(G931))</f>
        <v>1</v>
      </c>
      <c r="I931">
        <v>588.92999999999995</v>
      </c>
      <c r="J931">
        <f>IF(ISBLANK(I931),AVERAGE(Table4[Unit_Price]),(I931))</f>
        <v>588.92999999999995</v>
      </c>
      <c r="K931">
        <v>0.03</v>
      </c>
      <c r="L931">
        <f>Table4[[#This Row],[Quantity cleaned]]*Table4[[#This Row],[Unit Price Cleaned]]*(1-Table4[[#This Row],[Discount]])</f>
        <v>571.26209999999992</v>
      </c>
      <c r="M931">
        <f>IF(ISBLANK(L931),AVERAGE(Table4[Total Amount]),(L931))</f>
        <v>571.26209999999992</v>
      </c>
      <c r="N931" t="str">
        <f>_xlfn.XLOOKUP(Table4[[#This Row],[Product_ID]],Product_Dim[Product_ID],Product_Dim[Product_Name],"Missing")</f>
        <v>Carbon Fiber Tennis Racket</v>
      </c>
      <c r="O931" t="str">
        <f>_xlfn.XLOOKUP(Table4[[#This Row],[Product_ID]],Product_Dim[Product_ID],Product_Dim[Category],0)</f>
        <v>Sports</v>
      </c>
      <c r="P931">
        <f>_xlfn.XLOOKUP(Table4[[#This Row],[Product_ID]],Product_Dim[Product_ID],Product_Dim[Cost Cleaned2],"0")</f>
        <v>484.62</v>
      </c>
      <c r="Q931" s="4">
        <f>IFERROR(Table4[[#This Row],[Total Amount]]-Table4[[#This Row],[Cost]]*Table4[[#This Row],[Quantity]],0)</f>
        <v>86.642099999999914</v>
      </c>
    </row>
    <row r="932" spans="1:17" x14ac:dyDescent="0.35">
      <c r="A932" t="s">
        <v>2745</v>
      </c>
      <c r="B932" s="1">
        <v>45557</v>
      </c>
      <c r="C932" t="s">
        <v>1249</v>
      </c>
      <c r="D932" t="s">
        <v>1646</v>
      </c>
      <c r="E932" t="s">
        <v>1767</v>
      </c>
      <c r="F932" t="str">
        <f>_xlfn.XLOOKUP(Table4[[#This Row],[Store_ID]],Table2[Store_ID],Table2[Region],"Unknown")</f>
        <v>North</v>
      </c>
      <c r="G932">
        <v>2</v>
      </c>
      <c r="H932">
        <f>IF(ISBLANK(G932),AVERAGE(Table4[Quantity]),(G932))</f>
        <v>2</v>
      </c>
      <c r="I932">
        <v>576.83000000000004</v>
      </c>
      <c r="J932">
        <f>IF(ISBLANK(I932),AVERAGE(Table4[Unit_Price]),(I932))</f>
        <v>576.83000000000004</v>
      </c>
      <c r="K932">
        <v>0.19</v>
      </c>
      <c r="L932">
        <f>Table4[[#This Row],[Quantity cleaned]]*Table4[[#This Row],[Unit Price Cleaned]]*(1-Table4[[#This Row],[Discount]])</f>
        <v>934.46460000000013</v>
      </c>
      <c r="M932">
        <f>IF(ISBLANK(L932),AVERAGE(Table4[Total Amount]),(L932))</f>
        <v>934.46460000000013</v>
      </c>
      <c r="N932" t="str">
        <f>_xlfn.XLOOKUP(Table4[[#This Row],[Product_ID]],Product_Dim[Product_ID],Product_Dim[Product_Name],"Missing")</f>
        <v>Rugby Ball</v>
      </c>
      <c r="O932" t="str">
        <f>_xlfn.XLOOKUP(Table4[[#This Row],[Product_ID]],Product_Dim[Product_ID],Product_Dim[Category],0)</f>
        <v>Sports</v>
      </c>
      <c r="P932">
        <f>_xlfn.XLOOKUP(Table4[[#This Row],[Product_ID]],Product_Dim[Product_ID],Product_Dim[Cost Cleaned2],"0")</f>
        <v>212.26</v>
      </c>
      <c r="Q932" s="4">
        <f>IFERROR(Table4[[#This Row],[Total Amount]]-Table4[[#This Row],[Cost]]*Table4[[#This Row],[Quantity]],0)</f>
        <v>509.94460000000015</v>
      </c>
    </row>
    <row r="933" spans="1:17" x14ac:dyDescent="0.35">
      <c r="A933" t="s">
        <v>2746</v>
      </c>
      <c r="B933" s="1">
        <v>45338</v>
      </c>
      <c r="C933" t="s">
        <v>1012</v>
      </c>
      <c r="D933" t="s">
        <v>1672</v>
      </c>
      <c r="E933" t="s">
        <v>1788</v>
      </c>
      <c r="F933" t="str">
        <f>_xlfn.XLOOKUP(Table4[[#This Row],[Store_ID]],Table2[Store_ID],Table2[Region],"Unknown")</f>
        <v>North</v>
      </c>
      <c r="G933">
        <v>1</v>
      </c>
      <c r="H933">
        <f>IF(ISBLANK(G933),AVERAGE(Table4[Quantity]),(G933))</f>
        <v>1</v>
      </c>
      <c r="I933">
        <v>681.3</v>
      </c>
      <c r="J933">
        <f>IF(ISBLANK(I933),AVERAGE(Table4[Unit_Price]),(I933))</f>
        <v>681.3</v>
      </c>
      <c r="K933">
        <v>0.05</v>
      </c>
      <c r="L933">
        <f>Table4[[#This Row],[Quantity cleaned]]*Table4[[#This Row],[Unit Price Cleaned]]*(1-Table4[[#This Row],[Discount]])</f>
        <v>647.2349999999999</v>
      </c>
      <c r="M933">
        <f>IF(ISBLANK(L933),AVERAGE(Table4[Total Amount]),(L933))</f>
        <v>647.2349999999999</v>
      </c>
      <c r="N933" t="str">
        <f>_xlfn.XLOOKUP(Table4[[#This Row],[Product_ID]],Product_Dim[Product_ID],Product_Dim[Product_Name],"Missing")</f>
        <v>Adjustable Dumbbells 20kg</v>
      </c>
      <c r="O933" t="str">
        <f>_xlfn.XLOOKUP(Table4[[#This Row],[Product_ID]],Product_Dim[Product_ID],Product_Dim[Category],0)</f>
        <v>Sports</v>
      </c>
      <c r="P933">
        <f>_xlfn.XLOOKUP(Table4[[#This Row],[Product_ID]],Product_Dim[Product_ID],Product_Dim[Cost Cleaned2],"0")</f>
        <v>240.63</v>
      </c>
      <c r="Q933" s="4">
        <f>IFERROR(Table4[[#This Row],[Total Amount]]-Table4[[#This Row],[Cost]]*Table4[[#This Row],[Quantity]],0)</f>
        <v>406.6049999999999</v>
      </c>
    </row>
    <row r="934" spans="1:17" x14ac:dyDescent="0.35">
      <c r="A934" t="s">
        <v>2747</v>
      </c>
      <c r="B934" s="1">
        <v>45441</v>
      </c>
      <c r="C934" t="s">
        <v>1406</v>
      </c>
      <c r="D934" t="s">
        <v>1592</v>
      </c>
      <c r="E934" t="s">
        <v>1795</v>
      </c>
      <c r="F934" t="str">
        <f>_xlfn.XLOOKUP(Table4[[#This Row],[Store_ID]],Table2[Store_ID],Table2[Region],"Unknown")</f>
        <v>North</v>
      </c>
      <c r="G934">
        <v>3</v>
      </c>
      <c r="H934">
        <f>IF(ISBLANK(G934),AVERAGE(Table4[Quantity]),(G934))</f>
        <v>3</v>
      </c>
      <c r="I934">
        <v>504.97</v>
      </c>
      <c r="J934">
        <f>IF(ISBLANK(I934),AVERAGE(Table4[Unit_Price]),(I934))</f>
        <v>504.97</v>
      </c>
      <c r="K934">
        <v>0.3</v>
      </c>
      <c r="L934">
        <f>Table4[[#This Row],[Quantity cleaned]]*Table4[[#This Row],[Unit Price Cleaned]]*(1-Table4[[#This Row],[Discount]])</f>
        <v>1060.4369999999999</v>
      </c>
      <c r="M934">
        <f>IF(ISBLANK(L934),AVERAGE(Table4[Total Amount]),(L934))</f>
        <v>1060.4369999999999</v>
      </c>
      <c r="N934" t="str">
        <f>_xlfn.XLOOKUP(Table4[[#This Row],[Product_ID]],Product_Dim[Product_ID],Product_Dim[Product_Name],"Missing")</f>
        <v>Women's Scarf Set</v>
      </c>
      <c r="O934" t="str">
        <f>_xlfn.XLOOKUP(Table4[[#This Row],[Product_ID]],Product_Dim[Product_ID],Product_Dim[Category],0)</f>
        <v>Clothing</v>
      </c>
      <c r="P934">
        <f>_xlfn.XLOOKUP(Table4[[#This Row],[Product_ID]],Product_Dim[Product_ID],Product_Dim[Cost Cleaned2],"0")</f>
        <v>174.02</v>
      </c>
      <c r="Q934" s="4">
        <f>IFERROR(Table4[[#This Row],[Total Amount]]-Table4[[#This Row],[Cost]]*Table4[[#This Row],[Quantity]],0)</f>
        <v>538.37699999999984</v>
      </c>
    </row>
    <row r="935" spans="1:17" x14ac:dyDescent="0.35">
      <c r="A935" t="s">
        <v>2748</v>
      </c>
      <c r="B935" s="1">
        <v>45396</v>
      </c>
      <c r="C935" t="s">
        <v>219</v>
      </c>
      <c r="D935" t="s">
        <v>1618</v>
      </c>
      <c r="E935" t="s">
        <v>1786</v>
      </c>
      <c r="F935" t="str">
        <f>_xlfn.XLOOKUP(Table4[[#This Row],[Store_ID]],Table2[Store_ID],Table2[Region],"Unknown")</f>
        <v>South</v>
      </c>
      <c r="G935">
        <v>3</v>
      </c>
      <c r="H935">
        <f>IF(ISBLANK(G935),AVERAGE(Table4[Quantity]),(G935))</f>
        <v>3</v>
      </c>
      <c r="I935">
        <v>649.78</v>
      </c>
      <c r="J935">
        <f>IF(ISBLANK(I935),AVERAGE(Table4[Unit_Price]),(I935))</f>
        <v>649.78</v>
      </c>
      <c r="K935">
        <v>0.1</v>
      </c>
      <c r="L935">
        <f>Table4[[#This Row],[Quantity cleaned]]*Table4[[#This Row],[Unit Price Cleaned]]*(1-Table4[[#This Row],[Discount]])</f>
        <v>1754.4059999999999</v>
      </c>
      <c r="M935">
        <f>IF(ISBLANK(L935),AVERAGE(Table4[Total Amount]),(L935))</f>
        <v>1754.4059999999999</v>
      </c>
      <c r="N935" t="str">
        <f>_xlfn.XLOOKUP(Table4[[#This Row],[Product_ID]],Product_Dim[Product_ID],Product_Dim[Product_Name],"Missing")</f>
        <v>Sports Water Hydration Pack</v>
      </c>
      <c r="O935" t="str">
        <f>_xlfn.XLOOKUP(Table4[[#This Row],[Product_ID]],Product_Dim[Product_ID],Product_Dim[Category],0)</f>
        <v>Sports</v>
      </c>
      <c r="P935">
        <f>_xlfn.XLOOKUP(Table4[[#This Row],[Product_ID]],Product_Dim[Product_ID],Product_Dim[Cost Cleaned2],"0")</f>
        <v>135.61000000000001</v>
      </c>
      <c r="Q935" s="4">
        <f>IFERROR(Table4[[#This Row],[Total Amount]]-Table4[[#This Row],[Cost]]*Table4[[#This Row],[Quantity]],0)</f>
        <v>1347.576</v>
      </c>
    </row>
    <row r="936" spans="1:17" x14ac:dyDescent="0.35">
      <c r="A936" t="s">
        <v>2749</v>
      </c>
      <c r="B936" s="1">
        <v>45317</v>
      </c>
      <c r="C936" t="s">
        <v>780</v>
      </c>
      <c r="D936" t="s">
        <v>1620</v>
      </c>
      <c r="E936" t="s">
        <v>1780</v>
      </c>
      <c r="F936" t="str">
        <f>_xlfn.XLOOKUP(Table4[[#This Row],[Store_ID]],Table2[Store_ID],Table2[Region],"Unknown")</f>
        <v>South</v>
      </c>
      <c r="G936">
        <v>2</v>
      </c>
      <c r="H936">
        <f>IF(ISBLANK(G936),AVERAGE(Table4[Quantity]),(G936))</f>
        <v>2</v>
      </c>
      <c r="I936">
        <v>986.73</v>
      </c>
      <c r="J936">
        <f>IF(ISBLANK(I936),AVERAGE(Table4[Unit_Price]),(I936))</f>
        <v>986.73</v>
      </c>
      <c r="K936">
        <v>0.05</v>
      </c>
      <c r="L936">
        <f>Table4[[#This Row],[Quantity cleaned]]*Table4[[#This Row],[Unit Price Cleaned]]*(1-Table4[[#This Row],[Discount]])</f>
        <v>1874.787</v>
      </c>
      <c r="M936">
        <f>IF(ISBLANK(L936),AVERAGE(Table4[Total Amount]),(L936))</f>
        <v>1874.787</v>
      </c>
      <c r="N936" t="str">
        <f>_xlfn.XLOOKUP(Table4[[#This Row],[Product_ID]],Product_Dim[Product_ID],Product_Dim[Product_Name],"Missing")</f>
        <v>Portable Power Bank</v>
      </c>
      <c r="O936" t="str">
        <f>_xlfn.XLOOKUP(Table4[[#This Row],[Product_ID]],Product_Dim[Product_ID],Product_Dim[Category],0)</f>
        <v>Electronics</v>
      </c>
      <c r="P936">
        <f>_xlfn.XLOOKUP(Table4[[#This Row],[Product_ID]],Product_Dim[Product_ID],Product_Dim[Cost Cleaned2],"0")</f>
        <v>326.06</v>
      </c>
      <c r="Q936" s="4">
        <f>IFERROR(Table4[[#This Row],[Total Amount]]-Table4[[#This Row],[Cost]]*Table4[[#This Row],[Quantity]],0)</f>
        <v>1222.6669999999999</v>
      </c>
    </row>
    <row r="937" spans="1:17" x14ac:dyDescent="0.35">
      <c r="A937" t="s">
        <v>2750</v>
      </c>
      <c r="B937" s="1">
        <v>45235</v>
      </c>
      <c r="C937" t="s">
        <v>409</v>
      </c>
      <c r="D937" t="s">
        <v>1568</v>
      </c>
      <c r="E937" t="s">
        <v>1795</v>
      </c>
      <c r="F937" t="str">
        <f>_xlfn.XLOOKUP(Table4[[#This Row],[Store_ID]],Table2[Store_ID],Table2[Region],"Unknown")</f>
        <v>North</v>
      </c>
      <c r="G937">
        <v>2</v>
      </c>
      <c r="H937">
        <f>IF(ISBLANK(G937),AVERAGE(Table4[Quantity]),(G937))</f>
        <v>2</v>
      </c>
      <c r="I937">
        <v>65.44</v>
      </c>
      <c r="J937">
        <f>IF(ISBLANK(I937),AVERAGE(Table4[Unit_Price]),(I937))</f>
        <v>65.44</v>
      </c>
      <c r="K937">
        <v>0.05</v>
      </c>
      <c r="L937">
        <f>Table4[[#This Row],[Quantity cleaned]]*Table4[[#This Row],[Unit Price Cleaned]]*(1-Table4[[#This Row],[Discount]])</f>
        <v>124.33599999999998</v>
      </c>
      <c r="M937">
        <f>IF(ISBLANK(L937),AVERAGE(Table4[Total Amount]),(L937))</f>
        <v>124.33599999999998</v>
      </c>
      <c r="N937" t="str">
        <f>_xlfn.XLOOKUP(Table4[[#This Row],[Product_ID]],Product_Dim[Product_ID],Product_Dim[Product_Name],"Missing")</f>
        <v>USB-C Fast Charger</v>
      </c>
      <c r="O937" t="str">
        <f>_xlfn.XLOOKUP(Table4[[#This Row],[Product_ID]],Product_Dim[Product_ID],Product_Dim[Category],0)</f>
        <v>Electronics</v>
      </c>
      <c r="P937">
        <f>_xlfn.XLOOKUP(Table4[[#This Row],[Product_ID]],Product_Dim[Product_ID],Product_Dim[Cost Cleaned2],"0")</f>
        <v>242.23</v>
      </c>
      <c r="Q937" s="4">
        <f>IFERROR(Table4[[#This Row],[Total Amount]]-Table4[[#This Row],[Cost]]*Table4[[#This Row],[Quantity]],0)</f>
        <v>-360.12400000000002</v>
      </c>
    </row>
    <row r="938" spans="1:17" x14ac:dyDescent="0.35">
      <c r="A938" t="s">
        <v>2751</v>
      </c>
      <c r="B938" s="1">
        <v>45824</v>
      </c>
      <c r="C938" t="s">
        <v>1191</v>
      </c>
      <c r="D938" t="s">
        <v>1668</v>
      </c>
      <c r="E938" t="s">
        <v>1791</v>
      </c>
      <c r="F938" t="str">
        <f>_xlfn.XLOOKUP(Table4[[#This Row],[Store_ID]],Table2[Store_ID],Table2[Region],"Unknown")</f>
        <v>East</v>
      </c>
      <c r="G938">
        <v>3</v>
      </c>
      <c r="H938">
        <f>IF(ISBLANK(G938),AVERAGE(Table4[Quantity]),(G938))</f>
        <v>3</v>
      </c>
      <c r="I938">
        <v>953.74</v>
      </c>
      <c r="J938">
        <f>IF(ISBLANK(I938),AVERAGE(Table4[Unit_Price]),(I938))</f>
        <v>953.74</v>
      </c>
      <c r="K938">
        <v>0.04</v>
      </c>
      <c r="L938">
        <f>Table4[[#This Row],[Quantity cleaned]]*Table4[[#This Row],[Unit Price Cleaned]]*(1-Table4[[#This Row],[Discount]])</f>
        <v>2746.7712000000001</v>
      </c>
      <c r="M938">
        <f>IF(ISBLANK(L938),AVERAGE(Table4[Total Amount]),(L938))</f>
        <v>2746.7712000000001</v>
      </c>
      <c r="N938" t="str">
        <f>_xlfn.XLOOKUP(Table4[[#This Row],[Product_ID]],Product_Dim[Product_ID],Product_Dim[Product_Name],"Missing")</f>
        <v>Organic Sunscreen Lotion</v>
      </c>
      <c r="O938" t="str">
        <f>_xlfn.XLOOKUP(Table4[[#This Row],[Product_ID]],Product_Dim[Product_ID],Product_Dim[Category],0)</f>
        <v>Beauty</v>
      </c>
      <c r="P938">
        <f>_xlfn.XLOOKUP(Table4[[#This Row],[Product_ID]],Product_Dim[Product_ID],Product_Dim[Cost Cleaned2],"0")</f>
        <v>266.86</v>
      </c>
      <c r="Q938" s="4">
        <f>IFERROR(Table4[[#This Row],[Total Amount]]-Table4[[#This Row],[Cost]]*Table4[[#This Row],[Quantity]],0)</f>
        <v>1946.1912000000002</v>
      </c>
    </row>
    <row r="939" spans="1:17" x14ac:dyDescent="0.35">
      <c r="A939" t="s">
        <v>2752</v>
      </c>
      <c r="B939" s="1">
        <v>45543</v>
      </c>
      <c r="C939" t="s">
        <v>242</v>
      </c>
      <c r="D939" t="s">
        <v>1694</v>
      </c>
      <c r="E939" t="s">
        <v>1783</v>
      </c>
      <c r="F939" t="str">
        <f>_xlfn.XLOOKUP(Table4[[#This Row],[Store_ID]],Table2[Store_ID],Table2[Region],"Unknown")</f>
        <v>East</v>
      </c>
      <c r="G939">
        <v>3</v>
      </c>
      <c r="H939">
        <f>IF(ISBLANK(G939),AVERAGE(Table4[Quantity]),(G939))</f>
        <v>3</v>
      </c>
      <c r="I939">
        <v>904.48</v>
      </c>
      <c r="J939">
        <f>IF(ISBLANK(I939),AVERAGE(Table4[Unit_Price]),(I939))</f>
        <v>904.48</v>
      </c>
      <c r="K939">
        <v>0.21</v>
      </c>
      <c r="L939">
        <f>Table4[[#This Row],[Quantity cleaned]]*Table4[[#This Row],[Unit Price Cleaned]]*(1-Table4[[#This Row],[Discount]])</f>
        <v>2143.6176</v>
      </c>
      <c r="M939">
        <f>IF(ISBLANK(L939),AVERAGE(Table4[Total Amount]),(L939))</f>
        <v>2143.6176</v>
      </c>
      <c r="N939" t="str">
        <f>_xlfn.XLOOKUP(Table4[[#This Row],[Product_ID]],Product_Dim[Product_ID],Product_Dim[Product_Name],"Missing")</f>
        <v>Wireless Mouse</v>
      </c>
      <c r="O939" t="str">
        <f>_xlfn.XLOOKUP(Table4[[#This Row],[Product_ID]],Product_Dim[Product_ID],Product_Dim[Category],0)</f>
        <v>Electronics</v>
      </c>
      <c r="P939">
        <f>_xlfn.XLOOKUP(Table4[[#This Row],[Product_ID]],Product_Dim[Product_ID],Product_Dim[Cost Cleaned2],"0")</f>
        <v>392.89</v>
      </c>
      <c r="Q939" s="4">
        <f>IFERROR(Table4[[#This Row],[Total Amount]]-Table4[[#This Row],[Cost]]*Table4[[#This Row],[Quantity]],0)</f>
        <v>964.94759999999997</v>
      </c>
    </row>
    <row r="940" spans="1:17" x14ac:dyDescent="0.35">
      <c r="A940" t="s">
        <v>2753</v>
      </c>
      <c r="B940" s="1">
        <v>45595</v>
      </c>
      <c r="C940" t="s">
        <v>1508</v>
      </c>
      <c r="D940" t="s">
        <v>1666</v>
      </c>
      <c r="E940" t="s">
        <v>1795</v>
      </c>
      <c r="F940" t="str">
        <f>_xlfn.XLOOKUP(Table4[[#This Row],[Store_ID]],Table2[Store_ID],Table2[Region],"Unknown")</f>
        <v>North</v>
      </c>
      <c r="G940">
        <v>3</v>
      </c>
      <c r="H940">
        <f>IF(ISBLANK(G940),AVERAGE(Table4[Quantity]),(G940))</f>
        <v>3</v>
      </c>
      <c r="I940">
        <v>920.82</v>
      </c>
      <c r="J940">
        <f>IF(ISBLANK(I940),AVERAGE(Table4[Unit_Price]),(I940))</f>
        <v>920.82</v>
      </c>
      <c r="K940">
        <v>0.1</v>
      </c>
      <c r="L940">
        <f>Table4[[#This Row],[Quantity cleaned]]*Table4[[#This Row],[Unit Price Cleaned]]*(1-Table4[[#This Row],[Discount]])</f>
        <v>2486.2139999999999</v>
      </c>
      <c r="M940">
        <f>IF(ISBLANK(L940),AVERAGE(Table4[Total Amount]),(L940))</f>
        <v>2486.2139999999999</v>
      </c>
      <c r="N940" t="str">
        <f>_xlfn.XLOOKUP(Table4[[#This Row],[Product_ID]],Product_Dim[Product_ID],Product_Dim[Product_Name],"Missing")</f>
        <v>Laptop Cooling Pad</v>
      </c>
      <c r="O940" t="str">
        <f>_xlfn.XLOOKUP(Table4[[#This Row],[Product_ID]],Product_Dim[Product_ID],Product_Dim[Category],0)</f>
        <v>Electronics</v>
      </c>
      <c r="P940">
        <f>_xlfn.XLOOKUP(Table4[[#This Row],[Product_ID]],Product_Dim[Product_ID],Product_Dim[Cost Cleaned2],"0")</f>
        <v>86.42</v>
      </c>
      <c r="Q940" s="4">
        <f>IFERROR(Table4[[#This Row],[Total Amount]]-Table4[[#This Row],[Cost]]*Table4[[#This Row],[Quantity]],0)</f>
        <v>2226.9539999999997</v>
      </c>
    </row>
    <row r="941" spans="1:17" x14ac:dyDescent="0.35">
      <c r="A941" t="s">
        <v>2754</v>
      </c>
      <c r="B941" s="1">
        <v>45803</v>
      </c>
      <c r="C941" t="s">
        <v>958</v>
      </c>
      <c r="D941" t="s">
        <v>1598</v>
      </c>
      <c r="E941" t="s">
        <v>1751</v>
      </c>
      <c r="F941" t="str">
        <f>_xlfn.XLOOKUP(Table4[[#This Row],[Store_ID]],Table2[Store_ID],Table2[Region],"Unknown")</f>
        <v>North</v>
      </c>
      <c r="G941">
        <v>1</v>
      </c>
      <c r="H941">
        <f>IF(ISBLANK(G941),AVERAGE(Table4[Quantity]),(G941))</f>
        <v>1</v>
      </c>
      <c r="I941">
        <v>182.28</v>
      </c>
      <c r="J941">
        <f>IF(ISBLANK(I941),AVERAGE(Table4[Unit_Price]),(I941))</f>
        <v>182.28</v>
      </c>
      <c r="K941">
        <v>0.15</v>
      </c>
      <c r="L941">
        <f>Table4[[#This Row],[Quantity cleaned]]*Table4[[#This Row],[Unit Price Cleaned]]*(1-Table4[[#This Row],[Discount]])</f>
        <v>154.93799999999999</v>
      </c>
      <c r="M941">
        <f>IF(ISBLANK(L941),AVERAGE(Table4[Total Amount]),(L941))</f>
        <v>154.93799999999999</v>
      </c>
      <c r="N941" t="str">
        <f>_xlfn.XLOOKUP(Table4[[#This Row],[Product_ID]],Product_Dim[Product_ID],Product_Dim[Product_Name],"Missing")</f>
        <v>Sports Stopwatch Timer</v>
      </c>
      <c r="O941" t="str">
        <f>_xlfn.XLOOKUP(Table4[[#This Row],[Product_ID]],Product_Dim[Product_ID],Product_Dim[Category],0)</f>
        <v>Sports</v>
      </c>
      <c r="P941">
        <f>_xlfn.XLOOKUP(Table4[[#This Row],[Product_ID]],Product_Dim[Product_ID],Product_Dim[Cost Cleaned2],"0")</f>
        <v>38.76</v>
      </c>
      <c r="Q941" s="4">
        <f>IFERROR(Table4[[#This Row],[Total Amount]]-Table4[[#This Row],[Cost]]*Table4[[#This Row],[Quantity]],0)</f>
        <v>116.178</v>
      </c>
    </row>
    <row r="942" spans="1:17" x14ac:dyDescent="0.35">
      <c r="A942" t="s">
        <v>2755</v>
      </c>
      <c r="B942" s="1">
        <v>45880</v>
      </c>
      <c r="C942" t="s">
        <v>1372</v>
      </c>
      <c r="D942" t="s">
        <v>1604</v>
      </c>
      <c r="E942" t="s">
        <v>1798</v>
      </c>
      <c r="F942" t="str">
        <f>_xlfn.XLOOKUP(Table4[[#This Row],[Store_ID]],Table2[Store_ID],Table2[Region],"Unknown")</f>
        <v>West</v>
      </c>
      <c r="G942">
        <v>3</v>
      </c>
      <c r="H942">
        <f>IF(ISBLANK(G942),AVERAGE(Table4[Quantity]),(G942))</f>
        <v>3</v>
      </c>
      <c r="I942">
        <v>938.68</v>
      </c>
      <c r="J942">
        <f>IF(ISBLANK(I942),AVERAGE(Table4[Unit_Price]),(I942))</f>
        <v>938.68</v>
      </c>
      <c r="K942">
        <v>0.14000000000000001</v>
      </c>
      <c r="L942">
        <f>Table4[[#This Row],[Quantity cleaned]]*Table4[[#This Row],[Unit Price Cleaned]]*(1-Table4[[#This Row],[Discount]])</f>
        <v>2421.7943999999998</v>
      </c>
      <c r="M942">
        <f>IF(ISBLANK(L942),AVERAGE(Table4[Total Amount]),(L942))</f>
        <v>2421.7943999999998</v>
      </c>
      <c r="N942" t="str">
        <f>_xlfn.XLOOKUP(Table4[[#This Row],[Product_ID]],Product_Dim[Product_ID],Product_Dim[Product_Name],"Missing")</f>
        <v>Basketball</v>
      </c>
      <c r="O942" t="str">
        <f>_xlfn.XLOOKUP(Table4[[#This Row],[Product_ID]],Product_Dim[Product_ID],Product_Dim[Category],0)</f>
        <v>Sports</v>
      </c>
      <c r="P942">
        <f>_xlfn.XLOOKUP(Table4[[#This Row],[Product_ID]],Product_Dim[Product_ID],Product_Dim[Cost Cleaned2],"0")</f>
        <v>204.39</v>
      </c>
      <c r="Q942" s="4">
        <f>IFERROR(Table4[[#This Row],[Total Amount]]-Table4[[#This Row],[Cost]]*Table4[[#This Row],[Quantity]],0)</f>
        <v>1808.6243999999997</v>
      </c>
    </row>
    <row r="943" spans="1:17" x14ac:dyDescent="0.35">
      <c r="A943" t="s">
        <v>2756</v>
      </c>
      <c r="B943" s="1">
        <v>45690</v>
      </c>
      <c r="C943" t="s">
        <v>290</v>
      </c>
      <c r="D943" t="s">
        <v>1724</v>
      </c>
      <c r="E943" t="s">
        <v>1767</v>
      </c>
      <c r="F943" t="str">
        <f>_xlfn.XLOOKUP(Table4[[#This Row],[Store_ID]],Table2[Store_ID],Table2[Region],"Unknown")</f>
        <v>North</v>
      </c>
      <c r="G943">
        <v>3</v>
      </c>
      <c r="H943">
        <f>IF(ISBLANK(G943),AVERAGE(Table4[Quantity]),(G943))</f>
        <v>3</v>
      </c>
      <c r="I943">
        <v>219.96</v>
      </c>
      <c r="J943">
        <f>IF(ISBLANK(I943),AVERAGE(Table4[Unit_Price]),(I943))</f>
        <v>219.96</v>
      </c>
      <c r="K943">
        <v>0.18</v>
      </c>
      <c r="L943">
        <f>Table4[[#This Row],[Quantity cleaned]]*Table4[[#This Row],[Unit Price Cleaned]]*(1-Table4[[#This Row],[Discount]])</f>
        <v>541.10160000000008</v>
      </c>
      <c r="M943">
        <f>IF(ISBLANK(L943),AVERAGE(Table4[Total Amount]),(L943))</f>
        <v>541.10160000000008</v>
      </c>
      <c r="N943" t="str">
        <f>_xlfn.XLOOKUP(Table4[[#This Row],[Product_ID]],Product_Dim[Product_ID],Product_Dim[Product_Name],"Missing")</f>
        <v>Women's High Heels</v>
      </c>
      <c r="O943" t="str">
        <f>_xlfn.XLOOKUP(Table4[[#This Row],[Product_ID]],Product_Dim[Product_ID],Product_Dim[Category],0)</f>
        <v>Clothing</v>
      </c>
      <c r="P943">
        <f>_xlfn.XLOOKUP(Table4[[#This Row],[Product_ID]],Product_Dim[Product_ID],Product_Dim[Cost Cleaned2],"0")</f>
        <v>438.25</v>
      </c>
      <c r="Q943" s="4">
        <f>IFERROR(Table4[[#This Row],[Total Amount]]-Table4[[#This Row],[Cost]]*Table4[[#This Row],[Quantity]],0)</f>
        <v>-773.64839999999992</v>
      </c>
    </row>
    <row r="944" spans="1:17" x14ac:dyDescent="0.35">
      <c r="A944" t="s">
        <v>2757</v>
      </c>
      <c r="B944" s="1">
        <v>45841</v>
      </c>
      <c r="C944" t="s">
        <v>1453</v>
      </c>
      <c r="D944" t="s">
        <v>1684</v>
      </c>
      <c r="E944" t="s">
        <v>1804</v>
      </c>
      <c r="F944" t="str">
        <f>_xlfn.XLOOKUP(Table4[[#This Row],[Store_ID]],Table2[Store_ID],Table2[Region],"Unknown")</f>
        <v>East</v>
      </c>
      <c r="G944">
        <v>3</v>
      </c>
      <c r="H944">
        <f>IF(ISBLANK(G944),AVERAGE(Table4[Quantity]),(G944))</f>
        <v>3</v>
      </c>
      <c r="I944">
        <v>385.74</v>
      </c>
      <c r="J944">
        <f>IF(ISBLANK(I944),AVERAGE(Table4[Unit_Price]),(I944))</f>
        <v>385.74</v>
      </c>
      <c r="K944">
        <v>0.27</v>
      </c>
      <c r="L944">
        <f>Table4[[#This Row],[Quantity cleaned]]*Table4[[#This Row],[Unit Price Cleaned]]*(1-Table4[[#This Row],[Discount]])</f>
        <v>844.77059999999994</v>
      </c>
      <c r="M944">
        <f>IF(ISBLANK(L944),AVERAGE(Table4[Total Amount]),(L944))</f>
        <v>844.77059999999994</v>
      </c>
      <c r="N944" t="str">
        <f>_xlfn.XLOOKUP(Table4[[#This Row],[Product_ID]],Product_Dim[Product_ID],Product_Dim[Product_Name],"Missing")</f>
        <v>Hair Repair Oil Treatment</v>
      </c>
      <c r="O944" t="str">
        <f>_xlfn.XLOOKUP(Table4[[#This Row],[Product_ID]],Product_Dim[Product_ID],Product_Dim[Category],0)</f>
        <v>Beauty</v>
      </c>
      <c r="P944">
        <f>_xlfn.XLOOKUP(Table4[[#This Row],[Product_ID]],Product_Dim[Product_ID],Product_Dim[Cost Cleaned2],"0")</f>
        <v>214.32</v>
      </c>
      <c r="Q944" s="4">
        <f>IFERROR(Table4[[#This Row],[Total Amount]]-Table4[[#This Row],[Cost]]*Table4[[#This Row],[Quantity]],0)</f>
        <v>201.81059999999991</v>
      </c>
    </row>
    <row r="945" spans="1:17" x14ac:dyDescent="0.35">
      <c r="A945" t="s">
        <v>2758</v>
      </c>
      <c r="B945" s="1">
        <v>45380</v>
      </c>
      <c r="C945" t="s">
        <v>1395</v>
      </c>
      <c r="D945" t="s">
        <v>1704</v>
      </c>
      <c r="E945" t="s">
        <v>1804</v>
      </c>
      <c r="F945" t="str">
        <f>_xlfn.XLOOKUP(Table4[[#This Row],[Store_ID]],Table2[Store_ID],Table2[Region],"Unknown")</f>
        <v>East</v>
      </c>
      <c r="G945">
        <v>2</v>
      </c>
      <c r="H945">
        <f>IF(ISBLANK(G945),AVERAGE(Table4[Quantity]),(G945))</f>
        <v>2</v>
      </c>
      <c r="I945">
        <v>830.94</v>
      </c>
      <c r="J945">
        <f>IF(ISBLANK(I945),AVERAGE(Table4[Unit_Price]),(I945))</f>
        <v>830.94</v>
      </c>
      <c r="K945">
        <v>0.28000000000000003</v>
      </c>
      <c r="L945">
        <f>Table4[[#This Row],[Quantity cleaned]]*Table4[[#This Row],[Unit Price Cleaned]]*(1-Table4[[#This Row],[Discount]])</f>
        <v>1196.5536</v>
      </c>
      <c r="M945">
        <f>IF(ISBLANK(L945),AVERAGE(Table4[Total Amount]),(L945))</f>
        <v>1196.5536</v>
      </c>
      <c r="N945" t="str">
        <f>_xlfn.XLOOKUP(Table4[[#This Row],[Product_ID]],Product_Dim[Product_ID],Product_Dim[Product_Name],"Missing")</f>
        <v>Badminton Racket Set</v>
      </c>
      <c r="O945" t="str">
        <f>_xlfn.XLOOKUP(Table4[[#This Row],[Product_ID]],Product_Dim[Product_ID],Product_Dim[Category],0)</f>
        <v>Sports</v>
      </c>
      <c r="P945">
        <f>_xlfn.XLOOKUP(Table4[[#This Row],[Product_ID]],Product_Dim[Product_ID],Product_Dim[Cost Cleaned2],"0")</f>
        <v>285.54000000000002</v>
      </c>
      <c r="Q945" s="4">
        <f>IFERROR(Table4[[#This Row],[Total Amount]]-Table4[[#This Row],[Cost]]*Table4[[#This Row],[Quantity]],0)</f>
        <v>625.47359999999992</v>
      </c>
    </row>
    <row r="946" spans="1:17" x14ac:dyDescent="0.35">
      <c r="A946" t="s">
        <v>2759</v>
      </c>
      <c r="B946" s="1">
        <v>45503</v>
      </c>
      <c r="C946" t="s">
        <v>1191</v>
      </c>
      <c r="D946" t="s">
        <v>1545</v>
      </c>
      <c r="E946" t="s">
        <v>1780</v>
      </c>
      <c r="F946" t="str">
        <f>_xlfn.XLOOKUP(Table4[[#This Row],[Store_ID]],Table2[Store_ID],Table2[Region],"Unknown")</f>
        <v>South</v>
      </c>
      <c r="G946">
        <v>3</v>
      </c>
      <c r="H946">
        <f>IF(ISBLANK(G946),AVERAGE(Table4[Quantity]),(G946))</f>
        <v>3</v>
      </c>
      <c r="I946">
        <v>462.75</v>
      </c>
      <c r="J946">
        <f>IF(ISBLANK(I946),AVERAGE(Table4[Unit_Price]),(I946))</f>
        <v>462.75</v>
      </c>
      <c r="K946">
        <v>0.22</v>
      </c>
      <c r="L946">
        <f>Table4[[#This Row],[Quantity cleaned]]*Table4[[#This Row],[Unit Price Cleaned]]*(1-Table4[[#This Row],[Discount]])</f>
        <v>1082.835</v>
      </c>
      <c r="M946">
        <f>IF(ISBLANK(L946),AVERAGE(Table4[Total Amount]),(L946))</f>
        <v>1082.835</v>
      </c>
      <c r="N946" t="str">
        <f>_xlfn.XLOOKUP(Table4[[#This Row],[Product_ID]],Product_Dim[Product_ID],Product_Dim[Product_Name],"Missing")</f>
        <v>Men's Running Jacket</v>
      </c>
      <c r="O946" t="str">
        <f>_xlfn.XLOOKUP(Table4[[#This Row],[Product_ID]],Product_Dim[Product_ID],Product_Dim[Category],0)</f>
        <v>Clothing</v>
      </c>
      <c r="P946">
        <f>_xlfn.XLOOKUP(Table4[[#This Row],[Product_ID]],Product_Dim[Product_ID],Product_Dim[Cost Cleaned2],"0")</f>
        <v>364.67</v>
      </c>
      <c r="Q946" s="4">
        <f>IFERROR(Table4[[#This Row],[Total Amount]]-Table4[[#This Row],[Cost]]*Table4[[#This Row],[Quantity]],0)</f>
        <v>-11.174999999999955</v>
      </c>
    </row>
    <row r="947" spans="1:17" x14ac:dyDescent="0.35">
      <c r="A947" t="s">
        <v>2760</v>
      </c>
      <c r="B947" s="1">
        <v>45567</v>
      </c>
      <c r="C947" t="s">
        <v>242</v>
      </c>
      <c r="D947" t="s">
        <v>1570</v>
      </c>
      <c r="E947" t="s">
        <v>1795</v>
      </c>
      <c r="F947" t="str">
        <f>_xlfn.XLOOKUP(Table4[[#This Row],[Store_ID]],Table2[Store_ID],Table2[Region],"Unknown")</f>
        <v>North</v>
      </c>
      <c r="G947">
        <v>4</v>
      </c>
      <c r="H947">
        <f>IF(ISBLANK(G947),AVERAGE(Table4[Quantity]),(G947))</f>
        <v>4</v>
      </c>
      <c r="I947">
        <v>973.9</v>
      </c>
      <c r="J947">
        <f>IF(ISBLANK(I947),AVERAGE(Table4[Unit_Price]),(I947))</f>
        <v>973.9</v>
      </c>
      <c r="K947">
        <v>0.02</v>
      </c>
      <c r="L947">
        <f>Table4[[#This Row],[Quantity cleaned]]*Table4[[#This Row],[Unit Price Cleaned]]*(1-Table4[[#This Row],[Discount]])</f>
        <v>3817.6879999999996</v>
      </c>
      <c r="M947">
        <f>IF(ISBLANK(L947),AVERAGE(Table4[Total Amount]),(L947))</f>
        <v>3817.6879999999996</v>
      </c>
      <c r="N947" t="str">
        <f>_xlfn.XLOOKUP(Table4[[#This Row],[Product_ID]],Product_Dim[Product_ID],Product_Dim[Product_Name],"Missing")</f>
        <v>Decorative Wall Mirror</v>
      </c>
      <c r="O947" t="str">
        <f>_xlfn.XLOOKUP(Table4[[#This Row],[Product_ID]],Product_Dim[Product_ID],Product_Dim[Category],0)</f>
        <v>Home</v>
      </c>
      <c r="P947">
        <f>_xlfn.XLOOKUP(Table4[[#This Row],[Product_ID]],Product_Dim[Product_ID],Product_Dim[Cost Cleaned2],"0")</f>
        <v>48.01</v>
      </c>
      <c r="Q947" s="4">
        <f>IFERROR(Table4[[#This Row],[Total Amount]]-Table4[[#This Row],[Cost]]*Table4[[#This Row],[Quantity]],0)</f>
        <v>3625.6479999999997</v>
      </c>
    </row>
    <row r="948" spans="1:17" x14ac:dyDescent="0.35">
      <c r="A948" t="s">
        <v>2761</v>
      </c>
      <c r="B948" s="1">
        <v>45600</v>
      </c>
      <c r="C948" t="s">
        <v>470</v>
      </c>
      <c r="D948" t="s">
        <v>1612</v>
      </c>
      <c r="E948" t="s">
        <v>1751</v>
      </c>
      <c r="F948" t="str">
        <f>_xlfn.XLOOKUP(Table4[[#This Row],[Store_ID]],Table2[Store_ID],Table2[Region],"Unknown")</f>
        <v>North</v>
      </c>
      <c r="G948">
        <v>2</v>
      </c>
      <c r="H948">
        <f>IF(ISBLANK(G948),AVERAGE(Table4[Quantity]),(G948))</f>
        <v>2</v>
      </c>
      <c r="I948">
        <v>157.18</v>
      </c>
      <c r="J948">
        <f>IF(ISBLANK(I948),AVERAGE(Table4[Unit_Price]),(I948))</f>
        <v>157.18</v>
      </c>
      <c r="K948">
        <v>0.15</v>
      </c>
      <c r="L948">
        <f>Table4[[#This Row],[Quantity cleaned]]*Table4[[#This Row],[Unit Price Cleaned]]*(1-Table4[[#This Row],[Discount]])</f>
        <v>267.20600000000002</v>
      </c>
      <c r="M948">
        <f>IF(ISBLANK(L948),AVERAGE(Table4[Total Amount]),(L948))</f>
        <v>267.20600000000002</v>
      </c>
      <c r="N948" t="str">
        <f>_xlfn.XLOOKUP(Table4[[#This Row],[Product_ID]],Product_Dim[Product_ID],Product_Dim[Product_Name],"Missing")</f>
        <v>Bedroom Table Lamp</v>
      </c>
      <c r="O948" t="str">
        <f>_xlfn.XLOOKUP(Table4[[#This Row],[Product_ID]],Product_Dim[Product_ID],Product_Dim[Category],0)</f>
        <v>Home</v>
      </c>
      <c r="P948">
        <f>_xlfn.XLOOKUP(Table4[[#This Row],[Product_ID]],Product_Dim[Product_ID],Product_Dim[Cost Cleaned2],"0")</f>
        <v>382.22</v>
      </c>
      <c r="Q948" s="4">
        <f>IFERROR(Table4[[#This Row],[Total Amount]]-Table4[[#This Row],[Cost]]*Table4[[#This Row],[Quantity]],0)</f>
        <v>-497.23400000000004</v>
      </c>
    </row>
    <row r="949" spans="1:17" x14ac:dyDescent="0.35">
      <c r="A949" t="s">
        <v>2762</v>
      </c>
      <c r="B949" s="1">
        <v>45415</v>
      </c>
      <c r="C949" t="s">
        <v>58</v>
      </c>
      <c r="D949" t="s">
        <v>1688</v>
      </c>
      <c r="E949" t="s">
        <v>1791</v>
      </c>
      <c r="F949" t="str">
        <f>_xlfn.XLOOKUP(Table4[[#This Row],[Store_ID]],Table2[Store_ID],Table2[Region],"Unknown")</f>
        <v>East</v>
      </c>
      <c r="G949">
        <v>3</v>
      </c>
      <c r="H949">
        <f>IF(ISBLANK(G949),AVERAGE(Table4[Quantity]),(G949))</f>
        <v>3</v>
      </c>
      <c r="I949">
        <v>239.57</v>
      </c>
      <c r="J949">
        <f>IF(ISBLANK(I949),AVERAGE(Table4[Unit_Price]),(I949))</f>
        <v>239.57</v>
      </c>
      <c r="K949">
        <v>0.16</v>
      </c>
      <c r="L949">
        <f>Table4[[#This Row],[Quantity cleaned]]*Table4[[#This Row],[Unit Price Cleaned]]*(1-Table4[[#This Row],[Discount]])</f>
        <v>603.71640000000002</v>
      </c>
      <c r="M949">
        <f>IF(ISBLANK(L949),AVERAGE(Table4[Total Amount]),(L949))</f>
        <v>603.71640000000002</v>
      </c>
      <c r="N949" t="str">
        <f>_xlfn.XLOOKUP(Table4[[#This Row],[Product_ID]],Product_Dim[Product_ID],Product_Dim[Product_Name],"Missing")</f>
        <v>Shin Guards – Adult</v>
      </c>
      <c r="O949" t="str">
        <f>_xlfn.XLOOKUP(Table4[[#This Row],[Product_ID]],Product_Dim[Product_ID],Product_Dim[Category],0)</f>
        <v>Sports</v>
      </c>
      <c r="P949">
        <f>_xlfn.XLOOKUP(Table4[[#This Row],[Product_ID]],Product_Dim[Product_ID],Product_Dim[Cost Cleaned2],"0")</f>
        <v>107.06</v>
      </c>
      <c r="Q949" s="4">
        <f>IFERROR(Table4[[#This Row],[Total Amount]]-Table4[[#This Row],[Cost]]*Table4[[#This Row],[Quantity]],0)</f>
        <v>282.53640000000001</v>
      </c>
    </row>
    <row r="950" spans="1:17" x14ac:dyDescent="0.35">
      <c r="A950" t="s">
        <v>2763</v>
      </c>
      <c r="B950" s="1">
        <v>45343</v>
      </c>
      <c r="C950" t="s">
        <v>1024</v>
      </c>
      <c r="D950" t="s">
        <v>1559</v>
      </c>
      <c r="E950" t="s">
        <v>1798</v>
      </c>
      <c r="F950" t="str">
        <f>_xlfn.XLOOKUP(Table4[[#This Row],[Store_ID]],Table2[Store_ID],Table2[Region],"Unknown")</f>
        <v>West</v>
      </c>
      <c r="G950">
        <v>4</v>
      </c>
      <c r="H950">
        <f>IF(ISBLANK(G950),AVERAGE(Table4[Quantity]),(G950))</f>
        <v>4</v>
      </c>
      <c r="I950">
        <v>583.21</v>
      </c>
      <c r="J950">
        <f>IF(ISBLANK(I950),AVERAGE(Table4[Unit_Price]),(I950))</f>
        <v>583.21</v>
      </c>
      <c r="K950">
        <v>0.2</v>
      </c>
      <c r="L950">
        <f>Table4[[#This Row],[Quantity cleaned]]*Table4[[#This Row],[Unit Price Cleaned]]*(1-Table4[[#This Row],[Discount]])</f>
        <v>1866.2720000000002</v>
      </c>
      <c r="M950">
        <f>IF(ISBLANK(L950),AVERAGE(Table4[Total Amount]),(L950))</f>
        <v>1866.2720000000002</v>
      </c>
      <c r="N950" t="str">
        <f>_xlfn.XLOOKUP(Table4[[#This Row],[Product_ID]],Product_Dim[Product_ID],Product_Dim[Product_Name],"Missing")</f>
        <v>Adjustable Dumbbell Set</v>
      </c>
      <c r="O950" t="str">
        <f>_xlfn.XLOOKUP(Table4[[#This Row],[Product_ID]],Product_Dim[Product_ID],Product_Dim[Category],0)</f>
        <v>Sports</v>
      </c>
      <c r="P950">
        <f>_xlfn.XLOOKUP(Table4[[#This Row],[Product_ID]],Product_Dim[Product_ID],Product_Dim[Cost Cleaned2],"0")</f>
        <v>495.72</v>
      </c>
      <c r="Q950" s="4">
        <f>IFERROR(Table4[[#This Row],[Total Amount]]-Table4[[#This Row],[Cost]]*Table4[[#This Row],[Quantity]],0)</f>
        <v>-116.60799999999995</v>
      </c>
    </row>
    <row r="951" spans="1:17" x14ac:dyDescent="0.35">
      <c r="A951" t="s">
        <v>2764</v>
      </c>
      <c r="B951" s="1">
        <v>45399</v>
      </c>
      <c r="C951" t="s">
        <v>1278</v>
      </c>
      <c r="D951" t="s">
        <v>1704</v>
      </c>
      <c r="E951" t="s">
        <v>1776</v>
      </c>
      <c r="F951" t="str">
        <f>_xlfn.XLOOKUP(Table4[[#This Row],[Store_ID]],Table2[Store_ID],Table2[Region],"Unknown")</f>
        <v>West</v>
      </c>
      <c r="G951">
        <v>3</v>
      </c>
      <c r="H951">
        <f>IF(ISBLANK(G951),AVERAGE(Table4[Quantity]),(G951))</f>
        <v>3</v>
      </c>
      <c r="I951">
        <v>758.75</v>
      </c>
      <c r="J951">
        <f>IF(ISBLANK(I951),AVERAGE(Table4[Unit_Price]),(I951))</f>
        <v>758.75</v>
      </c>
      <c r="K951">
        <v>0.27</v>
      </c>
      <c r="L951">
        <f>Table4[[#This Row],[Quantity cleaned]]*Table4[[#This Row],[Unit Price Cleaned]]*(1-Table4[[#This Row],[Discount]])</f>
        <v>1661.6624999999999</v>
      </c>
      <c r="M951">
        <f>IF(ISBLANK(L951),AVERAGE(Table4[Total Amount]),(L951))</f>
        <v>1661.6624999999999</v>
      </c>
      <c r="N951" t="str">
        <f>_xlfn.XLOOKUP(Table4[[#This Row],[Product_ID]],Product_Dim[Product_ID],Product_Dim[Product_Name],"Missing")</f>
        <v>Badminton Racket Set</v>
      </c>
      <c r="O951" t="str">
        <f>_xlfn.XLOOKUP(Table4[[#This Row],[Product_ID]],Product_Dim[Product_ID],Product_Dim[Category],0)</f>
        <v>Sports</v>
      </c>
      <c r="P951">
        <f>_xlfn.XLOOKUP(Table4[[#This Row],[Product_ID]],Product_Dim[Product_ID],Product_Dim[Cost Cleaned2],"0")</f>
        <v>285.54000000000002</v>
      </c>
      <c r="Q951" s="4">
        <f>IFERROR(Table4[[#This Row],[Total Amount]]-Table4[[#This Row],[Cost]]*Table4[[#This Row],[Quantity]],0)</f>
        <v>805.04249999999979</v>
      </c>
    </row>
    <row r="952" spans="1:17" x14ac:dyDescent="0.35">
      <c r="A952" t="s">
        <v>2765</v>
      </c>
      <c r="B952" s="1">
        <v>45689</v>
      </c>
      <c r="C952" t="s">
        <v>970</v>
      </c>
      <c r="D952" t="s">
        <v>1664</v>
      </c>
      <c r="E952" t="s">
        <v>1767</v>
      </c>
      <c r="F952" t="str">
        <f>_xlfn.XLOOKUP(Table4[[#This Row],[Store_ID]],Table2[Store_ID],Table2[Region],"Unknown")</f>
        <v>North</v>
      </c>
      <c r="G952">
        <v>4</v>
      </c>
      <c r="H952">
        <f>IF(ISBLANK(G952),AVERAGE(Table4[Quantity]),(G952))</f>
        <v>4</v>
      </c>
      <c r="I952">
        <v>372.42</v>
      </c>
      <c r="J952">
        <f>IF(ISBLANK(I952),AVERAGE(Table4[Unit_Price]),(I952))</f>
        <v>372.42</v>
      </c>
      <c r="K952">
        <v>0.19</v>
      </c>
      <c r="L952">
        <f>Table4[[#This Row],[Quantity cleaned]]*Table4[[#This Row],[Unit Price Cleaned]]*(1-Table4[[#This Row],[Discount]])</f>
        <v>1206.6408000000001</v>
      </c>
      <c r="M952">
        <f>IF(ISBLANK(L952),AVERAGE(Table4[Total Amount]),(L952))</f>
        <v>1206.6408000000001</v>
      </c>
      <c r="N952" t="str">
        <f>_xlfn.XLOOKUP(Table4[[#This Row],[Product_ID]],Product_Dim[Product_ID],Product_Dim[Product_Name],"Missing")</f>
        <v>Tennis Ball 3-Pack</v>
      </c>
      <c r="O952" t="str">
        <f>_xlfn.XLOOKUP(Table4[[#This Row],[Product_ID]],Product_Dim[Product_ID],Product_Dim[Category],0)</f>
        <v>Sports</v>
      </c>
      <c r="P952">
        <f>_xlfn.XLOOKUP(Table4[[#This Row],[Product_ID]],Product_Dim[Product_ID],Product_Dim[Cost Cleaned2],"0")</f>
        <v>103.45</v>
      </c>
      <c r="Q952" s="4">
        <f>IFERROR(Table4[[#This Row],[Total Amount]]-Table4[[#This Row],[Cost]]*Table4[[#This Row],[Quantity]],0)</f>
        <v>792.84080000000017</v>
      </c>
    </row>
    <row r="953" spans="1:17" x14ac:dyDescent="0.35">
      <c r="A953" t="s">
        <v>2766</v>
      </c>
      <c r="B953" s="1">
        <v>45699</v>
      </c>
      <c r="C953" t="s">
        <v>512</v>
      </c>
      <c r="D953" t="s">
        <v>1668</v>
      </c>
      <c r="E953" t="s">
        <v>1807</v>
      </c>
      <c r="F953" t="str">
        <f>_xlfn.XLOOKUP(Table4[[#This Row],[Store_ID]],Table2[Store_ID],Table2[Region],"Unknown")</f>
        <v>East</v>
      </c>
      <c r="G953">
        <v>4</v>
      </c>
      <c r="H953">
        <f>IF(ISBLANK(G953),AVERAGE(Table4[Quantity]),(G953))</f>
        <v>4</v>
      </c>
      <c r="I953">
        <v>286.27999999999997</v>
      </c>
      <c r="J953">
        <f>IF(ISBLANK(I953),AVERAGE(Table4[Unit_Price]),(I953))</f>
        <v>286.27999999999997</v>
      </c>
      <c r="K953">
        <v>0.28000000000000003</v>
      </c>
      <c r="L953">
        <f>Table4[[#This Row],[Quantity cleaned]]*Table4[[#This Row],[Unit Price Cleaned]]*(1-Table4[[#This Row],[Discount]])</f>
        <v>824.48639999999989</v>
      </c>
      <c r="M953">
        <f>IF(ISBLANK(L953),AVERAGE(Table4[Total Amount]),(L953))</f>
        <v>824.48639999999989</v>
      </c>
      <c r="N953" t="str">
        <f>_xlfn.XLOOKUP(Table4[[#This Row],[Product_ID]],Product_Dim[Product_ID],Product_Dim[Product_Name],"Missing")</f>
        <v>Organic Sunscreen Lotion</v>
      </c>
      <c r="O953" t="str">
        <f>_xlfn.XLOOKUP(Table4[[#This Row],[Product_ID]],Product_Dim[Product_ID],Product_Dim[Category],0)</f>
        <v>Beauty</v>
      </c>
      <c r="P953">
        <f>_xlfn.XLOOKUP(Table4[[#This Row],[Product_ID]],Product_Dim[Product_ID],Product_Dim[Cost Cleaned2],"0")</f>
        <v>266.86</v>
      </c>
      <c r="Q953" s="4">
        <f>IFERROR(Table4[[#This Row],[Total Amount]]-Table4[[#This Row],[Cost]]*Table4[[#This Row],[Quantity]],0)</f>
        <v>-242.95360000000016</v>
      </c>
    </row>
    <row r="954" spans="1:17" x14ac:dyDescent="0.35">
      <c r="A954" t="s">
        <v>2767</v>
      </c>
      <c r="B954" s="1">
        <v>45663</v>
      </c>
      <c r="C954" t="s">
        <v>882</v>
      </c>
      <c r="D954" t="s">
        <v>1688</v>
      </c>
      <c r="E954" t="s">
        <v>1786</v>
      </c>
      <c r="F954" t="str">
        <f>_xlfn.XLOOKUP(Table4[[#This Row],[Store_ID]],Table2[Store_ID],Table2[Region],"Unknown")</f>
        <v>South</v>
      </c>
      <c r="G954">
        <v>3</v>
      </c>
      <c r="H954">
        <f>IF(ISBLANK(G954),AVERAGE(Table4[Quantity]),(G954))</f>
        <v>3</v>
      </c>
      <c r="I954">
        <v>488.37</v>
      </c>
      <c r="J954">
        <f>IF(ISBLANK(I954),AVERAGE(Table4[Unit_Price]),(I954))</f>
        <v>488.37</v>
      </c>
      <c r="K954">
        <v>0.27</v>
      </c>
      <c r="L954">
        <f>Table4[[#This Row],[Quantity cleaned]]*Table4[[#This Row],[Unit Price Cleaned]]*(1-Table4[[#This Row],[Discount]])</f>
        <v>1069.5303000000001</v>
      </c>
      <c r="M954">
        <f>IF(ISBLANK(L954),AVERAGE(Table4[Total Amount]),(L954))</f>
        <v>1069.5303000000001</v>
      </c>
      <c r="N954" t="str">
        <f>_xlfn.XLOOKUP(Table4[[#This Row],[Product_ID]],Product_Dim[Product_ID],Product_Dim[Product_Name],"Missing")</f>
        <v>Shin Guards – Adult</v>
      </c>
      <c r="O954" t="str">
        <f>_xlfn.XLOOKUP(Table4[[#This Row],[Product_ID]],Product_Dim[Product_ID],Product_Dim[Category],0)</f>
        <v>Sports</v>
      </c>
      <c r="P954">
        <f>_xlfn.XLOOKUP(Table4[[#This Row],[Product_ID]],Product_Dim[Product_ID],Product_Dim[Cost Cleaned2],"0")</f>
        <v>107.06</v>
      </c>
      <c r="Q954" s="4">
        <f>IFERROR(Table4[[#This Row],[Total Amount]]-Table4[[#This Row],[Cost]]*Table4[[#This Row],[Quantity]],0)</f>
        <v>748.35030000000006</v>
      </c>
    </row>
    <row r="955" spans="1:17" x14ac:dyDescent="0.35">
      <c r="A955" t="s">
        <v>2768</v>
      </c>
      <c r="B955" s="1">
        <v>45377</v>
      </c>
      <c r="C955" t="s">
        <v>1441</v>
      </c>
      <c r="D955" t="s">
        <v>1716</v>
      </c>
      <c r="E955" t="s">
        <v>1776</v>
      </c>
      <c r="F955" t="str">
        <f>_xlfn.XLOOKUP(Table4[[#This Row],[Store_ID]],Table2[Store_ID],Table2[Region],"Unknown")</f>
        <v>West</v>
      </c>
      <c r="G955">
        <v>3</v>
      </c>
      <c r="H955">
        <f>IF(ISBLANK(G955),AVERAGE(Table4[Quantity]),(G955))</f>
        <v>3</v>
      </c>
      <c r="I955">
        <v>662.82</v>
      </c>
      <c r="J955">
        <f>IF(ISBLANK(I955),AVERAGE(Table4[Unit_Price]),(I955))</f>
        <v>662.82</v>
      </c>
      <c r="K955">
        <v>0.01</v>
      </c>
      <c r="L955">
        <f>Table4[[#This Row],[Quantity cleaned]]*Table4[[#This Row],[Unit Price Cleaned]]*(1-Table4[[#This Row],[Discount]])</f>
        <v>1968.5753999999999</v>
      </c>
      <c r="M955">
        <f>IF(ISBLANK(L955),AVERAGE(Table4[Total Amount]),(L955))</f>
        <v>1968.5753999999999</v>
      </c>
      <c r="N955" t="str">
        <f>_xlfn.XLOOKUP(Table4[[#This Row],[Product_ID]],Product_Dim[Product_ID],Product_Dim[Product_Name],"Missing")</f>
        <v>LED Bedside Lamp</v>
      </c>
      <c r="O955" t="str">
        <f>_xlfn.XLOOKUP(Table4[[#This Row],[Product_ID]],Product_Dim[Product_ID],Product_Dim[Category],0)</f>
        <v>Home</v>
      </c>
      <c r="P955">
        <f>_xlfn.XLOOKUP(Table4[[#This Row],[Product_ID]],Product_Dim[Product_ID],Product_Dim[Cost Cleaned2],"0")</f>
        <v>371.38</v>
      </c>
      <c r="Q955" s="4">
        <f>IFERROR(Table4[[#This Row],[Total Amount]]-Table4[[#This Row],[Cost]]*Table4[[#This Row],[Quantity]],0)</f>
        <v>854.43540000000007</v>
      </c>
    </row>
    <row r="956" spans="1:17" x14ac:dyDescent="0.35">
      <c r="A956" t="s">
        <v>2769</v>
      </c>
      <c r="B956" s="1">
        <v>45412</v>
      </c>
      <c r="C956" t="s">
        <v>1522</v>
      </c>
      <c r="D956" t="s">
        <v>1551</v>
      </c>
      <c r="E956" t="s">
        <v>1798</v>
      </c>
      <c r="F956" t="str">
        <f>_xlfn.XLOOKUP(Table4[[#This Row],[Store_ID]],Table2[Store_ID],Table2[Region],"Unknown")</f>
        <v>West</v>
      </c>
      <c r="G956">
        <v>2</v>
      </c>
      <c r="H956">
        <f>IF(ISBLANK(G956),AVERAGE(Table4[Quantity]),(G956))</f>
        <v>2</v>
      </c>
      <c r="I956">
        <v>824.34</v>
      </c>
      <c r="J956">
        <f>IF(ISBLANK(I956),AVERAGE(Table4[Unit_Price]),(I956))</f>
        <v>824.34</v>
      </c>
      <c r="K956">
        <v>0.1</v>
      </c>
      <c r="L956">
        <f>Table4[[#This Row],[Quantity cleaned]]*Table4[[#This Row],[Unit Price Cleaned]]*(1-Table4[[#This Row],[Discount]])</f>
        <v>1483.8120000000001</v>
      </c>
      <c r="M956">
        <f>IF(ISBLANK(L956),AVERAGE(Table4[Total Amount]),(L956))</f>
        <v>1483.8120000000001</v>
      </c>
      <c r="N956" t="str">
        <f>_xlfn.XLOOKUP(Table4[[#This Row],[Product_ID]],Product_Dim[Product_ID],Product_Dim[Product_Name],"Missing")</f>
        <v>Herbal Face Moisturizer</v>
      </c>
      <c r="O956" t="str">
        <f>_xlfn.XLOOKUP(Table4[[#This Row],[Product_ID]],Product_Dim[Product_ID],Product_Dim[Category],0)</f>
        <v>Beauty</v>
      </c>
      <c r="P956">
        <f>_xlfn.XLOOKUP(Table4[[#This Row],[Product_ID]],Product_Dim[Product_ID],Product_Dim[Cost Cleaned2],"0")</f>
        <v>312.8</v>
      </c>
      <c r="Q956" s="4">
        <f>IFERROR(Table4[[#This Row],[Total Amount]]-Table4[[#This Row],[Cost]]*Table4[[#This Row],[Quantity]],0)</f>
        <v>858.2120000000001</v>
      </c>
    </row>
    <row r="957" spans="1:17" x14ac:dyDescent="0.35">
      <c r="A957" t="s">
        <v>2770</v>
      </c>
      <c r="B957" s="1">
        <v>45349</v>
      </c>
      <c r="C957" t="s">
        <v>391</v>
      </c>
      <c r="D957" t="s">
        <v>1660</v>
      </c>
      <c r="E957" t="s">
        <v>1776</v>
      </c>
      <c r="F957" t="str">
        <f>_xlfn.XLOOKUP(Table4[[#This Row],[Store_ID]],Table2[Store_ID],Table2[Region],"Unknown")</f>
        <v>West</v>
      </c>
      <c r="G957">
        <v>1</v>
      </c>
      <c r="H957">
        <f>IF(ISBLANK(G957),AVERAGE(Table4[Quantity]),(G957))</f>
        <v>1</v>
      </c>
      <c r="I957">
        <v>437.12</v>
      </c>
      <c r="J957">
        <f>IF(ISBLANK(I957),AVERAGE(Table4[Unit_Price]),(I957))</f>
        <v>437.12</v>
      </c>
      <c r="K957">
        <v>0.21</v>
      </c>
      <c r="L957">
        <f>Table4[[#This Row],[Quantity cleaned]]*Table4[[#This Row],[Unit Price Cleaned]]*(1-Table4[[#This Row],[Discount]])</f>
        <v>345.32480000000004</v>
      </c>
      <c r="M957">
        <f>IF(ISBLANK(L957),AVERAGE(Table4[Total Amount]),(L957))</f>
        <v>345.32480000000004</v>
      </c>
      <c r="N957" t="str">
        <f>_xlfn.XLOOKUP(Table4[[#This Row],[Product_ID]],Product_Dim[Product_ID],Product_Dim[Product_Name],"Missing")</f>
        <v>Men's Hair Styling Gel</v>
      </c>
      <c r="O957" t="str">
        <f>_xlfn.XLOOKUP(Table4[[#This Row],[Product_ID]],Product_Dim[Product_ID],Product_Dim[Category],0)</f>
        <v>Beauty</v>
      </c>
      <c r="P957">
        <f>_xlfn.XLOOKUP(Table4[[#This Row],[Product_ID]],Product_Dim[Product_ID],Product_Dim[Cost Cleaned2],"0")</f>
        <v>17.309999999999999</v>
      </c>
      <c r="Q957" s="4">
        <f>IFERROR(Table4[[#This Row],[Total Amount]]-Table4[[#This Row],[Cost]]*Table4[[#This Row],[Quantity]],0)</f>
        <v>328.01480000000004</v>
      </c>
    </row>
    <row r="958" spans="1:17" x14ac:dyDescent="0.35">
      <c r="A958" t="s">
        <v>2771</v>
      </c>
      <c r="B958" s="1">
        <v>45486</v>
      </c>
      <c r="C958" t="s">
        <v>1113</v>
      </c>
      <c r="D958" t="s">
        <v>1718</v>
      </c>
      <c r="E958" t="s">
        <v>1770</v>
      </c>
      <c r="F958" t="str">
        <f>_xlfn.XLOOKUP(Table4[[#This Row],[Store_ID]],Table2[Store_ID],Table2[Region],"Unknown")</f>
        <v>East</v>
      </c>
      <c r="G958">
        <v>3</v>
      </c>
      <c r="H958">
        <f>IF(ISBLANK(G958),AVERAGE(Table4[Quantity]),(G958))</f>
        <v>3</v>
      </c>
      <c r="I958">
        <v>23.37</v>
      </c>
      <c r="J958">
        <f>IF(ISBLANK(I958),AVERAGE(Table4[Unit_Price]),(I958))</f>
        <v>23.37</v>
      </c>
      <c r="K958">
        <v>0.15</v>
      </c>
      <c r="L958">
        <f>Table4[[#This Row],[Quantity cleaned]]*Table4[[#This Row],[Unit Price Cleaned]]*(1-Table4[[#This Row],[Discount]])</f>
        <v>59.593499999999999</v>
      </c>
      <c r="M958">
        <f>IF(ISBLANK(L958),AVERAGE(Table4[Total Amount]),(L958))</f>
        <v>59.593499999999999</v>
      </c>
      <c r="N958" t="str">
        <f>_xlfn.XLOOKUP(Table4[[#This Row],[Product_ID]],Product_Dim[Product_ID],Product_Dim[Product_Name],"Missing")</f>
        <v>Sports Wrist Sweatbands</v>
      </c>
      <c r="O958" t="str">
        <f>_xlfn.XLOOKUP(Table4[[#This Row],[Product_ID]],Product_Dim[Product_ID],Product_Dim[Category],0)</f>
        <v>Sports</v>
      </c>
      <c r="P958">
        <f>_xlfn.XLOOKUP(Table4[[#This Row],[Product_ID]],Product_Dim[Product_ID],Product_Dim[Cost Cleaned2],"0")</f>
        <v>131.24</v>
      </c>
      <c r="Q958" s="4">
        <f>IFERROR(Table4[[#This Row],[Total Amount]]-Table4[[#This Row],[Cost]]*Table4[[#This Row],[Quantity]],0)</f>
        <v>-334.12650000000002</v>
      </c>
    </row>
    <row r="959" spans="1:17" x14ac:dyDescent="0.35">
      <c r="A959" t="s">
        <v>2772</v>
      </c>
      <c r="B959" s="1">
        <v>45761</v>
      </c>
      <c r="C959" t="s">
        <v>611</v>
      </c>
      <c r="D959" t="s">
        <v>1614</v>
      </c>
      <c r="E959" t="s">
        <v>1776</v>
      </c>
      <c r="F959" t="str">
        <f>_xlfn.XLOOKUP(Table4[[#This Row],[Store_ID]],Table2[Store_ID],Table2[Region],"Unknown")</f>
        <v>West</v>
      </c>
      <c r="G959">
        <v>1</v>
      </c>
      <c r="H959">
        <f>IF(ISBLANK(G959),AVERAGE(Table4[Quantity]),(G959))</f>
        <v>1</v>
      </c>
      <c r="I959">
        <v>579.69000000000005</v>
      </c>
      <c r="J959">
        <f>IF(ISBLANK(I959),AVERAGE(Table4[Unit_Price]),(I959))</f>
        <v>579.69000000000005</v>
      </c>
      <c r="K959">
        <v>0.02</v>
      </c>
      <c r="L959">
        <f>Table4[[#This Row],[Quantity cleaned]]*Table4[[#This Row],[Unit Price Cleaned]]*(1-Table4[[#This Row],[Discount]])</f>
        <v>568.09620000000007</v>
      </c>
      <c r="M959">
        <f>IF(ISBLANK(L959),AVERAGE(Table4[Total Amount]),(L959))</f>
        <v>568.09620000000007</v>
      </c>
      <c r="N959" t="str">
        <f>_xlfn.XLOOKUP(Table4[[#This Row],[Product_ID]],Product_Dim[Product_ID],Product_Dim[Product_Name],"Missing")</f>
        <v>Women's Summer Dress</v>
      </c>
      <c r="O959" t="str">
        <f>_xlfn.XLOOKUP(Table4[[#This Row],[Product_ID]],Product_Dim[Product_ID],Product_Dim[Category],0)</f>
        <v>Clothing</v>
      </c>
      <c r="P959">
        <f>_xlfn.XLOOKUP(Table4[[#This Row],[Product_ID]],Product_Dim[Product_ID],Product_Dim[Cost Cleaned2],"0")</f>
        <v>223.43</v>
      </c>
      <c r="Q959" s="4">
        <f>IFERROR(Table4[[#This Row],[Total Amount]]-Table4[[#This Row],[Cost]]*Table4[[#This Row],[Quantity]],0)</f>
        <v>344.66620000000006</v>
      </c>
    </row>
    <row r="960" spans="1:17" x14ac:dyDescent="0.35">
      <c r="A960" t="s">
        <v>2773</v>
      </c>
      <c r="B960" s="1">
        <v>45639</v>
      </c>
      <c r="C960" t="s">
        <v>1329</v>
      </c>
      <c r="D960" t="s">
        <v>1698</v>
      </c>
      <c r="E960" t="s">
        <v>1793</v>
      </c>
      <c r="F960" t="str">
        <f>_xlfn.XLOOKUP(Table4[[#This Row],[Store_ID]],Table2[Store_ID],Table2[Region],"Unknown")</f>
        <v>South</v>
      </c>
      <c r="G960">
        <v>3</v>
      </c>
      <c r="H960">
        <f>IF(ISBLANK(G960),AVERAGE(Table4[Quantity]),(G960))</f>
        <v>3</v>
      </c>
      <c r="I960">
        <v>240.51</v>
      </c>
      <c r="J960">
        <f>IF(ISBLANK(I960),AVERAGE(Table4[Unit_Price]),(I960))</f>
        <v>240.51</v>
      </c>
      <c r="K960">
        <v>7.0000000000000007E-2</v>
      </c>
      <c r="L960">
        <f>Table4[[#This Row],[Quantity cleaned]]*Table4[[#This Row],[Unit Price Cleaned]]*(1-Table4[[#This Row],[Discount]])</f>
        <v>671.02289999999994</v>
      </c>
      <c r="M960">
        <f>IF(ISBLANK(L960),AVERAGE(Table4[Total Amount]),(L960))</f>
        <v>671.02289999999994</v>
      </c>
      <c r="N960" t="str">
        <f>_xlfn.XLOOKUP(Table4[[#This Row],[Product_ID]],Product_Dim[Product_ID],Product_Dim[Product_Name],"Missing")</f>
        <v>Essential Oil Diffuser</v>
      </c>
      <c r="O960" t="str">
        <f>_xlfn.XLOOKUP(Table4[[#This Row],[Product_ID]],Product_Dim[Product_ID],Product_Dim[Category],0)</f>
        <v>Home</v>
      </c>
      <c r="P960">
        <f>_xlfn.XLOOKUP(Table4[[#This Row],[Product_ID]],Product_Dim[Product_ID],Product_Dim[Cost Cleaned2],"0")</f>
        <v>325.26</v>
      </c>
      <c r="Q960" s="4">
        <f>IFERROR(Table4[[#This Row],[Total Amount]]-Table4[[#This Row],[Cost]]*Table4[[#This Row],[Quantity]],0)</f>
        <v>-304.75710000000004</v>
      </c>
    </row>
    <row r="961" spans="1:17" x14ac:dyDescent="0.35">
      <c r="A961" t="s">
        <v>2774</v>
      </c>
      <c r="B961" s="1">
        <v>45893</v>
      </c>
      <c r="C961" t="s">
        <v>1188</v>
      </c>
      <c r="D961" t="s">
        <v>1592</v>
      </c>
      <c r="E961" t="s">
        <v>1793</v>
      </c>
      <c r="F961" t="str">
        <f>_xlfn.XLOOKUP(Table4[[#This Row],[Store_ID]],Table2[Store_ID],Table2[Region],"Unknown")</f>
        <v>South</v>
      </c>
      <c r="G961">
        <v>2</v>
      </c>
      <c r="H961">
        <f>IF(ISBLANK(G961),AVERAGE(Table4[Quantity]),(G961))</f>
        <v>2</v>
      </c>
      <c r="I961">
        <v>855.4</v>
      </c>
      <c r="J961">
        <f>IF(ISBLANK(I961),AVERAGE(Table4[Unit_Price]),(I961))</f>
        <v>855.4</v>
      </c>
      <c r="K961">
        <v>0.08</v>
      </c>
      <c r="L961">
        <f>Table4[[#This Row],[Quantity cleaned]]*Table4[[#This Row],[Unit Price Cleaned]]*(1-Table4[[#This Row],[Discount]])</f>
        <v>1573.9359999999999</v>
      </c>
      <c r="M961">
        <f>IF(ISBLANK(L961),AVERAGE(Table4[Total Amount]),(L961))</f>
        <v>1573.9359999999999</v>
      </c>
      <c r="N961" t="str">
        <f>_xlfn.XLOOKUP(Table4[[#This Row],[Product_ID]],Product_Dim[Product_ID],Product_Dim[Product_Name],"Missing")</f>
        <v>Women's Scarf Set</v>
      </c>
      <c r="O961" t="str">
        <f>_xlfn.XLOOKUP(Table4[[#This Row],[Product_ID]],Product_Dim[Product_ID],Product_Dim[Category],0)</f>
        <v>Clothing</v>
      </c>
      <c r="P961">
        <f>_xlfn.XLOOKUP(Table4[[#This Row],[Product_ID]],Product_Dim[Product_ID],Product_Dim[Cost Cleaned2],"0")</f>
        <v>174.02</v>
      </c>
      <c r="Q961" s="4">
        <f>IFERROR(Table4[[#This Row],[Total Amount]]-Table4[[#This Row],[Cost]]*Table4[[#This Row],[Quantity]],0)</f>
        <v>1225.896</v>
      </c>
    </row>
    <row r="962" spans="1:17" x14ac:dyDescent="0.35">
      <c r="A962" t="s">
        <v>2775</v>
      </c>
      <c r="B962" s="1">
        <v>45227</v>
      </c>
      <c r="C962" t="s">
        <v>35</v>
      </c>
      <c r="D962" t="s">
        <v>1722</v>
      </c>
      <c r="E962" t="s">
        <v>1773</v>
      </c>
      <c r="F962" t="str">
        <f>_xlfn.XLOOKUP(Table4[[#This Row],[Store_ID]],Table2[Store_ID],Table2[Region],"Unknown")</f>
        <v>South</v>
      </c>
      <c r="G962">
        <v>1</v>
      </c>
      <c r="H962">
        <f>IF(ISBLANK(G962),AVERAGE(Table4[Quantity]),(G962))</f>
        <v>1</v>
      </c>
      <c r="I962">
        <v>537.26</v>
      </c>
      <c r="J962">
        <f>IF(ISBLANK(I962),AVERAGE(Table4[Unit_Price]),(I962))</f>
        <v>537.26</v>
      </c>
      <c r="K962">
        <v>0.09</v>
      </c>
      <c r="L962">
        <f>Table4[[#This Row],[Quantity cleaned]]*Table4[[#This Row],[Unit Price Cleaned]]*(1-Table4[[#This Row],[Discount]])</f>
        <v>488.90660000000003</v>
      </c>
      <c r="M962">
        <f>IF(ISBLANK(L962),AVERAGE(Table4[Total Amount]),(L962))</f>
        <v>488.90660000000003</v>
      </c>
      <c r="N962" t="str">
        <f>_xlfn.XLOOKUP(Table4[[#This Row],[Product_ID]],Product_Dim[Product_ID],Product_Dim[Product_Name],"Missing")</f>
        <v>Gaming Mouse Pad XL</v>
      </c>
      <c r="O962" t="str">
        <f>_xlfn.XLOOKUP(Table4[[#This Row],[Product_ID]],Product_Dim[Product_ID],Product_Dim[Category],0)</f>
        <v>Electronics</v>
      </c>
      <c r="P962">
        <f>_xlfn.XLOOKUP(Table4[[#This Row],[Product_ID]],Product_Dim[Product_ID],Product_Dim[Cost Cleaned2],"0")</f>
        <v>340.14</v>
      </c>
      <c r="Q962" s="4">
        <f>IFERROR(Table4[[#This Row],[Total Amount]]-Table4[[#This Row],[Cost]]*Table4[[#This Row],[Quantity]],0)</f>
        <v>148.76660000000004</v>
      </c>
    </row>
    <row r="963" spans="1:17" x14ac:dyDescent="0.35">
      <c r="A963" t="s">
        <v>2776</v>
      </c>
      <c r="B963" s="1">
        <v>45637</v>
      </c>
      <c r="C963" t="s">
        <v>1194</v>
      </c>
      <c r="D963" t="s">
        <v>1644</v>
      </c>
      <c r="E963" t="s">
        <v>1783</v>
      </c>
      <c r="F963" t="str">
        <f>_xlfn.XLOOKUP(Table4[[#This Row],[Store_ID]],Table2[Store_ID],Table2[Region],"Unknown")</f>
        <v>East</v>
      </c>
      <c r="G963">
        <v>3</v>
      </c>
      <c r="H963">
        <f>IF(ISBLANK(G963),AVERAGE(Table4[Quantity]),(G963))</f>
        <v>3</v>
      </c>
      <c r="I963">
        <v>918.26</v>
      </c>
      <c r="J963">
        <f>IF(ISBLANK(I963),AVERAGE(Table4[Unit_Price]),(I963))</f>
        <v>918.26</v>
      </c>
      <c r="K963">
        <v>0.17</v>
      </c>
      <c r="L963">
        <f>Table4[[#This Row],[Quantity cleaned]]*Table4[[#This Row],[Unit Price Cleaned]]*(1-Table4[[#This Row],[Discount]])</f>
        <v>2286.4673999999995</v>
      </c>
      <c r="M963">
        <f>IF(ISBLANK(L963),AVERAGE(Table4[Total Amount]),(L963))</f>
        <v>2286.4673999999995</v>
      </c>
      <c r="N963" t="str">
        <f>_xlfn.XLOOKUP(Table4[[#This Row],[Product_ID]],Product_Dim[Product_ID],Product_Dim[Product_Name],"Missing")</f>
        <v>HDMI Cable – 2m</v>
      </c>
      <c r="O963" t="str">
        <f>_xlfn.XLOOKUP(Table4[[#This Row],[Product_ID]],Product_Dim[Product_ID],Product_Dim[Category],0)</f>
        <v>Electronics</v>
      </c>
      <c r="P963">
        <f>_xlfn.XLOOKUP(Table4[[#This Row],[Product_ID]],Product_Dim[Product_ID],Product_Dim[Cost Cleaned2],"0")</f>
        <v>88.49</v>
      </c>
      <c r="Q963" s="4">
        <f>IFERROR(Table4[[#This Row],[Total Amount]]-Table4[[#This Row],[Cost]]*Table4[[#This Row],[Quantity]],0)</f>
        <v>2020.9973999999995</v>
      </c>
    </row>
    <row r="964" spans="1:17" x14ac:dyDescent="0.35">
      <c r="A964" t="s">
        <v>2777</v>
      </c>
      <c r="B964" s="1">
        <v>45472</v>
      </c>
      <c r="C964" t="s">
        <v>336</v>
      </c>
      <c r="D964" t="s">
        <v>1551</v>
      </c>
      <c r="E964" t="s">
        <v>1780</v>
      </c>
      <c r="F964" t="str">
        <f>_xlfn.XLOOKUP(Table4[[#This Row],[Store_ID]],Table2[Store_ID],Table2[Region],"Unknown")</f>
        <v>South</v>
      </c>
      <c r="G964">
        <v>4</v>
      </c>
      <c r="H964">
        <f>IF(ISBLANK(G964),AVERAGE(Table4[Quantity]),(G964))</f>
        <v>4</v>
      </c>
      <c r="I964">
        <v>579.70000000000005</v>
      </c>
      <c r="J964">
        <f>IF(ISBLANK(I964),AVERAGE(Table4[Unit_Price]),(I964))</f>
        <v>579.70000000000005</v>
      </c>
      <c r="K964">
        <v>0.18</v>
      </c>
      <c r="L964">
        <f>Table4[[#This Row],[Quantity cleaned]]*Table4[[#This Row],[Unit Price Cleaned]]*(1-Table4[[#This Row],[Discount]])</f>
        <v>1901.4160000000004</v>
      </c>
      <c r="M964">
        <f>IF(ISBLANK(L964),AVERAGE(Table4[Total Amount]),(L964))</f>
        <v>1901.4160000000004</v>
      </c>
      <c r="N964" t="str">
        <f>_xlfn.XLOOKUP(Table4[[#This Row],[Product_ID]],Product_Dim[Product_ID],Product_Dim[Product_Name],"Missing")</f>
        <v>Herbal Face Moisturizer</v>
      </c>
      <c r="O964" t="str">
        <f>_xlfn.XLOOKUP(Table4[[#This Row],[Product_ID]],Product_Dim[Product_ID],Product_Dim[Category],0)</f>
        <v>Beauty</v>
      </c>
      <c r="P964">
        <f>_xlfn.XLOOKUP(Table4[[#This Row],[Product_ID]],Product_Dim[Product_ID],Product_Dim[Cost Cleaned2],"0")</f>
        <v>312.8</v>
      </c>
      <c r="Q964" s="4">
        <f>IFERROR(Table4[[#This Row],[Total Amount]]-Table4[[#This Row],[Cost]]*Table4[[#This Row],[Quantity]],0)</f>
        <v>650.21600000000035</v>
      </c>
    </row>
    <row r="965" spans="1:17" x14ac:dyDescent="0.35">
      <c r="A965" t="s">
        <v>2778</v>
      </c>
      <c r="B965" s="1">
        <v>45710</v>
      </c>
      <c r="C965" t="s">
        <v>485</v>
      </c>
      <c r="D965" t="s">
        <v>1628</v>
      </c>
      <c r="E965" t="s">
        <v>1770</v>
      </c>
      <c r="F965" t="str">
        <f>_xlfn.XLOOKUP(Table4[[#This Row],[Store_ID]],Table2[Store_ID],Table2[Region],"Unknown")</f>
        <v>East</v>
      </c>
      <c r="G965">
        <v>1</v>
      </c>
      <c r="H965">
        <f>IF(ISBLANK(G965),AVERAGE(Table4[Quantity]),(G965))</f>
        <v>1</v>
      </c>
      <c r="I965">
        <v>824.32</v>
      </c>
      <c r="J965">
        <f>IF(ISBLANK(I965),AVERAGE(Table4[Unit_Price]),(I965))</f>
        <v>824.32</v>
      </c>
      <c r="K965">
        <v>0.18</v>
      </c>
      <c r="L965">
        <f>Table4[[#This Row],[Quantity cleaned]]*Table4[[#This Row],[Unit Price Cleaned]]*(1-Table4[[#This Row],[Discount]])</f>
        <v>675.94240000000013</v>
      </c>
      <c r="M965">
        <f>IF(ISBLANK(L965),AVERAGE(Table4[Total Amount]),(L965))</f>
        <v>675.94240000000013</v>
      </c>
      <c r="N965" t="str">
        <f>_xlfn.XLOOKUP(Table4[[#This Row],[Product_ID]],Product_Dim[Product_ID],Product_Dim[Product_Name],"Missing")</f>
        <v>USB External Hard Drive</v>
      </c>
      <c r="O965" t="str">
        <f>_xlfn.XLOOKUP(Table4[[#This Row],[Product_ID]],Product_Dim[Product_ID],Product_Dim[Category],0)</f>
        <v>Electronics</v>
      </c>
      <c r="P965">
        <f>_xlfn.XLOOKUP(Table4[[#This Row],[Product_ID]],Product_Dim[Product_ID],Product_Dim[Cost Cleaned2],"0")</f>
        <v>253.33</v>
      </c>
      <c r="Q965" s="4">
        <f>IFERROR(Table4[[#This Row],[Total Amount]]-Table4[[#This Row],[Cost]]*Table4[[#This Row],[Quantity]],0)</f>
        <v>422.61240000000009</v>
      </c>
    </row>
    <row r="966" spans="1:17" x14ac:dyDescent="0.35">
      <c r="A966" t="s">
        <v>2779</v>
      </c>
      <c r="B966" s="1">
        <v>45682</v>
      </c>
      <c r="C966" t="s">
        <v>379</v>
      </c>
      <c r="D966" t="s">
        <v>1634</v>
      </c>
      <c r="E966" t="s">
        <v>1795</v>
      </c>
      <c r="F966" t="str">
        <f>_xlfn.XLOOKUP(Table4[[#This Row],[Store_ID]],Table2[Store_ID],Table2[Region],"Unknown")</f>
        <v>North</v>
      </c>
      <c r="G966">
        <v>4</v>
      </c>
      <c r="H966">
        <f>IF(ISBLANK(G966),AVERAGE(Table4[Quantity]),(G966))</f>
        <v>4</v>
      </c>
      <c r="I966">
        <v>614.99</v>
      </c>
      <c r="J966">
        <f>IF(ISBLANK(I966),AVERAGE(Table4[Unit_Price]),(I966))</f>
        <v>614.99</v>
      </c>
      <c r="K966">
        <v>0.16</v>
      </c>
      <c r="L966">
        <f>Table4[[#This Row],[Quantity cleaned]]*Table4[[#This Row],[Unit Price Cleaned]]*(1-Table4[[#This Row],[Discount]])</f>
        <v>2066.3663999999999</v>
      </c>
      <c r="M966">
        <f>IF(ISBLANK(L966),AVERAGE(Table4[Total Amount]),(L966))</f>
        <v>2066.3663999999999</v>
      </c>
      <c r="N966" t="str">
        <f>_xlfn.XLOOKUP(Table4[[#This Row],[Product_ID]],Product_Dim[Product_ID],Product_Dim[Product_Name],"Missing")</f>
        <v>Men's Winter Jacket</v>
      </c>
      <c r="O966" t="str">
        <f>_xlfn.XLOOKUP(Table4[[#This Row],[Product_ID]],Product_Dim[Product_ID],Product_Dim[Category],0)</f>
        <v>Clothing</v>
      </c>
      <c r="P966">
        <f>_xlfn.XLOOKUP(Table4[[#This Row],[Product_ID]],Product_Dim[Product_ID],Product_Dim[Cost Cleaned2],"0")</f>
        <v>167.34</v>
      </c>
      <c r="Q966" s="4">
        <f>IFERROR(Table4[[#This Row],[Total Amount]]-Table4[[#This Row],[Cost]]*Table4[[#This Row],[Quantity]],0)</f>
        <v>1397.0063999999998</v>
      </c>
    </row>
    <row r="967" spans="1:17" x14ac:dyDescent="0.35">
      <c r="A967" t="s">
        <v>2780</v>
      </c>
      <c r="B967" s="1">
        <v>45730</v>
      </c>
      <c r="C967" t="s">
        <v>436</v>
      </c>
      <c r="D967" t="s">
        <v>1666</v>
      </c>
      <c r="E967" t="s">
        <v>1746</v>
      </c>
      <c r="F967" t="str">
        <f>_xlfn.XLOOKUP(Table4[[#This Row],[Store_ID]],Table2[Store_ID],Table2[Region],"Unknown")</f>
        <v>East</v>
      </c>
      <c r="G967">
        <v>4</v>
      </c>
      <c r="H967">
        <f>IF(ISBLANK(G967),AVERAGE(Table4[Quantity]),(G967))</f>
        <v>4</v>
      </c>
      <c r="I967">
        <v>189.21</v>
      </c>
      <c r="J967">
        <f>IF(ISBLANK(I967),AVERAGE(Table4[Unit_Price]),(I967))</f>
        <v>189.21</v>
      </c>
      <c r="K967">
        <v>0.06</v>
      </c>
      <c r="L967">
        <f>Table4[[#This Row],[Quantity cleaned]]*Table4[[#This Row],[Unit Price Cleaned]]*(1-Table4[[#This Row],[Discount]])</f>
        <v>711.42959999999994</v>
      </c>
      <c r="M967">
        <f>IF(ISBLANK(L967),AVERAGE(Table4[Total Amount]),(L967))</f>
        <v>711.42959999999994</v>
      </c>
      <c r="N967" t="str">
        <f>_xlfn.XLOOKUP(Table4[[#This Row],[Product_ID]],Product_Dim[Product_ID],Product_Dim[Product_Name],"Missing")</f>
        <v>Laptop Cooling Pad</v>
      </c>
      <c r="O967" t="str">
        <f>_xlfn.XLOOKUP(Table4[[#This Row],[Product_ID]],Product_Dim[Product_ID],Product_Dim[Category],0)</f>
        <v>Electronics</v>
      </c>
      <c r="P967">
        <f>_xlfn.XLOOKUP(Table4[[#This Row],[Product_ID]],Product_Dim[Product_ID],Product_Dim[Cost Cleaned2],"0")</f>
        <v>86.42</v>
      </c>
      <c r="Q967" s="4">
        <f>IFERROR(Table4[[#This Row],[Total Amount]]-Table4[[#This Row],[Cost]]*Table4[[#This Row],[Quantity]],0)</f>
        <v>365.74959999999993</v>
      </c>
    </row>
    <row r="968" spans="1:17" x14ac:dyDescent="0.35">
      <c r="A968" t="s">
        <v>2781</v>
      </c>
      <c r="B968" s="1">
        <v>45629</v>
      </c>
      <c r="C968" t="s">
        <v>512</v>
      </c>
      <c r="D968" t="s">
        <v>1666</v>
      </c>
      <c r="E968" t="s">
        <v>1793</v>
      </c>
      <c r="F968" t="str">
        <f>_xlfn.XLOOKUP(Table4[[#This Row],[Store_ID]],Table2[Store_ID],Table2[Region],"Unknown")</f>
        <v>South</v>
      </c>
      <c r="G968">
        <v>2</v>
      </c>
      <c r="H968">
        <f>IF(ISBLANK(G968),AVERAGE(Table4[Quantity]),(G968))</f>
        <v>2</v>
      </c>
      <c r="I968">
        <v>233.33</v>
      </c>
      <c r="J968">
        <f>IF(ISBLANK(I968),AVERAGE(Table4[Unit_Price]),(I968))</f>
        <v>233.33</v>
      </c>
      <c r="K968">
        <v>0.05</v>
      </c>
      <c r="L968">
        <f>Table4[[#This Row],[Quantity cleaned]]*Table4[[#This Row],[Unit Price Cleaned]]*(1-Table4[[#This Row],[Discount]])</f>
        <v>443.327</v>
      </c>
      <c r="M968">
        <f>IF(ISBLANK(L968),AVERAGE(Table4[Total Amount]),(L968))</f>
        <v>443.327</v>
      </c>
      <c r="N968" t="str">
        <f>_xlfn.XLOOKUP(Table4[[#This Row],[Product_ID]],Product_Dim[Product_ID],Product_Dim[Product_Name],"Missing")</f>
        <v>Laptop Cooling Pad</v>
      </c>
      <c r="O968" t="str">
        <f>_xlfn.XLOOKUP(Table4[[#This Row],[Product_ID]],Product_Dim[Product_ID],Product_Dim[Category],0)</f>
        <v>Electronics</v>
      </c>
      <c r="P968">
        <f>_xlfn.XLOOKUP(Table4[[#This Row],[Product_ID]],Product_Dim[Product_ID],Product_Dim[Cost Cleaned2],"0")</f>
        <v>86.42</v>
      </c>
      <c r="Q968" s="4">
        <f>IFERROR(Table4[[#This Row],[Total Amount]]-Table4[[#This Row],[Cost]]*Table4[[#This Row],[Quantity]],0)</f>
        <v>270.48699999999997</v>
      </c>
    </row>
    <row r="969" spans="1:17" x14ac:dyDescent="0.35">
      <c r="A969" t="s">
        <v>2782</v>
      </c>
      <c r="B969" s="1">
        <v>45783</v>
      </c>
      <c r="C969" t="s">
        <v>789</v>
      </c>
      <c r="D969" t="s">
        <v>1620</v>
      </c>
      <c r="E969" t="s">
        <v>1804</v>
      </c>
      <c r="F969" t="str">
        <f>_xlfn.XLOOKUP(Table4[[#This Row],[Store_ID]],Table2[Store_ID],Table2[Region],"Unknown")</f>
        <v>East</v>
      </c>
      <c r="G969">
        <v>3</v>
      </c>
      <c r="H969">
        <f>IF(ISBLANK(G969),AVERAGE(Table4[Quantity]),(G969))</f>
        <v>3</v>
      </c>
      <c r="I969">
        <v>529.89</v>
      </c>
      <c r="J969">
        <f>IF(ISBLANK(I969),AVERAGE(Table4[Unit_Price]),(I969))</f>
        <v>529.89</v>
      </c>
      <c r="K969">
        <v>0.21</v>
      </c>
      <c r="L969">
        <f>Table4[[#This Row],[Quantity cleaned]]*Table4[[#This Row],[Unit Price Cleaned]]*(1-Table4[[#This Row],[Discount]])</f>
        <v>1255.8393000000001</v>
      </c>
      <c r="M969">
        <f>IF(ISBLANK(L969),AVERAGE(Table4[Total Amount]),(L969))</f>
        <v>1255.8393000000001</v>
      </c>
      <c r="N969" t="str">
        <f>_xlfn.XLOOKUP(Table4[[#This Row],[Product_ID]],Product_Dim[Product_ID],Product_Dim[Product_Name],"Missing")</f>
        <v>Portable Power Bank</v>
      </c>
      <c r="O969" t="str">
        <f>_xlfn.XLOOKUP(Table4[[#This Row],[Product_ID]],Product_Dim[Product_ID],Product_Dim[Category],0)</f>
        <v>Electronics</v>
      </c>
      <c r="P969">
        <f>_xlfn.XLOOKUP(Table4[[#This Row],[Product_ID]],Product_Dim[Product_ID],Product_Dim[Cost Cleaned2],"0")</f>
        <v>326.06</v>
      </c>
      <c r="Q969" s="4">
        <f>IFERROR(Table4[[#This Row],[Total Amount]]-Table4[[#This Row],[Cost]]*Table4[[#This Row],[Quantity]],0)</f>
        <v>277.65930000000003</v>
      </c>
    </row>
    <row r="970" spans="1:17" x14ac:dyDescent="0.35">
      <c r="A970" t="s">
        <v>2783</v>
      </c>
      <c r="B970" s="1">
        <v>45518</v>
      </c>
      <c r="C970" t="s">
        <v>1499</v>
      </c>
      <c r="D970" t="s">
        <v>1726</v>
      </c>
      <c r="E970" t="s">
        <v>1751</v>
      </c>
      <c r="F970" t="str">
        <f>_xlfn.XLOOKUP(Table4[[#This Row],[Store_ID]],Table2[Store_ID],Table2[Region],"Unknown")</f>
        <v>North</v>
      </c>
      <c r="G970">
        <v>2</v>
      </c>
      <c r="H970">
        <f>IF(ISBLANK(G970),AVERAGE(Table4[Quantity]),(G970))</f>
        <v>2</v>
      </c>
      <c r="I970">
        <v>954.1</v>
      </c>
      <c r="J970">
        <f>IF(ISBLANK(I970),AVERAGE(Table4[Unit_Price]),(I970))</f>
        <v>954.1</v>
      </c>
      <c r="K970">
        <v>0.17</v>
      </c>
      <c r="L970">
        <f>Table4[[#This Row],[Quantity cleaned]]*Table4[[#This Row],[Unit Price Cleaned]]*(1-Table4[[#This Row],[Discount]])</f>
        <v>1583.806</v>
      </c>
      <c r="M970">
        <f>IF(ISBLANK(L970),AVERAGE(Table4[Total Amount]),(L970))</f>
        <v>1583.806</v>
      </c>
      <c r="N970" t="str">
        <f>_xlfn.XLOOKUP(Table4[[#This Row],[Product_ID]],Product_Dim[Product_ID],Product_Dim[Product_Name],"Missing")</f>
        <v>Microwave Oven</v>
      </c>
      <c r="O970" t="str">
        <f>_xlfn.XLOOKUP(Table4[[#This Row],[Product_ID]],Product_Dim[Product_ID],Product_Dim[Category],0)</f>
        <v>Home</v>
      </c>
      <c r="P970">
        <f>_xlfn.XLOOKUP(Table4[[#This Row],[Product_ID]],Product_Dim[Product_ID],Product_Dim[Cost Cleaned2],"0")</f>
        <v>447.43</v>
      </c>
      <c r="Q970" s="4">
        <f>IFERROR(Table4[[#This Row],[Total Amount]]-Table4[[#This Row],[Cost]]*Table4[[#This Row],[Quantity]],0)</f>
        <v>688.94600000000003</v>
      </c>
    </row>
    <row r="971" spans="1:17" x14ac:dyDescent="0.35">
      <c r="A971" t="s">
        <v>2784</v>
      </c>
      <c r="B971" s="1">
        <v>45274</v>
      </c>
      <c r="C971" t="s">
        <v>1012</v>
      </c>
      <c r="D971" t="s">
        <v>1672</v>
      </c>
      <c r="E971" t="s">
        <v>1773</v>
      </c>
      <c r="F971" t="str">
        <f>_xlfn.XLOOKUP(Table4[[#This Row],[Store_ID]],Table2[Store_ID],Table2[Region],"Unknown")</f>
        <v>South</v>
      </c>
      <c r="G971">
        <v>1</v>
      </c>
      <c r="H971">
        <f>IF(ISBLANK(G971),AVERAGE(Table4[Quantity]),(G971))</f>
        <v>1</v>
      </c>
      <c r="I971">
        <v>370.04</v>
      </c>
      <c r="J971">
        <f>IF(ISBLANK(I971),AVERAGE(Table4[Unit_Price]),(I971))</f>
        <v>370.04</v>
      </c>
      <c r="K971">
        <v>0.04</v>
      </c>
      <c r="L971">
        <f>Table4[[#This Row],[Quantity cleaned]]*Table4[[#This Row],[Unit Price Cleaned]]*(1-Table4[[#This Row],[Discount]])</f>
        <v>355.23840000000001</v>
      </c>
      <c r="M971">
        <f>IF(ISBLANK(L971),AVERAGE(Table4[Total Amount]),(L971))</f>
        <v>355.23840000000001</v>
      </c>
      <c r="N971" t="str">
        <f>_xlfn.XLOOKUP(Table4[[#This Row],[Product_ID]],Product_Dim[Product_ID],Product_Dim[Product_Name],"Missing")</f>
        <v>Adjustable Dumbbells 20kg</v>
      </c>
      <c r="O971" t="str">
        <f>_xlfn.XLOOKUP(Table4[[#This Row],[Product_ID]],Product_Dim[Product_ID],Product_Dim[Category],0)</f>
        <v>Sports</v>
      </c>
      <c r="P971">
        <f>_xlfn.XLOOKUP(Table4[[#This Row],[Product_ID]],Product_Dim[Product_ID],Product_Dim[Cost Cleaned2],"0")</f>
        <v>240.63</v>
      </c>
      <c r="Q971" s="4">
        <f>IFERROR(Table4[[#This Row],[Total Amount]]-Table4[[#This Row],[Cost]]*Table4[[#This Row],[Quantity]],0)</f>
        <v>114.60840000000002</v>
      </c>
    </row>
    <row r="972" spans="1:17" x14ac:dyDescent="0.35">
      <c r="A972" t="s">
        <v>2785</v>
      </c>
      <c r="B972" s="1">
        <v>45297</v>
      </c>
      <c r="C972" t="s">
        <v>222</v>
      </c>
      <c r="D972" t="s">
        <v>1734</v>
      </c>
      <c r="E972" t="s">
        <v>1807</v>
      </c>
      <c r="F972" t="str">
        <f>_xlfn.XLOOKUP(Table4[[#This Row],[Store_ID]],Table2[Store_ID],Table2[Region],"Unknown")</f>
        <v>East</v>
      </c>
      <c r="G972">
        <v>4</v>
      </c>
      <c r="H972">
        <f>IF(ISBLANK(G972),AVERAGE(Table4[Quantity]),(G972))</f>
        <v>4</v>
      </c>
      <c r="I972">
        <v>492.71</v>
      </c>
      <c r="J972">
        <f>IF(ISBLANK(I972),AVERAGE(Table4[Unit_Price]),(I972))</f>
        <v>492.71</v>
      </c>
      <c r="K972">
        <v>0.08</v>
      </c>
      <c r="L972">
        <f>Table4[[#This Row],[Quantity cleaned]]*Table4[[#This Row],[Unit Price Cleaned]]*(1-Table4[[#This Row],[Discount]])</f>
        <v>1813.1728000000001</v>
      </c>
      <c r="M972">
        <f>IF(ISBLANK(L972),AVERAGE(Table4[Total Amount]),(L972))</f>
        <v>1813.1728000000001</v>
      </c>
      <c r="N972" t="str">
        <f>_xlfn.XLOOKUP(Table4[[#This Row],[Product_ID]],Product_Dim[Product_ID],Product_Dim[Product_Name],"Missing")</f>
        <v>Women's Formal Blazer</v>
      </c>
      <c r="O972" t="str">
        <f>_xlfn.XLOOKUP(Table4[[#This Row],[Product_ID]],Product_Dim[Product_ID],Product_Dim[Category],0)</f>
        <v>Clothing</v>
      </c>
      <c r="P972">
        <f>_xlfn.XLOOKUP(Table4[[#This Row],[Product_ID]],Product_Dim[Product_ID],Product_Dim[Cost Cleaned2],"0")</f>
        <v>358.47</v>
      </c>
      <c r="Q972" s="4">
        <f>IFERROR(Table4[[#This Row],[Total Amount]]-Table4[[#This Row],[Cost]]*Table4[[#This Row],[Quantity]],0)</f>
        <v>379.29279999999994</v>
      </c>
    </row>
    <row r="973" spans="1:17" x14ac:dyDescent="0.35">
      <c r="A973" t="s">
        <v>2786</v>
      </c>
      <c r="B973" s="1">
        <v>45530</v>
      </c>
      <c r="C973" t="s">
        <v>885</v>
      </c>
      <c r="D973" t="s">
        <v>1724</v>
      </c>
      <c r="E973" t="s">
        <v>1791</v>
      </c>
      <c r="F973" t="str">
        <f>_xlfn.XLOOKUP(Table4[[#This Row],[Store_ID]],Table2[Store_ID],Table2[Region],"Unknown")</f>
        <v>East</v>
      </c>
      <c r="G973">
        <v>4</v>
      </c>
      <c r="H973">
        <f>IF(ISBLANK(G973),AVERAGE(Table4[Quantity]),(G973))</f>
        <v>4</v>
      </c>
      <c r="I973">
        <v>853.26</v>
      </c>
      <c r="J973">
        <f>IF(ISBLANK(I973),AVERAGE(Table4[Unit_Price]),(I973))</f>
        <v>853.26</v>
      </c>
      <c r="K973">
        <v>0.24</v>
      </c>
      <c r="L973">
        <f>Table4[[#This Row],[Quantity cleaned]]*Table4[[#This Row],[Unit Price Cleaned]]*(1-Table4[[#This Row],[Discount]])</f>
        <v>2593.9104000000002</v>
      </c>
      <c r="M973">
        <f>IF(ISBLANK(L973),AVERAGE(Table4[Total Amount]),(L973))</f>
        <v>2593.9104000000002</v>
      </c>
      <c r="N973" t="str">
        <f>_xlfn.XLOOKUP(Table4[[#This Row],[Product_ID]],Product_Dim[Product_ID],Product_Dim[Product_Name],"Missing")</f>
        <v>Women's High Heels</v>
      </c>
      <c r="O973" t="str">
        <f>_xlfn.XLOOKUP(Table4[[#This Row],[Product_ID]],Product_Dim[Product_ID],Product_Dim[Category],0)</f>
        <v>Clothing</v>
      </c>
      <c r="P973">
        <f>_xlfn.XLOOKUP(Table4[[#This Row],[Product_ID]],Product_Dim[Product_ID],Product_Dim[Cost Cleaned2],"0")</f>
        <v>438.25</v>
      </c>
      <c r="Q973" s="4">
        <f>IFERROR(Table4[[#This Row],[Total Amount]]-Table4[[#This Row],[Cost]]*Table4[[#This Row],[Quantity]],0)</f>
        <v>840.91040000000021</v>
      </c>
    </row>
    <row r="974" spans="1:17" x14ac:dyDescent="0.35">
      <c r="A974" t="s">
        <v>2787</v>
      </c>
      <c r="B974" s="1">
        <v>45740</v>
      </c>
      <c r="C974" t="s">
        <v>1258</v>
      </c>
      <c r="D974" t="s">
        <v>1545</v>
      </c>
      <c r="E974" t="s">
        <v>1798</v>
      </c>
      <c r="F974" t="str">
        <f>_xlfn.XLOOKUP(Table4[[#This Row],[Store_ID]],Table2[Store_ID],Table2[Region],"Unknown")</f>
        <v>West</v>
      </c>
      <c r="G974">
        <v>1</v>
      </c>
      <c r="H974">
        <f>IF(ISBLANK(G974),AVERAGE(Table4[Quantity]),(G974))</f>
        <v>1</v>
      </c>
      <c r="I974">
        <v>402.47</v>
      </c>
      <c r="J974">
        <f>IF(ISBLANK(I974),AVERAGE(Table4[Unit_Price]),(I974))</f>
        <v>402.47</v>
      </c>
      <c r="K974">
        <v>0.19</v>
      </c>
      <c r="L974">
        <f>Table4[[#This Row],[Quantity cleaned]]*Table4[[#This Row],[Unit Price Cleaned]]*(1-Table4[[#This Row],[Discount]])</f>
        <v>326.00070000000005</v>
      </c>
      <c r="M974">
        <f>IF(ISBLANK(L974),AVERAGE(Table4[Total Amount]),(L974))</f>
        <v>326.00070000000005</v>
      </c>
      <c r="N974" t="str">
        <f>_xlfn.XLOOKUP(Table4[[#This Row],[Product_ID]],Product_Dim[Product_ID],Product_Dim[Product_Name],"Missing")</f>
        <v>Men's Running Jacket</v>
      </c>
      <c r="O974" t="str">
        <f>_xlfn.XLOOKUP(Table4[[#This Row],[Product_ID]],Product_Dim[Product_ID],Product_Dim[Category],0)</f>
        <v>Clothing</v>
      </c>
      <c r="P974">
        <f>_xlfn.XLOOKUP(Table4[[#This Row],[Product_ID]],Product_Dim[Product_ID],Product_Dim[Cost Cleaned2],"0")</f>
        <v>364.67</v>
      </c>
      <c r="Q974" s="4">
        <f>IFERROR(Table4[[#This Row],[Total Amount]]-Table4[[#This Row],[Cost]]*Table4[[#This Row],[Quantity]],0)</f>
        <v>-38.669299999999964</v>
      </c>
    </row>
    <row r="975" spans="1:17" x14ac:dyDescent="0.35">
      <c r="A975" t="s">
        <v>2788</v>
      </c>
      <c r="B975" s="1">
        <v>45311</v>
      </c>
      <c r="C975" t="s">
        <v>1247</v>
      </c>
      <c r="D975" t="s">
        <v>1650</v>
      </c>
      <c r="E975" t="s">
        <v>1804</v>
      </c>
      <c r="F975" t="str">
        <f>_xlfn.XLOOKUP(Table4[[#This Row],[Store_ID]],Table2[Store_ID],Table2[Region],"Unknown")</f>
        <v>East</v>
      </c>
      <c r="G975">
        <v>2</v>
      </c>
      <c r="H975">
        <f>IF(ISBLANK(G975),AVERAGE(Table4[Quantity]),(G975))</f>
        <v>2</v>
      </c>
      <c r="I975">
        <v>528.29999999999995</v>
      </c>
      <c r="J975">
        <f>IF(ISBLANK(I975),AVERAGE(Table4[Unit_Price]),(I975))</f>
        <v>528.29999999999995</v>
      </c>
      <c r="K975">
        <v>0.24</v>
      </c>
      <c r="L975">
        <f>Table4[[#This Row],[Quantity cleaned]]*Table4[[#This Row],[Unit Price Cleaned]]*(1-Table4[[#This Row],[Discount]])</f>
        <v>803.01599999999996</v>
      </c>
      <c r="M975">
        <f>IF(ISBLANK(L975),AVERAGE(Table4[Total Amount]),(L975))</f>
        <v>803.01599999999996</v>
      </c>
      <c r="N975" t="str">
        <f>_xlfn.XLOOKUP(Table4[[#This Row],[Product_ID]],Product_Dim[Product_ID],Product_Dim[Product_Name],"Missing")</f>
        <v>Sports Stopwatch Pro</v>
      </c>
      <c r="O975" t="str">
        <f>_xlfn.XLOOKUP(Table4[[#This Row],[Product_ID]],Product_Dim[Product_ID],Product_Dim[Category],0)</f>
        <v>Sports</v>
      </c>
      <c r="P975">
        <f>_xlfn.XLOOKUP(Table4[[#This Row],[Product_ID]],Product_Dim[Product_ID],Product_Dim[Cost Cleaned2],"0")</f>
        <v>434.84</v>
      </c>
      <c r="Q975" s="4">
        <f>IFERROR(Table4[[#This Row],[Total Amount]]-Table4[[#This Row],[Cost]]*Table4[[#This Row],[Quantity]],0)</f>
        <v>-66.663999999999987</v>
      </c>
    </row>
    <row r="976" spans="1:17" x14ac:dyDescent="0.35">
      <c r="A976" t="s">
        <v>2789</v>
      </c>
      <c r="B976" s="1">
        <v>45667</v>
      </c>
      <c r="C976" t="s">
        <v>1369</v>
      </c>
      <c r="D976" t="s">
        <v>1562</v>
      </c>
      <c r="E976" t="s">
        <v>1770</v>
      </c>
      <c r="F976" t="str">
        <f>_xlfn.XLOOKUP(Table4[[#This Row],[Store_ID]],Table2[Store_ID],Table2[Region],"Unknown")</f>
        <v>East</v>
      </c>
      <c r="G976">
        <v>4</v>
      </c>
      <c r="H976">
        <f>IF(ISBLANK(G976),AVERAGE(Table4[Quantity]),(G976))</f>
        <v>4</v>
      </c>
      <c r="I976">
        <v>599.85</v>
      </c>
      <c r="J976">
        <f>IF(ISBLANK(I976),AVERAGE(Table4[Unit_Price]),(I976))</f>
        <v>599.85</v>
      </c>
      <c r="K976">
        <v>0.25</v>
      </c>
      <c r="L976">
        <f>Table4[[#This Row],[Quantity cleaned]]*Table4[[#This Row],[Unit Price Cleaned]]*(1-Table4[[#This Row],[Discount]])</f>
        <v>1799.5500000000002</v>
      </c>
      <c r="M976">
        <f>IF(ISBLANK(L976),AVERAGE(Table4[Total Amount]),(L976))</f>
        <v>1799.5500000000002</v>
      </c>
      <c r="N976" t="str">
        <f>_xlfn.XLOOKUP(Table4[[#This Row],[Product_ID]],Product_Dim[Product_ID],Product_Dim[Product_Name],"Missing")</f>
        <v>Ceramic Kitchen Bowl Set</v>
      </c>
      <c r="O976" t="str">
        <f>_xlfn.XLOOKUP(Table4[[#This Row],[Product_ID]],Product_Dim[Product_ID],Product_Dim[Category],0)</f>
        <v>Home</v>
      </c>
      <c r="P976">
        <f>_xlfn.XLOOKUP(Table4[[#This Row],[Product_ID]],Product_Dim[Product_ID],Product_Dim[Cost Cleaned2],"0")</f>
        <v>298.86</v>
      </c>
      <c r="Q976" s="4">
        <f>IFERROR(Table4[[#This Row],[Total Amount]]-Table4[[#This Row],[Cost]]*Table4[[#This Row],[Quantity]],0)</f>
        <v>604.11000000000013</v>
      </c>
    </row>
    <row r="977" spans="1:17" x14ac:dyDescent="0.35">
      <c r="A977" t="s">
        <v>2790</v>
      </c>
      <c r="B977" s="1">
        <v>45281</v>
      </c>
      <c r="C977" t="s">
        <v>952</v>
      </c>
      <c r="D977" t="s">
        <v>1574</v>
      </c>
      <c r="E977" t="s">
        <v>1780</v>
      </c>
      <c r="F977" t="str">
        <f>_xlfn.XLOOKUP(Table4[[#This Row],[Store_ID]],Table2[Store_ID],Table2[Region],"Unknown")</f>
        <v>South</v>
      </c>
      <c r="G977">
        <v>2</v>
      </c>
      <c r="H977">
        <f>IF(ISBLANK(G977),AVERAGE(Table4[Quantity]),(G977))</f>
        <v>2</v>
      </c>
      <c r="I977">
        <v>61.42</v>
      </c>
      <c r="J977">
        <f>IF(ISBLANK(I977),AVERAGE(Table4[Unit_Price]),(I977))</f>
        <v>61.42</v>
      </c>
      <c r="K977">
        <v>0.08</v>
      </c>
      <c r="L977">
        <f>Table4[[#This Row],[Quantity cleaned]]*Table4[[#This Row],[Unit Price Cleaned]]*(1-Table4[[#This Row],[Discount]])</f>
        <v>113.01280000000001</v>
      </c>
      <c r="M977">
        <f>IF(ISBLANK(L977),AVERAGE(Table4[Total Amount]),(L977))</f>
        <v>113.01280000000001</v>
      </c>
      <c r="N977" t="str">
        <f>_xlfn.XLOOKUP(Table4[[#This Row],[Product_ID]],Product_Dim[Product_ID],Product_Dim[Product_Name],"Missing")</f>
        <v>Beard Grooming Kit</v>
      </c>
      <c r="O977" t="str">
        <f>_xlfn.XLOOKUP(Table4[[#This Row],[Product_ID]],Product_Dim[Product_ID],Product_Dim[Category],0)</f>
        <v>Beauty</v>
      </c>
      <c r="P977">
        <f>_xlfn.XLOOKUP(Table4[[#This Row],[Product_ID]],Product_Dim[Product_ID],Product_Dim[Cost Cleaned2],"0")</f>
        <v>337.42</v>
      </c>
      <c r="Q977" s="4">
        <f>IFERROR(Table4[[#This Row],[Total Amount]]-Table4[[#This Row],[Cost]]*Table4[[#This Row],[Quantity]],0)</f>
        <v>-561.82720000000006</v>
      </c>
    </row>
    <row r="978" spans="1:17" x14ac:dyDescent="0.35">
      <c r="A978" t="s">
        <v>2791</v>
      </c>
      <c r="B978" s="1">
        <v>45693</v>
      </c>
      <c r="C978" t="s">
        <v>792</v>
      </c>
      <c r="D978" t="s">
        <v>1580</v>
      </c>
      <c r="E978" t="s">
        <v>1783</v>
      </c>
      <c r="F978" t="str">
        <f>_xlfn.XLOOKUP(Table4[[#This Row],[Store_ID]],Table2[Store_ID],Table2[Region],"Unknown")</f>
        <v>East</v>
      </c>
      <c r="G978">
        <v>2</v>
      </c>
      <c r="H978">
        <f>IF(ISBLANK(G978),AVERAGE(Table4[Quantity]),(G978))</f>
        <v>2</v>
      </c>
      <c r="I978">
        <v>466.42</v>
      </c>
      <c r="J978">
        <f>IF(ISBLANK(I978),AVERAGE(Table4[Unit_Price]),(I978))</f>
        <v>466.42</v>
      </c>
      <c r="K978">
        <v>0.12</v>
      </c>
      <c r="L978">
        <f>Table4[[#This Row],[Quantity cleaned]]*Table4[[#This Row],[Unit Price Cleaned]]*(1-Table4[[#This Row],[Discount]])</f>
        <v>820.89920000000006</v>
      </c>
      <c r="M978">
        <f>IF(ISBLANK(L978),AVERAGE(Table4[Total Amount]),(L978))</f>
        <v>820.89920000000006</v>
      </c>
      <c r="N978" t="str">
        <f>_xlfn.XLOOKUP(Table4[[#This Row],[Product_ID]],Product_Dim[Product_ID],Product_Dim[Product_Name],"Missing")</f>
        <v>Knee Support Brace</v>
      </c>
      <c r="O978" t="str">
        <f>_xlfn.XLOOKUP(Table4[[#This Row],[Product_ID]],Product_Dim[Product_ID],Product_Dim[Category],0)</f>
        <v>Sports</v>
      </c>
      <c r="P978">
        <f>_xlfn.XLOOKUP(Table4[[#This Row],[Product_ID]],Product_Dim[Product_ID],Product_Dim[Cost Cleaned2],"0")</f>
        <v>21.34</v>
      </c>
      <c r="Q978" s="4">
        <f>IFERROR(Table4[[#This Row],[Total Amount]]-Table4[[#This Row],[Cost]]*Table4[[#This Row],[Quantity]],0)</f>
        <v>778.21920000000011</v>
      </c>
    </row>
    <row r="979" spans="1:17" x14ac:dyDescent="0.35">
      <c r="A979" t="s">
        <v>2792</v>
      </c>
      <c r="B979" s="1">
        <v>45857</v>
      </c>
      <c r="C979" t="s">
        <v>348</v>
      </c>
      <c r="D979" t="s">
        <v>1604</v>
      </c>
      <c r="E979" t="s">
        <v>1767</v>
      </c>
      <c r="F979" t="str">
        <f>_xlfn.XLOOKUP(Table4[[#This Row],[Store_ID]],Table2[Store_ID],Table2[Region],"Unknown")</f>
        <v>North</v>
      </c>
      <c r="G979">
        <v>4</v>
      </c>
      <c r="H979">
        <f>IF(ISBLANK(G979),AVERAGE(Table4[Quantity]),(G979))</f>
        <v>4</v>
      </c>
      <c r="I979">
        <v>540.69000000000005</v>
      </c>
      <c r="J979">
        <f>IF(ISBLANK(I979),AVERAGE(Table4[Unit_Price]),(I979))</f>
        <v>540.69000000000005</v>
      </c>
      <c r="K979">
        <v>0.09</v>
      </c>
      <c r="L979">
        <f>Table4[[#This Row],[Quantity cleaned]]*Table4[[#This Row],[Unit Price Cleaned]]*(1-Table4[[#This Row],[Discount]])</f>
        <v>1968.1116000000002</v>
      </c>
      <c r="M979">
        <f>IF(ISBLANK(L979),AVERAGE(Table4[Total Amount]),(L979))</f>
        <v>1968.1116000000002</v>
      </c>
      <c r="N979" t="str">
        <f>_xlfn.XLOOKUP(Table4[[#This Row],[Product_ID]],Product_Dim[Product_ID],Product_Dim[Product_Name],"Missing")</f>
        <v>Basketball</v>
      </c>
      <c r="O979" t="str">
        <f>_xlfn.XLOOKUP(Table4[[#This Row],[Product_ID]],Product_Dim[Product_ID],Product_Dim[Category],0)</f>
        <v>Sports</v>
      </c>
      <c r="P979">
        <f>_xlfn.XLOOKUP(Table4[[#This Row],[Product_ID]],Product_Dim[Product_ID],Product_Dim[Cost Cleaned2],"0")</f>
        <v>204.39</v>
      </c>
      <c r="Q979" s="4">
        <f>IFERROR(Table4[[#This Row],[Total Amount]]-Table4[[#This Row],[Cost]]*Table4[[#This Row],[Quantity]],0)</f>
        <v>1150.5516000000002</v>
      </c>
    </row>
    <row r="980" spans="1:17" x14ac:dyDescent="0.35">
      <c r="A980" t="s">
        <v>2793</v>
      </c>
      <c r="B980" s="1">
        <v>45737</v>
      </c>
      <c r="C980" t="s">
        <v>937</v>
      </c>
      <c r="D980" t="s">
        <v>1580</v>
      </c>
      <c r="E980" t="s">
        <v>1791</v>
      </c>
      <c r="F980" t="str">
        <f>_xlfn.XLOOKUP(Table4[[#This Row],[Store_ID]],Table2[Store_ID],Table2[Region],"Unknown")</f>
        <v>East</v>
      </c>
      <c r="G980">
        <v>3</v>
      </c>
      <c r="H980">
        <f>IF(ISBLANK(G980),AVERAGE(Table4[Quantity]),(G980))</f>
        <v>3</v>
      </c>
      <c r="I980">
        <v>677.46</v>
      </c>
      <c r="J980">
        <f>IF(ISBLANK(I980),AVERAGE(Table4[Unit_Price]),(I980))</f>
        <v>677.46</v>
      </c>
      <c r="K980">
        <v>0.05</v>
      </c>
      <c r="L980">
        <f>Table4[[#This Row],[Quantity cleaned]]*Table4[[#This Row],[Unit Price Cleaned]]*(1-Table4[[#This Row],[Discount]])</f>
        <v>1930.761</v>
      </c>
      <c r="M980">
        <f>IF(ISBLANK(L980),AVERAGE(Table4[Total Amount]),(L980))</f>
        <v>1930.761</v>
      </c>
      <c r="N980" t="str">
        <f>_xlfn.XLOOKUP(Table4[[#This Row],[Product_ID]],Product_Dim[Product_ID],Product_Dim[Product_Name],"Missing")</f>
        <v>Knee Support Brace</v>
      </c>
      <c r="O980" t="str">
        <f>_xlfn.XLOOKUP(Table4[[#This Row],[Product_ID]],Product_Dim[Product_ID],Product_Dim[Category],0)</f>
        <v>Sports</v>
      </c>
      <c r="P980">
        <f>_xlfn.XLOOKUP(Table4[[#This Row],[Product_ID]],Product_Dim[Product_ID],Product_Dim[Cost Cleaned2],"0")</f>
        <v>21.34</v>
      </c>
      <c r="Q980" s="4">
        <f>IFERROR(Table4[[#This Row],[Total Amount]]-Table4[[#This Row],[Cost]]*Table4[[#This Row],[Quantity]],0)</f>
        <v>1866.741</v>
      </c>
    </row>
    <row r="981" spans="1:17" x14ac:dyDescent="0.35">
      <c r="A981" t="s">
        <v>2794</v>
      </c>
      <c r="B981" s="1">
        <v>45771</v>
      </c>
      <c r="C981" t="s">
        <v>1027</v>
      </c>
      <c r="D981" t="s">
        <v>1584</v>
      </c>
      <c r="E981" t="s">
        <v>1751</v>
      </c>
      <c r="F981" t="str">
        <f>_xlfn.XLOOKUP(Table4[[#This Row],[Store_ID]],Table2[Store_ID],Table2[Region],"Unknown")</f>
        <v>North</v>
      </c>
      <c r="G981">
        <v>3</v>
      </c>
      <c r="H981">
        <f>IF(ISBLANK(G981),AVERAGE(Table4[Quantity]),(G981))</f>
        <v>3</v>
      </c>
      <c r="I981">
        <v>614.63</v>
      </c>
      <c r="J981">
        <f>IF(ISBLANK(I981),AVERAGE(Table4[Unit_Price]),(I981))</f>
        <v>614.63</v>
      </c>
      <c r="K981">
        <v>0.06</v>
      </c>
      <c r="L981">
        <f>Table4[[#This Row],[Quantity cleaned]]*Table4[[#This Row],[Unit Price Cleaned]]*(1-Table4[[#This Row],[Discount]])</f>
        <v>1733.2565999999997</v>
      </c>
      <c r="M981">
        <f>IF(ISBLANK(L981),AVERAGE(Table4[Total Amount]),(L981))</f>
        <v>1733.2565999999997</v>
      </c>
      <c r="N981" t="str">
        <f>_xlfn.XLOOKUP(Table4[[#This Row],[Product_ID]],Product_Dim[Product_ID],Product_Dim[Product_Name],"Missing")</f>
        <v>Multi-Purpose Storage Box</v>
      </c>
      <c r="O981" t="str">
        <f>_xlfn.XLOOKUP(Table4[[#This Row],[Product_ID]],Product_Dim[Product_ID],Product_Dim[Category],0)</f>
        <v>Home</v>
      </c>
      <c r="P981">
        <f>_xlfn.XLOOKUP(Table4[[#This Row],[Product_ID]],Product_Dim[Product_ID],Product_Dim[Cost Cleaned2],"0")</f>
        <v>123.46</v>
      </c>
      <c r="Q981" s="4">
        <f>IFERROR(Table4[[#This Row],[Total Amount]]-Table4[[#This Row],[Cost]]*Table4[[#This Row],[Quantity]],0)</f>
        <v>1362.8765999999996</v>
      </c>
    </row>
    <row r="982" spans="1:17" x14ac:dyDescent="0.35">
      <c r="A982" t="s">
        <v>2795</v>
      </c>
      <c r="B982" s="1">
        <v>45272</v>
      </c>
      <c r="C982" t="s">
        <v>741</v>
      </c>
      <c r="D982" t="s">
        <v>1674</v>
      </c>
      <c r="E982" t="s">
        <v>1776</v>
      </c>
      <c r="F982" t="str">
        <f>_xlfn.XLOOKUP(Table4[[#This Row],[Store_ID]],Table2[Store_ID],Table2[Region],"Unknown")</f>
        <v>West</v>
      </c>
      <c r="G982">
        <v>4</v>
      </c>
      <c r="H982">
        <f>IF(ISBLANK(G982),AVERAGE(Table4[Quantity]),(G982))</f>
        <v>4</v>
      </c>
      <c r="I982">
        <v>649.52</v>
      </c>
      <c r="J982">
        <f>IF(ISBLANK(I982),AVERAGE(Table4[Unit_Price]),(I982))</f>
        <v>649.52</v>
      </c>
      <c r="K982">
        <v>0.11</v>
      </c>
      <c r="L982">
        <f>Table4[[#This Row],[Quantity cleaned]]*Table4[[#This Row],[Unit Price Cleaned]]*(1-Table4[[#This Row],[Discount]])</f>
        <v>2312.2912000000001</v>
      </c>
      <c r="M982">
        <f>IF(ISBLANK(L982),AVERAGE(Table4[Total Amount]),(L982))</f>
        <v>2312.2912000000001</v>
      </c>
      <c r="N982" t="str">
        <f>_xlfn.XLOOKUP(Table4[[#This Row],[Product_ID]],Product_Dim[Product_ID],Product_Dim[Product_Name],"Missing")</f>
        <v>Women's Hair Dryer Brush</v>
      </c>
      <c r="O982" t="str">
        <f>_xlfn.XLOOKUP(Table4[[#This Row],[Product_ID]],Product_Dim[Product_ID],Product_Dim[Category],0)</f>
        <v>Beauty</v>
      </c>
      <c r="P982">
        <f>_xlfn.XLOOKUP(Table4[[#This Row],[Product_ID]],Product_Dim[Product_ID],Product_Dim[Cost Cleaned2],"0")</f>
        <v>340.39</v>
      </c>
      <c r="Q982" s="4">
        <f>IFERROR(Table4[[#This Row],[Total Amount]]-Table4[[#This Row],[Cost]]*Table4[[#This Row],[Quantity]],0)</f>
        <v>950.73120000000017</v>
      </c>
    </row>
    <row r="983" spans="1:17" x14ac:dyDescent="0.35">
      <c r="A983" t="s">
        <v>2796</v>
      </c>
      <c r="B983" s="1">
        <v>45481</v>
      </c>
      <c r="C983" t="s">
        <v>1372</v>
      </c>
      <c r="D983" t="s">
        <v>1712</v>
      </c>
      <c r="E983" t="s">
        <v>1776</v>
      </c>
      <c r="F983" t="str">
        <f>_xlfn.XLOOKUP(Table4[[#This Row],[Store_ID]],Table2[Store_ID],Table2[Region],"Unknown")</f>
        <v>West</v>
      </c>
      <c r="G983">
        <v>2</v>
      </c>
      <c r="H983">
        <f>IF(ISBLANK(G983),AVERAGE(Table4[Quantity]),(G983))</f>
        <v>2</v>
      </c>
      <c r="I983">
        <v>943.93</v>
      </c>
      <c r="J983">
        <f>IF(ISBLANK(I983),AVERAGE(Table4[Unit_Price]),(I983))</f>
        <v>943.93</v>
      </c>
      <c r="K983">
        <v>0.22</v>
      </c>
      <c r="L983">
        <f>Table4[[#This Row],[Quantity cleaned]]*Table4[[#This Row],[Unit Price Cleaned]]*(1-Table4[[#This Row],[Discount]])</f>
        <v>1472.5308</v>
      </c>
      <c r="M983">
        <f>IF(ISBLANK(L983),AVERAGE(Table4[Total Amount]),(L983))</f>
        <v>1472.5308</v>
      </c>
      <c r="N983" t="str">
        <f>_xlfn.XLOOKUP(Table4[[#This Row],[Product_ID]],Product_Dim[Product_ID],Product_Dim[Product_Name],"Missing")</f>
        <v>Women's Beanie Hat</v>
      </c>
      <c r="O983" t="str">
        <f>_xlfn.XLOOKUP(Table4[[#This Row],[Product_ID]],Product_Dim[Product_ID],Product_Dim[Category],0)</f>
        <v>Clothing</v>
      </c>
      <c r="P983">
        <f>_xlfn.XLOOKUP(Table4[[#This Row],[Product_ID]],Product_Dim[Product_ID],Product_Dim[Cost Cleaned2],"0")</f>
        <v>119.57</v>
      </c>
      <c r="Q983" s="4">
        <f>IFERROR(Table4[[#This Row],[Total Amount]]-Table4[[#This Row],[Cost]]*Table4[[#This Row],[Quantity]],0)</f>
        <v>1233.3908000000001</v>
      </c>
    </row>
    <row r="984" spans="1:17" x14ac:dyDescent="0.35">
      <c r="A984" t="s">
        <v>2797</v>
      </c>
      <c r="B984" s="1">
        <v>45228</v>
      </c>
      <c r="C984" t="s">
        <v>545</v>
      </c>
      <c r="D984" t="s">
        <v>1604</v>
      </c>
      <c r="E984" t="s">
        <v>1776</v>
      </c>
      <c r="F984" t="str">
        <f>_xlfn.XLOOKUP(Table4[[#This Row],[Store_ID]],Table2[Store_ID],Table2[Region],"Unknown")</f>
        <v>West</v>
      </c>
      <c r="G984">
        <v>4</v>
      </c>
      <c r="H984">
        <f>IF(ISBLANK(G984),AVERAGE(Table4[Quantity]),(G984))</f>
        <v>4</v>
      </c>
      <c r="I984">
        <v>538.73</v>
      </c>
      <c r="J984">
        <f>IF(ISBLANK(I984),AVERAGE(Table4[Unit_Price]),(I984))</f>
        <v>538.73</v>
      </c>
      <c r="K984">
        <v>0.03</v>
      </c>
      <c r="L984">
        <f>Table4[[#This Row],[Quantity cleaned]]*Table4[[#This Row],[Unit Price Cleaned]]*(1-Table4[[#This Row],[Discount]])</f>
        <v>2090.2723999999998</v>
      </c>
      <c r="M984">
        <f>IF(ISBLANK(L984),AVERAGE(Table4[Total Amount]),(L984))</f>
        <v>2090.2723999999998</v>
      </c>
      <c r="N984" t="str">
        <f>_xlfn.XLOOKUP(Table4[[#This Row],[Product_ID]],Product_Dim[Product_ID],Product_Dim[Product_Name],"Missing")</f>
        <v>Basketball</v>
      </c>
      <c r="O984" t="str">
        <f>_xlfn.XLOOKUP(Table4[[#This Row],[Product_ID]],Product_Dim[Product_ID],Product_Dim[Category],0)</f>
        <v>Sports</v>
      </c>
      <c r="P984">
        <f>_xlfn.XLOOKUP(Table4[[#This Row],[Product_ID]],Product_Dim[Product_ID],Product_Dim[Cost Cleaned2],"0")</f>
        <v>204.39</v>
      </c>
      <c r="Q984" s="4">
        <f>IFERROR(Table4[[#This Row],[Total Amount]]-Table4[[#This Row],[Cost]]*Table4[[#This Row],[Quantity]],0)</f>
        <v>1272.7123999999999</v>
      </c>
    </row>
    <row r="985" spans="1:17" x14ac:dyDescent="0.35">
      <c r="A985" t="s">
        <v>2798</v>
      </c>
      <c r="B985" s="1">
        <v>45432</v>
      </c>
      <c r="C985" t="s">
        <v>313</v>
      </c>
      <c r="D985" t="s">
        <v>1674</v>
      </c>
      <c r="E985" t="s">
        <v>1776</v>
      </c>
      <c r="F985" t="str">
        <f>_xlfn.XLOOKUP(Table4[[#This Row],[Store_ID]],Table2[Store_ID],Table2[Region],"Unknown")</f>
        <v>West</v>
      </c>
      <c r="G985">
        <v>2</v>
      </c>
      <c r="H985">
        <f>IF(ISBLANK(G985),AVERAGE(Table4[Quantity]),(G985))</f>
        <v>2</v>
      </c>
      <c r="I985">
        <v>853.93</v>
      </c>
      <c r="J985">
        <f>IF(ISBLANK(I985),AVERAGE(Table4[Unit_Price]),(I985))</f>
        <v>853.93</v>
      </c>
      <c r="K985">
        <v>0.01</v>
      </c>
      <c r="L985">
        <f>Table4[[#This Row],[Quantity cleaned]]*Table4[[#This Row],[Unit Price Cleaned]]*(1-Table4[[#This Row],[Discount]])</f>
        <v>1690.7813999999998</v>
      </c>
      <c r="M985">
        <f>IF(ISBLANK(L985),AVERAGE(Table4[Total Amount]),(L985))</f>
        <v>1690.7813999999998</v>
      </c>
      <c r="N985" t="str">
        <f>_xlfn.XLOOKUP(Table4[[#This Row],[Product_ID]],Product_Dim[Product_ID],Product_Dim[Product_Name],"Missing")</f>
        <v>Women's Hair Dryer Brush</v>
      </c>
      <c r="O985" t="str">
        <f>_xlfn.XLOOKUP(Table4[[#This Row],[Product_ID]],Product_Dim[Product_ID],Product_Dim[Category],0)</f>
        <v>Beauty</v>
      </c>
      <c r="P985">
        <f>_xlfn.XLOOKUP(Table4[[#This Row],[Product_ID]],Product_Dim[Product_ID],Product_Dim[Cost Cleaned2],"0")</f>
        <v>340.39</v>
      </c>
      <c r="Q985" s="4">
        <f>IFERROR(Table4[[#This Row],[Total Amount]]-Table4[[#This Row],[Cost]]*Table4[[#This Row],[Quantity]],0)</f>
        <v>1010.0013999999999</v>
      </c>
    </row>
    <row r="986" spans="1:17" x14ac:dyDescent="0.35">
      <c r="A986" t="s">
        <v>2799</v>
      </c>
      <c r="B986" s="1">
        <v>45914</v>
      </c>
      <c r="C986" t="s">
        <v>1505</v>
      </c>
      <c r="D986" t="s">
        <v>1600</v>
      </c>
      <c r="E986" t="s">
        <v>1763</v>
      </c>
      <c r="F986" t="str">
        <f>_xlfn.XLOOKUP(Table4[[#This Row],[Store_ID]],Table2[Store_ID],Table2[Region],"Unknown")</f>
        <v>South</v>
      </c>
      <c r="G986">
        <v>4</v>
      </c>
      <c r="H986">
        <f>IF(ISBLANK(G986),AVERAGE(Table4[Quantity]),(G986))</f>
        <v>4</v>
      </c>
      <c r="I986">
        <v>465.42</v>
      </c>
      <c r="J986">
        <f>IF(ISBLANK(I986),AVERAGE(Table4[Unit_Price]),(I986))</f>
        <v>465.42</v>
      </c>
      <c r="K986">
        <v>0.26</v>
      </c>
      <c r="L986">
        <f>Table4[[#This Row],[Quantity cleaned]]*Table4[[#This Row],[Unit Price Cleaned]]*(1-Table4[[#This Row],[Discount]])</f>
        <v>1377.6432</v>
      </c>
      <c r="M986">
        <f>IF(ISBLANK(L986),AVERAGE(Table4[Total Amount]),(L986))</f>
        <v>1377.6432</v>
      </c>
      <c r="N986" t="str">
        <f>_xlfn.XLOOKUP(Table4[[#This Row],[Product_ID]],Product_Dim[Product_ID],Product_Dim[Product_Name],"Missing")</f>
        <v>Fabric Sofa Throw Blanket</v>
      </c>
      <c r="O986" t="str">
        <f>_xlfn.XLOOKUP(Table4[[#This Row],[Product_ID]],Product_Dim[Product_ID],Product_Dim[Category],0)</f>
        <v>Home</v>
      </c>
      <c r="P986">
        <f>_xlfn.XLOOKUP(Table4[[#This Row],[Product_ID]],Product_Dim[Product_ID],Product_Dim[Cost Cleaned2],"0")</f>
        <v>218.48</v>
      </c>
      <c r="Q986" s="4">
        <f>IFERROR(Table4[[#This Row],[Total Amount]]-Table4[[#This Row],[Cost]]*Table4[[#This Row],[Quantity]],0)</f>
        <v>503.72320000000002</v>
      </c>
    </row>
    <row r="987" spans="1:17" x14ac:dyDescent="0.35">
      <c r="A987" t="s">
        <v>2800</v>
      </c>
      <c r="B987" s="1">
        <v>45758</v>
      </c>
      <c r="C987" t="s">
        <v>203</v>
      </c>
      <c r="D987" t="s">
        <v>1540</v>
      </c>
      <c r="E987" t="s">
        <v>1786</v>
      </c>
      <c r="F987" t="str">
        <f>_xlfn.XLOOKUP(Table4[[#This Row],[Store_ID]],Table2[Store_ID],Table2[Region],"Unknown")</f>
        <v>South</v>
      </c>
      <c r="G987">
        <v>4</v>
      </c>
      <c r="H987">
        <f>IF(ISBLANK(G987),AVERAGE(Table4[Quantity]),(G987))</f>
        <v>4</v>
      </c>
      <c r="I987">
        <v>880.26</v>
      </c>
      <c r="J987">
        <f>IF(ISBLANK(I987),AVERAGE(Table4[Unit_Price]),(I987))</f>
        <v>880.26</v>
      </c>
      <c r="K987">
        <v>0.11</v>
      </c>
      <c r="L987">
        <f>Table4[[#This Row],[Quantity cleaned]]*Table4[[#This Row],[Unit Price Cleaned]]*(1-Table4[[#This Row],[Discount]])</f>
        <v>3133.7256000000002</v>
      </c>
      <c r="M987">
        <f>IF(ISBLANK(L987),AVERAGE(Table4[Total Amount]),(L987))</f>
        <v>3133.7256000000002</v>
      </c>
      <c r="N987" t="str">
        <f>_xlfn.XLOOKUP(Table4[[#This Row],[Product_ID]],Product_Dim[Product_ID],Product_Dim[Product_Name],"Missing")</f>
        <v>Men's Graphic T-Shirt</v>
      </c>
      <c r="O987" t="str">
        <f>_xlfn.XLOOKUP(Table4[[#This Row],[Product_ID]],Product_Dim[Product_ID],Product_Dim[Category],0)</f>
        <v>Clothing</v>
      </c>
      <c r="P987">
        <f>_xlfn.XLOOKUP(Table4[[#This Row],[Product_ID]],Product_Dim[Product_ID],Product_Dim[Cost Cleaned2],"0")</f>
        <v>342.56</v>
      </c>
      <c r="Q987" s="4">
        <f>IFERROR(Table4[[#This Row],[Total Amount]]-Table4[[#This Row],[Cost]]*Table4[[#This Row],[Quantity]],0)</f>
        <v>1763.4856000000002</v>
      </c>
    </row>
    <row r="988" spans="1:17" x14ac:dyDescent="0.35">
      <c r="A988" t="s">
        <v>2801</v>
      </c>
      <c r="B988" s="1">
        <v>45429</v>
      </c>
      <c r="C988" t="s">
        <v>1482</v>
      </c>
      <c r="D988" t="s">
        <v>1644</v>
      </c>
      <c r="E988" t="s">
        <v>1786</v>
      </c>
      <c r="F988" t="str">
        <f>_xlfn.XLOOKUP(Table4[[#This Row],[Store_ID]],Table2[Store_ID],Table2[Region],"Unknown")</f>
        <v>South</v>
      </c>
      <c r="G988">
        <v>3</v>
      </c>
      <c r="H988">
        <f>IF(ISBLANK(G988),AVERAGE(Table4[Quantity]),(G988))</f>
        <v>3</v>
      </c>
      <c r="I988">
        <v>461.02</v>
      </c>
      <c r="J988">
        <f>IF(ISBLANK(I988),AVERAGE(Table4[Unit_Price]),(I988))</f>
        <v>461.02</v>
      </c>
      <c r="K988">
        <v>0.28999999999999998</v>
      </c>
      <c r="L988">
        <f>Table4[[#This Row],[Quantity cleaned]]*Table4[[#This Row],[Unit Price Cleaned]]*(1-Table4[[#This Row],[Discount]])</f>
        <v>981.97259999999994</v>
      </c>
      <c r="M988">
        <f>IF(ISBLANK(L988),AVERAGE(Table4[Total Amount]),(L988))</f>
        <v>981.97259999999994</v>
      </c>
      <c r="N988" t="str">
        <f>_xlfn.XLOOKUP(Table4[[#This Row],[Product_ID]],Product_Dim[Product_ID],Product_Dim[Product_Name],"Missing")</f>
        <v>HDMI Cable – 2m</v>
      </c>
      <c r="O988" t="str">
        <f>_xlfn.XLOOKUP(Table4[[#This Row],[Product_ID]],Product_Dim[Product_ID],Product_Dim[Category],0)</f>
        <v>Electronics</v>
      </c>
      <c r="P988">
        <f>_xlfn.XLOOKUP(Table4[[#This Row],[Product_ID]],Product_Dim[Product_ID],Product_Dim[Cost Cleaned2],"0")</f>
        <v>88.49</v>
      </c>
      <c r="Q988" s="4">
        <f>IFERROR(Table4[[#This Row],[Total Amount]]-Table4[[#This Row],[Cost]]*Table4[[#This Row],[Quantity]],0)</f>
        <v>716.50260000000003</v>
      </c>
    </row>
    <row r="989" spans="1:17" x14ac:dyDescent="0.35">
      <c r="A989" t="s">
        <v>2802</v>
      </c>
      <c r="B989" s="1">
        <v>45578</v>
      </c>
      <c r="C989" t="s">
        <v>105</v>
      </c>
      <c r="D989" t="s">
        <v>1592</v>
      </c>
      <c r="E989" t="s">
        <v>1791</v>
      </c>
      <c r="F989" t="str">
        <f>_xlfn.XLOOKUP(Table4[[#This Row],[Store_ID]],Table2[Store_ID],Table2[Region],"Unknown")</f>
        <v>East</v>
      </c>
      <c r="G989">
        <v>1</v>
      </c>
      <c r="H989">
        <f>IF(ISBLANK(G989),AVERAGE(Table4[Quantity]),(G989))</f>
        <v>1</v>
      </c>
      <c r="I989">
        <v>531.99</v>
      </c>
      <c r="J989">
        <f>IF(ISBLANK(I989),AVERAGE(Table4[Unit_Price]),(I989))</f>
        <v>531.99</v>
      </c>
      <c r="K989">
        <v>0.17</v>
      </c>
      <c r="L989">
        <f>Table4[[#This Row],[Quantity cleaned]]*Table4[[#This Row],[Unit Price Cleaned]]*(1-Table4[[#This Row],[Discount]])</f>
        <v>441.55169999999998</v>
      </c>
      <c r="M989">
        <f>IF(ISBLANK(L989),AVERAGE(Table4[Total Amount]),(L989))</f>
        <v>441.55169999999998</v>
      </c>
      <c r="N989" t="str">
        <f>_xlfn.XLOOKUP(Table4[[#This Row],[Product_ID]],Product_Dim[Product_ID],Product_Dim[Product_Name],"Missing")</f>
        <v>Women's Scarf Set</v>
      </c>
      <c r="O989" t="str">
        <f>_xlfn.XLOOKUP(Table4[[#This Row],[Product_ID]],Product_Dim[Product_ID],Product_Dim[Category],0)</f>
        <v>Clothing</v>
      </c>
      <c r="P989">
        <f>_xlfn.XLOOKUP(Table4[[#This Row],[Product_ID]],Product_Dim[Product_ID],Product_Dim[Cost Cleaned2],"0")</f>
        <v>174.02</v>
      </c>
      <c r="Q989" s="4">
        <f>IFERROR(Table4[[#This Row],[Total Amount]]-Table4[[#This Row],[Cost]]*Table4[[#This Row],[Quantity]],0)</f>
        <v>267.5317</v>
      </c>
    </row>
    <row r="990" spans="1:17" x14ac:dyDescent="0.35">
      <c r="A990" t="s">
        <v>2803</v>
      </c>
      <c r="B990" s="1">
        <v>45486</v>
      </c>
      <c r="C990" t="s">
        <v>23</v>
      </c>
      <c r="D990" t="s">
        <v>1636</v>
      </c>
      <c r="E990" t="s">
        <v>1801</v>
      </c>
      <c r="F990" t="str">
        <f>_xlfn.XLOOKUP(Table4[[#This Row],[Store_ID]],Table2[Store_ID],Table2[Region],"Unknown")</f>
        <v>North</v>
      </c>
      <c r="G990">
        <v>2</v>
      </c>
      <c r="H990">
        <f>IF(ISBLANK(G990),AVERAGE(Table4[Quantity]),(G990))</f>
        <v>2</v>
      </c>
      <c r="I990">
        <v>274.08999999999997</v>
      </c>
      <c r="J990">
        <f>IF(ISBLANK(I990),AVERAGE(Table4[Unit_Price]),(I990))</f>
        <v>274.08999999999997</v>
      </c>
      <c r="K990">
        <v>0.13</v>
      </c>
      <c r="L990">
        <f>Table4[[#This Row],[Quantity cleaned]]*Table4[[#This Row],[Unit Price Cleaned]]*(1-Table4[[#This Row],[Discount]])</f>
        <v>476.91659999999996</v>
      </c>
      <c r="M990">
        <f>IF(ISBLANK(L990),AVERAGE(Table4[Total Amount]),(L990))</f>
        <v>476.91659999999996</v>
      </c>
      <c r="N990" t="str">
        <f>_xlfn.XLOOKUP(Table4[[#This Row],[Product_ID]],Product_Dim[Product_ID],Product_Dim[Product_Name],"Missing")</f>
        <v>Makeup Brush Set</v>
      </c>
      <c r="O990" t="str">
        <f>_xlfn.XLOOKUP(Table4[[#This Row],[Product_ID]],Product_Dim[Product_ID],Product_Dim[Category],0)</f>
        <v>Beauty</v>
      </c>
      <c r="P990">
        <f>_xlfn.XLOOKUP(Table4[[#This Row],[Product_ID]],Product_Dim[Product_ID],Product_Dim[Cost Cleaned2],"0")</f>
        <v>254.04361702127662</v>
      </c>
      <c r="Q990" s="4">
        <f>IFERROR(Table4[[#This Row],[Total Amount]]-Table4[[#This Row],[Cost]]*Table4[[#This Row],[Quantity]],0)</f>
        <v>-31.170634042553274</v>
      </c>
    </row>
    <row r="991" spans="1:17" x14ac:dyDescent="0.35">
      <c r="A991" t="s">
        <v>2804</v>
      </c>
      <c r="B991" s="1">
        <v>45694</v>
      </c>
      <c r="C991" t="s">
        <v>1366</v>
      </c>
      <c r="D991" t="s">
        <v>1718</v>
      </c>
      <c r="E991" t="s">
        <v>1783</v>
      </c>
      <c r="F991" t="str">
        <f>_xlfn.XLOOKUP(Table4[[#This Row],[Store_ID]],Table2[Store_ID],Table2[Region],"Unknown")</f>
        <v>East</v>
      </c>
      <c r="G991">
        <v>1</v>
      </c>
      <c r="H991">
        <f>IF(ISBLANK(G991),AVERAGE(Table4[Quantity]),(G991))</f>
        <v>1</v>
      </c>
      <c r="I991">
        <v>66.14</v>
      </c>
      <c r="J991">
        <f>IF(ISBLANK(I991),AVERAGE(Table4[Unit_Price]),(I991))</f>
        <v>66.14</v>
      </c>
      <c r="K991">
        <v>0.14000000000000001</v>
      </c>
      <c r="L991">
        <f>Table4[[#This Row],[Quantity cleaned]]*Table4[[#This Row],[Unit Price Cleaned]]*(1-Table4[[#This Row],[Discount]])</f>
        <v>56.880400000000002</v>
      </c>
      <c r="M991">
        <f>IF(ISBLANK(L991),AVERAGE(Table4[Total Amount]),(L991))</f>
        <v>56.880400000000002</v>
      </c>
      <c r="N991" t="str">
        <f>_xlfn.XLOOKUP(Table4[[#This Row],[Product_ID]],Product_Dim[Product_ID],Product_Dim[Product_Name],"Missing")</f>
        <v>Sports Wrist Sweatbands</v>
      </c>
      <c r="O991" t="str">
        <f>_xlfn.XLOOKUP(Table4[[#This Row],[Product_ID]],Product_Dim[Product_ID],Product_Dim[Category],0)</f>
        <v>Sports</v>
      </c>
      <c r="P991">
        <f>_xlfn.XLOOKUP(Table4[[#This Row],[Product_ID]],Product_Dim[Product_ID],Product_Dim[Cost Cleaned2],"0")</f>
        <v>131.24</v>
      </c>
      <c r="Q991" s="4">
        <f>IFERROR(Table4[[#This Row],[Total Amount]]-Table4[[#This Row],[Cost]]*Table4[[#This Row],[Quantity]],0)</f>
        <v>-74.3596</v>
      </c>
    </row>
    <row r="992" spans="1:17" x14ac:dyDescent="0.35">
      <c r="A992" t="s">
        <v>2805</v>
      </c>
      <c r="B992" s="1">
        <v>45875</v>
      </c>
      <c r="C992" t="s">
        <v>276</v>
      </c>
      <c r="D992" t="s">
        <v>1582</v>
      </c>
      <c r="E992" t="s">
        <v>1780</v>
      </c>
      <c r="F992" t="str">
        <f>_xlfn.XLOOKUP(Table4[[#This Row],[Store_ID]],Table2[Store_ID],Table2[Region],"Unknown")</f>
        <v>South</v>
      </c>
      <c r="G992">
        <v>3</v>
      </c>
      <c r="H992">
        <f>IF(ISBLANK(G992),AVERAGE(Table4[Quantity]),(G992))</f>
        <v>3</v>
      </c>
      <c r="I992">
        <v>955.82</v>
      </c>
      <c r="J992">
        <f>IF(ISBLANK(I992),AVERAGE(Table4[Unit_Price]),(I992))</f>
        <v>955.82</v>
      </c>
      <c r="K992">
        <v>0.16</v>
      </c>
      <c r="L992">
        <f>Table4[[#This Row],[Quantity cleaned]]*Table4[[#This Row],[Unit Price Cleaned]]*(1-Table4[[#This Row],[Discount]])</f>
        <v>2408.6664000000001</v>
      </c>
      <c r="M992">
        <f>IF(ISBLANK(L992),AVERAGE(Table4[Total Amount]),(L992))</f>
        <v>2408.6664000000001</v>
      </c>
      <c r="N992" t="str">
        <f>_xlfn.XLOOKUP(Table4[[#This Row],[Product_ID]],Product_Dim[Product_ID],Product_Dim[Product_Name],"Missing")</f>
        <v>Outdoor Sports Water Bottle</v>
      </c>
      <c r="O992" t="str">
        <f>_xlfn.XLOOKUP(Table4[[#This Row],[Product_ID]],Product_Dim[Product_ID],Product_Dim[Category],0)</f>
        <v>Sports</v>
      </c>
      <c r="P992">
        <f>_xlfn.XLOOKUP(Table4[[#This Row],[Product_ID]],Product_Dim[Product_ID],Product_Dim[Cost Cleaned2],"0")</f>
        <v>131.51</v>
      </c>
      <c r="Q992" s="4">
        <f>IFERROR(Table4[[#This Row],[Total Amount]]-Table4[[#This Row],[Cost]]*Table4[[#This Row],[Quantity]],0)</f>
        <v>2014.1364000000001</v>
      </c>
    </row>
    <row r="993" spans="1:17" x14ac:dyDescent="0.35">
      <c r="A993" t="s">
        <v>2806</v>
      </c>
      <c r="B993" s="1">
        <v>45432</v>
      </c>
      <c r="C993" t="s">
        <v>1000</v>
      </c>
      <c r="D993" t="s">
        <v>1586</v>
      </c>
      <c r="E993" t="s">
        <v>1788</v>
      </c>
      <c r="F993" t="str">
        <f>_xlfn.XLOOKUP(Table4[[#This Row],[Store_ID]],Table2[Store_ID],Table2[Region],"Unknown")</f>
        <v>North</v>
      </c>
      <c r="G993">
        <v>1</v>
      </c>
      <c r="H993">
        <f>IF(ISBLANK(G993),AVERAGE(Table4[Quantity]),(G993))</f>
        <v>1</v>
      </c>
      <c r="I993">
        <v>904.92</v>
      </c>
      <c r="J993">
        <f>IF(ISBLANK(I993),AVERAGE(Table4[Unit_Price]),(I993))</f>
        <v>904.92</v>
      </c>
      <c r="K993">
        <v>0.13</v>
      </c>
      <c r="L993">
        <f>Table4[[#This Row],[Quantity cleaned]]*Table4[[#This Row],[Unit Price Cleaned]]*(1-Table4[[#This Row],[Discount]])</f>
        <v>787.28039999999999</v>
      </c>
      <c r="M993">
        <f>IF(ISBLANK(L993),AVERAGE(Table4[Total Amount]),(L993))</f>
        <v>787.28039999999999</v>
      </c>
      <c r="N993" t="str">
        <f>_xlfn.XLOOKUP(Table4[[#This Row],[Product_ID]],Product_Dim[Product_ID],Product_Dim[Product_Name],"Missing")</f>
        <v>Carbon Fiber Tennis Racket</v>
      </c>
      <c r="O993" t="str">
        <f>_xlfn.XLOOKUP(Table4[[#This Row],[Product_ID]],Product_Dim[Product_ID],Product_Dim[Category],0)</f>
        <v>Sports</v>
      </c>
      <c r="P993">
        <f>_xlfn.XLOOKUP(Table4[[#This Row],[Product_ID]],Product_Dim[Product_ID],Product_Dim[Cost Cleaned2],"0")</f>
        <v>484.62</v>
      </c>
      <c r="Q993" s="4">
        <f>IFERROR(Table4[[#This Row],[Total Amount]]-Table4[[#This Row],[Cost]]*Table4[[#This Row],[Quantity]],0)</f>
        <v>302.66039999999998</v>
      </c>
    </row>
    <row r="994" spans="1:17" x14ac:dyDescent="0.35">
      <c r="A994" t="s">
        <v>2807</v>
      </c>
      <c r="B994" s="1">
        <v>45575</v>
      </c>
      <c r="C994" t="s">
        <v>7</v>
      </c>
      <c r="D994" t="s">
        <v>1622</v>
      </c>
      <c r="E994" t="s">
        <v>1773</v>
      </c>
      <c r="F994" t="str">
        <f>_xlfn.XLOOKUP(Table4[[#This Row],[Store_ID]],Table2[Store_ID],Table2[Region],"Unknown")</f>
        <v>South</v>
      </c>
      <c r="G994">
        <v>3</v>
      </c>
      <c r="H994">
        <f>IF(ISBLANK(G994),AVERAGE(Table4[Quantity]),(G994))</f>
        <v>3</v>
      </c>
      <c r="I994">
        <v>490.02</v>
      </c>
      <c r="J994">
        <f>IF(ISBLANK(I994),AVERAGE(Table4[Unit_Price]),(I994))</f>
        <v>490.02</v>
      </c>
      <c r="K994">
        <v>0.26</v>
      </c>
      <c r="L994">
        <f>Table4[[#This Row],[Quantity cleaned]]*Table4[[#This Row],[Unit Price Cleaned]]*(1-Table4[[#This Row],[Discount]])</f>
        <v>1087.8444</v>
      </c>
      <c r="M994">
        <f>IF(ISBLANK(L994),AVERAGE(Table4[Total Amount]),(L994))</f>
        <v>1087.8444</v>
      </c>
      <c r="N994" t="str">
        <f>_xlfn.XLOOKUP(Table4[[#This Row],[Product_ID]],Product_Dim[Product_ID],Product_Dim[Product_Name],"Missing")</f>
        <v>Noise-Canceling Headphones</v>
      </c>
      <c r="O994" t="str">
        <f>_xlfn.XLOOKUP(Table4[[#This Row],[Product_ID]],Product_Dim[Product_ID],Product_Dim[Category],0)</f>
        <v>Electronics</v>
      </c>
      <c r="P994">
        <f>_xlfn.XLOOKUP(Table4[[#This Row],[Product_ID]],Product_Dim[Product_ID],Product_Dim[Cost Cleaned2],"0")</f>
        <v>38.520000000000003</v>
      </c>
      <c r="Q994" s="4">
        <f>IFERROR(Table4[[#This Row],[Total Amount]]-Table4[[#This Row],[Cost]]*Table4[[#This Row],[Quantity]],0)</f>
        <v>972.28440000000001</v>
      </c>
    </row>
    <row r="995" spans="1:17" x14ac:dyDescent="0.35">
      <c r="A995" t="s">
        <v>2808</v>
      </c>
      <c r="B995" s="1">
        <v>45340</v>
      </c>
      <c r="C995" t="s">
        <v>1131</v>
      </c>
      <c r="D995" t="s">
        <v>1580</v>
      </c>
      <c r="E995" t="s">
        <v>1770</v>
      </c>
      <c r="F995" t="str">
        <f>_xlfn.XLOOKUP(Table4[[#This Row],[Store_ID]],Table2[Store_ID],Table2[Region],"Unknown")</f>
        <v>East</v>
      </c>
      <c r="G995">
        <v>2</v>
      </c>
      <c r="H995">
        <f>IF(ISBLANK(G995),AVERAGE(Table4[Quantity]),(G995))</f>
        <v>2</v>
      </c>
      <c r="I995">
        <v>957.54</v>
      </c>
      <c r="J995">
        <f>IF(ISBLANK(I995),AVERAGE(Table4[Unit_Price]),(I995))</f>
        <v>957.54</v>
      </c>
      <c r="K995">
        <v>0.1</v>
      </c>
      <c r="L995">
        <f>Table4[[#This Row],[Quantity cleaned]]*Table4[[#This Row],[Unit Price Cleaned]]*(1-Table4[[#This Row],[Discount]])</f>
        <v>1723.5719999999999</v>
      </c>
      <c r="M995">
        <f>IF(ISBLANK(L995),AVERAGE(Table4[Total Amount]),(L995))</f>
        <v>1723.5719999999999</v>
      </c>
      <c r="N995" t="str">
        <f>_xlfn.XLOOKUP(Table4[[#This Row],[Product_ID]],Product_Dim[Product_ID],Product_Dim[Product_Name],"Missing")</f>
        <v>Knee Support Brace</v>
      </c>
      <c r="O995" t="str">
        <f>_xlfn.XLOOKUP(Table4[[#This Row],[Product_ID]],Product_Dim[Product_ID],Product_Dim[Category],0)</f>
        <v>Sports</v>
      </c>
      <c r="P995">
        <f>_xlfn.XLOOKUP(Table4[[#This Row],[Product_ID]],Product_Dim[Product_ID],Product_Dim[Cost Cleaned2],"0")</f>
        <v>21.34</v>
      </c>
      <c r="Q995" s="4">
        <f>IFERROR(Table4[[#This Row],[Total Amount]]-Table4[[#This Row],[Cost]]*Table4[[#This Row],[Quantity]],0)</f>
        <v>1680.8919999999998</v>
      </c>
    </row>
    <row r="996" spans="1:17" x14ac:dyDescent="0.35">
      <c r="A996" t="s">
        <v>2809</v>
      </c>
      <c r="B996" s="1">
        <v>45926</v>
      </c>
      <c r="C996" t="s">
        <v>1030</v>
      </c>
      <c r="D996" t="s">
        <v>1740</v>
      </c>
      <c r="E996" t="s">
        <v>1791</v>
      </c>
      <c r="F996" t="str">
        <f>_xlfn.XLOOKUP(Table4[[#This Row],[Store_ID]],Table2[Store_ID],Table2[Region],"Unknown")</f>
        <v>East</v>
      </c>
      <c r="G996">
        <v>2</v>
      </c>
      <c r="H996">
        <f>IF(ISBLANK(G996),AVERAGE(Table4[Quantity]),(G996))</f>
        <v>2</v>
      </c>
      <c r="I996">
        <v>314.39999999999998</v>
      </c>
      <c r="J996">
        <f>IF(ISBLANK(I996),AVERAGE(Table4[Unit_Price]),(I996))</f>
        <v>314.39999999999998</v>
      </c>
      <c r="K996">
        <v>7.0000000000000007E-2</v>
      </c>
      <c r="L996">
        <f>Table4[[#This Row],[Quantity cleaned]]*Table4[[#This Row],[Unit Price Cleaned]]*(1-Table4[[#This Row],[Discount]])</f>
        <v>584.78399999999988</v>
      </c>
      <c r="M996">
        <f>IF(ISBLANK(L996),AVERAGE(Table4[Total Amount]),(L996))</f>
        <v>584.78399999999988</v>
      </c>
      <c r="N996" t="str">
        <f>_xlfn.XLOOKUP(Table4[[#This Row],[Product_ID]],Product_Dim[Product_ID],Product_Dim[Product_Name],"Missing")</f>
        <v>Stainless Steel Cookware Set</v>
      </c>
      <c r="O996" t="str">
        <f>_xlfn.XLOOKUP(Table4[[#This Row],[Product_ID]],Product_Dim[Product_ID],Product_Dim[Category],0)</f>
        <v>Home</v>
      </c>
      <c r="P996">
        <f>_xlfn.XLOOKUP(Table4[[#This Row],[Product_ID]],Product_Dim[Product_ID],Product_Dim[Cost Cleaned2],"0")</f>
        <v>201.41</v>
      </c>
      <c r="Q996" s="4">
        <f>IFERROR(Table4[[#This Row],[Total Amount]]-Table4[[#This Row],[Cost]]*Table4[[#This Row],[Quantity]],0)</f>
        <v>181.96399999999988</v>
      </c>
    </row>
    <row r="997" spans="1:17" x14ac:dyDescent="0.35">
      <c r="A997" t="s">
        <v>2810</v>
      </c>
      <c r="B997" s="1">
        <v>45373</v>
      </c>
      <c r="C997" t="s">
        <v>1224</v>
      </c>
      <c r="D997" t="s">
        <v>1590</v>
      </c>
      <c r="E997" t="s">
        <v>1770</v>
      </c>
      <c r="F997" t="str">
        <f>_xlfn.XLOOKUP(Table4[[#This Row],[Store_ID]],Table2[Store_ID],Table2[Region],"Unknown")</f>
        <v>East</v>
      </c>
      <c r="G997">
        <v>3</v>
      </c>
      <c r="H997">
        <f>IF(ISBLANK(G997),AVERAGE(Table4[Quantity]),(G997))</f>
        <v>3</v>
      </c>
      <c r="I997">
        <v>480.11</v>
      </c>
      <c r="J997">
        <f>IF(ISBLANK(I997),AVERAGE(Table4[Unit_Price]),(I997))</f>
        <v>480.11</v>
      </c>
      <c r="K997">
        <v>0.11</v>
      </c>
      <c r="L997">
        <f>Table4[[#This Row],[Quantity cleaned]]*Table4[[#This Row],[Unit Price Cleaned]]*(1-Table4[[#This Row],[Discount]])</f>
        <v>1281.8936999999999</v>
      </c>
      <c r="M997">
        <f>IF(ISBLANK(L997),AVERAGE(Table4[Total Amount]),(L997))</f>
        <v>1281.8936999999999</v>
      </c>
      <c r="N997" t="str">
        <f>_xlfn.XLOOKUP(Table4[[#This Row],[Product_ID]],Product_Dim[Product_ID],Product_Dim[Product_Name],"Missing")</f>
        <v>Foldable Camping Chair</v>
      </c>
      <c r="O997" t="str">
        <f>_xlfn.XLOOKUP(Table4[[#This Row],[Product_ID]],Product_Dim[Product_ID],Product_Dim[Category],0)</f>
        <v>Sports</v>
      </c>
      <c r="P997">
        <f>_xlfn.XLOOKUP(Table4[[#This Row],[Product_ID]],Product_Dim[Product_ID],Product_Dim[Cost Cleaned2],"0")</f>
        <v>166.06</v>
      </c>
      <c r="Q997" s="4">
        <f>IFERROR(Table4[[#This Row],[Total Amount]]-Table4[[#This Row],[Cost]]*Table4[[#This Row],[Quantity]],0)</f>
        <v>783.71369999999979</v>
      </c>
    </row>
    <row r="998" spans="1:17" x14ac:dyDescent="0.35">
      <c r="A998" t="s">
        <v>2811</v>
      </c>
      <c r="B998" s="1">
        <v>45579</v>
      </c>
      <c r="C998" t="s">
        <v>1206</v>
      </c>
      <c r="D998" t="s">
        <v>1638</v>
      </c>
      <c r="E998" t="s">
        <v>1770</v>
      </c>
      <c r="F998" t="str">
        <f>_xlfn.XLOOKUP(Table4[[#This Row],[Store_ID]],Table2[Store_ID],Table2[Region],"Unknown")</f>
        <v>East</v>
      </c>
      <c r="G998">
        <v>4</v>
      </c>
      <c r="H998">
        <f>IF(ISBLANK(G998),AVERAGE(Table4[Quantity]),(G998))</f>
        <v>4</v>
      </c>
      <c r="I998">
        <v>826.55</v>
      </c>
      <c r="J998">
        <f>IF(ISBLANK(I998),AVERAGE(Table4[Unit_Price]),(I998))</f>
        <v>826.55</v>
      </c>
      <c r="K998">
        <v>0.28000000000000003</v>
      </c>
      <c r="L998">
        <f>Table4[[#This Row],[Quantity cleaned]]*Table4[[#This Row],[Unit Price Cleaned]]*(1-Table4[[#This Row],[Discount]])</f>
        <v>2380.4639999999999</v>
      </c>
      <c r="M998">
        <f>IF(ISBLANK(L998),AVERAGE(Table4[Total Amount]),(L998))</f>
        <v>2380.4639999999999</v>
      </c>
      <c r="N998" t="str">
        <f>_xlfn.XLOOKUP(Table4[[#This Row],[Product_ID]],Product_Dim[Product_ID],Product_Dim[Product_Name],"Missing")</f>
        <v>Car Dashboard Phone Holder</v>
      </c>
      <c r="O998" t="str">
        <f>_xlfn.XLOOKUP(Table4[[#This Row],[Product_ID]],Product_Dim[Product_ID],Product_Dim[Category],0)</f>
        <v>Electronics</v>
      </c>
      <c r="P998">
        <f>_xlfn.XLOOKUP(Table4[[#This Row],[Product_ID]],Product_Dim[Product_ID],Product_Dim[Cost Cleaned2],"0")</f>
        <v>177.98</v>
      </c>
      <c r="Q998" s="4">
        <f>IFERROR(Table4[[#This Row],[Total Amount]]-Table4[[#This Row],[Cost]]*Table4[[#This Row],[Quantity]],0)</f>
        <v>1668.5439999999999</v>
      </c>
    </row>
    <row r="999" spans="1:17" x14ac:dyDescent="0.35">
      <c r="A999" t="s">
        <v>2812</v>
      </c>
      <c r="B999" s="1">
        <v>45805</v>
      </c>
      <c r="C999" t="s">
        <v>620</v>
      </c>
      <c r="D999" t="s">
        <v>1596</v>
      </c>
      <c r="E999" t="s">
        <v>1760</v>
      </c>
      <c r="F999" t="str">
        <f>_xlfn.XLOOKUP(Table4[[#This Row],[Store_ID]],Table2[Store_ID],Table2[Region],"Unknown")</f>
        <v>North</v>
      </c>
      <c r="G999">
        <v>3</v>
      </c>
      <c r="H999">
        <f>IF(ISBLANK(G999),AVERAGE(Table4[Quantity]),(G999))</f>
        <v>3</v>
      </c>
      <c r="I999">
        <v>530.16999999999996</v>
      </c>
      <c r="J999">
        <f>IF(ISBLANK(I999),AVERAGE(Table4[Unit_Price]),(I999))</f>
        <v>530.16999999999996</v>
      </c>
      <c r="K999">
        <v>0.18</v>
      </c>
      <c r="L999">
        <f>Table4[[#This Row],[Quantity cleaned]]*Table4[[#This Row],[Unit Price Cleaned]]*(1-Table4[[#This Row],[Discount]])</f>
        <v>1304.2181999999998</v>
      </c>
      <c r="M999">
        <f>IF(ISBLANK(L999),AVERAGE(Table4[Total Amount]),(L999))</f>
        <v>1304.2181999999998</v>
      </c>
      <c r="N999" t="str">
        <f>_xlfn.XLOOKUP(Table4[[#This Row],[Product_ID]],Product_Dim[Product_ID],Product_Dim[Product_Name],"Missing")</f>
        <v>Decorative Floor Vase</v>
      </c>
      <c r="O999" t="str">
        <f>_xlfn.XLOOKUP(Table4[[#This Row],[Product_ID]],Product_Dim[Product_ID],Product_Dim[Category],0)</f>
        <v>Home</v>
      </c>
      <c r="P999">
        <f>_xlfn.XLOOKUP(Table4[[#This Row],[Product_ID]],Product_Dim[Product_ID],Product_Dim[Cost Cleaned2],"0")</f>
        <v>254.04361702127662</v>
      </c>
      <c r="Q999" s="4">
        <f>IFERROR(Table4[[#This Row],[Total Amount]]-Table4[[#This Row],[Cost]]*Table4[[#This Row],[Quantity]],0)</f>
        <v>542.08734893616997</v>
      </c>
    </row>
    <row r="1000" spans="1:17" x14ac:dyDescent="0.35">
      <c r="A1000" t="s">
        <v>2813</v>
      </c>
      <c r="B1000" s="1">
        <v>45522</v>
      </c>
      <c r="C1000" t="s">
        <v>1261</v>
      </c>
      <c r="D1000" t="s">
        <v>1610</v>
      </c>
      <c r="E1000" t="s">
        <v>1801</v>
      </c>
      <c r="F1000" t="str">
        <f>_xlfn.XLOOKUP(Table4[[#This Row],[Store_ID]],Table2[Store_ID],Table2[Region],"Unknown")</f>
        <v>North</v>
      </c>
      <c r="G1000">
        <v>3</v>
      </c>
      <c r="H1000">
        <f>IF(ISBLANK(G1000),AVERAGE(Table4[Quantity]),(G1000))</f>
        <v>3</v>
      </c>
      <c r="I1000">
        <v>336.17</v>
      </c>
      <c r="J1000">
        <f>IF(ISBLANK(I1000),AVERAGE(Table4[Unit_Price]),(I1000))</f>
        <v>336.17</v>
      </c>
      <c r="K1000">
        <v>0.04</v>
      </c>
      <c r="L1000">
        <f>Table4[[#This Row],[Quantity cleaned]]*Table4[[#This Row],[Unit Price Cleaned]]*(1-Table4[[#This Row],[Discount]])</f>
        <v>968.16959999999995</v>
      </c>
      <c r="M1000">
        <f>IF(ISBLANK(L1000),AVERAGE(Table4[Total Amount]),(L1000))</f>
        <v>968.16959999999995</v>
      </c>
      <c r="N1000" t="str">
        <f>_xlfn.XLOOKUP(Table4[[#This Row],[Product_ID]],Product_Dim[Product_ID],Product_Dim[Product_Name],"Missing")</f>
        <v>Gaming Mechanical Keyboard</v>
      </c>
      <c r="O1000" t="str">
        <f>_xlfn.XLOOKUP(Table4[[#This Row],[Product_ID]],Product_Dim[Product_ID],Product_Dim[Category],0)</f>
        <v>Electronics</v>
      </c>
      <c r="P1000">
        <f>_xlfn.XLOOKUP(Table4[[#This Row],[Product_ID]],Product_Dim[Product_ID],Product_Dim[Cost Cleaned2],"0")</f>
        <v>419.28</v>
      </c>
      <c r="Q1000" s="4">
        <f>IFERROR(Table4[[#This Row],[Total Amount]]-Table4[[#This Row],[Cost]]*Table4[[#This Row],[Quantity]],0)</f>
        <v>-289.67039999999997</v>
      </c>
    </row>
    <row r="1001" spans="1:17" x14ac:dyDescent="0.35">
      <c r="A1001" t="s">
        <v>2814</v>
      </c>
      <c r="B1001" s="1">
        <v>45304</v>
      </c>
      <c r="C1001" t="s">
        <v>1302</v>
      </c>
      <c r="D1001" t="s">
        <v>1704</v>
      </c>
      <c r="E1001" t="s">
        <v>1776</v>
      </c>
      <c r="F1001" t="str">
        <f>_xlfn.XLOOKUP(Table4[[#This Row],[Store_ID]],Table2[Store_ID],Table2[Region],"Unknown")</f>
        <v>West</v>
      </c>
      <c r="G1001">
        <v>4</v>
      </c>
      <c r="H1001">
        <f>IF(ISBLANK(G1001),AVERAGE(Table4[Quantity]),(G1001))</f>
        <v>4</v>
      </c>
      <c r="I1001">
        <v>22.51</v>
      </c>
      <c r="J1001">
        <f>IF(ISBLANK(I1001),AVERAGE(Table4[Unit_Price]),(I1001))</f>
        <v>22.51</v>
      </c>
      <c r="K1001">
        <v>0.27</v>
      </c>
      <c r="L1001">
        <f>Table4[[#This Row],[Quantity cleaned]]*Table4[[#This Row],[Unit Price Cleaned]]*(1-Table4[[#This Row],[Discount]])</f>
        <v>65.729200000000006</v>
      </c>
      <c r="M1001">
        <f>IF(ISBLANK(L1001),AVERAGE(Table4[Total Amount]),(L1001))</f>
        <v>65.729200000000006</v>
      </c>
      <c r="N1001" t="str">
        <f>_xlfn.XLOOKUP(Table4[[#This Row],[Product_ID]],Product_Dim[Product_ID],Product_Dim[Product_Name],"Missing")</f>
        <v>Badminton Racket Set</v>
      </c>
      <c r="O1001" t="str">
        <f>_xlfn.XLOOKUP(Table4[[#This Row],[Product_ID]],Product_Dim[Product_ID],Product_Dim[Category],0)</f>
        <v>Sports</v>
      </c>
      <c r="P1001">
        <f>_xlfn.XLOOKUP(Table4[[#This Row],[Product_ID]],Product_Dim[Product_ID],Product_Dim[Cost Cleaned2],"0")</f>
        <v>285.54000000000002</v>
      </c>
      <c r="Q1001" s="4">
        <f>IFERROR(Table4[[#This Row],[Total Amount]]-Table4[[#This Row],[Cost]]*Table4[[#This Row],[Quantity]],0)</f>
        <v>-1076.4308000000001</v>
      </c>
    </row>
    <row r="1002" spans="1:17" x14ac:dyDescent="0.35">
      <c r="A1002" t="s">
        <v>2815</v>
      </c>
      <c r="B1002" s="1">
        <v>45456</v>
      </c>
      <c r="C1002" t="s">
        <v>620</v>
      </c>
      <c r="D1002" t="s">
        <v>1660</v>
      </c>
      <c r="E1002" t="s">
        <v>1755</v>
      </c>
      <c r="F1002" t="str">
        <f>_xlfn.XLOOKUP(Table4[[#This Row],[Store_ID]],Table2[Store_ID],Table2[Region],"Unknown")</f>
        <v>South</v>
      </c>
      <c r="G1002">
        <v>2</v>
      </c>
      <c r="H1002">
        <f>IF(ISBLANK(G1002),AVERAGE(Table4[Quantity]),(G1002))</f>
        <v>2</v>
      </c>
      <c r="I1002">
        <v>909.51</v>
      </c>
      <c r="J1002">
        <f>IF(ISBLANK(I1002),AVERAGE(Table4[Unit_Price]),(I1002))</f>
        <v>909.51</v>
      </c>
      <c r="K1002">
        <v>0.27</v>
      </c>
      <c r="L1002">
        <f>Table4[[#This Row],[Quantity cleaned]]*Table4[[#This Row],[Unit Price Cleaned]]*(1-Table4[[#This Row],[Discount]])</f>
        <v>1327.8845999999999</v>
      </c>
      <c r="M1002">
        <f>IF(ISBLANK(L1002),AVERAGE(Table4[Total Amount]),(L1002))</f>
        <v>1327.8845999999999</v>
      </c>
      <c r="N1002" t="str">
        <f>_xlfn.XLOOKUP(Table4[[#This Row],[Product_ID]],Product_Dim[Product_ID],Product_Dim[Product_Name],"Missing")</f>
        <v>Men's Hair Styling Gel</v>
      </c>
      <c r="O1002" t="str">
        <f>_xlfn.XLOOKUP(Table4[[#This Row],[Product_ID]],Product_Dim[Product_ID],Product_Dim[Category],0)</f>
        <v>Beauty</v>
      </c>
      <c r="P1002">
        <f>_xlfn.XLOOKUP(Table4[[#This Row],[Product_ID]],Product_Dim[Product_ID],Product_Dim[Cost Cleaned2],"0")</f>
        <v>17.309999999999999</v>
      </c>
      <c r="Q1002" s="4">
        <f>IFERROR(Table4[[#This Row],[Total Amount]]-Table4[[#This Row],[Cost]]*Table4[[#This Row],[Quantity]],0)</f>
        <v>1293.2646</v>
      </c>
    </row>
    <row r="1003" spans="1:17" x14ac:dyDescent="0.35">
      <c r="A1003" t="s">
        <v>2816</v>
      </c>
      <c r="B1003" s="1">
        <v>45776</v>
      </c>
      <c r="C1003" t="s">
        <v>193</v>
      </c>
      <c r="D1003" t="s">
        <v>1680</v>
      </c>
      <c r="E1003" t="s">
        <v>1793</v>
      </c>
      <c r="F1003" t="str">
        <f>_xlfn.XLOOKUP(Table4[[#This Row],[Store_ID]],Table2[Store_ID],Table2[Region],"Unknown")</f>
        <v>South</v>
      </c>
      <c r="G1003">
        <v>4</v>
      </c>
      <c r="H1003">
        <f>IF(ISBLANK(G1003),AVERAGE(Table4[Quantity]),(G1003))</f>
        <v>4</v>
      </c>
      <c r="I1003">
        <v>593.84</v>
      </c>
      <c r="J1003">
        <f>IF(ISBLANK(I1003),AVERAGE(Table4[Unit_Price]),(I1003))</f>
        <v>593.84</v>
      </c>
      <c r="K1003">
        <v>0.24</v>
      </c>
      <c r="L1003">
        <f>Table4[[#This Row],[Quantity cleaned]]*Table4[[#This Row],[Unit Price Cleaned]]*(1-Table4[[#This Row],[Discount]])</f>
        <v>1805.2736000000002</v>
      </c>
      <c r="M1003">
        <f>IF(ISBLANK(L1003),AVERAGE(Table4[Total Amount]),(L1003))</f>
        <v>1805.2736000000002</v>
      </c>
      <c r="N1003" t="str">
        <f>_xlfn.XLOOKUP(Table4[[#This Row],[Product_ID]],Product_Dim[Product_ID],Product_Dim[Product_Name],"Missing")</f>
        <v>Men's Sports Shorts</v>
      </c>
      <c r="O1003" t="str">
        <f>_xlfn.XLOOKUP(Table4[[#This Row],[Product_ID]],Product_Dim[Product_ID],Product_Dim[Category],0)</f>
        <v>Clothing</v>
      </c>
      <c r="P1003">
        <f>_xlfn.XLOOKUP(Table4[[#This Row],[Product_ID]],Product_Dim[Product_ID],Product_Dim[Cost Cleaned2],"0")</f>
        <v>218.22</v>
      </c>
      <c r="Q1003" s="4">
        <f>IFERROR(Table4[[#This Row],[Total Amount]]-Table4[[#This Row],[Cost]]*Table4[[#This Row],[Quantity]],0)</f>
        <v>932.39360000000022</v>
      </c>
    </row>
    <row r="1004" spans="1:17" x14ac:dyDescent="0.35">
      <c r="A1004" t="s">
        <v>2817</v>
      </c>
      <c r="B1004" s="1">
        <v>45566</v>
      </c>
      <c r="C1004" t="s">
        <v>379</v>
      </c>
      <c r="D1004" t="s">
        <v>1688</v>
      </c>
      <c r="E1004" t="s">
        <v>1783</v>
      </c>
      <c r="F1004" t="str">
        <f>_xlfn.XLOOKUP(Table4[[#This Row],[Store_ID]],Table2[Store_ID],Table2[Region],"Unknown")</f>
        <v>East</v>
      </c>
      <c r="G1004">
        <v>3</v>
      </c>
      <c r="H1004">
        <f>IF(ISBLANK(G1004),AVERAGE(Table4[Quantity]),(G1004))</f>
        <v>3</v>
      </c>
      <c r="I1004">
        <v>909.11</v>
      </c>
      <c r="J1004">
        <f>IF(ISBLANK(I1004),AVERAGE(Table4[Unit_Price]),(I1004))</f>
        <v>909.11</v>
      </c>
      <c r="K1004">
        <v>0.23</v>
      </c>
      <c r="L1004">
        <f>Table4[[#This Row],[Quantity cleaned]]*Table4[[#This Row],[Unit Price Cleaned]]*(1-Table4[[#This Row],[Discount]])</f>
        <v>2100.0441000000001</v>
      </c>
      <c r="M1004">
        <f>IF(ISBLANK(L1004),AVERAGE(Table4[Total Amount]),(L1004))</f>
        <v>2100.0441000000001</v>
      </c>
      <c r="N1004" t="str">
        <f>_xlfn.XLOOKUP(Table4[[#This Row],[Product_ID]],Product_Dim[Product_ID],Product_Dim[Product_Name],"Missing")</f>
        <v>Shin Guards – Adult</v>
      </c>
      <c r="O1004" t="str">
        <f>_xlfn.XLOOKUP(Table4[[#This Row],[Product_ID]],Product_Dim[Product_ID],Product_Dim[Category],0)</f>
        <v>Sports</v>
      </c>
      <c r="P1004">
        <f>_xlfn.XLOOKUP(Table4[[#This Row],[Product_ID]],Product_Dim[Product_ID],Product_Dim[Cost Cleaned2],"0")</f>
        <v>107.06</v>
      </c>
      <c r="Q1004" s="4">
        <f>IFERROR(Table4[[#This Row],[Total Amount]]-Table4[[#This Row],[Cost]]*Table4[[#This Row],[Quantity]],0)</f>
        <v>1778.8641</v>
      </c>
    </row>
    <row r="1005" spans="1:17" x14ac:dyDescent="0.35">
      <c r="A1005" t="s">
        <v>2818</v>
      </c>
      <c r="B1005" s="1">
        <v>45542</v>
      </c>
      <c r="C1005" t="s">
        <v>1238</v>
      </c>
      <c r="D1005" t="s">
        <v>1590</v>
      </c>
      <c r="E1005" t="s">
        <v>1751</v>
      </c>
      <c r="F1005" t="str">
        <f>_xlfn.XLOOKUP(Table4[[#This Row],[Store_ID]],Table2[Store_ID],Table2[Region],"Unknown")</f>
        <v>North</v>
      </c>
      <c r="G1005">
        <v>4</v>
      </c>
      <c r="H1005">
        <f>IF(ISBLANK(G1005),AVERAGE(Table4[Quantity]),(G1005))</f>
        <v>4</v>
      </c>
      <c r="I1005">
        <v>996.85</v>
      </c>
      <c r="J1005">
        <f>IF(ISBLANK(I1005),AVERAGE(Table4[Unit_Price]),(I1005))</f>
        <v>996.85</v>
      </c>
      <c r="K1005">
        <v>0.24</v>
      </c>
      <c r="L1005">
        <f>Table4[[#This Row],[Quantity cleaned]]*Table4[[#This Row],[Unit Price Cleaned]]*(1-Table4[[#This Row],[Discount]])</f>
        <v>3030.424</v>
      </c>
      <c r="M1005">
        <f>IF(ISBLANK(L1005),AVERAGE(Table4[Total Amount]),(L1005))</f>
        <v>3030.424</v>
      </c>
      <c r="N1005" t="str">
        <f>_xlfn.XLOOKUP(Table4[[#This Row],[Product_ID]],Product_Dim[Product_ID],Product_Dim[Product_Name],"Missing")</f>
        <v>Foldable Camping Chair</v>
      </c>
      <c r="O1005" t="str">
        <f>_xlfn.XLOOKUP(Table4[[#This Row],[Product_ID]],Product_Dim[Product_ID],Product_Dim[Category],0)</f>
        <v>Sports</v>
      </c>
      <c r="P1005">
        <f>_xlfn.XLOOKUP(Table4[[#This Row],[Product_ID]],Product_Dim[Product_ID],Product_Dim[Cost Cleaned2],"0")</f>
        <v>166.06</v>
      </c>
      <c r="Q1005" s="4">
        <f>IFERROR(Table4[[#This Row],[Total Amount]]-Table4[[#This Row],[Cost]]*Table4[[#This Row],[Quantity]],0)</f>
        <v>2366.1840000000002</v>
      </c>
    </row>
    <row r="1006" spans="1:17" x14ac:dyDescent="0.35">
      <c r="A1006" t="s">
        <v>2819</v>
      </c>
      <c r="B1006" s="1">
        <v>45834</v>
      </c>
      <c r="C1006" t="s">
        <v>943</v>
      </c>
      <c r="D1006" t="s">
        <v>1537</v>
      </c>
      <c r="E1006" t="s">
        <v>1801</v>
      </c>
      <c r="F1006" t="str">
        <f>_xlfn.XLOOKUP(Table4[[#This Row],[Store_ID]],Table2[Store_ID],Table2[Region],"Unknown")</f>
        <v>North</v>
      </c>
      <c r="G1006">
        <v>1</v>
      </c>
      <c r="H1006">
        <f>IF(ISBLANK(G1006),AVERAGE(Table4[Quantity]),(G1006))</f>
        <v>1</v>
      </c>
      <c r="I1006">
        <v>522.69000000000005</v>
      </c>
      <c r="J1006">
        <f>IF(ISBLANK(I1006),AVERAGE(Table4[Unit_Price]),(I1006))</f>
        <v>522.69000000000005</v>
      </c>
      <c r="K1006">
        <v>0.06</v>
      </c>
      <c r="L1006">
        <f>Table4[[#This Row],[Quantity cleaned]]*Table4[[#This Row],[Unit Price Cleaned]]*(1-Table4[[#This Row],[Discount]])</f>
        <v>491.32860000000005</v>
      </c>
      <c r="M1006">
        <f>IF(ISBLANK(L1006),AVERAGE(Table4[Total Amount]),(L1006))</f>
        <v>491.32860000000005</v>
      </c>
      <c r="N1006" t="str">
        <f>_xlfn.XLOOKUP(Table4[[#This Row],[Product_ID]],Product_Dim[Product_ID],Product_Dim[Product_Name],"Missing")</f>
        <v>Brother Laser Printer</v>
      </c>
      <c r="O1006" t="str">
        <f>_xlfn.XLOOKUP(Table4[[#This Row],[Product_ID]],Product_Dim[Product_ID],Product_Dim[Category],0)</f>
        <v>Electronics</v>
      </c>
      <c r="P1006">
        <f>_xlfn.XLOOKUP(Table4[[#This Row],[Product_ID]],Product_Dim[Product_ID],Product_Dim[Cost Cleaned2],"0")</f>
        <v>112.42</v>
      </c>
      <c r="Q1006" s="4">
        <f>IFERROR(Table4[[#This Row],[Total Amount]]-Table4[[#This Row],[Cost]]*Table4[[#This Row],[Quantity]],0)</f>
        <v>378.90860000000004</v>
      </c>
    </row>
    <row r="1007" spans="1:17" x14ac:dyDescent="0.35">
      <c r="A1007" t="s">
        <v>2820</v>
      </c>
      <c r="B1007" s="1">
        <v>45405</v>
      </c>
      <c r="C1007" t="s">
        <v>632</v>
      </c>
      <c r="D1007" t="s">
        <v>1650</v>
      </c>
      <c r="E1007" t="s">
        <v>1760</v>
      </c>
      <c r="F1007" t="str">
        <f>_xlfn.XLOOKUP(Table4[[#This Row],[Store_ID]],Table2[Store_ID],Table2[Region],"Unknown")</f>
        <v>North</v>
      </c>
      <c r="G1007">
        <v>3</v>
      </c>
      <c r="H1007">
        <f>IF(ISBLANK(G1007),AVERAGE(Table4[Quantity]),(G1007))</f>
        <v>3</v>
      </c>
      <c r="I1007">
        <v>261.05</v>
      </c>
      <c r="J1007">
        <f>IF(ISBLANK(I1007),AVERAGE(Table4[Unit_Price]),(I1007))</f>
        <v>261.05</v>
      </c>
      <c r="K1007">
        <v>0.12</v>
      </c>
      <c r="L1007">
        <f>Table4[[#This Row],[Quantity cleaned]]*Table4[[#This Row],[Unit Price Cleaned]]*(1-Table4[[#This Row],[Discount]])</f>
        <v>689.17200000000014</v>
      </c>
      <c r="M1007">
        <f>IF(ISBLANK(L1007),AVERAGE(Table4[Total Amount]),(L1007))</f>
        <v>689.17200000000014</v>
      </c>
      <c r="N1007" t="str">
        <f>_xlfn.XLOOKUP(Table4[[#This Row],[Product_ID]],Product_Dim[Product_ID],Product_Dim[Product_Name],"Missing")</f>
        <v>Sports Stopwatch Pro</v>
      </c>
      <c r="O1007" t="str">
        <f>_xlfn.XLOOKUP(Table4[[#This Row],[Product_ID]],Product_Dim[Product_ID],Product_Dim[Category],0)</f>
        <v>Sports</v>
      </c>
      <c r="P1007">
        <f>_xlfn.XLOOKUP(Table4[[#This Row],[Product_ID]],Product_Dim[Product_ID],Product_Dim[Cost Cleaned2],"0")</f>
        <v>434.84</v>
      </c>
      <c r="Q1007" s="4">
        <f>IFERROR(Table4[[#This Row],[Total Amount]]-Table4[[#This Row],[Cost]]*Table4[[#This Row],[Quantity]],0)</f>
        <v>-615.34799999999984</v>
      </c>
    </row>
    <row r="1008" spans="1:17" x14ac:dyDescent="0.35">
      <c r="A1008" t="s">
        <v>2821</v>
      </c>
      <c r="B1008" s="1">
        <v>45918</v>
      </c>
      <c r="C1008" t="s">
        <v>309</v>
      </c>
      <c r="D1008" t="s">
        <v>1588</v>
      </c>
      <c r="E1008" t="s">
        <v>1801</v>
      </c>
      <c r="F1008" t="str">
        <f>_xlfn.XLOOKUP(Table4[[#This Row],[Store_ID]],Table2[Store_ID],Table2[Region],"Unknown")</f>
        <v>North</v>
      </c>
      <c r="G1008">
        <v>3</v>
      </c>
      <c r="H1008">
        <f>IF(ISBLANK(G1008),AVERAGE(Table4[Quantity]),(G1008))</f>
        <v>3</v>
      </c>
      <c r="I1008">
        <v>644.73</v>
      </c>
      <c r="J1008">
        <f>IF(ISBLANK(I1008),AVERAGE(Table4[Unit_Price]),(I1008))</f>
        <v>644.73</v>
      </c>
      <c r="K1008">
        <v>0.01</v>
      </c>
      <c r="L1008">
        <f>Table4[[#This Row],[Quantity cleaned]]*Table4[[#This Row],[Unit Price Cleaned]]*(1-Table4[[#This Row],[Discount]])</f>
        <v>1914.8480999999999</v>
      </c>
      <c r="M1008">
        <f>IF(ISBLANK(L1008),AVERAGE(Table4[Total Amount]),(L1008))</f>
        <v>1914.8480999999999</v>
      </c>
      <c r="N1008" t="str">
        <f>_xlfn.XLOOKUP(Table4[[#This Row],[Product_ID]],Product_Dim[Product_ID],Product_Dim[Product_Name],"Missing")</f>
        <v>Men's Formal Shirt</v>
      </c>
      <c r="O1008" t="str">
        <f>_xlfn.XLOOKUP(Table4[[#This Row],[Product_ID]],Product_Dim[Product_ID],Product_Dim[Category],0)</f>
        <v>Clothing</v>
      </c>
      <c r="P1008">
        <f>_xlfn.XLOOKUP(Table4[[#This Row],[Product_ID]],Product_Dim[Product_ID],Product_Dim[Cost Cleaned2],"0")</f>
        <v>254.04361702127662</v>
      </c>
      <c r="Q1008" s="4">
        <f>IFERROR(Table4[[#This Row],[Total Amount]]-Table4[[#This Row],[Cost]]*Table4[[#This Row],[Quantity]],0)</f>
        <v>1152.7172489361701</v>
      </c>
    </row>
    <row r="1009" spans="1:17" x14ac:dyDescent="0.35">
      <c r="A1009" t="s">
        <v>2822</v>
      </c>
      <c r="B1009" s="1">
        <v>45217</v>
      </c>
      <c r="C1009" t="s">
        <v>643</v>
      </c>
      <c r="D1009" t="s">
        <v>1692</v>
      </c>
      <c r="E1009" t="s">
        <v>1755</v>
      </c>
      <c r="F1009" t="str">
        <f>_xlfn.XLOOKUP(Table4[[#This Row],[Store_ID]],Table2[Store_ID],Table2[Region],"Unknown")</f>
        <v>South</v>
      </c>
      <c r="G1009">
        <v>2</v>
      </c>
      <c r="H1009">
        <f>IF(ISBLANK(G1009),AVERAGE(Table4[Quantity]),(G1009))</f>
        <v>2</v>
      </c>
      <c r="I1009">
        <v>541.52</v>
      </c>
      <c r="J1009">
        <f>IF(ISBLANK(I1009),AVERAGE(Table4[Unit_Price]),(I1009))</f>
        <v>541.52</v>
      </c>
      <c r="K1009">
        <v>0.26</v>
      </c>
      <c r="L1009">
        <f>Table4[[#This Row],[Quantity cleaned]]*Table4[[#This Row],[Unit Price Cleaned]]*(1-Table4[[#This Row],[Discount]])</f>
        <v>801.44959999999992</v>
      </c>
      <c r="M1009">
        <f>IF(ISBLANK(L1009),AVERAGE(Table4[Total Amount]),(L1009))</f>
        <v>801.44959999999992</v>
      </c>
      <c r="N1009" t="str">
        <f>_xlfn.XLOOKUP(Table4[[#This Row],[Product_ID]],Product_Dim[Product_ID],Product_Dim[Product_Name],"Missing")</f>
        <v>Women's Ankle Boots</v>
      </c>
      <c r="O1009" t="str">
        <f>_xlfn.XLOOKUP(Table4[[#This Row],[Product_ID]],Product_Dim[Product_ID],Product_Dim[Category],0)</f>
        <v>Clothing</v>
      </c>
      <c r="P1009">
        <f>_xlfn.XLOOKUP(Table4[[#This Row],[Product_ID]],Product_Dim[Product_ID],Product_Dim[Cost Cleaned2],"0")</f>
        <v>158.13999999999999</v>
      </c>
      <c r="Q1009" s="4">
        <f>IFERROR(Table4[[#This Row],[Total Amount]]-Table4[[#This Row],[Cost]]*Table4[[#This Row],[Quantity]],0)</f>
        <v>485.16959999999995</v>
      </c>
    </row>
    <row r="1010" spans="1:17" x14ac:dyDescent="0.35">
      <c r="A1010" t="s">
        <v>2823</v>
      </c>
      <c r="B1010" s="1">
        <v>45259</v>
      </c>
      <c r="C1010" t="s">
        <v>1317</v>
      </c>
      <c r="D1010" t="s">
        <v>1668</v>
      </c>
      <c r="E1010" t="s">
        <v>1783</v>
      </c>
      <c r="F1010" t="str">
        <f>_xlfn.XLOOKUP(Table4[[#This Row],[Store_ID]],Table2[Store_ID],Table2[Region],"Unknown")</f>
        <v>East</v>
      </c>
      <c r="G1010">
        <v>1</v>
      </c>
      <c r="H1010">
        <f>IF(ISBLANK(G1010),AVERAGE(Table4[Quantity]),(G1010))</f>
        <v>1</v>
      </c>
      <c r="I1010">
        <v>395.18</v>
      </c>
      <c r="J1010">
        <f>IF(ISBLANK(I1010),AVERAGE(Table4[Unit_Price]),(I1010))</f>
        <v>395.18</v>
      </c>
      <c r="K1010">
        <v>0.09</v>
      </c>
      <c r="L1010">
        <f>Table4[[#This Row],[Quantity cleaned]]*Table4[[#This Row],[Unit Price Cleaned]]*(1-Table4[[#This Row],[Discount]])</f>
        <v>359.61380000000003</v>
      </c>
      <c r="M1010">
        <f>IF(ISBLANK(L1010),AVERAGE(Table4[Total Amount]),(L1010))</f>
        <v>359.61380000000003</v>
      </c>
      <c r="N1010" t="str">
        <f>_xlfn.XLOOKUP(Table4[[#This Row],[Product_ID]],Product_Dim[Product_ID],Product_Dim[Product_Name],"Missing")</f>
        <v>Organic Sunscreen Lotion</v>
      </c>
      <c r="O1010" t="str">
        <f>_xlfn.XLOOKUP(Table4[[#This Row],[Product_ID]],Product_Dim[Product_ID],Product_Dim[Category],0)</f>
        <v>Beauty</v>
      </c>
      <c r="P1010">
        <f>_xlfn.XLOOKUP(Table4[[#This Row],[Product_ID]],Product_Dim[Product_ID],Product_Dim[Cost Cleaned2],"0")</f>
        <v>266.86</v>
      </c>
      <c r="Q1010" s="4">
        <f>IFERROR(Table4[[#This Row],[Total Amount]]-Table4[[#This Row],[Cost]]*Table4[[#This Row],[Quantity]],0)</f>
        <v>92.753800000000012</v>
      </c>
    </row>
    <row r="1011" spans="1:17" x14ac:dyDescent="0.35">
      <c r="A1011" t="s">
        <v>2824</v>
      </c>
      <c r="B1011" s="1">
        <v>45740</v>
      </c>
      <c r="C1011" t="s">
        <v>351</v>
      </c>
      <c r="D1011" t="s">
        <v>1556</v>
      </c>
      <c r="E1011" t="s">
        <v>1776</v>
      </c>
      <c r="F1011" t="str">
        <f>_xlfn.XLOOKUP(Table4[[#This Row],[Store_ID]],Table2[Store_ID],Table2[Region],"Unknown")</f>
        <v>West</v>
      </c>
      <c r="G1011">
        <v>4</v>
      </c>
      <c r="H1011">
        <f>IF(ISBLANK(G1011),AVERAGE(Table4[Quantity]),(G1011))</f>
        <v>4</v>
      </c>
      <c r="I1011">
        <v>56.37</v>
      </c>
      <c r="J1011">
        <f>IF(ISBLANK(I1011),AVERAGE(Table4[Unit_Price]),(I1011))</f>
        <v>56.37</v>
      </c>
      <c r="K1011">
        <v>0.17</v>
      </c>
      <c r="L1011">
        <f>Table4[[#This Row],[Quantity cleaned]]*Table4[[#This Row],[Unit Price Cleaned]]*(1-Table4[[#This Row],[Discount]])</f>
        <v>187.14839999999998</v>
      </c>
      <c r="M1011">
        <f>IF(ISBLANK(L1011),AVERAGE(Table4[Total Amount]),(L1011))</f>
        <v>187.14839999999998</v>
      </c>
      <c r="N1011" t="str">
        <f>_xlfn.XLOOKUP(Table4[[#This Row],[Product_ID]],Product_Dim[Product_ID],Product_Dim[Product_Name],"Missing")</f>
        <v>Wireless Bluetooth Earbuds</v>
      </c>
      <c r="O1011" t="str">
        <f>_xlfn.XLOOKUP(Table4[[#This Row],[Product_ID]],Product_Dim[Product_ID],Product_Dim[Category],0)</f>
        <v>Electronics</v>
      </c>
      <c r="P1011">
        <f>_xlfn.XLOOKUP(Table4[[#This Row],[Product_ID]],Product_Dim[Product_ID],Product_Dim[Cost Cleaned2],"0")</f>
        <v>439.07</v>
      </c>
      <c r="Q1011" s="4">
        <f>IFERROR(Table4[[#This Row],[Total Amount]]-Table4[[#This Row],[Cost]]*Table4[[#This Row],[Quantity]],0)</f>
        <v>-1569.1315999999999</v>
      </c>
    </row>
    <row r="1012" spans="1:17" x14ac:dyDescent="0.35">
      <c r="A1012" t="s">
        <v>2825</v>
      </c>
      <c r="B1012" s="1">
        <v>45908</v>
      </c>
      <c r="C1012" t="s">
        <v>676</v>
      </c>
      <c r="D1012" t="s">
        <v>1700</v>
      </c>
      <c r="E1012" t="s">
        <v>1780</v>
      </c>
      <c r="F1012" t="str">
        <f>_xlfn.XLOOKUP(Table4[[#This Row],[Store_ID]],Table2[Store_ID],Table2[Region],"Unknown")</f>
        <v>South</v>
      </c>
      <c r="G1012">
        <v>4</v>
      </c>
      <c r="H1012">
        <f>IF(ISBLANK(G1012),AVERAGE(Table4[Quantity]),(G1012))</f>
        <v>4</v>
      </c>
      <c r="I1012">
        <v>202.59</v>
      </c>
      <c r="J1012">
        <f>IF(ISBLANK(I1012),AVERAGE(Table4[Unit_Price]),(I1012))</f>
        <v>202.59</v>
      </c>
      <c r="K1012">
        <v>0.06</v>
      </c>
      <c r="L1012">
        <f>Table4[[#This Row],[Quantity cleaned]]*Table4[[#This Row],[Unit Price Cleaned]]*(1-Table4[[#This Row],[Discount]])</f>
        <v>761.73839999999996</v>
      </c>
      <c r="M1012">
        <f>IF(ISBLANK(L1012),AVERAGE(Table4[Total Amount]),(L1012))</f>
        <v>761.73839999999996</v>
      </c>
      <c r="N1012" t="str">
        <f>_xlfn.XLOOKUP(Table4[[#This Row],[Product_ID]],Product_Dim[Product_ID],Product_Dim[Product_Name],"Missing")</f>
        <v>Decorative Lamp Shade</v>
      </c>
      <c r="O1012" t="str">
        <f>_xlfn.XLOOKUP(Table4[[#This Row],[Product_ID]],Product_Dim[Product_ID],Product_Dim[Category],0)</f>
        <v>Home</v>
      </c>
      <c r="P1012">
        <f>_xlfn.XLOOKUP(Table4[[#This Row],[Product_ID]],Product_Dim[Product_ID],Product_Dim[Cost Cleaned2],"0")</f>
        <v>228.53</v>
      </c>
      <c r="Q1012" s="4">
        <f>IFERROR(Table4[[#This Row],[Total Amount]]-Table4[[#This Row],[Cost]]*Table4[[#This Row],[Quantity]],0)</f>
        <v>-152.38160000000005</v>
      </c>
    </row>
    <row r="1013" spans="1:17" x14ac:dyDescent="0.35">
      <c r="A1013" t="s">
        <v>2826</v>
      </c>
      <c r="B1013" s="1">
        <v>45601</v>
      </c>
      <c r="C1013" t="s">
        <v>23</v>
      </c>
      <c r="D1013" t="s">
        <v>1704</v>
      </c>
      <c r="E1013" t="s">
        <v>1767</v>
      </c>
      <c r="F1013" t="str">
        <f>_xlfn.XLOOKUP(Table4[[#This Row],[Store_ID]],Table2[Store_ID],Table2[Region],"Unknown")</f>
        <v>North</v>
      </c>
      <c r="G1013">
        <v>2</v>
      </c>
      <c r="H1013">
        <f>IF(ISBLANK(G1013),AVERAGE(Table4[Quantity]),(G1013))</f>
        <v>2</v>
      </c>
      <c r="I1013">
        <v>358.36</v>
      </c>
      <c r="J1013">
        <f>IF(ISBLANK(I1013),AVERAGE(Table4[Unit_Price]),(I1013))</f>
        <v>358.36</v>
      </c>
      <c r="K1013">
        <v>0.05</v>
      </c>
      <c r="L1013">
        <f>Table4[[#This Row],[Quantity cleaned]]*Table4[[#This Row],[Unit Price Cleaned]]*(1-Table4[[#This Row],[Discount]])</f>
        <v>680.88400000000001</v>
      </c>
      <c r="M1013">
        <f>IF(ISBLANK(L1013),AVERAGE(Table4[Total Amount]),(L1013))</f>
        <v>680.88400000000001</v>
      </c>
      <c r="N1013" t="str">
        <f>_xlfn.XLOOKUP(Table4[[#This Row],[Product_ID]],Product_Dim[Product_ID],Product_Dim[Product_Name],"Missing")</f>
        <v>Badminton Racket Set</v>
      </c>
      <c r="O1013" t="str">
        <f>_xlfn.XLOOKUP(Table4[[#This Row],[Product_ID]],Product_Dim[Product_ID],Product_Dim[Category],0)</f>
        <v>Sports</v>
      </c>
      <c r="P1013">
        <f>_xlfn.XLOOKUP(Table4[[#This Row],[Product_ID]],Product_Dim[Product_ID],Product_Dim[Cost Cleaned2],"0")</f>
        <v>285.54000000000002</v>
      </c>
      <c r="Q1013" s="4">
        <f>IFERROR(Table4[[#This Row],[Total Amount]]-Table4[[#This Row],[Cost]]*Table4[[#This Row],[Quantity]],0)</f>
        <v>109.80399999999997</v>
      </c>
    </row>
    <row r="1014" spans="1:17" x14ac:dyDescent="0.35">
      <c r="A1014" t="s">
        <v>2827</v>
      </c>
      <c r="B1014" s="1">
        <v>45535</v>
      </c>
      <c r="C1014" t="s">
        <v>259</v>
      </c>
      <c r="D1014" t="s">
        <v>1616</v>
      </c>
      <c r="E1014" t="s">
        <v>1804</v>
      </c>
      <c r="F1014" t="str">
        <f>_xlfn.XLOOKUP(Table4[[#This Row],[Store_ID]],Table2[Store_ID],Table2[Region],"Unknown")</f>
        <v>East</v>
      </c>
      <c r="G1014">
        <v>4</v>
      </c>
      <c r="H1014">
        <f>IF(ISBLANK(G1014),AVERAGE(Table4[Quantity]),(G1014))</f>
        <v>4</v>
      </c>
      <c r="I1014">
        <v>85.62</v>
      </c>
      <c r="J1014">
        <f>IF(ISBLANK(I1014),AVERAGE(Table4[Unit_Price]),(I1014))</f>
        <v>85.62</v>
      </c>
      <c r="K1014">
        <v>0.28000000000000003</v>
      </c>
      <c r="L1014">
        <f>Table4[[#This Row],[Quantity cleaned]]*Table4[[#This Row],[Unit Price Cleaned]]*(1-Table4[[#This Row],[Discount]])</f>
        <v>246.5856</v>
      </c>
      <c r="M1014">
        <f>IF(ISBLANK(L1014),AVERAGE(Table4[Total Amount]),(L1014))</f>
        <v>246.5856</v>
      </c>
      <c r="N1014" t="str">
        <f>_xlfn.XLOOKUP(Table4[[#This Row],[Product_ID]],Product_Dim[Product_ID],Product_Dim[Product_Name],"Missing")</f>
        <v>Men's Casual Sneakers</v>
      </c>
      <c r="O1014" t="str">
        <f>_xlfn.XLOOKUP(Table4[[#This Row],[Product_ID]],Product_Dim[Product_ID],Product_Dim[Category],0)</f>
        <v>Clothing</v>
      </c>
      <c r="P1014">
        <f>_xlfn.XLOOKUP(Table4[[#This Row],[Product_ID]],Product_Dim[Product_ID],Product_Dim[Cost Cleaned2],"0")</f>
        <v>353.47</v>
      </c>
      <c r="Q1014" s="4">
        <f>IFERROR(Table4[[#This Row],[Total Amount]]-Table4[[#This Row],[Cost]]*Table4[[#This Row],[Quantity]],0)</f>
        <v>-1167.2944000000002</v>
      </c>
    </row>
    <row r="1015" spans="1:17" x14ac:dyDescent="0.35">
      <c r="A1015" t="s">
        <v>2828</v>
      </c>
      <c r="B1015" s="1">
        <v>45459</v>
      </c>
      <c r="C1015" t="s">
        <v>605</v>
      </c>
      <c r="D1015" t="s">
        <v>1554</v>
      </c>
      <c r="E1015" t="s">
        <v>1801</v>
      </c>
      <c r="F1015" t="str">
        <f>_xlfn.XLOOKUP(Table4[[#This Row],[Store_ID]],Table2[Store_ID],Table2[Region],"Unknown")</f>
        <v>North</v>
      </c>
      <c r="G1015">
        <v>4</v>
      </c>
      <c r="H1015">
        <f>IF(ISBLANK(G1015),AVERAGE(Table4[Quantity]),(G1015))</f>
        <v>4</v>
      </c>
      <c r="I1015">
        <v>929.26</v>
      </c>
      <c r="J1015">
        <f>IF(ISBLANK(I1015),AVERAGE(Table4[Unit_Price]),(I1015))</f>
        <v>929.26</v>
      </c>
      <c r="K1015">
        <v>0.23</v>
      </c>
      <c r="L1015">
        <f>Table4[[#This Row],[Quantity cleaned]]*Table4[[#This Row],[Unit Price Cleaned]]*(1-Table4[[#This Row],[Discount]])</f>
        <v>2862.1208000000001</v>
      </c>
      <c r="M1015">
        <f>IF(ISBLANK(L1015),AVERAGE(Table4[Total Amount]),(L1015))</f>
        <v>2862.1208000000001</v>
      </c>
      <c r="N1015" t="str">
        <f>_xlfn.XLOOKUP(Table4[[#This Row],[Product_ID]],Product_Dim[Product_ID],Product_Dim[Product_Name],"Missing")</f>
        <v>LED Table Lamp</v>
      </c>
      <c r="O1015" t="str">
        <f>_xlfn.XLOOKUP(Table4[[#This Row],[Product_ID]],Product_Dim[Product_ID],Product_Dim[Category],0)</f>
        <v>Home</v>
      </c>
      <c r="P1015">
        <f>_xlfn.XLOOKUP(Table4[[#This Row],[Product_ID]],Product_Dim[Product_ID],Product_Dim[Cost Cleaned2],"0")</f>
        <v>218.86</v>
      </c>
      <c r="Q1015" s="4">
        <f>IFERROR(Table4[[#This Row],[Total Amount]]-Table4[[#This Row],[Cost]]*Table4[[#This Row],[Quantity]],0)</f>
        <v>1986.6808000000001</v>
      </c>
    </row>
    <row r="1016" spans="1:17" x14ac:dyDescent="0.35">
      <c r="A1016" t="s">
        <v>2829</v>
      </c>
      <c r="B1016" s="1">
        <v>45681</v>
      </c>
      <c r="C1016" t="s">
        <v>970</v>
      </c>
      <c r="D1016" t="s">
        <v>1662</v>
      </c>
      <c r="E1016" t="s">
        <v>1791</v>
      </c>
      <c r="F1016" t="str">
        <f>_xlfn.XLOOKUP(Table4[[#This Row],[Store_ID]],Table2[Store_ID],Table2[Region],"Unknown")</f>
        <v>East</v>
      </c>
      <c r="G1016">
        <v>2</v>
      </c>
      <c r="H1016">
        <f>IF(ISBLANK(G1016),AVERAGE(Table4[Quantity]),(G1016))</f>
        <v>2</v>
      </c>
      <c r="I1016">
        <v>92.64</v>
      </c>
      <c r="J1016">
        <f>IF(ISBLANK(I1016),AVERAGE(Table4[Unit_Price]),(I1016))</f>
        <v>92.64</v>
      </c>
      <c r="K1016">
        <v>0.14000000000000001</v>
      </c>
      <c r="L1016">
        <f>Table4[[#This Row],[Quantity cleaned]]*Table4[[#This Row],[Unit Price Cleaned]]*(1-Table4[[#This Row],[Discount]])</f>
        <v>159.3408</v>
      </c>
      <c r="M1016">
        <f>IF(ISBLANK(L1016),AVERAGE(Table4[Total Amount]),(L1016))</f>
        <v>159.3408</v>
      </c>
      <c r="N1016" t="str">
        <f>_xlfn.XLOOKUP(Table4[[#This Row],[Product_ID]],Product_Dim[Product_ID],Product_Dim[Product_Name],"Missing")</f>
        <v>Luxury Perfume Spray</v>
      </c>
      <c r="O1016" t="str">
        <f>_xlfn.XLOOKUP(Table4[[#This Row],[Product_ID]],Product_Dim[Product_ID],Product_Dim[Category],0)</f>
        <v>Beauty</v>
      </c>
      <c r="P1016">
        <f>_xlfn.XLOOKUP(Table4[[#This Row],[Product_ID]],Product_Dim[Product_ID],Product_Dim[Cost Cleaned2],"0")</f>
        <v>482.75</v>
      </c>
      <c r="Q1016" s="4">
        <f>IFERROR(Table4[[#This Row],[Total Amount]]-Table4[[#This Row],[Cost]]*Table4[[#This Row],[Quantity]],0)</f>
        <v>-806.15920000000006</v>
      </c>
    </row>
    <row r="1017" spans="1:17" x14ac:dyDescent="0.35">
      <c r="A1017" t="s">
        <v>2830</v>
      </c>
      <c r="B1017" s="1">
        <v>45725</v>
      </c>
      <c r="C1017" t="s">
        <v>789</v>
      </c>
      <c r="D1017" t="s">
        <v>1666</v>
      </c>
      <c r="E1017" t="s">
        <v>1763</v>
      </c>
      <c r="F1017" t="str">
        <f>_xlfn.XLOOKUP(Table4[[#This Row],[Store_ID]],Table2[Store_ID],Table2[Region],"Unknown")</f>
        <v>South</v>
      </c>
      <c r="G1017">
        <v>4</v>
      </c>
      <c r="H1017">
        <f>IF(ISBLANK(G1017),AVERAGE(Table4[Quantity]),(G1017))</f>
        <v>4</v>
      </c>
      <c r="I1017">
        <v>139.05000000000001</v>
      </c>
      <c r="J1017">
        <f>IF(ISBLANK(I1017),AVERAGE(Table4[Unit_Price]),(I1017))</f>
        <v>139.05000000000001</v>
      </c>
      <c r="K1017">
        <v>0.28999999999999998</v>
      </c>
      <c r="L1017">
        <f>Table4[[#This Row],[Quantity cleaned]]*Table4[[#This Row],[Unit Price Cleaned]]*(1-Table4[[#This Row],[Discount]])</f>
        <v>394.90199999999999</v>
      </c>
      <c r="M1017">
        <f>IF(ISBLANK(L1017),AVERAGE(Table4[Total Amount]),(L1017))</f>
        <v>394.90199999999999</v>
      </c>
      <c r="N1017" t="str">
        <f>_xlfn.XLOOKUP(Table4[[#This Row],[Product_ID]],Product_Dim[Product_ID],Product_Dim[Product_Name],"Missing")</f>
        <v>Laptop Cooling Pad</v>
      </c>
      <c r="O1017" t="str">
        <f>_xlfn.XLOOKUP(Table4[[#This Row],[Product_ID]],Product_Dim[Product_ID],Product_Dim[Category],0)</f>
        <v>Electronics</v>
      </c>
      <c r="P1017">
        <f>_xlfn.XLOOKUP(Table4[[#This Row],[Product_ID]],Product_Dim[Product_ID],Product_Dim[Cost Cleaned2],"0")</f>
        <v>86.42</v>
      </c>
      <c r="Q1017" s="4">
        <f>IFERROR(Table4[[#This Row],[Total Amount]]-Table4[[#This Row],[Cost]]*Table4[[#This Row],[Quantity]],0)</f>
        <v>49.22199999999998</v>
      </c>
    </row>
    <row r="1018" spans="1:17" x14ac:dyDescent="0.35">
      <c r="A1018" t="s">
        <v>2831</v>
      </c>
      <c r="B1018" s="1">
        <v>45461</v>
      </c>
      <c r="C1018" t="s">
        <v>470</v>
      </c>
      <c r="D1018" t="s">
        <v>1648</v>
      </c>
      <c r="E1018" t="s">
        <v>1763</v>
      </c>
      <c r="F1018" t="str">
        <f>_xlfn.XLOOKUP(Table4[[#This Row],[Store_ID]],Table2[Store_ID],Table2[Region],"Unknown")</f>
        <v>South</v>
      </c>
      <c r="G1018">
        <v>3</v>
      </c>
      <c r="H1018">
        <f>IF(ISBLANK(G1018),AVERAGE(Table4[Quantity]),(G1018))</f>
        <v>3</v>
      </c>
      <c r="I1018">
        <v>155.87</v>
      </c>
      <c r="J1018">
        <f>IF(ISBLANK(I1018),AVERAGE(Table4[Unit_Price]),(I1018))</f>
        <v>155.87</v>
      </c>
      <c r="K1018">
        <v>0.03</v>
      </c>
      <c r="L1018">
        <f>Table4[[#This Row],[Quantity cleaned]]*Table4[[#This Row],[Unit Price Cleaned]]*(1-Table4[[#This Row],[Discount]])</f>
        <v>453.58170000000001</v>
      </c>
      <c r="M1018">
        <f>IF(ISBLANK(L1018),AVERAGE(Table4[Total Amount]),(L1018))</f>
        <v>453.58170000000001</v>
      </c>
      <c r="N1018" t="str">
        <f>_xlfn.XLOOKUP(Table4[[#This Row],[Product_ID]],Product_Dim[Product_ID],Product_Dim[Product_Name],"Missing")</f>
        <v>Men's Track Pants</v>
      </c>
      <c r="O1018" t="str">
        <f>_xlfn.XLOOKUP(Table4[[#This Row],[Product_ID]],Product_Dim[Product_ID],Product_Dim[Category],0)</f>
        <v>Clothing</v>
      </c>
      <c r="P1018">
        <f>_xlfn.XLOOKUP(Table4[[#This Row],[Product_ID]],Product_Dim[Product_ID],Product_Dim[Cost Cleaned2],"0")</f>
        <v>386.56</v>
      </c>
      <c r="Q1018" s="4">
        <f>IFERROR(Table4[[#This Row],[Total Amount]]-Table4[[#This Row],[Cost]]*Table4[[#This Row],[Quantity]],0)</f>
        <v>-706.09830000000011</v>
      </c>
    </row>
    <row r="1019" spans="1:17" x14ac:dyDescent="0.35">
      <c r="A1019" t="s">
        <v>2832</v>
      </c>
      <c r="B1019" s="1">
        <v>45837</v>
      </c>
      <c r="C1019" t="s">
        <v>1363</v>
      </c>
      <c r="D1019" t="s">
        <v>1610</v>
      </c>
      <c r="E1019" t="s">
        <v>1798</v>
      </c>
      <c r="F1019" t="str">
        <f>_xlfn.XLOOKUP(Table4[[#This Row],[Store_ID]],Table2[Store_ID],Table2[Region],"Unknown")</f>
        <v>West</v>
      </c>
      <c r="G1019">
        <v>4</v>
      </c>
      <c r="H1019">
        <f>IF(ISBLANK(G1019),AVERAGE(Table4[Quantity]),(G1019))</f>
        <v>4</v>
      </c>
      <c r="I1019">
        <v>115.42</v>
      </c>
      <c r="J1019">
        <f>IF(ISBLANK(I1019),AVERAGE(Table4[Unit_Price]),(I1019))</f>
        <v>115.42</v>
      </c>
      <c r="K1019">
        <v>0.03</v>
      </c>
      <c r="L1019">
        <f>Table4[[#This Row],[Quantity cleaned]]*Table4[[#This Row],[Unit Price Cleaned]]*(1-Table4[[#This Row],[Discount]])</f>
        <v>447.82959999999997</v>
      </c>
      <c r="M1019">
        <f>IF(ISBLANK(L1019),AVERAGE(Table4[Total Amount]),(L1019))</f>
        <v>447.82959999999997</v>
      </c>
      <c r="N1019" t="str">
        <f>_xlfn.XLOOKUP(Table4[[#This Row],[Product_ID]],Product_Dim[Product_ID],Product_Dim[Product_Name],"Missing")</f>
        <v>Gaming Mechanical Keyboard</v>
      </c>
      <c r="O1019" t="str">
        <f>_xlfn.XLOOKUP(Table4[[#This Row],[Product_ID]],Product_Dim[Product_ID],Product_Dim[Category],0)</f>
        <v>Electronics</v>
      </c>
      <c r="P1019">
        <f>_xlfn.XLOOKUP(Table4[[#This Row],[Product_ID]],Product_Dim[Product_ID],Product_Dim[Cost Cleaned2],"0")</f>
        <v>419.28</v>
      </c>
      <c r="Q1019" s="4">
        <f>IFERROR(Table4[[#This Row],[Total Amount]]-Table4[[#This Row],[Cost]]*Table4[[#This Row],[Quantity]],0)</f>
        <v>-1229.2903999999999</v>
      </c>
    </row>
    <row r="1020" spans="1:17" x14ac:dyDescent="0.35">
      <c r="A1020" t="s">
        <v>2833</v>
      </c>
      <c r="B1020" s="1">
        <v>45823</v>
      </c>
      <c r="C1020" t="s">
        <v>417</v>
      </c>
      <c r="D1020" t="s">
        <v>1646</v>
      </c>
      <c r="E1020" t="s">
        <v>1770</v>
      </c>
      <c r="F1020" t="str">
        <f>_xlfn.XLOOKUP(Table4[[#This Row],[Store_ID]],Table2[Store_ID],Table2[Region],"Unknown")</f>
        <v>East</v>
      </c>
      <c r="G1020">
        <v>3</v>
      </c>
      <c r="H1020">
        <f>IF(ISBLANK(G1020),AVERAGE(Table4[Quantity]),(G1020))</f>
        <v>3</v>
      </c>
      <c r="I1020">
        <v>593.62</v>
      </c>
      <c r="J1020">
        <f>IF(ISBLANK(I1020),AVERAGE(Table4[Unit_Price]),(I1020))</f>
        <v>593.62</v>
      </c>
      <c r="K1020">
        <v>0.08</v>
      </c>
      <c r="L1020">
        <f>Table4[[#This Row],[Quantity cleaned]]*Table4[[#This Row],[Unit Price Cleaned]]*(1-Table4[[#This Row],[Discount]])</f>
        <v>1638.3912000000003</v>
      </c>
      <c r="M1020">
        <f>IF(ISBLANK(L1020),AVERAGE(Table4[Total Amount]),(L1020))</f>
        <v>1638.3912000000003</v>
      </c>
      <c r="N1020" t="str">
        <f>_xlfn.XLOOKUP(Table4[[#This Row],[Product_ID]],Product_Dim[Product_ID],Product_Dim[Product_Name],"Missing")</f>
        <v>Rugby Ball</v>
      </c>
      <c r="O1020" t="str">
        <f>_xlfn.XLOOKUP(Table4[[#This Row],[Product_ID]],Product_Dim[Product_ID],Product_Dim[Category],0)</f>
        <v>Sports</v>
      </c>
      <c r="P1020">
        <f>_xlfn.XLOOKUP(Table4[[#This Row],[Product_ID]],Product_Dim[Product_ID],Product_Dim[Cost Cleaned2],"0")</f>
        <v>212.26</v>
      </c>
      <c r="Q1020" s="4">
        <f>IFERROR(Table4[[#This Row],[Total Amount]]-Table4[[#This Row],[Cost]]*Table4[[#This Row],[Quantity]],0)</f>
        <v>1001.6112000000003</v>
      </c>
    </row>
    <row r="1021" spans="1:17" x14ac:dyDescent="0.35">
      <c r="A1021" t="s">
        <v>2834</v>
      </c>
      <c r="B1021" s="1">
        <v>45733</v>
      </c>
      <c r="C1021" t="s">
        <v>1102</v>
      </c>
      <c r="D1021" t="s">
        <v>1632</v>
      </c>
      <c r="E1021" t="s">
        <v>1763</v>
      </c>
      <c r="F1021" t="str">
        <f>_xlfn.XLOOKUP(Table4[[#This Row],[Store_ID]],Table2[Store_ID],Table2[Region],"Unknown")</f>
        <v>South</v>
      </c>
      <c r="G1021">
        <v>2</v>
      </c>
      <c r="H1021">
        <f>IF(ISBLANK(G1021),AVERAGE(Table4[Quantity]),(G1021))</f>
        <v>2</v>
      </c>
      <c r="I1021">
        <v>825.04</v>
      </c>
      <c r="J1021">
        <f>IF(ISBLANK(I1021),AVERAGE(Table4[Unit_Price]),(I1021))</f>
        <v>825.04</v>
      </c>
      <c r="K1021">
        <v>0.2</v>
      </c>
      <c r="L1021">
        <f>Table4[[#This Row],[Quantity cleaned]]*Table4[[#This Row],[Unit Price Cleaned]]*(1-Table4[[#This Row],[Discount]])</f>
        <v>1320.0640000000001</v>
      </c>
      <c r="M1021">
        <f>IF(ISBLANK(L1021),AVERAGE(Table4[Total Amount]),(L1021))</f>
        <v>1320.0640000000001</v>
      </c>
      <c r="N1021" t="str">
        <f>_xlfn.XLOOKUP(Table4[[#This Row],[Product_ID]],Product_Dim[Product_ID],Product_Dim[Product_Name],"Missing")</f>
        <v>High-Grip Football</v>
      </c>
      <c r="O1021" t="str">
        <f>_xlfn.XLOOKUP(Table4[[#This Row],[Product_ID]],Product_Dim[Product_ID],Product_Dim[Category],0)</f>
        <v>Sports</v>
      </c>
      <c r="P1021">
        <f>_xlfn.XLOOKUP(Table4[[#This Row],[Product_ID]],Product_Dim[Product_ID],Product_Dim[Cost Cleaned2],"0")</f>
        <v>318.91000000000003</v>
      </c>
      <c r="Q1021" s="4">
        <f>IFERROR(Table4[[#This Row],[Total Amount]]-Table4[[#This Row],[Cost]]*Table4[[#This Row],[Quantity]],0)</f>
        <v>682.24400000000003</v>
      </c>
    </row>
    <row r="1022" spans="1:17" x14ac:dyDescent="0.35">
      <c r="A1022" t="s">
        <v>2835</v>
      </c>
      <c r="B1022" s="1">
        <v>45322</v>
      </c>
      <c r="C1022" t="s">
        <v>1426</v>
      </c>
      <c r="D1022" t="s">
        <v>1592</v>
      </c>
      <c r="E1022" t="s">
        <v>1791</v>
      </c>
      <c r="F1022" t="str">
        <f>_xlfn.XLOOKUP(Table4[[#This Row],[Store_ID]],Table2[Store_ID],Table2[Region],"Unknown")</f>
        <v>East</v>
      </c>
      <c r="G1022">
        <v>1</v>
      </c>
      <c r="H1022">
        <f>IF(ISBLANK(G1022),AVERAGE(Table4[Quantity]),(G1022))</f>
        <v>1</v>
      </c>
      <c r="I1022">
        <v>963.76</v>
      </c>
      <c r="J1022">
        <f>IF(ISBLANK(I1022),AVERAGE(Table4[Unit_Price]),(I1022))</f>
        <v>963.76</v>
      </c>
      <c r="K1022">
        <v>0.14000000000000001</v>
      </c>
      <c r="L1022">
        <f>Table4[[#This Row],[Quantity cleaned]]*Table4[[#This Row],[Unit Price Cleaned]]*(1-Table4[[#This Row],[Discount]])</f>
        <v>828.83359999999993</v>
      </c>
      <c r="M1022">
        <f>IF(ISBLANK(L1022),AVERAGE(Table4[Total Amount]),(L1022))</f>
        <v>828.83359999999993</v>
      </c>
      <c r="N1022" t="str">
        <f>_xlfn.XLOOKUP(Table4[[#This Row],[Product_ID]],Product_Dim[Product_ID],Product_Dim[Product_Name],"Missing")</f>
        <v>Women's Scarf Set</v>
      </c>
      <c r="O1022" t="str">
        <f>_xlfn.XLOOKUP(Table4[[#This Row],[Product_ID]],Product_Dim[Product_ID],Product_Dim[Category],0)</f>
        <v>Clothing</v>
      </c>
      <c r="P1022">
        <f>_xlfn.XLOOKUP(Table4[[#This Row],[Product_ID]],Product_Dim[Product_ID],Product_Dim[Cost Cleaned2],"0")</f>
        <v>174.02</v>
      </c>
      <c r="Q1022" s="4">
        <f>IFERROR(Table4[[#This Row],[Total Amount]]-Table4[[#This Row],[Cost]]*Table4[[#This Row],[Quantity]],0)</f>
        <v>654.81359999999995</v>
      </c>
    </row>
    <row r="1023" spans="1:17" x14ac:dyDescent="0.35">
      <c r="A1023" t="s">
        <v>2836</v>
      </c>
      <c r="B1023" s="1">
        <v>45415</v>
      </c>
      <c r="C1023" t="s">
        <v>921</v>
      </c>
      <c r="D1023" t="s">
        <v>1652</v>
      </c>
      <c r="E1023" t="s">
        <v>1770</v>
      </c>
      <c r="F1023" t="str">
        <f>_xlfn.XLOOKUP(Table4[[#This Row],[Store_ID]],Table2[Store_ID],Table2[Region],"Unknown")</f>
        <v>East</v>
      </c>
      <c r="G1023">
        <v>1</v>
      </c>
      <c r="H1023">
        <f>IF(ISBLANK(G1023),AVERAGE(Table4[Quantity]),(G1023))</f>
        <v>1</v>
      </c>
      <c r="I1023">
        <v>238.24</v>
      </c>
      <c r="J1023">
        <f>IF(ISBLANK(I1023),AVERAGE(Table4[Unit_Price]),(I1023))</f>
        <v>238.24</v>
      </c>
      <c r="K1023">
        <v>0.12</v>
      </c>
      <c r="L1023">
        <f>Table4[[#This Row],[Quantity cleaned]]*Table4[[#This Row],[Unit Price Cleaned]]*(1-Table4[[#This Row],[Discount]])</f>
        <v>209.65120000000002</v>
      </c>
      <c r="M1023">
        <f>IF(ISBLANK(L1023),AVERAGE(Table4[Total Amount]),(L1023))</f>
        <v>209.65120000000002</v>
      </c>
      <c r="N1023" t="str">
        <f>_xlfn.XLOOKUP(Table4[[#This Row],[Product_ID]],Product_Dim[Product_ID],Product_Dim[Product_Name],"Missing")</f>
        <v>Ceramic Plant Pot</v>
      </c>
      <c r="O1023" t="str">
        <f>_xlfn.XLOOKUP(Table4[[#This Row],[Product_ID]],Product_Dim[Product_ID],Product_Dim[Category],0)</f>
        <v>Home</v>
      </c>
      <c r="P1023">
        <f>_xlfn.XLOOKUP(Table4[[#This Row],[Product_ID]],Product_Dim[Product_ID],Product_Dim[Cost Cleaned2],"0")</f>
        <v>81.75</v>
      </c>
      <c r="Q1023" s="4">
        <f>IFERROR(Table4[[#This Row],[Total Amount]]-Table4[[#This Row],[Cost]]*Table4[[#This Row],[Quantity]],0)</f>
        <v>127.90120000000002</v>
      </c>
    </row>
    <row r="1024" spans="1:17" x14ac:dyDescent="0.35">
      <c r="A1024" t="s">
        <v>2837</v>
      </c>
      <c r="B1024" s="1">
        <v>45644</v>
      </c>
      <c r="C1024" t="s">
        <v>1406</v>
      </c>
      <c r="D1024" t="s">
        <v>1706</v>
      </c>
      <c r="E1024" t="s">
        <v>1798</v>
      </c>
      <c r="F1024" t="str">
        <f>_xlfn.XLOOKUP(Table4[[#This Row],[Store_ID]],Table2[Store_ID],Table2[Region],"Unknown")</f>
        <v>West</v>
      </c>
      <c r="G1024">
        <v>1</v>
      </c>
      <c r="H1024">
        <f>IF(ISBLANK(G1024),AVERAGE(Table4[Quantity]),(G1024))</f>
        <v>1</v>
      </c>
      <c r="I1024">
        <v>756.63</v>
      </c>
      <c r="J1024">
        <f>IF(ISBLANK(I1024),AVERAGE(Table4[Unit_Price]),(I1024))</f>
        <v>756.63</v>
      </c>
      <c r="K1024">
        <v>0.04</v>
      </c>
      <c r="L1024">
        <f>Table4[[#This Row],[Quantity cleaned]]*Table4[[#This Row],[Unit Price Cleaned]]*(1-Table4[[#This Row],[Discount]])</f>
        <v>726.36479999999995</v>
      </c>
      <c r="M1024">
        <f>IF(ISBLANK(L1024),AVERAGE(Table4[Total Amount]),(L1024))</f>
        <v>726.36479999999995</v>
      </c>
      <c r="N1024" t="str">
        <f>_xlfn.XLOOKUP(Table4[[#This Row],[Product_ID]],Product_Dim[Product_ID],Product_Dim[Product_Name],"Missing")</f>
        <v>Fitness Resistance Bands</v>
      </c>
      <c r="O1024" t="str">
        <f>_xlfn.XLOOKUP(Table4[[#This Row],[Product_ID]],Product_Dim[Product_ID],Product_Dim[Category],0)</f>
        <v>Sports</v>
      </c>
      <c r="P1024">
        <f>_xlfn.XLOOKUP(Table4[[#This Row],[Product_ID]],Product_Dim[Product_ID],Product_Dim[Cost Cleaned2],"0")</f>
        <v>152.91999999999999</v>
      </c>
      <c r="Q1024" s="4">
        <f>IFERROR(Table4[[#This Row],[Total Amount]]-Table4[[#This Row],[Cost]]*Table4[[#This Row],[Quantity]],0)</f>
        <v>573.44479999999999</v>
      </c>
    </row>
    <row r="1025" spans="1:17" x14ac:dyDescent="0.35">
      <c r="A1025" t="s">
        <v>2838</v>
      </c>
      <c r="B1025" s="1">
        <v>45845</v>
      </c>
      <c r="C1025" t="s">
        <v>80</v>
      </c>
      <c r="D1025" t="s">
        <v>1728</v>
      </c>
      <c r="E1025" t="s">
        <v>1773</v>
      </c>
      <c r="F1025" t="str">
        <f>_xlfn.XLOOKUP(Table4[[#This Row],[Store_ID]],Table2[Store_ID],Table2[Region],"Unknown")</f>
        <v>South</v>
      </c>
      <c r="G1025">
        <v>3</v>
      </c>
      <c r="H1025">
        <f>IF(ISBLANK(G1025),AVERAGE(Table4[Quantity]),(G1025))</f>
        <v>3</v>
      </c>
      <c r="I1025">
        <v>159.76</v>
      </c>
      <c r="J1025">
        <f>IF(ISBLANK(I1025),AVERAGE(Table4[Unit_Price]),(I1025))</f>
        <v>159.76</v>
      </c>
      <c r="K1025">
        <v>0.22</v>
      </c>
      <c r="L1025">
        <f>Table4[[#This Row],[Quantity cleaned]]*Table4[[#This Row],[Unit Price Cleaned]]*(1-Table4[[#This Row],[Discount]])</f>
        <v>373.83839999999998</v>
      </c>
      <c r="M1025">
        <f>IF(ISBLANK(L1025),AVERAGE(Table4[Total Amount]),(L1025))</f>
        <v>373.83839999999998</v>
      </c>
      <c r="N1025" t="str">
        <f>_xlfn.XLOOKUP(Table4[[#This Row],[Product_ID]],Product_Dim[Product_ID],Product_Dim[Product_Name],"Missing")</f>
        <v>USB-C Laptop Charger</v>
      </c>
      <c r="O1025" t="str">
        <f>_xlfn.XLOOKUP(Table4[[#This Row],[Product_ID]],Product_Dim[Product_ID],Product_Dim[Category],0)</f>
        <v>Electronics</v>
      </c>
      <c r="P1025">
        <f>_xlfn.XLOOKUP(Table4[[#This Row],[Product_ID]],Product_Dim[Product_ID],Product_Dim[Cost Cleaned2],"0")</f>
        <v>377.52</v>
      </c>
      <c r="Q1025" s="4">
        <f>IFERROR(Table4[[#This Row],[Total Amount]]-Table4[[#This Row],[Cost]]*Table4[[#This Row],[Quantity]],0)</f>
        <v>-758.72159999999997</v>
      </c>
    </row>
    <row r="1026" spans="1:17" x14ac:dyDescent="0.35">
      <c r="A1026" t="s">
        <v>2839</v>
      </c>
      <c r="B1026" s="1">
        <v>45354</v>
      </c>
      <c r="C1026" t="s">
        <v>1146</v>
      </c>
      <c r="D1026" t="s">
        <v>1732</v>
      </c>
      <c r="E1026" t="s">
        <v>1776</v>
      </c>
      <c r="F1026" t="str">
        <f>_xlfn.XLOOKUP(Table4[[#This Row],[Store_ID]],Table2[Store_ID],Table2[Region],"Unknown")</f>
        <v>West</v>
      </c>
      <c r="G1026">
        <v>1</v>
      </c>
      <c r="H1026">
        <f>IF(ISBLANK(G1026),AVERAGE(Table4[Quantity]),(G1026))</f>
        <v>1</v>
      </c>
      <c r="I1026">
        <v>329.94</v>
      </c>
      <c r="J1026">
        <f>IF(ISBLANK(I1026),AVERAGE(Table4[Unit_Price]),(I1026))</f>
        <v>329.94</v>
      </c>
      <c r="K1026">
        <v>0.14000000000000001</v>
      </c>
      <c r="L1026">
        <f>Table4[[#This Row],[Quantity cleaned]]*Table4[[#This Row],[Unit Price Cleaned]]*(1-Table4[[#This Row],[Discount]])</f>
        <v>283.7484</v>
      </c>
      <c r="M1026">
        <f>IF(ISBLANK(L1026),AVERAGE(Table4[Total Amount]),(L1026))</f>
        <v>283.7484</v>
      </c>
      <c r="N1026" t="str">
        <f>_xlfn.XLOOKUP(Table4[[#This Row],[Product_ID]],Product_Dim[Product_ID],Product_Dim[Product_Name],"Missing")</f>
        <v>Sports Stopwatch Basic</v>
      </c>
      <c r="O1026" t="str">
        <f>_xlfn.XLOOKUP(Table4[[#This Row],[Product_ID]],Product_Dim[Product_ID],Product_Dim[Category],0)</f>
        <v>Sports</v>
      </c>
      <c r="P1026">
        <f>_xlfn.XLOOKUP(Table4[[#This Row],[Product_ID]],Product_Dim[Product_ID],Product_Dim[Cost Cleaned2],"0")</f>
        <v>60.65</v>
      </c>
      <c r="Q1026" s="4">
        <f>IFERROR(Table4[[#This Row],[Total Amount]]-Table4[[#This Row],[Cost]]*Table4[[#This Row],[Quantity]],0)</f>
        <v>223.0984</v>
      </c>
    </row>
    <row r="1027" spans="1:17" x14ac:dyDescent="0.35">
      <c r="A1027" t="s">
        <v>2840</v>
      </c>
      <c r="B1027" s="1">
        <v>45720</v>
      </c>
      <c r="C1027" t="s">
        <v>219</v>
      </c>
      <c r="D1027" t="s">
        <v>1576</v>
      </c>
      <c r="E1027" t="s">
        <v>1776</v>
      </c>
      <c r="F1027" t="str">
        <f>_xlfn.XLOOKUP(Table4[[#This Row],[Store_ID]],Table2[Store_ID],Table2[Region],"Unknown")</f>
        <v>West</v>
      </c>
      <c r="G1027">
        <v>1</v>
      </c>
      <c r="H1027">
        <f>IF(ISBLANK(G1027),AVERAGE(Table4[Quantity]),(G1027))</f>
        <v>1</v>
      </c>
      <c r="I1027">
        <v>234.06</v>
      </c>
      <c r="J1027">
        <f>IF(ISBLANK(I1027),AVERAGE(Table4[Unit_Price]),(I1027))</f>
        <v>234.06</v>
      </c>
      <c r="K1027">
        <v>0.11</v>
      </c>
      <c r="L1027">
        <f>Table4[[#This Row],[Quantity cleaned]]*Table4[[#This Row],[Unit Price Cleaned]]*(1-Table4[[#This Row],[Discount]])</f>
        <v>208.3134</v>
      </c>
      <c r="M1027">
        <f>IF(ISBLANK(L1027),AVERAGE(Table4[Total Amount]),(L1027))</f>
        <v>208.3134</v>
      </c>
      <c r="N1027" t="str">
        <f>_xlfn.XLOOKUP(Table4[[#This Row],[Product_ID]],Product_Dim[Product_ID],Product_Dim[Product_Name],"Missing")</f>
        <v>Soccer Training Cone Set</v>
      </c>
      <c r="O1027" t="str">
        <f>_xlfn.XLOOKUP(Table4[[#This Row],[Product_ID]],Product_Dim[Product_ID],Product_Dim[Category],0)</f>
        <v>Sports</v>
      </c>
      <c r="P1027">
        <f>_xlfn.XLOOKUP(Table4[[#This Row],[Product_ID]],Product_Dim[Product_ID],Product_Dim[Cost Cleaned2],"0")</f>
        <v>144.53</v>
      </c>
      <c r="Q1027" s="4">
        <f>IFERROR(Table4[[#This Row],[Total Amount]]-Table4[[#This Row],[Cost]]*Table4[[#This Row],[Quantity]],0)</f>
        <v>63.7834</v>
      </c>
    </row>
    <row r="1028" spans="1:17" x14ac:dyDescent="0.35">
      <c r="A1028" t="s">
        <v>2841</v>
      </c>
      <c r="B1028" s="1">
        <v>45278</v>
      </c>
      <c r="C1028" t="s">
        <v>994</v>
      </c>
      <c r="D1028" t="s">
        <v>1704</v>
      </c>
      <c r="E1028" t="s">
        <v>1746</v>
      </c>
      <c r="F1028" t="str">
        <f>_xlfn.XLOOKUP(Table4[[#This Row],[Store_ID]],Table2[Store_ID],Table2[Region],"Unknown")</f>
        <v>East</v>
      </c>
      <c r="G1028">
        <v>2</v>
      </c>
      <c r="H1028">
        <f>IF(ISBLANK(G1028),AVERAGE(Table4[Quantity]),(G1028))</f>
        <v>2</v>
      </c>
      <c r="I1028">
        <v>773.75</v>
      </c>
      <c r="J1028">
        <f>IF(ISBLANK(I1028),AVERAGE(Table4[Unit_Price]),(I1028))</f>
        <v>773.75</v>
      </c>
      <c r="K1028">
        <v>0.16</v>
      </c>
      <c r="L1028">
        <f>Table4[[#This Row],[Quantity cleaned]]*Table4[[#This Row],[Unit Price Cleaned]]*(1-Table4[[#This Row],[Discount]])</f>
        <v>1299.8999999999999</v>
      </c>
      <c r="M1028">
        <f>IF(ISBLANK(L1028),AVERAGE(Table4[Total Amount]),(L1028))</f>
        <v>1299.8999999999999</v>
      </c>
      <c r="N1028" t="str">
        <f>_xlfn.XLOOKUP(Table4[[#This Row],[Product_ID]],Product_Dim[Product_ID],Product_Dim[Product_Name],"Missing")</f>
        <v>Badminton Racket Set</v>
      </c>
      <c r="O1028" t="str">
        <f>_xlfn.XLOOKUP(Table4[[#This Row],[Product_ID]],Product_Dim[Product_ID],Product_Dim[Category],0)</f>
        <v>Sports</v>
      </c>
      <c r="P1028">
        <f>_xlfn.XLOOKUP(Table4[[#This Row],[Product_ID]],Product_Dim[Product_ID],Product_Dim[Cost Cleaned2],"0")</f>
        <v>285.54000000000002</v>
      </c>
      <c r="Q1028" s="4">
        <f>IFERROR(Table4[[#This Row],[Total Amount]]-Table4[[#This Row],[Cost]]*Table4[[#This Row],[Quantity]],0)</f>
        <v>728.81999999999982</v>
      </c>
    </row>
    <row r="1029" spans="1:17" x14ac:dyDescent="0.35">
      <c r="A1029" t="s">
        <v>2842</v>
      </c>
      <c r="B1029" s="1">
        <v>45422</v>
      </c>
      <c r="C1029" t="s">
        <v>1347</v>
      </c>
      <c r="D1029" t="s">
        <v>1646</v>
      </c>
      <c r="E1029" t="s">
        <v>1804</v>
      </c>
      <c r="F1029" t="str">
        <f>_xlfn.XLOOKUP(Table4[[#This Row],[Store_ID]],Table2[Store_ID],Table2[Region],"Unknown")</f>
        <v>East</v>
      </c>
      <c r="G1029">
        <v>1</v>
      </c>
      <c r="H1029">
        <f>IF(ISBLANK(G1029),AVERAGE(Table4[Quantity]),(G1029))</f>
        <v>1</v>
      </c>
      <c r="I1029">
        <v>73.88</v>
      </c>
      <c r="J1029">
        <f>IF(ISBLANK(I1029),AVERAGE(Table4[Unit_Price]),(I1029))</f>
        <v>73.88</v>
      </c>
      <c r="K1029">
        <v>0.04</v>
      </c>
      <c r="L1029">
        <f>Table4[[#This Row],[Quantity cleaned]]*Table4[[#This Row],[Unit Price Cleaned]]*(1-Table4[[#This Row],[Discount]])</f>
        <v>70.924799999999991</v>
      </c>
      <c r="M1029">
        <f>IF(ISBLANK(L1029),AVERAGE(Table4[Total Amount]),(L1029))</f>
        <v>70.924799999999991</v>
      </c>
      <c r="N1029" t="str">
        <f>_xlfn.XLOOKUP(Table4[[#This Row],[Product_ID]],Product_Dim[Product_ID],Product_Dim[Product_Name],"Missing")</f>
        <v>Rugby Ball</v>
      </c>
      <c r="O1029" t="str">
        <f>_xlfn.XLOOKUP(Table4[[#This Row],[Product_ID]],Product_Dim[Product_ID],Product_Dim[Category],0)</f>
        <v>Sports</v>
      </c>
      <c r="P1029">
        <f>_xlfn.XLOOKUP(Table4[[#This Row],[Product_ID]],Product_Dim[Product_ID],Product_Dim[Cost Cleaned2],"0")</f>
        <v>212.26</v>
      </c>
      <c r="Q1029" s="4">
        <f>IFERROR(Table4[[#This Row],[Total Amount]]-Table4[[#This Row],[Cost]]*Table4[[#This Row],[Quantity]],0)</f>
        <v>-141.33519999999999</v>
      </c>
    </row>
    <row r="1030" spans="1:17" x14ac:dyDescent="0.35">
      <c r="A1030" t="s">
        <v>2843</v>
      </c>
      <c r="B1030" s="1">
        <v>45337</v>
      </c>
      <c r="C1030" t="s">
        <v>27</v>
      </c>
      <c r="D1030" t="s">
        <v>1714</v>
      </c>
      <c r="E1030" t="s">
        <v>1804</v>
      </c>
      <c r="F1030" t="str">
        <f>_xlfn.XLOOKUP(Table4[[#This Row],[Store_ID]],Table2[Store_ID],Table2[Region],"Unknown")</f>
        <v>East</v>
      </c>
      <c r="G1030">
        <v>1</v>
      </c>
      <c r="H1030">
        <f>IF(ISBLANK(G1030),AVERAGE(Table4[Quantity]),(G1030))</f>
        <v>1</v>
      </c>
      <c r="I1030">
        <v>859.3</v>
      </c>
      <c r="J1030">
        <f>IF(ISBLANK(I1030),AVERAGE(Table4[Unit_Price]),(I1030))</f>
        <v>859.3</v>
      </c>
      <c r="K1030">
        <v>0.16</v>
      </c>
      <c r="L1030">
        <f>Table4[[#This Row],[Quantity cleaned]]*Table4[[#This Row],[Unit Price Cleaned]]*(1-Table4[[#This Row],[Discount]])</f>
        <v>721.8119999999999</v>
      </c>
      <c r="M1030">
        <f>IF(ISBLANK(L1030),AVERAGE(Table4[Total Amount]),(L1030))</f>
        <v>721.8119999999999</v>
      </c>
      <c r="N1030" t="str">
        <f>_xlfn.XLOOKUP(Table4[[#This Row],[Product_ID]],Product_Dim[Product_ID],Product_Dim[Product_Name],"Missing")</f>
        <v>Kitchen Cutting Board</v>
      </c>
      <c r="O1030" t="str">
        <f>_xlfn.XLOOKUP(Table4[[#This Row],[Product_ID]],Product_Dim[Product_ID],Product_Dim[Category],0)</f>
        <v>Home</v>
      </c>
      <c r="P1030">
        <f>_xlfn.XLOOKUP(Table4[[#This Row],[Product_ID]],Product_Dim[Product_ID],Product_Dim[Cost Cleaned2],"0")</f>
        <v>176.07</v>
      </c>
      <c r="Q1030" s="4">
        <f>IFERROR(Table4[[#This Row],[Total Amount]]-Table4[[#This Row],[Cost]]*Table4[[#This Row],[Quantity]],0)</f>
        <v>545.74199999999996</v>
      </c>
    </row>
    <row r="1031" spans="1:17" x14ac:dyDescent="0.35">
      <c r="A1031" t="s">
        <v>2844</v>
      </c>
      <c r="B1031" s="1">
        <v>45564</v>
      </c>
      <c r="C1031" t="s">
        <v>439</v>
      </c>
      <c r="D1031" t="s">
        <v>1704</v>
      </c>
      <c r="E1031" t="s">
        <v>1770</v>
      </c>
      <c r="F1031" t="str">
        <f>_xlfn.XLOOKUP(Table4[[#This Row],[Store_ID]],Table2[Store_ID],Table2[Region],"Unknown")</f>
        <v>East</v>
      </c>
      <c r="G1031">
        <v>4</v>
      </c>
      <c r="H1031">
        <f>IF(ISBLANK(G1031),AVERAGE(Table4[Quantity]),(G1031))</f>
        <v>4</v>
      </c>
      <c r="I1031">
        <v>762.43</v>
      </c>
      <c r="J1031">
        <f>IF(ISBLANK(I1031),AVERAGE(Table4[Unit_Price]),(I1031))</f>
        <v>762.43</v>
      </c>
      <c r="K1031">
        <v>0.05</v>
      </c>
      <c r="L1031">
        <f>Table4[[#This Row],[Quantity cleaned]]*Table4[[#This Row],[Unit Price Cleaned]]*(1-Table4[[#This Row],[Discount]])</f>
        <v>2897.2339999999995</v>
      </c>
      <c r="M1031">
        <f>IF(ISBLANK(L1031),AVERAGE(Table4[Total Amount]),(L1031))</f>
        <v>2897.2339999999995</v>
      </c>
      <c r="N1031" t="str">
        <f>_xlfn.XLOOKUP(Table4[[#This Row],[Product_ID]],Product_Dim[Product_ID],Product_Dim[Product_Name],"Missing")</f>
        <v>Badminton Racket Set</v>
      </c>
      <c r="O1031" t="str">
        <f>_xlfn.XLOOKUP(Table4[[#This Row],[Product_ID]],Product_Dim[Product_ID],Product_Dim[Category],0)</f>
        <v>Sports</v>
      </c>
      <c r="P1031">
        <f>_xlfn.XLOOKUP(Table4[[#This Row],[Product_ID]],Product_Dim[Product_ID],Product_Dim[Cost Cleaned2],"0")</f>
        <v>285.54000000000002</v>
      </c>
      <c r="Q1031" s="4">
        <f>IFERROR(Table4[[#This Row],[Total Amount]]-Table4[[#This Row],[Cost]]*Table4[[#This Row],[Quantity]],0)</f>
        <v>1755.0739999999994</v>
      </c>
    </row>
    <row r="1032" spans="1:17" x14ac:dyDescent="0.35">
      <c r="A1032" t="s">
        <v>2845</v>
      </c>
      <c r="B1032" s="1">
        <v>45424</v>
      </c>
      <c r="C1032" t="s">
        <v>423</v>
      </c>
      <c r="D1032" t="s">
        <v>1688</v>
      </c>
      <c r="E1032" t="s">
        <v>1746</v>
      </c>
      <c r="F1032" t="str">
        <f>_xlfn.XLOOKUP(Table4[[#This Row],[Store_ID]],Table2[Store_ID],Table2[Region],"Unknown")</f>
        <v>East</v>
      </c>
      <c r="G1032">
        <v>1</v>
      </c>
      <c r="H1032">
        <f>IF(ISBLANK(G1032),AVERAGE(Table4[Quantity]),(G1032))</f>
        <v>1</v>
      </c>
      <c r="I1032">
        <v>328.51</v>
      </c>
      <c r="J1032">
        <f>IF(ISBLANK(I1032),AVERAGE(Table4[Unit_Price]),(I1032))</f>
        <v>328.51</v>
      </c>
      <c r="K1032">
        <v>0.2</v>
      </c>
      <c r="L1032">
        <f>Table4[[#This Row],[Quantity cleaned]]*Table4[[#This Row],[Unit Price Cleaned]]*(1-Table4[[#This Row],[Discount]])</f>
        <v>262.80799999999999</v>
      </c>
      <c r="M1032">
        <f>IF(ISBLANK(L1032),AVERAGE(Table4[Total Amount]),(L1032))</f>
        <v>262.80799999999999</v>
      </c>
      <c r="N1032" t="str">
        <f>_xlfn.XLOOKUP(Table4[[#This Row],[Product_ID]],Product_Dim[Product_ID],Product_Dim[Product_Name],"Missing")</f>
        <v>Shin Guards – Adult</v>
      </c>
      <c r="O1032" t="str">
        <f>_xlfn.XLOOKUP(Table4[[#This Row],[Product_ID]],Product_Dim[Product_ID],Product_Dim[Category],0)</f>
        <v>Sports</v>
      </c>
      <c r="P1032">
        <f>_xlfn.XLOOKUP(Table4[[#This Row],[Product_ID]],Product_Dim[Product_ID],Product_Dim[Cost Cleaned2],"0")</f>
        <v>107.06</v>
      </c>
      <c r="Q1032" s="4">
        <f>IFERROR(Table4[[#This Row],[Total Amount]]-Table4[[#This Row],[Cost]]*Table4[[#This Row],[Quantity]],0)</f>
        <v>155.74799999999999</v>
      </c>
    </row>
    <row r="1033" spans="1:17" x14ac:dyDescent="0.35">
      <c r="A1033" t="s">
        <v>2846</v>
      </c>
      <c r="B1033" s="1">
        <v>45719</v>
      </c>
      <c r="C1033" t="s">
        <v>867</v>
      </c>
      <c r="D1033" t="s">
        <v>1630</v>
      </c>
      <c r="E1033" t="s">
        <v>1763</v>
      </c>
      <c r="F1033" t="str">
        <f>_xlfn.XLOOKUP(Table4[[#This Row],[Store_ID]],Table2[Store_ID],Table2[Region],"Unknown")</f>
        <v>South</v>
      </c>
      <c r="G1033">
        <v>1</v>
      </c>
      <c r="H1033">
        <f>IF(ISBLANK(G1033),AVERAGE(Table4[Quantity]),(G1033))</f>
        <v>1</v>
      </c>
      <c r="I1033">
        <v>34.51</v>
      </c>
      <c r="J1033">
        <f>IF(ISBLANK(I1033),AVERAGE(Table4[Unit_Price]),(I1033))</f>
        <v>34.51</v>
      </c>
      <c r="K1033">
        <v>0.04</v>
      </c>
      <c r="L1033">
        <f>Table4[[#This Row],[Quantity cleaned]]*Table4[[#This Row],[Unit Price Cleaned]]*(1-Table4[[#This Row],[Discount]])</f>
        <v>33.129599999999996</v>
      </c>
      <c r="M1033">
        <f>IF(ISBLANK(L1033),AVERAGE(Table4[Total Amount]),(L1033))</f>
        <v>33.129599999999996</v>
      </c>
      <c r="N1033" t="str">
        <f>_xlfn.XLOOKUP(Table4[[#This Row],[Product_ID]],Product_Dim[Product_ID],Product_Dim[Product_Name],"Missing")</f>
        <v>Adjustable Jump Rope</v>
      </c>
      <c r="O1033" t="str">
        <f>_xlfn.XLOOKUP(Table4[[#This Row],[Product_ID]],Product_Dim[Product_ID],Product_Dim[Category],0)</f>
        <v>Sports</v>
      </c>
      <c r="P1033">
        <f>_xlfn.XLOOKUP(Table4[[#This Row],[Product_ID]],Product_Dim[Product_ID],Product_Dim[Cost Cleaned2],"0")</f>
        <v>167.12</v>
      </c>
      <c r="Q1033" s="4">
        <f>IFERROR(Table4[[#This Row],[Total Amount]]-Table4[[#This Row],[Cost]]*Table4[[#This Row],[Quantity]],0)</f>
        <v>-133.99040000000002</v>
      </c>
    </row>
    <row r="1034" spans="1:17" x14ac:dyDescent="0.35">
      <c r="A1034" t="s">
        <v>2847</v>
      </c>
      <c r="B1034" s="1">
        <v>45250</v>
      </c>
      <c r="C1034" t="s">
        <v>367</v>
      </c>
      <c r="D1034" t="s">
        <v>1580</v>
      </c>
      <c r="E1034" t="s">
        <v>1786</v>
      </c>
      <c r="F1034" t="str">
        <f>_xlfn.XLOOKUP(Table4[[#This Row],[Store_ID]],Table2[Store_ID],Table2[Region],"Unknown")</f>
        <v>South</v>
      </c>
      <c r="G1034">
        <v>3</v>
      </c>
      <c r="H1034">
        <f>IF(ISBLANK(G1034),AVERAGE(Table4[Quantity]),(G1034))</f>
        <v>3</v>
      </c>
      <c r="I1034">
        <v>663.73</v>
      </c>
      <c r="J1034">
        <f>IF(ISBLANK(I1034),AVERAGE(Table4[Unit_Price]),(I1034))</f>
        <v>663.73</v>
      </c>
      <c r="K1034">
        <v>0.06</v>
      </c>
      <c r="L1034">
        <f>Table4[[#This Row],[Quantity cleaned]]*Table4[[#This Row],[Unit Price Cleaned]]*(1-Table4[[#This Row],[Discount]])</f>
        <v>1871.7185999999999</v>
      </c>
      <c r="M1034">
        <f>IF(ISBLANK(L1034),AVERAGE(Table4[Total Amount]),(L1034))</f>
        <v>1871.7185999999999</v>
      </c>
      <c r="N1034" t="str">
        <f>_xlfn.XLOOKUP(Table4[[#This Row],[Product_ID]],Product_Dim[Product_ID],Product_Dim[Product_Name],"Missing")</f>
        <v>Knee Support Brace</v>
      </c>
      <c r="O1034" t="str">
        <f>_xlfn.XLOOKUP(Table4[[#This Row],[Product_ID]],Product_Dim[Product_ID],Product_Dim[Category],0)</f>
        <v>Sports</v>
      </c>
      <c r="P1034">
        <f>_xlfn.XLOOKUP(Table4[[#This Row],[Product_ID]],Product_Dim[Product_ID],Product_Dim[Cost Cleaned2],"0")</f>
        <v>21.34</v>
      </c>
      <c r="Q1034" s="4">
        <f>IFERROR(Table4[[#This Row],[Total Amount]]-Table4[[#This Row],[Cost]]*Table4[[#This Row],[Quantity]],0)</f>
        <v>1807.6985999999999</v>
      </c>
    </row>
    <row r="1035" spans="1:17" x14ac:dyDescent="0.35">
      <c r="A1035" t="s">
        <v>2848</v>
      </c>
      <c r="B1035" s="1">
        <v>45479</v>
      </c>
      <c r="C1035" t="s">
        <v>783</v>
      </c>
      <c r="D1035" t="s">
        <v>1608</v>
      </c>
      <c r="E1035" t="s">
        <v>1780</v>
      </c>
      <c r="F1035" t="str">
        <f>_xlfn.XLOOKUP(Table4[[#This Row],[Store_ID]],Table2[Store_ID],Table2[Region],"Unknown")</f>
        <v>South</v>
      </c>
      <c r="G1035">
        <v>1</v>
      </c>
      <c r="H1035">
        <f>IF(ISBLANK(G1035),AVERAGE(Table4[Quantity]),(G1035))</f>
        <v>1</v>
      </c>
      <c r="I1035">
        <v>409.41</v>
      </c>
      <c r="J1035">
        <f>IF(ISBLANK(I1035),AVERAGE(Table4[Unit_Price]),(I1035))</f>
        <v>409.41</v>
      </c>
      <c r="K1035">
        <v>0.13</v>
      </c>
      <c r="L1035">
        <f>Table4[[#This Row],[Quantity cleaned]]*Table4[[#This Row],[Unit Price Cleaned]]*(1-Table4[[#This Row],[Discount]])</f>
        <v>356.18670000000003</v>
      </c>
      <c r="M1035">
        <f>IF(ISBLANK(L1035),AVERAGE(Table4[Total Amount]),(L1035))</f>
        <v>356.18670000000003</v>
      </c>
      <c r="N1035" t="str">
        <f>_xlfn.XLOOKUP(Table4[[#This Row],[Product_ID]],Product_Dim[Product_ID],Product_Dim[Product_Name],"Missing")</f>
        <v>Modern Wall Clock</v>
      </c>
      <c r="O1035" t="str">
        <f>_xlfn.XLOOKUP(Table4[[#This Row],[Product_ID]],Product_Dim[Product_ID],Product_Dim[Category],0)</f>
        <v>Home</v>
      </c>
      <c r="P1035">
        <f>_xlfn.XLOOKUP(Table4[[#This Row],[Product_ID]],Product_Dim[Product_ID],Product_Dim[Cost Cleaned2],"0")</f>
        <v>179.77</v>
      </c>
      <c r="Q1035" s="4">
        <f>IFERROR(Table4[[#This Row],[Total Amount]]-Table4[[#This Row],[Cost]]*Table4[[#This Row],[Quantity]],0)</f>
        <v>176.41670000000002</v>
      </c>
    </row>
    <row r="1036" spans="1:17" x14ac:dyDescent="0.35">
      <c r="A1036" t="s">
        <v>2849</v>
      </c>
      <c r="B1036" s="1">
        <v>45727</v>
      </c>
      <c r="C1036" t="s">
        <v>327</v>
      </c>
      <c r="D1036" t="s">
        <v>1698</v>
      </c>
      <c r="E1036" t="s">
        <v>1760</v>
      </c>
      <c r="F1036" t="str">
        <f>_xlfn.XLOOKUP(Table4[[#This Row],[Store_ID]],Table2[Store_ID],Table2[Region],"Unknown")</f>
        <v>North</v>
      </c>
      <c r="G1036">
        <v>3</v>
      </c>
      <c r="H1036">
        <f>IF(ISBLANK(G1036),AVERAGE(Table4[Quantity]),(G1036))</f>
        <v>3</v>
      </c>
      <c r="I1036">
        <v>461.03</v>
      </c>
      <c r="J1036">
        <f>IF(ISBLANK(I1036),AVERAGE(Table4[Unit_Price]),(I1036))</f>
        <v>461.03</v>
      </c>
      <c r="K1036">
        <v>0.11</v>
      </c>
      <c r="L1036">
        <f>Table4[[#This Row],[Quantity cleaned]]*Table4[[#This Row],[Unit Price Cleaned]]*(1-Table4[[#This Row],[Discount]])</f>
        <v>1230.9501</v>
      </c>
      <c r="M1036">
        <f>IF(ISBLANK(L1036),AVERAGE(Table4[Total Amount]),(L1036))</f>
        <v>1230.9501</v>
      </c>
      <c r="N1036" t="str">
        <f>_xlfn.XLOOKUP(Table4[[#This Row],[Product_ID]],Product_Dim[Product_ID],Product_Dim[Product_Name],"Missing")</f>
        <v>Essential Oil Diffuser</v>
      </c>
      <c r="O1036" t="str">
        <f>_xlfn.XLOOKUP(Table4[[#This Row],[Product_ID]],Product_Dim[Product_ID],Product_Dim[Category],0)</f>
        <v>Home</v>
      </c>
      <c r="P1036">
        <f>_xlfn.XLOOKUP(Table4[[#This Row],[Product_ID]],Product_Dim[Product_ID],Product_Dim[Cost Cleaned2],"0")</f>
        <v>325.26</v>
      </c>
      <c r="Q1036" s="4">
        <f>IFERROR(Table4[[#This Row],[Total Amount]]-Table4[[#This Row],[Cost]]*Table4[[#This Row],[Quantity]],0)</f>
        <v>255.17010000000005</v>
      </c>
    </row>
    <row r="1037" spans="1:17" x14ac:dyDescent="0.35">
      <c r="A1037" t="s">
        <v>2850</v>
      </c>
      <c r="B1037" s="1">
        <v>45394</v>
      </c>
      <c r="C1037" t="s">
        <v>1146</v>
      </c>
      <c r="D1037" t="s">
        <v>1580</v>
      </c>
      <c r="E1037" t="s">
        <v>1793</v>
      </c>
      <c r="F1037" t="str">
        <f>_xlfn.XLOOKUP(Table4[[#This Row],[Store_ID]],Table2[Store_ID],Table2[Region],"Unknown")</f>
        <v>South</v>
      </c>
      <c r="G1037">
        <v>2</v>
      </c>
      <c r="H1037">
        <f>IF(ISBLANK(G1037),AVERAGE(Table4[Quantity]),(G1037))</f>
        <v>2</v>
      </c>
      <c r="I1037">
        <v>760.14</v>
      </c>
      <c r="J1037">
        <f>IF(ISBLANK(I1037),AVERAGE(Table4[Unit_Price]),(I1037))</f>
        <v>760.14</v>
      </c>
      <c r="K1037">
        <v>0.02</v>
      </c>
      <c r="L1037">
        <f>Table4[[#This Row],[Quantity cleaned]]*Table4[[#This Row],[Unit Price Cleaned]]*(1-Table4[[#This Row],[Discount]])</f>
        <v>1489.8743999999999</v>
      </c>
      <c r="M1037">
        <f>IF(ISBLANK(L1037),AVERAGE(Table4[Total Amount]),(L1037))</f>
        <v>1489.8743999999999</v>
      </c>
      <c r="N1037" t="str">
        <f>_xlfn.XLOOKUP(Table4[[#This Row],[Product_ID]],Product_Dim[Product_ID],Product_Dim[Product_Name],"Missing")</f>
        <v>Knee Support Brace</v>
      </c>
      <c r="O1037" t="str">
        <f>_xlfn.XLOOKUP(Table4[[#This Row],[Product_ID]],Product_Dim[Product_ID],Product_Dim[Category],0)</f>
        <v>Sports</v>
      </c>
      <c r="P1037">
        <f>_xlfn.XLOOKUP(Table4[[#This Row],[Product_ID]],Product_Dim[Product_ID],Product_Dim[Cost Cleaned2],"0")</f>
        <v>21.34</v>
      </c>
      <c r="Q1037" s="4">
        <f>IFERROR(Table4[[#This Row],[Total Amount]]-Table4[[#This Row],[Cost]]*Table4[[#This Row],[Quantity]],0)</f>
        <v>1447.1943999999999</v>
      </c>
    </row>
    <row r="1038" spans="1:17" x14ac:dyDescent="0.35">
      <c r="A1038" t="s">
        <v>2851</v>
      </c>
      <c r="B1038" s="1">
        <v>45773</v>
      </c>
      <c r="C1038" t="s">
        <v>879</v>
      </c>
      <c r="D1038" t="s">
        <v>1588</v>
      </c>
      <c r="E1038" t="s">
        <v>1751</v>
      </c>
      <c r="F1038" t="str">
        <f>_xlfn.XLOOKUP(Table4[[#This Row],[Store_ID]],Table2[Store_ID],Table2[Region],"Unknown")</f>
        <v>North</v>
      </c>
      <c r="G1038">
        <v>3</v>
      </c>
      <c r="H1038">
        <f>IF(ISBLANK(G1038),AVERAGE(Table4[Quantity]),(G1038))</f>
        <v>3</v>
      </c>
      <c r="I1038">
        <v>688.76</v>
      </c>
      <c r="J1038">
        <f>IF(ISBLANK(I1038),AVERAGE(Table4[Unit_Price]),(I1038))</f>
        <v>688.76</v>
      </c>
      <c r="K1038">
        <v>0.12</v>
      </c>
      <c r="L1038">
        <f>Table4[[#This Row],[Quantity cleaned]]*Table4[[#This Row],[Unit Price Cleaned]]*(1-Table4[[#This Row],[Discount]])</f>
        <v>1818.3263999999997</v>
      </c>
      <c r="M1038">
        <f>IF(ISBLANK(L1038),AVERAGE(Table4[Total Amount]),(L1038))</f>
        <v>1818.3263999999997</v>
      </c>
      <c r="N1038" t="str">
        <f>_xlfn.XLOOKUP(Table4[[#This Row],[Product_ID]],Product_Dim[Product_ID],Product_Dim[Product_Name],"Missing")</f>
        <v>Men's Formal Shirt</v>
      </c>
      <c r="O1038" t="str">
        <f>_xlfn.XLOOKUP(Table4[[#This Row],[Product_ID]],Product_Dim[Product_ID],Product_Dim[Category],0)</f>
        <v>Clothing</v>
      </c>
      <c r="P1038">
        <f>_xlfn.XLOOKUP(Table4[[#This Row],[Product_ID]],Product_Dim[Product_ID],Product_Dim[Cost Cleaned2],"0")</f>
        <v>254.04361702127662</v>
      </c>
      <c r="Q1038" s="4">
        <f>IFERROR(Table4[[#This Row],[Total Amount]]-Table4[[#This Row],[Cost]]*Table4[[#This Row],[Quantity]],0)</f>
        <v>1056.1955489361699</v>
      </c>
    </row>
    <row r="1039" spans="1:17" x14ac:dyDescent="0.35">
      <c r="A1039" t="s">
        <v>2852</v>
      </c>
      <c r="B1039" s="1">
        <v>45779</v>
      </c>
      <c r="C1039" t="s">
        <v>527</v>
      </c>
      <c r="D1039" t="s">
        <v>1628</v>
      </c>
      <c r="E1039" t="s">
        <v>1780</v>
      </c>
      <c r="F1039" t="str">
        <f>_xlfn.XLOOKUP(Table4[[#This Row],[Store_ID]],Table2[Store_ID],Table2[Region],"Unknown")</f>
        <v>South</v>
      </c>
      <c r="G1039">
        <v>2</v>
      </c>
      <c r="H1039">
        <f>IF(ISBLANK(G1039),AVERAGE(Table4[Quantity]),(G1039))</f>
        <v>2</v>
      </c>
      <c r="I1039">
        <v>257.77999999999997</v>
      </c>
      <c r="J1039">
        <f>IF(ISBLANK(I1039),AVERAGE(Table4[Unit_Price]),(I1039))</f>
        <v>257.77999999999997</v>
      </c>
      <c r="K1039">
        <v>0.05</v>
      </c>
      <c r="L1039">
        <f>Table4[[#This Row],[Quantity cleaned]]*Table4[[#This Row],[Unit Price Cleaned]]*(1-Table4[[#This Row],[Discount]])</f>
        <v>489.78199999999993</v>
      </c>
      <c r="M1039">
        <f>IF(ISBLANK(L1039),AVERAGE(Table4[Total Amount]),(L1039))</f>
        <v>489.78199999999993</v>
      </c>
      <c r="N1039" t="str">
        <f>_xlfn.XLOOKUP(Table4[[#This Row],[Product_ID]],Product_Dim[Product_ID],Product_Dim[Product_Name],"Missing")</f>
        <v>USB External Hard Drive</v>
      </c>
      <c r="O1039" t="str">
        <f>_xlfn.XLOOKUP(Table4[[#This Row],[Product_ID]],Product_Dim[Product_ID],Product_Dim[Category],0)</f>
        <v>Electronics</v>
      </c>
      <c r="P1039">
        <f>_xlfn.XLOOKUP(Table4[[#This Row],[Product_ID]],Product_Dim[Product_ID],Product_Dim[Cost Cleaned2],"0")</f>
        <v>253.33</v>
      </c>
      <c r="Q1039" s="4">
        <f>IFERROR(Table4[[#This Row],[Total Amount]]-Table4[[#This Row],[Cost]]*Table4[[#This Row],[Quantity]],0)</f>
        <v>-16.8780000000001</v>
      </c>
    </row>
    <row r="1040" spans="1:17" x14ac:dyDescent="0.35">
      <c r="A1040" t="s">
        <v>2853</v>
      </c>
      <c r="B1040" s="1">
        <v>45400</v>
      </c>
      <c r="C1040" t="s">
        <v>193</v>
      </c>
      <c r="D1040" t="s">
        <v>1648</v>
      </c>
      <c r="E1040" t="s">
        <v>1773</v>
      </c>
      <c r="F1040" t="str">
        <f>_xlfn.XLOOKUP(Table4[[#This Row],[Store_ID]],Table2[Store_ID],Table2[Region],"Unknown")</f>
        <v>South</v>
      </c>
      <c r="G1040">
        <v>2</v>
      </c>
      <c r="H1040">
        <f>IF(ISBLANK(G1040),AVERAGE(Table4[Quantity]),(G1040))</f>
        <v>2</v>
      </c>
      <c r="I1040">
        <v>314.29000000000002</v>
      </c>
      <c r="J1040">
        <f>IF(ISBLANK(I1040),AVERAGE(Table4[Unit_Price]),(I1040))</f>
        <v>314.29000000000002</v>
      </c>
      <c r="K1040">
        <v>0.19</v>
      </c>
      <c r="L1040">
        <f>Table4[[#This Row],[Quantity cleaned]]*Table4[[#This Row],[Unit Price Cleaned]]*(1-Table4[[#This Row],[Discount]])</f>
        <v>509.14980000000008</v>
      </c>
      <c r="M1040">
        <f>IF(ISBLANK(L1040),AVERAGE(Table4[Total Amount]),(L1040))</f>
        <v>509.14980000000008</v>
      </c>
      <c r="N1040" t="str">
        <f>_xlfn.XLOOKUP(Table4[[#This Row],[Product_ID]],Product_Dim[Product_ID],Product_Dim[Product_Name],"Missing")</f>
        <v>Men's Track Pants</v>
      </c>
      <c r="O1040" t="str">
        <f>_xlfn.XLOOKUP(Table4[[#This Row],[Product_ID]],Product_Dim[Product_ID],Product_Dim[Category],0)</f>
        <v>Clothing</v>
      </c>
      <c r="P1040">
        <f>_xlfn.XLOOKUP(Table4[[#This Row],[Product_ID]],Product_Dim[Product_ID],Product_Dim[Cost Cleaned2],"0")</f>
        <v>386.56</v>
      </c>
      <c r="Q1040" s="4">
        <f>IFERROR(Table4[[#This Row],[Total Amount]]-Table4[[#This Row],[Cost]]*Table4[[#This Row],[Quantity]],0)</f>
        <v>-263.97019999999992</v>
      </c>
    </row>
    <row r="1041" spans="1:17" x14ac:dyDescent="0.35">
      <c r="A1041" t="s">
        <v>2854</v>
      </c>
      <c r="B1041" s="1">
        <v>45520</v>
      </c>
      <c r="C1041" t="s">
        <v>515</v>
      </c>
      <c r="D1041" t="s">
        <v>1686</v>
      </c>
      <c r="E1041" t="s">
        <v>1793</v>
      </c>
      <c r="F1041" t="str">
        <f>_xlfn.XLOOKUP(Table4[[#This Row],[Store_ID]],Table2[Store_ID],Table2[Region],"Unknown")</f>
        <v>South</v>
      </c>
      <c r="G1041">
        <v>3</v>
      </c>
      <c r="H1041">
        <f>IF(ISBLANK(G1041),AVERAGE(Table4[Quantity]),(G1041))</f>
        <v>3</v>
      </c>
      <c r="I1041">
        <v>336.09</v>
      </c>
      <c r="J1041">
        <f>IF(ISBLANK(I1041),AVERAGE(Table4[Unit_Price]),(I1041))</f>
        <v>336.09</v>
      </c>
      <c r="K1041">
        <v>0.01</v>
      </c>
      <c r="L1041">
        <f>Table4[[#This Row],[Quantity cleaned]]*Table4[[#This Row],[Unit Price Cleaned]]*(1-Table4[[#This Row],[Discount]])</f>
        <v>998.18729999999994</v>
      </c>
      <c r="M1041">
        <f>IF(ISBLANK(L1041),AVERAGE(Table4[Total Amount]),(L1041))</f>
        <v>998.18729999999994</v>
      </c>
      <c r="N1041" t="str">
        <f>_xlfn.XLOOKUP(Table4[[#This Row],[Product_ID]],Product_Dim[Product_ID],Product_Dim[Product_Name],"Missing")</f>
        <v>Professional Jump Rope</v>
      </c>
      <c r="O1041" t="str">
        <f>_xlfn.XLOOKUP(Table4[[#This Row],[Product_ID]],Product_Dim[Product_ID],Product_Dim[Category],0)</f>
        <v>Sports</v>
      </c>
      <c r="P1041">
        <f>_xlfn.XLOOKUP(Table4[[#This Row],[Product_ID]],Product_Dim[Product_ID],Product_Dim[Cost Cleaned2],"0")</f>
        <v>477.61</v>
      </c>
      <c r="Q1041" s="4">
        <f>IFERROR(Table4[[#This Row],[Total Amount]]-Table4[[#This Row],[Cost]]*Table4[[#This Row],[Quantity]],0)</f>
        <v>-434.64269999999999</v>
      </c>
    </row>
    <row r="1042" spans="1:17" x14ac:dyDescent="0.35">
      <c r="A1042" t="s">
        <v>2855</v>
      </c>
      <c r="B1042" s="1">
        <v>45861</v>
      </c>
      <c r="C1042" t="s">
        <v>17</v>
      </c>
      <c r="D1042" t="s">
        <v>1692</v>
      </c>
      <c r="E1042" t="s">
        <v>1801</v>
      </c>
      <c r="F1042" t="str">
        <f>_xlfn.XLOOKUP(Table4[[#This Row],[Store_ID]],Table2[Store_ID],Table2[Region],"Unknown")</f>
        <v>North</v>
      </c>
      <c r="G1042">
        <v>3</v>
      </c>
      <c r="H1042">
        <f>IF(ISBLANK(G1042),AVERAGE(Table4[Quantity]),(G1042))</f>
        <v>3</v>
      </c>
      <c r="I1042">
        <v>202.07</v>
      </c>
      <c r="J1042">
        <f>IF(ISBLANK(I1042),AVERAGE(Table4[Unit_Price]),(I1042))</f>
        <v>202.07</v>
      </c>
      <c r="K1042">
        <v>0.23</v>
      </c>
      <c r="L1042">
        <f>Table4[[#This Row],[Quantity cleaned]]*Table4[[#This Row],[Unit Price Cleaned]]*(1-Table4[[#This Row],[Discount]])</f>
        <v>466.78170000000006</v>
      </c>
      <c r="M1042">
        <f>IF(ISBLANK(L1042),AVERAGE(Table4[Total Amount]),(L1042))</f>
        <v>466.78170000000006</v>
      </c>
      <c r="N1042" t="str">
        <f>_xlfn.XLOOKUP(Table4[[#This Row],[Product_ID]],Product_Dim[Product_ID],Product_Dim[Product_Name],"Missing")</f>
        <v>Women's Ankle Boots</v>
      </c>
      <c r="O1042" t="str">
        <f>_xlfn.XLOOKUP(Table4[[#This Row],[Product_ID]],Product_Dim[Product_ID],Product_Dim[Category],0)</f>
        <v>Clothing</v>
      </c>
      <c r="P1042">
        <f>_xlfn.XLOOKUP(Table4[[#This Row],[Product_ID]],Product_Dim[Product_ID],Product_Dim[Cost Cleaned2],"0")</f>
        <v>158.13999999999999</v>
      </c>
      <c r="Q1042" s="4">
        <f>IFERROR(Table4[[#This Row],[Total Amount]]-Table4[[#This Row],[Cost]]*Table4[[#This Row],[Quantity]],0)</f>
        <v>-7.6382999999999015</v>
      </c>
    </row>
    <row r="1043" spans="1:17" x14ac:dyDescent="0.35">
      <c r="A1043" t="s">
        <v>2856</v>
      </c>
      <c r="B1043" s="1">
        <v>45781</v>
      </c>
      <c r="C1043" t="s">
        <v>973</v>
      </c>
      <c r="D1043" t="s">
        <v>1576</v>
      </c>
      <c r="E1043" t="s">
        <v>1776</v>
      </c>
      <c r="F1043" t="str">
        <f>_xlfn.XLOOKUP(Table4[[#This Row],[Store_ID]],Table2[Store_ID],Table2[Region],"Unknown")</f>
        <v>West</v>
      </c>
      <c r="G1043">
        <v>2</v>
      </c>
      <c r="H1043">
        <f>IF(ISBLANK(G1043),AVERAGE(Table4[Quantity]),(G1043))</f>
        <v>2</v>
      </c>
      <c r="I1043">
        <v>485.25</v>
      </c>
      <c r="J1043">
        <f>IF(ISBLANK(I1043),AVERAGE(Table4[Unit_Price]),(I1043))</f>
        <v>485.25</v>
      </c>
      <c r="K1043">
        <v>0.28000000000000003</v>
      </c>
      <c r="L1043">
        <f>Table4[[#This Row],[Quantity cleaned]]*Table4[[#This Row],[Unit Price Cleaned]]*(1-Table4[[#This Row],[Discount]])</f>
        <v>698.76</v>
      </c>
      <c r="M1043">
        <f>IF(ISBLANK(L1043),AVERAGE(Table4[Total Amount]),(L1043))</f>
        <v>698.76</v>
      </c>
      <c r="N1043" t="str">
        <f>_xlfn.XLOOKUP(Table4[[#This Row],[Product_ID]],Product_Dim[Product_ID],Product_Dim[Product_Name],"Missing")</f>
        <v>Soccer Training Cone Set</v>
      </c>
      <c r="O1043" t="str">
        <f>_xlfn.XLOOKUP(Table4[[#This Row],[Product_ID]],Product_Dim[Product_ID],Product_Dim[Category],0)</f>
        <v>Sports</v>
      </c>
      <c r="P1043">
        <f>_xlfn.XLOOKUP(Table4[[#This Row],[Product_ID]],Product_Dim[Product_ID],Product_Dim[Cost Cleaned2],"0")</f>
        <v>144.53</v>
      </c>
      <c r="Q1043" s="4">
        <f>IFERROR(Table4[[#This Row],[Total Amount]]-Table4[[#This Row],[Cost]]*Table4[[#This Row],[Quantity]],0)</f>
        <v>409.7</v>
      </c>
    </row>
    <row r="1044" spans="1:17" x14ac:dyDescent="0.35">
      <c r="A1044" t="s">
        <v>2857</v>
      </c>
      <c r="B1044" s="1">
        <v>45906</v>
      </c>
      <c r="C1044" t="s">
        <v>563</v>
      </c>
      <c r="D1044" t="s">
        <v>1692</v>
      </c>
      <c r="E1044" t="s">
        <v>1783</v>
      </c>
      <c r="F1044" t="str">
        <f>_xlfn.XLOOKUP(Table4[[#This Row],[Store_ID]],Table2[Store_ID],Table2[Region],"Unknown")</f>
        <v>East</v>
      </c>
      <c r="G1044">
        <v>4</v>
      </c>
      <c r="H1044">
        <f>IF(ISBLANK(G1044),AVERAGE(Table4[Quantity]),(G1044))</f>
        <v>4</v>
      </c>
      <c r="I1044">
        <v>552.38</v>
      </c>
      <c r="J1044">
        <f>IF(ISBLANK(I1044),AVERAGE(Table4[Unit_Price]),(I1044))</f>
        <v>552.38</v>
      </c>
      <c r="K1044">
        <v>0.1</v>
      </c>
      <c r="L1044">
        <f>Table4[[#This Row],[Quantity cleaned]]*Table4[[#This Row],[Unit Price Cleaned]]*(1-Table4[[#This Row],[Discount]])</f>
        <v>1988.568</v>
      </c>
      <c r="M1044">
        <f>IF(ISBLANK(L1044),AVERAGE(Table4[Total Amount]),(L1044))</f>
        <v>1988.568</v>
      </c>
      <c r="N1044" t="str">
        <f>_xlfn.XLOOKUP(Table4[[#This Row],[Product_ID]],Product_Dim[Product_ID],Product_Dim[Product_Name],"Missing")</f>
        <v>Women's Ankle Boots</v>
      </c>
      <c r="O1044" t="str">
        <f>_xlfn.XLOOKUP(Table4[[#This Row],[Product_ID]],Product_Dim[Product_ID],Product_Dim[Category],0)</f>
        <v>Clothing</v>
      </c>
      <c r="P1044">
        <f>_xlfn.XLOOKUP(Table4[[#This Row],[Product_ID]],Product_Dim[Product_ID],Product_Dim[Cost Cleaned2],"0")</f>
        <v>158.13999999999999</v>
      </c>
      <c r="Q1044" s="4">
        <f>IFERROR(Table4[[#This Row],[Total Amount]]-Table4[[#This Row],[Cost]]*Table4[[#This Row],[Quantity]],0)</f>
        <v>1356.008</v>
      </c>
    </row>
    <row r="1045" spans="1:17" x14ac:dyDescent="0.35">
      <c r="A1045" t="s">
        <v>2858</v>
      </c>
      <c r="B1045" s="1">
        <v>45251</v>
      </c>
      <c r="C1045" t="s">
        <v>373</v>
      </c>
      <c r="D1045" t="s">
        <v>1658</v>
      </c>
      <c r="E1045" t="s">
        <v>1801</v>
      </c>
      <c r="F1045" t="str">
        <f>_xlfn.XLOOKUP(Table4[[#This Row],[Store_ID]],Table2[Store_ID],Table2[Region],"Unknown")</f>
        <v>North</v>
      </c>
      <c r="G1045">
        <v>4</v>
      </c>
      <c r="H1045">
        <f>IF(ISBLANK(G1045),AVERAGE(Table4[Quantity]),(G1045))</f>
        <v>4</v>
      </c>
      <c r="I1045">
        <v>377.26</v>
      </c>
      <c r="J1045">
        <f>IF(ISBLANK(I1045),AVERAGE(Table4[Unit_Price]),(I1045))</f>
        <v>377.26</v>
      </c>
      <c r="K1045">
        <v>0.22</v>
      </c>
      <c r="L1045">
        <f>Table4[[#This Row],[Quantity cleaned]]*Table4[[#This Row],[Unit Price Cleaned]]*(1-Table4[[#This Row],[Discount]])</f>
        <v>1177.0512000000001</v>
      </c>
      <c r="M1045">
        <f>IF(ISBLANK(L1045),AVERAGE(Table4[Total Amount]),(L1045))</f>
        <v>1177.0512000000001</v>
      </c>
      <c r="N1045" t="str">
        <f>_xlfn.XLOOKUP(Table4[[#This Row],[Product_ID]],Product_Dim[Product_ID],Product_Dim[Product_Name],"Missing")</f>
        <v>Womens Cotton Scarf</v>
      </c>
      <c r="O1045" t="str">
        <f>_xlfn.XLOOKUP(Table4[[#This Row],[Product_ID]],Product_Dim[Product_ID],Product_Dim[Category],0)</f>
        <v>Clothing</v>
      </c>
      <c r="P1045">
        <f>_xlfn.XLOOKUP(Table4[[#This Row],[Product_ID]],Product_Dim[Product_ID],Product_Dim[Cost Cleaned2],"0")</f>
        <v>113.83</v>
      </c>
      <c r="Q1045" s="4">
        <f>IFERROR(Table4[[#This Row],[Total Amount]]-Table4[[#This Row],[Cost]]*Table4[[#This Row],[Quantity]],0)</f>
        <v>721.73120000000017</v>
      </c>
    </row>
    <row r="1046" spans="1:17" x14ac:dyDescent="0.35">
      <c r="A1046" t="s">
        <v>2859</v>
      </c>
      <c r="B1046" s="1">
        <v>45257</v>
      </c>
      <c r="C1046" t="s">
        <v>197</v>
      </c>
      <c r="D1046" t="s">
        <v>1636</v>
      </c>
      <c r="E1046" t="s">
        <v>1807</v>
      </c>
      <c r="F1046" t="str">
        <f>_xlfn.XLOOKUP(Table4[[#This Row],[Store_ID]],Table2[Store_ID],Table2[Region],"Unknown")</f>
        <v>East</v>
      </c>
      <c r="G1046">
        <v>4</v>
      </c>
      <c r="H1046">
        <f>IF(ISBLANK(G1046),AVERAGE(Table4[Quantity]),(G1046))</f>
        <v>4</v>
      </c>
      <c r="I1046">
        <v>189.07</v>
      </c>
      <c r="J1046">
        <f>IF(ISBLANK(I1046),AVERAGE(Table4[Unit_Price]),(I1046))</f>
        <v>189.07</v>
      </c>
      <c r="K1046">
        <v>0.1</v>
      </c>
      <c r="L1046">
        <f>Table4[[#This Row],[Quantity cleaned]]*Table4[[#This Row],[Unit Price Cleaned]]*(1-Table4[[#This Row],[Discount]])</f>
        <v>680.65200000000004</v>
      </c>
      <c r="M1046">
        <f>IF(ISBLANK(L1046),AVERAGE(Table4[Total Amount]),(L1046))</f>
        <v>680.65200000000004</v>
      </c>
      <c r="N1046" t="str">
        <f>_xlfn.XLOOKUP(Table4[[#This Row],[Product_ID]],Product_Dim[Product_ID],Product_Dim[Product_Name],"Missing")</f>
        <v>Makeup Brush Set</v>
      </c>
      <c r="O1046" t="str">
        <f>_xlfn.XLOOKUP(Table4[[#This Row],[Product_ID]],Product_Dim[Product_ID],Product_Dim[Category],0)</f>
        <v>Beauty</v>
      </c>
      <c r="P1046">
        <f>_xlfn.XLOOKUP(Table4[[#This Row],[Product_ID]],Product_Dim[Product_ID],Product_Dim[Cost Cleaned2],"0")</f>
        <v>254.04361702127662</v>
      </c>
      <c r="Q1046" s="4">
        <f>IFERROR(Table4[[#This Row],[Total Amount]]-Table4[[#This Row],[Cost]]*Table4[[#This Row],[Quantity]],0)</f>
        <v>-335.52246808510642</v>
      </c>
    </row>
    <row r="1047" spans="1:17" x14ac:dyDescent="0.35">
      <c r="A1047" t="s">
        <v>2860</v>
      </c>
      <c r="B1047" s="1">
        <v>45818</v>
      </c>
      <c r="C1047" t="s">
        <v>1528</v>
      </c>
      <c r="D1047" t="s">
        <v>1602</v>
      </c>
      <c r="E1047" t="s">
        <v>1763</v>
      </c>
      <c r="F1047" t="str">
        <f>_xlfn.XLOOKUP(Table4[[#This Row],[Store_ID]],Table2[Store_ID],Table2[Region],"Unknown")</f>
        <v>South</v>
      </c>
      <c r="G1047">
        <v>3</v>
      </c>
      <c r="H1047">
        <f>IF(ISBLANK(G1047),AVERAGE(Table4[Quantity]),(G1047))</f>
        <v>3</v>
      </c>
      <c r="I1047">
        <v>272.27</v>
      </c>
      <c r="J1047">
        <f>IF(ISBLANK(I1047),AVERAGE(Table4[Unit_Price]),(I1047))</f>
        <v>272.27</v>
      </c>
      <c r="K1047">
        <v>0.01</v>
      </c>
      <c r="L1047">
        <f>Table4[[#This Row],[Quantity cleaned]]*Table4[[#This Row],[Unit Price Cleaned]]*(1-Table4[[#This Row],[Discount]])</f>
        <v>808.64189999999996</v>
      </c>
      <c r="M1047">
        <f>IF(ISBLANK(L1047),AVERAGE(Table4[Total Amount]),(L1047))</f>
        <v>808.64189999999996</v>
      </c>
      <c r="N1047" t="str">
        <f>_xlfn.XLOOKUP(Table4[[#This Row],[Product_ID]],Product_Dim[Product_ID],Product_Dim[Product_Name],"Missing")</f>
        <v>Stainless Steel Cutlery Set</v>
      </c>
      <c r="O1047" t="str">
        <f>_xlfn.XLOOKUP(Table4[[#This Row],[Product_ID]],Product_Dim[Product_ID],Product_Dim[Category],0)</f>
        <v>Home</v>
      </c>
      <c r="P1047">
        <f>_xlfn.XLOOKUP(Table4[[#This Row],[Product_ID]],Product_Dim[Product_ID],Product_Dim[Cost Cleaned2],"0")</f>
        <v>19.52</v>
      </c>
      <c r="Q1047" s="4">
        <f>IFERROR(Table4[[#This Row],[Total Amount]]-Table4[[#This Row],[Cost]]*Table4[[#This Row],[Quantity]],0)</f>
        <v>750.08189999999991</v>
      </c>
    </row>
    <row r="1048" spans="1:17" x14ac:dyDescent="0.35">
      <c r="A1048" t="s">
        <v>2861</v>
      </c>
      <c r="B1048" s="1">
        <v>45806</v>
      </c>
      <c r="C1048" t="s">
        <v>837</v>
      </c>
      <c r="D1048" t="s">
        <v>1726</v>
      </c>
      <c r="E1048" t="s">
        <v>1786</v>
      </c>
      <c r="F1048" t="str">
        <f>_xlfn.XLOOKUP(Table4[[#This Row],[Store_ID]],Table2[Store_ID],Table2[Region],"Unknown")</f>
        <v>South</v>
      </c>
      <c r="G1048">
        <v>1</v>
      </c>
      <c r="H1048">
        <f>IF(ISBLANK(G1048),AVERAGE(Table4[Quantity]),(G1048))</f>
        <v>1</v>
      </c>
      <c r="I1048">
        <v>209.39</v>
      </c>
      <c r="J1048">
        <f>IF(ISBLANK(I1048),AVERAGE(Table4[Unit_Price]),(I1048))</f>
        <v>209.39</v>
      </c>
      <c r="K1048">
        <v>0.28000000000000003</v>
      </c>
      <c r="L1048">
        <f>Table4[[#This Row],[Quantity cleaned]]*Table4[[#This Row],[Unit Price Cleaned]]*(1-Table4[[#This Row],[Discount]])</f>
        <v>150.76079999999999</v>
      </c>
      <c r="M1048">
        <f>IF(ISBLANK(L1048),AVERAGE(Table4[Total Amount]),(L1048))</f>
        <v>150.76079999999999</v>
      </c>
      <c r="N1048" t="str">
        <f>_xlfn.XLOOKUP(Table4[[#This Row],[Product_ID]],Product_Dim[Product_ID],Product_Dim[Product_Name],"Missing")</f>
        <v>Microwave Oven</v>
      </c>
      <c r="O1048" t="str">
        <f>_xlfn.XLOOKUP(Table4[[#This Row],[Product_ID]],Product_Dim[Product_ID],Product_Dim[Category],0)</f>
        <v>Home</v>
      </c>
      <c r="P1048">
        <f>_xlfn.XLOOKUP(Table4[[#This Row],[Product_ID]],Product_Dim[Product_ID],Product_Dim[Cost Cleaned2],"0")</f>
        <v>447.43</v>
      </c>
      <c r="Q1048" s="4">
        <f>IFERROR(Table4[[#This Row],[Total Amount]]-Table4[[#This Row],[Cost]]*Table4[[#This Row],[Quantity]],0)</f>
        <v>-296.66920000000005</v>
      </c>
    </row>
    <row r="1049" spans="1:17" x14ac:dyDescent="0.35">
      <c r="A1049" t="s">
        <v>2862</v>
      </c>
      <c r="B1049" s="1">
        <v>45288</v>
      </c>
      <c r="C1049" t="s">
        <v>197</v>
      </c>
      <c r="D1049" t="s">
        <v>1702</v>
      </c>
      <c r="E1049" t="s">
        <v>1780</v>
      </c>
      <c r="F1049" t="str">
        <f>_xlfn.XLOOKUP(Table4[[#This Row],[Store_ID]],Table2[Store_ID],Table2[Region],"Unknown")</f>
        <v>South</v>
      </c>
      <c r="G1049">
        <v>1</v>
      </c>
      <c r="H1049">
        <f>IF(ISBLANK(G1049),AVERAGE(Table4[Quantity]),(G1049))</f>
        <v>1</v>
      </c>
      <c r="I1049">
        <v>813.87</v>
      </c>
      <c r="J1049">
        <f>IF(ISBLANK(I1049),AVERAGE(Table4[Unit_Price]),(I1049))</f>
        <v>813.87</v>
      </c>
      <c r="K1049">
        <v>0.23</v>
      </c>
      <c r="L1049">
        <f>Table4[[#This Row],[Quantity cleaned]]*Table4[[#This Row],[Unit Price Cleaned]]*(1-Table4[[#This Row],[Discount]])</f>
        <v>626.67989999999998</v>
      </c>
      <c r="M1049">
        <f>IF(ISBLANK(L1049),AVERAGE(Table4[Total Amount]),(L1049))</f>
        <v>626.67989999999998</v>
      </c>
      <c r="N1049" t="str">
        <f>_xlfn.XLOOKUP(Table4[[#This Row],[Product_ID]],Product_Dim[Product_ID],Product_Dim[Product_Name],"Missing")</f>
        <v>Wall-Mounted Spice Rack</v>
      </c>
      <c r="O1049" t="str">
        <f>_xlfn.XLOOKUP(Table4[[#This Row],[Product_ID]],Product_Dim[Product_ID],Product_Dim[Category],0)</f>
        <v>Home</v>
      </c>
      <c r="P1049">
        <f>_xlfn.XLOOKUP(Table4[[#This Row],[Product_ID]],Product_Dim[Product_ID],Product_Dim[Cost Cleaned2],"0")</f>
        <v>143.43</v>
      </c>
      <c r="Q1049" s="4">
        <f>IFERROR(Table4[[#This Row],[Total Amount]]-Table4[[#This Row],[Cost]]*Table4[[#This Row],[Quantity]],0)</f>
        <v>483.24989999999997</v>
      </c>
    </row>
    <row r="1050" spans="1:17" x14ac:dyDescent="0.35">
      <c r="A1050" t="s">
        <v>2863</v>
      </c>
      <c r="B1050" s="1">
        <v>45783</v>
      </c>
      <c r="C1050" t="s">
        <v>816</v>
      </c>
      <c r="D1050" t="s">
        <v>1598</v>
      </c>
      <c r="E1050" t="s">
        <v>1746</v>
      </c>
      <c r="F1050" t="str">
        <f>_xlfn.XLOOKUP(Table4[[#This Row],[Store_ID]],Table2[Store_ID],Table2[Region],"Unknown")</f>
        <v>East</v>
      </c>
      <c r="G1050">
        <v>1</v>
      </c>
      <c r="H1050">
        <f>IF(ISBLANK(G1050),AVERAGE(Table4[Quantity]),(G1050))</f>
        <v>1</v>
      </c>
      <c r="I1050">
        <v>143.69999999999999</v>
      </c>
      <c r="J1050">
        <f>IF(ISBLANK(I1050),AVERAGE(Table4[Unit_Price]),(I1050))</f>
        <v>143.69999999999999</v>
      </c>
      <c r="K1050">
        <v>0.19</v>
      </c>
      <c r="L1050">
        <f>Table4[[#This Row],[Quantity cleaned]]*Table4[[#This Row],[Unit Price Cleaned]]*(1-Table4[[#This Row],[Discount]])</f>
        <v>116.39699999999999</v>
      </c>
      <c r="M1050">
        <f>IF(ISBLANK(L1050),AVERAGE(Table4[Total Amount]),(L1050))</f>
        <v>116.39699999999999</v>
      </c>
      <c r="N1050" t="str">
        <f>_xlfn.XLOOKUP(Table4[[#This Row],[Product_ID]],Product_Dim[Product_ID],Product_Dim[Product_Name],"Missing")</f>
        <v>Sports Stopwatch Timer</v>
      </c>
      <c r="O1050" t="str">
        <f>_xlfn.XLOOKUP(Table4[[#This Row],[Product_ID]],Product_Dim[Product_ID],Product_Dim[Category],0)</f>
        <v>Sports</v>
      </c>
      <c r="P1050">
        <f>_xlfn.XLOOKUP(Table4[[#This Row],[Product_ID]],Product_Dim[Product_ID],Product_Dim[Cost Cleaned2],"0")</f>
        <v>38.76</v>
      </c>
      <c r="Q1050" s="4">
        <f>IFERROR(Table4[[#This Row],[Total Amount]]-Table4[[#This Row],[Cost]]*Table4[[#This Row],[Quantity]],0)</f>
        <v>77.637</v>
      </c>
    </row>
    <row r="1051" spans="1:17" x14ac:dyDescent="0.35">
      <c r="A1051" t="s">
        <v>2864</v>
      </c>
      <c r="B1051" s="1">
        <v>45385</v>
      </c>
      <c r="C1051" t="s">
        <v>1444</v>
      </c>
      <c r="D1051" t="s">
        <v>1634</v>
      </c>
      <c r="E1051" t="s">
        <v>1751</v>
      </c>
      <c r="F1051" t="str">
        <f>_xlfn.XLOOKUP(Table4[[#This Row],[Store_ID]],Table2[Store_ID],Table2[Region],"Unknown")</f>
        <v>North</v>
      </c>
      <c r="G1051">
        <v>4</v>
      </c>
      <c r="H1051">
        <f>IF(ISBLANK(G1051),AVERAGE(Table4[Quantity]),(G1051))</f>
        <v>4</v>
      </c>
      <c r="I1051">
        <v>837.34</v>
      </c>
      <c r="J1051">
        <f>IF(ISBLANK(I1051),AVERAGE(Table4[Unit_Price]),(I1051))</f>
        <v>837.34</v>
      </c>
      <c r="K1051">
        <v>0.05</v>
      </c>
      <c r="L1051">
        <f>Table4[[#This Row],[Quantity cleaned]]*Table4[[#This Row],[Unit Price Cleaned]]*(1-Table4[[#This Row],[Discount]])</f>
        <v>3181.8919999999998</v>
      </c>
      <c r="M1051">
        <f>IF(ISBLANK(L1051),AVERAGE(Table4[Total Amount]),(L1051))</f>
        <v>3181.8919999999998</v>
      </c>
      <c r="N1051" t="str">
        <f>_xlfn.XLOOKUP(Table4[[#This Row],[Product_ID]],Product_Dim[Product_ID],Product_Dim[Product_Name],"Missing")</f>
        <v>Men's Winter Jacket</v>
      </c>
      <c r="O1051" t="str">
        <f>_xlfn.XLOOKUP(Table4[[#This Row],[Product_ID]],Product_Dim[Product_ID],Product_Dim[Category],0)</f>
        <v>Clothing</v>
      </c>
      <c r="P1051">
        <f>_xlfn.XLOOKUP(Table4[[#This Row],[Product_ID]],Product_Dim[Product_ID],Product_Dim[Cost Cleaned2],"0")</f>
        <v>167.34</v>
      </c>
      <c r="Q1051" s="4">
        <f>IFERROR(Table4[[#This Row],[Total Amount]]-Table4[[#This Row],[Cost]]*Table4[[#This Row],[Quantity]],0)</f>
        <v>2512.5319999999997</v>
      </c>
    </row>
    <row r="1052" spans="1:17" x14ac:dyDescent="0.35">
      <c r="A1052" t="s">
        <v>2865</v>
      </c>
      <c r="B1052" s="1">
        <v>45878</v>
      </c>
      <c r="C1052" t="s">
        <v>412</v>
      </c>
      <c r="D1052" t="s">
        <v>1572</v>
      </c>
      <c r="E1052" t="s">
        <v>1807</v>
      </c>
      <c r="F1052" t="str">
        <f>_xlfn.XLOOKUP(Table4[[#This Row],[Store_ID]],Table2[Store_ID],Table2[Region],"Unknown")</f>
        <v>East</v>
      </c>
      <c r="G1052">
        <v>1</v>
      </c>
      <c r="H1052">
        <f>IF(ISBLANK(G1052),AVERAGE(Table4[Quantity]),(G1052))</f>
        <v>1</v>
      </c>
      <c r="I1052">
        <v>151.66</v>
      </c>
      <c r="J1052">
        <f>IF(ISBLANK(I1052),AVERAGE(Table4[Unit_Price]),(I1052))</f>
        <v>151.66</v>
      </c>
      <c r="K1052">
        <v>0.16</v>
      </c>
      <c r="L1052">
        <f>Table4[[#This Row],[Quantity cleaned]]*Table4[[#This Row],[Unit Price Cleaned]]*(1-Table4[[#This Row],[Discount]])</f>
        <v>127.39439999999999</v>
      </c>
      <c r="M1052">
        <f>IF(ISBLANK(L1052),AVERAGE(Table4[Total Amount]),(L1052))</f>
        <v>127.39439999999999</v>
      </c>
      <c r="N1052" t="str">
        <f>_xlfn.XLOOKUP(Table4[[#This Row],[Product_ID]],Product_Dim[Product_ID],Product_Dim[Product_Name],"Missing")</f>
        <v>4K Home Projector</v>
      </c>
      <c r="O1052" t="str">
        <f>_xlfn.XLOOKUP(Table4[[#This Row],[Product_ID]],Product_Dim[Product_ID],Product_Dim[Category],0)</f>
        <v>Electronics</v>
      </c>
      <c r="P1052">
        <f>_xlfn.XLOOKUP(Table4[[#This Row],[Product_ID]],Product_Dim[Product_ID],Product_Dim[Cost Cleaned2],"0")</f>
        <v>465.34</v>
      </c>
      <c r="Q1052" s="4">
        <f>IFERROR(Table4[[#This Row],[Total Amount]]-Table4[[#This Row],[Cost]]*Table4[[#This Row],[Quantity]],0)</f>
        <v>-337.94560000000001</v>
      </c>
    </row>
    <row r="1053" spans="1:17" x14ac:dyDescent="0.35">
      <c r="A1053" t="s">
        <v>2866</v>
      </c>
      <c r="B1053" s="1">
        <v>45720</v>
      </c>
      <c r="C1053" t="s">
        <v>1528</v>
      </c>
      <c r="D1053" t="s">
        <v>1630</v>
      </c>
      <c r="E1053" t="s">
        <v>1776</v>
      </c>
      <c r="F1053" t="str">
        <f>_xlfn.XLOOKUP(Table4[[#This Row],[Store_ID]],Table2[Store_ID],Table2[Region],"Unknown")</f>
        <v>West</v>
      </c>
      <c r="G1053">
        <v>3</v>
      </c>
      <c r="H1053">
        <f>IF(ISBLANK(G1053),AVERAGE(Table4[Quantity]),(G1053))</f>
        <v>3</v>
      </c>
      <c r="I1053">
        <v>961.4</v>
      </c>
      <c r="J1053">
        <f>IF(ISBLANK(I1053),AVERAGE(Table4[Unit_Price]),(I1053))</f>
        <v>961.4</v>
      </c>
      <c r="K1053">
        <v>0.02</v>
      </c>
      <c r="L1053">
        <f>Table4[[#This Row],[Quantity cleaned]]*Table4[[#This Row],[Unit Price Cleaned]]*(1-Table4[[#This Row],[Discount]])</f>
        <v>2826.5159999999996</v>
      </c>
      <c r="M1053">
        <f>IF(ISBLANK(L1053),AVERAGE(Table4[Total Amount]),(L1053))</f>
        <v>2826.5159999999996</v>
      </c>
      <c r="N1053" t="str">
        <f>_xlfn.XLOOKUP(Table4[[#This Row],[Product_ID]],Product_Dim[Product_ID],Product_Dim[Product_Name],"Missing")</f>
        <v>Adjustable Jump Rope</v>
      </c>
      <c r="O1053" t="str">
        <f>_xlfn.XLOOKUP(Table4[[#This Row],[Product_ID]],Product_Dim[Product_ID],Product_Dim[Category],0)</f>
        <v>Sports</v>
      </c>
      <c r="P1053">
        <f>_xlfn.XLOOKUP(Table4[[#This Row],[Product_ID]],Product_Dim[Product_ID],Product_Dim[Cost Cleaned2],"0")</f>
        <v>167.12</v>
      </c>
      <c r="Q1053" s="4">
        <f>IFERROR(Table4[[#This Row],[Total Amount]]-Table4[[#This Row],[Cost]]*Table4[[#This Row],[Quantity]],0)</f>
        <v>2325.1559999999995</v>
      </c>
    </row>
    <row r="1054" spans="1:17" x14ac:dyDescent="0.35">
      <c r="A1054" t="s">
        <v>2867</v>
      </c>
      <c r="B1054" s="1">
        <v>45503</v>
      </c>
      <c r="C1054" t="s">
        <v>1152</v>
      </c>
      <c r="D1054" t="s">
        <v>1690</v>
      </c>
      <c r="E1054" t="s">
        <v>1804</v>
      </c>
      <c r="F1054" t="str">
        <f>_xlfn.XLOOKUP(Table4[[#This Row],[Store_ID]],Table2[Store_ID],Table2[Region],"Unknown")</f>
        <v>East</v>
      </c>
      <c r="G1054">
        <v>4</v>
      </c>
      <c r="H1054">
        <f>IF(ISBLANK(G1054),AVERAGE(Table4[Quantity]),(G1054))</f>
        <v>4</v>
      </c>
      <c r="I1054">
        <v>475.98</v>
      </c>
      <c r="J1054">
        <f>IF(ISBLANK(I1054),AVERAGE(Table4[Unit_Price]),(I1054))</f>
        <v>475.98</v>
      </c>
      <c r="K1054">
        <v>0.19</v>
      </c>
      <c r="L1054">
        <f>Table4[[#This Row],[Quantity cleaned]]*Table4[[#This Row],[Unit Price Cleaned]]*(1-Table4[[#This Row],[Discount]])</f>
        <v>1542.1752000000001</v>
      </c>
      <c r="M1054">
        <f>IF(ISBLANK(L1054),AVERAGE(Table4[Total Amount]),(L1054))</f>
        <v>1542.1752000000001</v>
      </c>
      <c r="N1054" t="str">
        <f>_xlfn.XLOOKUP(Table4[[#This Row],[Product_ID]],Product_Dim[Product_ID],Product_Dim[Product_Name],"Missing")</f>
        <v>Bluetooth Car Audio System</v>
      </c>
      <c r="O1054" t="str">
        <f>_xlfn.XLOOKUP(Table4[[#This Row],[Product_ID]],Product_Dim[Product_ID],Product_Dim[Category],0)</f>
        <v>Electronics</v>
      </c>
      <c r="P1054">
        <f>_xlfn.XLOOKUP(Table4[[#This Row],[Product_ID]],Product_Dim[Product_ID],Product_Dim[Cost Cleaned2],"0")</f>
        <v>403.71</v>
      </c>
      <c r="Q1054" s="4">
        <f>IFERROR(Table4[[#This Row],[Total Amount]]-Table4[[#This Row],[Cost]]*Table4[[#This Row],[Quantity]],0)</f>
        <v>-72.664799999999786</v>
      </c>
    </row>
    <row r="1055" spans="1:17" x14ac:dyDescent="0.35">
      <c r="A1055" t="s">
        <v>2868</v>
      </c>
      <c r="B1055" s="1">
        <v>45551</v>
      </c>
      <c r="C1055" t="s">
        <v>1182</v>
      </c>
      <c r="D1055" t="s">
        <v>1618</v>
      </c>
      <c r="E1055" t="s">
        <v>1795</v>
      </c>
      <c r="F1055" t="str">
        <f>_xlfn.XLOOKUP(Table4[[#This Row],[Store_ID]],Table2[Store_ID],Table2[Region],"Unknown")</f>
        <v>North</v>
      </c>
      <c r="G1055">
        <v>4</v>
      </c>
      <c r="H1055">
        <f>IF(ISBLANK(G1055),AVERAGE(Table4[Quantity]),(G1055))</f>
        <v>4</v>
      </c>
      <c r="I1055">
        <v>132.88999999999999</v>
      </c>
      <c r="J1055">
        <f>IF(ISBLANK(I1055),AVERAGE(Table4[Unit_Price]),(I1055))</f>
        <v>132.88999999999999</v>
      </c>
      <c r="K1055">
        <v>0.12</v>
      </c>
      <c r="L1055">
        <f>Table4[[#This Row],[Quantity cleaned]]*Table4[[#This Row],[Unit Price Cleaned]]*(1-Table4[[#This Row],[Discount]])</f>
        <v>467.77279999999996</v>
      </c>
      <c r="M1055">
        <f>IF(ISBLANK(L1055),AVERAGE(Table4[Total Amount]),(L1055))</f>
        <v>467.77279999999996</v>
      </c>
      <c r="N1055" t="str">
        <f>_xlfn.XLOOKUP(Table4[[#This Row],[Product_ID]],Product_Dim[Product_ID],Product_Dim[Product_Name],"Missing")</f>
        <v>Sports Water Hydration Pack</v>
      </c>
      <c r="O1055" t="str">
        <f>_xlfn.XLOOKUP(Table4[[#This Row],[Product_ID]],Product_Dim[Product_ID],Product_Dim[Category],0)</f>
        <v>Sports</v>
      </c>
      <c r="P1055">
        <f>_xlfn.XLOOKUP(Table4[[#This Row],[Product_ID]],Product_Dim[Product_ID],Product_Dim[Cost Cleaned2],"0")</f>
        <v>135.61000000000001</v>
      </c>
      <c r="Q1055" s="4">
        <f>IFERROR(Table4[[#This Row],[Total Amount]]-Table4[[#This Row],[Cost]]*Table4[[#This Row],[Quantity]],0)</f>
        <v>-74.667200000000093</v>
      </c>
    </row>
    <row r="1056" spans="1:17" x14ac:dyDescent="0.35">
      <c r="A1056" t="s">
        <v>2869</v>
      </c>
      <c r="B1056" s="1">
        <v>45850</v>
      </c>
      <c r="C1056" t="s">
        <v>1350</v>
      </c>
      <c r="D1056" t="s">
        <v>1612</v>
      </c>
      <c r="E1056" t="s">
        <v>1788</v>
      </c>
      <c r="F1056" t="str">
        <f>_xlfn.XLOOKUP(Table4[[#This Row],[Store_ID]],Table2[Store_ID],Table2[Region],"Unknown")</f>
        <v>North</v>
      </c>
      <c r="G1056">
        <v>3</v>
      </c>
      <c r="H1056">
        <f>IF(ISBLANK(G1056),AVERAGE(Table4[Quantity]),(G1056))</f>
        <v>3</v>
      </c>
      <c r="I1056">
        <v>471.31</v>
      </c>
      <c r="J1056">
        <f>IF(ISBLANK(I1056),AVERAGE(Table4[Unit_Price]),(I1056))</f>
        <v>471.31</v>
      </c>
      <c r="K1056">
        <v>0</v>
      </c>
      <c r="L1056">
        <f>Table4[[#This Row],[Quantity cleaned]]*Table4[[#This Row],[Unit Price Cleaned]]*(1-Table4[[#This Row],[Discount]])</f>
        <v>1413.93</v>
      </c>
      <c r="M1056">
        <f>IF(ISBLANK(L1056),AVERAGE(Table4[Total Amount]),(L1056))</f>
        <v>1413.93</v>
      </c>
      <c r="N1056" t="str">
        <f>_xlfn.XLOOKUP(Table4[[#This Row],[Product_ID]],Product_Dim[Product_ID],Product_Dim[Product_Name],"Missing")</f>
        <v>Bedroom Table Lamp</v>
      </c>
      <c r="O1056" t="str">
        <f>_xlfn.XLOOKUP(Table4[[#This Row],[Product_ID]],Product_Dim[Product_ID],Product_Dim[Category],0)</f>
        <v>Home</v>
      </c>
      <c r="P1056">
        <f>_xlfn.XLOOKUP(Table4[[#This Row],[Product_ID]],Product_Dim[Product_ID],Product_Dim[Cost Cleaned2],"0")</f>
        <v>382.22</v>
      </c>
      <c r="Q1056" s="4">
        <f>IFERROR(Table4[[#This Row],[Total Amount]]-Table4[[#This Row],[Cost]]*Table4[[#This Row],[Quantity]],0)</f>
        <v>267.27</v>
      </c>
    </row>
    <row r="1057" spans="1:17" x14ac:dyDescent="0.35">
      <c r="A1057" t="s">
        <v>2870</v>
      </c>
      <c r="B1057" s="1">
        <v>45441</v>
      </c>
      <c r="C1057" t="s">
        <v>1426</v>
      </c>
      <c r="D1057" t="s">
        <v>1694</v>
      </c>
      <c r="E1057" t="s">
        <v>1793</v>
      </c>
      <c r="F1057" t="str">
        <f>_xlfn.XLOOKUP(Table4[[#This Row],[Store_ID]],Table2[Store_ID],Table2[Region],"Unknown")</f>
        <v>South</v>
      </c>
      <c r="G1057">
        <v>2</v>
      </c>
      <c r="H1057">
        <f>IF(ISBLANK(G1057),AVERAGE(Table4[Quantity]),(G1057))</f>
        <v>2</v>
      </c>
      <c r="I1057">
        <v>720.32</v>
      </c>
      <c r="J1057">
        <f>IF(ISBLANK(I1057),AVERAGE(Table4[Unit_Price]),(I1057))</f>
        <v>720.32</v>
      </c>
      <c r="K1057">
        <v>0.26</v>
      </c>
      <c r="L1057">
        <f>Table4[[#This Row],[Quantity cleaned]]*Table4[[#This Row],[Unit Price Cleaned]]*(1-Table4[[#This Row],[Discount]])</f>
        <v>1066.0736000000002</v>
      </c>
      <c r="M1057">
        <f>IF(ISBLANK(L1057),AVERAGE(Table4[Total Amount]),(L1057))</f>
        <v>1066.0736000000002</v>
      </c>
      <c r="N1057" t="str">
        <f>_xlfn.XLOOKUP(Table4[[#This Row],[Product_ID]],Product_Dim[Product_ID],Product_Dim[Product_Name],"Missing")</f>
        <v>Wireless Mouse</v>
      </c>
      <c r="O1057" t="str">
        <f>_xlfn.XLOOKUP(Table4[[#This Row],[Product_ID]],Product_Dim[Product_ID],Product_Dim[Category],0)</f>
        <v>Electronics</v>
      </c>
      <c r="P1057">
        <f>_xlfn.XLOOKUP(Table4[[#This Row],[Product_ID]],Product_Dim[Product_ID],Product_Dim[Cost Cleaned2],"0")</f>
        <v>392.89</v>
      </c>
      <c r="Q1057" s="4">
        <f>IFERROR(Table4[[#This Row],[Total Amount]]-Table4[[#This Row],[Cost]]*Table4[[#This Row],[Quantity]],0)</f>
        <v>280.2936000000002</v>
      </c>
    </row>
    <row r="1058" spans="1:17" x14ac:dyDescent="0.35">
      <c r="A1058" t="s">
        <v>2871</v>
      </c>
      <c r="B1058" s="1">
        <v>45431</v>
      </c>
      <c r="C1058" t="s">
        <v>270</v>
      </c>
      <c r="D1058" t="s">
        <v>1674</v>
      </c>
      <c r="E1058" t="s">
        <v>1804</v>
      </c>
      <c r="F1058" t="str">
        <f>_xlfn.XLOOKUP(Table4[[#This Row],[Store_ID]],Table2[Store_ID],Table2[Region],"Unknown")</f>
        <v>East</v>
      </c>
      <c r="G1058">
        <v>4</v>
      </c>
      <c r="H1058">
        <f>IF(ISBLANK(G1058),AVERAGE(Table4[Quantity]),(G1058))</f>
        <v>4</v>
      </c>
      <c r="I1058">
        <v>99.92</v>
      </c>
      <c r="J1058">
        <f>IF(ISBLANK(I1058),AVERAGE(Table4[Unit_Price]),(I1058))</f>
        <v>99.92</v>
      </c>
      <c r="K1058">
        <v>0.11</v>
      </c>
      <c r="L1058">
        <f>Table4[[#This Row],[Quantity cleaned]]*Table4[[#This Row],[Unit Price Cleaned]]*(1-Table4[[#This Row],[Discount]])</f>
        <v>355.71520000000004</v>
      </c>
      <c r="M1058">
        <f>IF(ISBLANK(L1058),AVERAGE(Table4[Total Amount]),(L1058))</f>
        <v>355.71520000000004</v>
      </c>
      <c r="N1058" t="str">
        <f>_xlfn.XLOOKUP(Table4[[#This Row],[Product_ID]],Product_Dim[Product_ID],Product_Dim[Product_Name],"Missing")</f>
        <v>Women's Hair Dryer Brush</v>
      </c>
      <c r="O1058" t="str">
        <f>_xlfn.XLOOKUP(Table4[[#This Row],[Product_ID]],Product_Dim[Product_ID],Product_Dim[Category],0)</f>
        <v>Beauty</v>
      </c>
      <c r="P1058">
        <f>_xlfn.XLOOKUP(Table4[[#This Row],[Product_ID]],Product_Dim[Product_ID],Product_Dim[Cost Cleaned2],"0")</f>
        <v>340.39</v>
      </c>
      <c r="Q1058" s="4">
        <f>IFERROR(Table4[[#This Row],[Total Amount]]-Table4[[#This Row],[Cost]]*Table4[[#This Row],[Quantity]],0)</f>
        <v>-1005.8447999999999</v>
      </c>
    </row>
    <row r="1059" spans="1:17" x14ac:dyDescent="0.35">
      <c r="A1059" t="s">
        <v>2872</v>
      </c>
      <c r="B1059" s="1">
        <v>45873</v>
      </c>
      <c r="C1059" t="s">
        <v>242</v>
      </c>
      <c r="D1059" t="s">
        <v>1562</v>
      </c>
      <c r="E1059" t="s">
        <v>1760</v>
      </c>
      <c r="F1059" t="str">
        <f>_xlfn.XLOOKUP(Table4[[#This Row],[Store_ID]],Table2[Store_ID],Table2[Region],"Unknown")</f>
        <v>North</v>
      </c>
      <c r="G1059">
        <v>3</v>
      </c>
      <c r="H1059">
        <f>IF(ISBLANK(G1059),AVERAGE(Table4[Quantity]),(G1059))</f>
        <v>3</v>
      </c>
      <c r="I1059">
        <v>900.63</v>
      </c>
      <c r="J1059">
        <f>IF(ISBLANK(I1059),AVERAGE(Table4[Unit_Price]),(I1059))</f>
        <v>900.63</v>
      </c>
      <c r="K1059">
        <v>0.11</v>
      </c>
      <c r="L1059">
        <f>Table4[[#This Row],[Quantity cleaned]]*Table4[[#This Row],[Unit Price Cleaned]]*(1-Table4[[#This Row],[Discount]])</f>
        <v>2404.6821</v>
      </c>
      <c r="M1059">
        <f>IF(ISBLANK(L1059),AVERAGE(Table4[Total Amount]),(L1059))</f>
        <v>2404.6821</v>
      </c>
      <c r="N1059" t="str">
        <f>_xlfn.XLOOKUP(Table4[[#This Row],[Product_ID]],Product_Dim[Product_ID],Product_Dim[Product_Name],"Missing")</f>
        <v>Ceramic Kitchen Bowl Set</v>
      </c>
      <c r="O1059" t="str">
        <f>_xlfn.XLOOKUP(Table4[[#This Row],[Product_ID]],Product_Dim[Product_ID],Product_Dim[Category],0)</f>
        <v>Home</v>
      </c>
      <c r="P1059">
        <f>_xlfn.XLOOKUP(Table4[[#This Row],[Product_ID]],Product_Dim[Product_ID],Product_Dim[Cost Cleaned2],"0")</f>
        <v>298.86</v>
      </c>
      <c r="Q1059" s="4">
        <f>IFERROR(Table4[[#This Row],[Total Amount]]-Table4[[#This Row],[Cost]]*Table4[[#This Row],[Quantity]],0)</f>
        <v>1508.1021000000001</v>
      </c>
    </row>
    <row r="1060" spans="1:17" x14ac:dyDescent="0.35">
      <c r="A1060" t="s">
        <v>2873</v>
      </c>
      <c r="B1060" s="1">
        <v>45629</v>
      </c>
      <c r="C1060" t="s">
        <v>1363</v>
      </c>
      <c r="D1060" t="s">
        <v>1634</v>
      </c>
      <c r="E1060" t="s">
        <v>1776</v>
      </c>
      <c r="F1060" t="str">
        <f>_xlfn.XLOOKUP(Table4[[#This Row],[Store_ID]],Table2[Store_ID],Table2[Region],"Unknown")</f>
        <v>West</v>
      </c>
      <c r="G1060">
        <v>1</v>
      </c>
      <c r="H1060">
        <f>IF(ISBLANK(G1060),AVERAGE(Table4[Quantity]),(G1060))</f>
        <v>1</v>
      </c>
      <c r="I1060">
        <v>681.72</v>
      </c>
      <c r="J1060">
        <f>IF(ISBLANK(I1060),AVERAGE(Table4[Unit_Price]),(I1060))</f>
        <v>681.72</v>
      </c>
      <c r="K1060">
        <v>0.11</v>
      </c>
      <c r="L1060">
        <f>Table4[[#This Row],[Quantity cleaned]]*Table4[[#This Row],[Unit Price Cleaned]]*(1-Table4[[#This Row],[Discount]])</f>
        <v>606.73080000000004</v>
      </c>
      <c r="M1060">
        <f>IF(ISBLANK(L1060),AVERAGE(Table4[Total Amount]),(L1060))</f>
        <v>606.73080000000004</v>
      </c>
      <c r="N1060" t="str">
        <f>_xlfn.XLOOKUP(Table4[[#This Row],[Product_ID]],Product_Dim[Product_ID],Product_Dim[Product_Name],"Missing")</f>
        <v>Men's Winter Jacket</v>
      </c>
      <c r="O1060" t="str">
        <f>_xlfn.XLOOKUP(Table4[[#This Row],[Product_ID]],Product_Dim[Product_ID],Product_Dim[Category],0)</f>
        <v>Clothing</v>
      </c>
      <c r="P1060">
        <f>_xlfn.XLOOKUP(Table4[[#This Row],[Product_ID]],Product_Dim[Product_ID],Product_Dim[Cost Cleaned2],"0")</f>
        <v>167.34</v>
      </c>
      <c r="Q1060" s="4">
        <f>IFERROR(Table4[[#This Row],[Total Amount]]-Table4[[#This Row],[Cost]]*Table4[[#This Row],[Quantity]],0)</f>
        <v>439.39080000000001</v>
      </c>
    </row>
    <row r="1061" spans="1:17" x14ac:dyDescent="0.35">
      <c r="A1061" t="s">
        <v>2874</v>
      </c>
      <c r="B1061" s="1">
        <v>45222</v>
      </c>
      <c r="C1061" t="s">
        <v>43</v>
      </c>
      <c r="D1061" t="s">
        <v>1698</v>
      </c>
      <c r="E1061" t="s">
        <v>1791</v>
      </c>
      <c r="F1061" t="str">
        <f>_xlfn.XLOOKUP(Table4[[#This Row],[Store_ID]],Table2[Store_ID],Table2[Region],"Unknown")</f>
        <v>East</v>
      </c>
      <c r="G1061">
        <v>2</v>
      </c>
      <c r="H1061">
        <f>IF(ISBLANK(G1061),AVERAGE(Table4[Quantity]),(G1061))</f>
        <v>2</v>
      </c>
      <c r="I1061">
        <v>838.22</v>
      </c>
      <c r="J1061">
        <f>IF(ISBLANK(I1061),AVERAGE(Table4[Unit_Price]),(I1061))</f>
        <v>838.22</v>
      </c>
      <c r="K1061">
        <v>0.3</v>
      </c>
      <c r="L1061">
        <f>Table4[[#This Row],[Quantity cleaned]]*Table4[[#This Row],[Unit Price Cleaned]]*(1-Table4[[#This Row],[Discount]])</f>
        <v>1173.508</v>
      </c>
      <c r="M1061">
        <f>IF(ISBLANK(L1061),AVERAGE(Table4[Total Amount]),(L1061))</f>
        <v>1173.508</v>
      </c>
      <c r="N1061" t="str">
        <f>_xlfn.XLOOKUP(Table4[[#This Row],[Product_ID]],Product_Dim[Product_ID],Product_Dim[Product_Name],"Missing")</f>
        <v>Essential Oil Diffuser</v>
      </c>
      <c r="O1061" t="str">
        <f>_xlfn.XLOOKUP(Table4[[#This Row],[Product_ID]],Product_Dim[Product_ID],Product_Dim[Category],0)</f>
        <v>Home</v>
      </c>
      <c r="P1061">
        <f>_xlfn.XLOOKUP(Table4[[#This Row],[Product_ID]],Product_Dim[Product_ID],Product_Dim[Cost Cleaned2],"0")</f>
        <v>325.26</v>
      </c>
      <c r="Q1061" s="4">
        <f>IFERROR(Table4[[#This Row],[Total Amount]]-Table4[[#This Row],[Cost]]*Table4[[#This Row],[Quantity]],0)</f>
        <v>522.98800000000006</v>
      </c>
    </row>
    <row r="1062" spans="1:17" x14ac:dyDescent="0.35">
      <c r="A1062" t="s">
        <v>2875</v>
      </c>
      <c r="B1062" s="1">
        <v>45797</v>
      </c>
      <c r="C1062" t="s">
        <v>632</v>
      </c>
      <c r="D1062" t="s">
        <v>1716</v>
      </c>
      <c r="E1062" t="s">
        <v>1788</v>
      </c>
      <c r="F1062" t="str">
        <f>_xlfn.XLOOKUP(Table4[[#This Row],[Store_ID]],Table2[Store_ID],Table2[Region],"Unknown")</f>
        <v>North</v>
      </c>
      <c r="G1062">
        <v>2</v>
      </c>
      <c r="H1062">
        <f>IF(ISBLANK(G1062),AVERAGE(Table4[Quantity]),(G1062))</f>
        <v>2</v>
      </c>
      <c r="I1062">
        <v>816.22</v>
      </c>
      <c r="J1062">
        <f>IF(ISBLANK(I1062),AVERAGE(Table4[Unit_Price]),(I1062))</f>
        <v>816.22</v>
      </c>
      <c r="K1062">
        <v>0.27</v>
      </c>
      <c r="L1062">
        <f>Table4[[#This Row],[Quantity cleaned]]*Table4[[#This Row],[Unit Price Cleaned]]*(1-Table4[[#This Row],[Discount]])</f>
        <v>1191.6812</v>
      </c>
      <c r="M1062">
        <f>IF(ISBLANK(L1062),AVERAGE(Table4[Total Amount]),(L1062))</f>
        <v>1191.6812</v>
      </c>
      <c r="N1062" t="str">
        <f>_xlfn.XLOOKUP(Table4[[#This Row],[Product_ID]],Product_Dim[Product_ID],Product_Dim[Product_Name],"Missing")</f>
        <v>LED Bedside Lamp</v>
      </c>
      <c r="O1062" t="str">
        <f>_xlfn.XLOOKUP(Table4[[#This Row],[Product_ID]],Product_Dim[Product_ID],Product_Dim[Category],0)</f>
        <v>Home</v>
      </c>
      <c r="P1062">
        <f>_xlfn.XLOOKUP(Table4[[#This Row],[Product_ID]],Product_Dim[Product_ID],Product_Dim[Cost Cleaned2],"0")</f>
        <v>371.38</v>
      </c>
      <c r="Q1062" s="4">
        <f>IFERROR(Table4[[#This Row],[Total Amount]]-Table4[[#This Row],[Cost]]*Table4[[#This Row],[Quantity]],0)</f>
        <v>448.9212</v>
      </c>
    </row>
    <row r="1063" spans="1:17" x14ac:dyDescent="0.35">
      <c r="A1063" t="s">
        <v>2876</v>
      </c>
      <c r="B1063" s="1">
        <v>45554</v>
      </c>
      <c r="C1063" t="s">
        <v>1182</v>
      </c>
      <c r="D1063" t="s">
        <v>1664</v>
      </c>
      <c r="E1063" t="s">
        <v>1773</v>
      </c>
      <c r="F1063" t="str">
        <f>_xlfn.XLOOKUP(Table4[[#This Row],[Store_ID]],Table2[Store_ID],Table2[Region],"Unknown")</f>
        <v>South</v>
      </c>
      <c r="G1063">
        <v>2</v>
      </c>
      <c r="H1063">
        <f>IF(ISBLANK(G1063),AVERAGE(Table4[Quantity]),(G1063))</f>
        <v>2</v>
      </c>
      <c r="I1063">
        <v>654.12</v>
      </c>
      <c r="J1063">
        <f>IF(ISBLANK(I1063),AVERAGE(Table4[Unit_Price]),(I1063))</f>
        <v>654.12</v>
      </c>
      <c r="K1063">
        <v>0.27</v>
      </c>
      <c r="L1063">
        <f>Table4[[#This Row],[Quantity cleaned]]*Table4[[#This Row],[Unit Price Cleaned]]*(1-Table4[[#This Row],[Discount]])</f>
        <v>955.01519999999994</v>
      </c>
      <c r="M1063">
        <f>IF(ISBLANK(L1063),AVERAGE(Table4[Total Amount]),(L1063))</f>
        <v>955.01519999999994</v>
      </c>
      <c r="N1063" t="str">
        <f>_xlfn.XLOOKUP(Table4[[#This Row],[Product_ID]],Product_Dim[Product_ID],Product_Dim[Product_Name],"Missing")</f>
        <v>Tennis Ball 3-Pack</v>
      </c>
      <c r="O1063" t="str">
        <f>_xlfn.XLOOKUP(Table4[[#This Row],[Product_ID]],Product_Dim[Product_ID],Product_Dim[Category],0)</f>
        <v>Sports</v>
      </c>
      <c r="P1063">
        <f>_xlfn.XLOOKUP(Table4[[#This Row],[Product_ID]],Product_Dim[Product_ID],Product_Dim[Cost Cleaned2],"0")</f>
        <v>103.45</v>
      </c>
      <c r="Q1063" s="4">
        <f>IFERROR(Table4[[#This Row],[Total Amount]]-Table4[[#This Row],[Cost]]*Table4[[#This Row],[Quantity]],0)</f>
        <v>748.11519999999996</v>
      </c>
    </row>
    <row r="1064" spans="1:17" x14ac:dyDescent="0.35">
      <c r="A1064" t="s">
        <v>2877</v>
      </c>
      <c r="B1064" s="1">
        <v>45385</v>
      </c>
      <c r="C1064" t="s">
        <v>367</v>
      </c>
      <c r="D1064" t="s">
        <v>1688</v>
      </c>
      <c r="E1064" t="s">
        <v>1791</v>
      </c>
      <c r="F1064" t="str">
        <f>_xlfn.XLOOKUP(Table4[[#This Row],[Store_ID]],Table2[Store_ID],Table2[Region],"Unknown")</f>
        <v>East</v>
      </c>
      <c r="G1064">
        <v>4</v>
      </c>
      <c r="H1064">
        <f>IF(ISBLANK(G1064),AVERAGE(Table4[Quantity]),(G1064))</f>
        <v>4</v>
      </c>
      <c r="I1064">
        <v>528.22</v>
      </c>
      <c r="J1064">
        <f>IF(ISBLANK(I1064),AVERAGE(Table4[Unit_Price]),(I1064))</f>
        <v>528.22</v>
      </c>
      <c r="K1064">
        <v>0.2</v>
      </c>
      <c r="L1064">
        <f>Table4[[#This Row],[Quantity cleaned]]*Table4[[#This Row],[Unit Price Cleaned]]*(1-Table4[[#This Row],[Discount]])</f>
        <v>1690.3040000000001</v>
      </c>
      <c r="M1064">
        <f>IF(ISBLANK(L1064),AVERAGE(Table4[Total Amount]),(L1064))</f>
        <v>1690.3040000000001</v>
      </c>
      <c r="N1064" t="str">
        <f>_xlfn.XLOOKUP(Table4[[#This Row],[Product_ID]],Product_Dim[Product_ID],Product_Dim[Product_Name],"Missing")</f>
        <v>Shin Guards – Adult</v>
      </c>
      <c r="O1064" t="str">
        <f>_xlfn.XLOOKUP(Table4[[#This Row],[Product_ID]],Product_Dim[Product_ID],Product_Dim[Category],0)</f>
        <v>Sports</v>
      </c>
      <c r="P1064">
        <f>_xlfn.XLOOKUP(Table4[[#This Row],[Product_ID]],Product_Dim[Product_ID],Product_Dim[Cost Cleaned2],"0")</f>
        <v>107.06</v>
      </c>
      <c r="Q1064" s="4">
        <f>IFERROR(Table4[[#This Row],[Total Amount]]-Table4[[#This Row],[Cost]]*Table4[[#This Row],[Quantity]],0)</f>
        <v>1262.0640000000001</v>
      </c>
    </row>
    <row r="1065" spans="1:17" x14ac:dyDescent="0.35">
      <c r="A1065" t="s">
        <v>2878</v>
      </c>
      <c r="B1065" s="1">
        <v>45704</v>
      </c>
      <c r="C1065" t="s">
        <v>711</v>
      </c>
      <c r="D1065" t="s">
        <v>1610</v>
      </c>
      <c r="E1065" t="s">
        <v>1773</v>
      </c>
      <c r="F1065" t="str">
        <f>_xlfn.XLOOKUP(Table4[[#This Row],[Store_ID]],Table2[Store_ID],Table2[Region],"Unknown")</f>
        <v>South</v>
      </c>
      <c r="G1065">
        <v>4</v>
      </c>
      <c r="H1065">
        <f>IF(ISBLANK(G1065),AVERAGE(Table4[Quantity]),(G1065))</f>
        <v>4</v>
      </c>
      <c r="I1065">
        <v>36.72</v>
      </c>
      <c r="J1065">
        <f>IF(ISBLANK(I1065),AVERAGE(Table4[Unit_Price]),(I1065))</f>
        <v>36.72</v>
      </c>
      <c r="K1065">
        <v>7.0000000000000007E-2</v>
      </c>
      <c r="L1065">
        <f>Table4[[#This Row],[Quantity cleaned]]*Table4[[#This Row],[Unit Price Cleaned]]*(1-Table4[[#This Row],[Discount]])</f>
        <v>136.5984</v>
      </c>
      <c r="M1065">
        <f>IF(ISBLANK(L1065),AVERAGE(Table4[Total Amount]),(L1065))</f>
        <v>136.5984</v>
      </c>
      <c r="N1065" t="str">
        <f>_xlfn.XLOOKUP(Table4[[#This Row],[Product_ID]],Product_Dim[Product_ID],Product_Dim[Product_Name],"Missing")</f>
        <v>Gaming Mechanical Keyboard</v>
      </c>
      <c r="O1065" t="str">
        <f>_xlfn.XLOOKUP(Table4[[#This Row],[Product_ID]],Product_Dim[Product_ID],Product_Dim[Category],0)</f>
        <v>Electronics</v>
      </c>
      <c r="P1065">
        <f>_xlfn.XLOOKUP(Table4[[#This Row],[Product_ID]],Product_Dim[Product_ID],Product_Dim[Cost Cleaned2],"0")</f>
        <v>419.28</v>
      </c>
      <c r="Q1065" s="4">
        <f>IFERROR(Table4[[#This Row],[Total Amount]]-Table4[[#This Row],[Cost]]*Table4[[#This Row],[Quantity]],0)</f>
        <v>-1540.5215999999998</v>
      </c>
    </row>
    <row r="1066" spans="1:17" x14ac:dyDescent="0.35">
      <c r="A1066" t="s">
        <v>2879</v>
      </c>
      <c r="B1066" s="1">
        <v>45545</v>
      </c>
      <c r="C1066" t="s">
        <v>1152</v>
      </c>
      <c r="D1066" t="s">
        <v>1698</v>
      </c>
      <c r="E1066" t="s">
        <v>1807</v>
      </c>
      <c r="F1066" t="str">
        <f>_xlfn.XLOOKUP(Table4[[#This Row],[Store_ID]],Table2[Store_ID],Table2[Region],"Unknown")</f>
        <v>East</v>
      </c>
      <c r="G1066">
        <v>2</v>
      </c>
      <c r="H1066">
        <f>IF(ISBLANK(G1066),AVERAGE(Table4[Quantity]),(G1066))</f>
        <v>2</v>
      </c>
      <c r="I1066">
        <v>705.97</v>
      </c>
      <c r="J1066">
        <f>IF(ISBLANK(I1066),AVERAGE(Table4[Unit_Price]),(I1066))</f>
        <v>705.97</v>
      </c>
      <c r="K1066">
        <v>0.1</v>
      </c>
      <c r="L1066">
        <f>Table4[[#This Row],[Quantity cleaned]]*Table4[[#This Row],[Unit Price Cleaned]]*(1-Table4[[#This Row],[Discount]])</f>
        <v>1270.7460000000001</v>
      </c>
      <c r="M1066">
        <f>IF(ISBLANK(L1066),AVERAGE(Table4[Total Amount]),(L1066))</f>
        <v>1270.7460000000001</v>
      </c>
      <c r="N1066" t="str">
        <f>_xlfn.XLOOKUP(Table4[[#This Row],[Product_ID]],Product_Dim[Product_ID],Product_Dim[Product_Name],"Missing")</f>
        <v>Essential Oil Diffuser</v>
      </c>
      <c r="O1066" t="str">
        <f>_xlfn.XLOOKUP(Table4[[#This Row],[Product_ID]],Product_Dim[Product_ID],Product_Dim[Category],0)</f>
        <v>Home</v>
      </c>
      <c r="P1066">
        <f>_xlfn.XLOOKUP(Table4[[#This Row],[Product_ID]],Product_Dim[Product_ID],Product_Dim[Cost Cleaned2],"0")</f>
        <v>325.26</v>
      </c>
      <c r="Q1066" s="4">
        <f>IFERROR(Table4[[#This Row],[Total Amount]]-Table4[[#This Row],[Cost]]*Table4[[#This Row],[Quantity]],0)</f>
        <v>620.22600000000011</v>
      </c>
    </row>
    <row r="1067" spans="1:17" x14ac:dyDescent="0.35">
      <c r="A1067" t="s">
        <v>2880</v>
      </c>
      <c r="B1067" s="1">
        <v>45736</v>
      </c>
      <c r="C1067" t="s">
        <v>95</v>
      </c>
      <c r="D1067" t="s">
        <v>1622</v>
      </c>
      <c r="E1067" t="s">
        <v>1751</v>
      </c>
      <c r="F1067" t="str">
        <f>_xlfn.XLOOKUP(Table4[[#This Row],[Store_ID]],Table2[Store_ID],Table2[Region],"Unknown")</f>
        <v>North</v>
      </c>
      <c r="G1067">
        <v>2</v>
      </c>
      <c r="H1067">
        <f>IF(ISBLANK(G1067),AVERAGE(Table4[Quantity]),(G1067))</f>
        <v>2</v>
      </c>
      <c r="I1067">
        <v>994.29</v>
      </c>
      <c r="J1067">
        <f>IF(ISBLANK(I1067),AVERAGE(Table4[Unit_Price]),(I1067))</f>
        <v>994.29</v>
      </c>
      <c r="K1067">
        <v>0.01</v>
      </c>
      <c r="L1067">
        <f>Table4[[#This Row],[Quantity cleaned]]*Table4[[#This Row],[Unit Price Cleaned]]*(1-Table4[[#This Row],[Discount]])</f>
        <v>1968.6941999999999</v>
      </c>
      <c r="M1067">
        <f>IF(ISBLANK(L1067),AVERAGE(Table4[Total Amount]),(L1067))</f>
        <v>1968.6941999999999</v>
      </c>
      <c r="N1067" t="str">
        <f>_xlfn.XLOOKUP(Table4[[#This Row],[Product_ID]],Product_Dim[Product_ID],Product_Dim[Product_Name],"Missing")</f>
        <v>Noise-Canceling Headphones</v>
      </c>
      <c r="O1067" t="str">
        <f>_xlfn.XLOOKUP(Table4[[#This Row],[Product_ID]],Product_Dim[Product_ID],Product_Dim[Category],0)</f>
        <v>Electronics</v>
      </c>
      <c r="P1067">
        <f>_xlfn.XLOOKUP(Table4[[#This Row],[Product_ID]],Product_Dim[Product_ID],Product_Dim[Cost Cleaned2],"0")</f>
        <v>38.520000000000003</v>
      </c>
      <c r="Q1067" s="4">
        <f>IFERROR(Table4[[#This Row],[Total Amount]]-Table4[[#This Row],[Cost]]*Table4[[#This Row],[Quantity]],0)</f>
        <v>1891.6541999999999</v>
      </c>
    </row>
    <row r="1068" spans="1:17" x14ac:dyDescent="0.35">
      <c r="A1068" t="s">
        <v>2881</v>
      </c>
      <c r="B1068" s="1">
        <v>45608</v>
      </c>
      <c r="C1068" t="s">
        <v>1302</v>
      </c>
      <c r="D1068" t="s">
        <v>1726</v>
      </c>
      <c r="E1068" t="s">
        <v>1804</v>
      </c>
      <c r="F1068" t="str">
        <f>_xlfn.XLOOKUP(Table4[[#This Row],[Store_ID]],Table2[Store_ID],Table2[Region],"Unknown")</f>
        <v>East</v>
      </c>
      <c r="G1068">
        <v>1</v>
      </c>
      <c r="H1068">
        <f>IF(ISBLANK(G1068),AVERAGE(Table4[Quantity]),(G1068))</f>
        <v>1</v>
      </c>
      <c r="I1068">
        <v>909.04</v>
      </c>
      <c r="J1068">
        <f>IF(ISBLANK(I1068),AVERAGE(Table4[Unit_Price]),(I1068))</f>
        <v>909.04</v>
      </c>
      <c r="K1068">
        <v>0.11</v>
      </c>
      <c r="L1068">
        <f>Table4[[#This Row],[Quantity cleaned]]*Table4[[#This Row],[Unit Price Cleaned]]*(1-Table4[[#This Row],[Discount]])</f>
        <v>809.04560000000004</v>
      </c>
      <c r="M1068">
        <f>IF(ISBLANK(L1068),AVERAGE(Table4[Total Amount]),(L1068))</f>
        <v>809.04560000000004</v>
      </c>
      <c r="N1068" t="str">
        <f>_xlfn.XLOOKUP(Table4[[#This Row],[Product_ID]],Product_Dim[Product_ID],Product_Dim[Product_Name],"Missing")</f>
        <v>Microwave Oven</v>
      </c>
      <c r="O1068" t="str">
        <f>_xlfn.XLOOKUP(Table4[[#This Row],[Product_ID]],Product_Dim[Product_ID],Product_Dim[Category],0)</f>
        <v>Home</v>
      </c>
      <c r="P1068">
        <f>_xlfn.XLOOKUP(Table4[[#This Row],[Product_ID]],Product_Dim[Product_ID],Product_Dim[Cost Cleaned2],"0")</f>
        <v>447.43</v>
      </c>
      <c r="Q1068" s="4">
        <f>IFERROR(Table4[[#This Row],[Total Amount]]-Table4[[#This Row],[Cost]]*Table4[[#This Row],[Quantity]],0)</f>
        <v>361.61560000000003</v>
      </c>
    </row>
    <row r="1069" spans="1:17" x14ac:dyDescent="0.35">
      <c r="A1069" t="s">
        <v>2882</v>
      </c>
      <c r="B1069" s="1">
        <v>45334</v>
      </c>
      <c r="C1069" t="s">
        <v>1090</v>
      </c>
      <c r="D1069" t="s">
        <v>1610</v>
      </c>
      <c r="E1069" t="s">
        <v>1786</v>
      </c>
      <c r="F1069" t="str">
        <f>_xlfn.XLOOKUP(Table4[[#This Row],[Store_ID]],Table2[Store_ID],Table2[Region],"Unknown")</f>
        <v>South</v>
      </c>
      <c r="G1069">
        <v>1</v>
      </c>
      <c r="H1069">
        <f>IF(ISBLANK(G1069),AVERAGE(Table4[Quantity]),(G1069))</f>
        <v>1</v>
      </c>
      <c r="I1069">
        <v>164.73</v>
      </c>
      <c r="J1069">
        <f>IF(ISBLANK(I1069),AVERAGE(Table4[Unit_Price]),(I1069))</f>
        <v>164.73</v>
      </c>
      <c r="K1069">
        <v>0.12</v>
      </c>
      <c r="L1069">
        <f>Table4[[#This Row],[Quantity cleaned]]*Table4[[#This Row],[Unit Price Cleaned]]*(1-Table4[[#This Row],[Discount]])</f>
        <v>144.9624</v>
      </c>
      <c r="M1069">
        <f>IF(ISBLANK(L1069),AVERAGE(Table4[Total Amount]),(L1069))</f>
        <v>144.9624</v>
      </c>
      <c r="N1069" t="str">
        <f>_xlfn.XLOOKUP(Table4[[#This Row],[Product_ID]],Product_Dim[Product_ID],Product_Dim[Product_Name],"Missing")</f>
        <v>Gaming Mechanical Keyboard</v>
      </c>
      <c r="O1069" t="str">
        <f>_xlfn.XLOOKUP(Table4[[#This Row],[Product_ID]],Product_Dim[Product_ID],Product_Dim[Category],0)</f>
        <v>Electronics</v>
      </c>
      <c r="P1069">
        <f>_xlfn.XLOOKUP(Table4[[#This Row],[Product_ID]],Product_Dim[Product_ID],Product_Dim[Cost Cleaned2],"0")</f>
        <v>419.28</v>
      </c>
      <c r="Q1069" s="4">
        <f>IFERROR(Table4[[#This Row],[Total Amount]]-Table4[[#This Row],[Cost]]*Table4[[#This Row],[Quantity]],0)</f>
        <v>-274.31759999999997</v>
      </c>
    </row>
    <row r="1070" spans="1:17" x14ac:dyDescent="0.35">
      <c r="A1070" t="s">
        <v>2883</v>
      </c>
      <c r="B1070" s="1">
        <v>45690</v>
      </c>
      <c r="C1070" t="s">
        <v>225</v>
      </c>
      <c r="D1070" t="s">
        <v>1616</v>
      </c>
      <c r="E1070" t="s">
        <v>1773</v>
      </c>
      <c r="F1070" t="str">
        <f>_xlfn.XLOOKUP(Table4[[#This Row],[Store_ID]],Table2[Store_ID],Table2[Region],"Unknown")</f>
        <v>South</v>
      </c>
      <c r="G1070">
        <v>2</v>
      </c>
      <c r="H1070">
        <f>IF(ISBLANK(G1070),AVERAGE(Table4[Quantity]),(G1070))</f>
        <v>2</v>
      </c>
      <c r="I1070">
        <v>606.35</v>
      </c>
      <c r="J1070">
        <f>IF(ISBLANK(I1070),AVERAGE(Table4[Unit_Price]),(I1070))</f>
        <v>606.35</v>
      </c>
      <c r="K1070">
        <v>0.16</v>
      </c>
      <c r="L1070">
        <f>Table4[[#This Row],[Quantity cleaned]]*Table4[[#This Row],[Unit Price Cleaned]]*(1-Table4[[#This Row],[Discount]])</f>
        <v>1018.668</v>
      </c>
      <c r="M1070">
        <f>IF(ISBLANK(L1070),AVERAGE(Table4[Total Amount]),(L1070))</f>
        <v>1018.668</v>
      </c>
      <c r="N1070" t="str">
        <f>_xlfn.XLOOKUP(Table4[[#This Row],[Product_ID]],Product_Dim[Product_ID],Product_Dim[Product_Name],"Missing")</f>
        <v>Men's Casual Sneakers</v>
      </c>
      <c r="O1070" t="str">
        <f>_xlfn.XLOOKUP(Table4[[#This Row],[Product_ID]],Product_Dim[Product_ID],Product_Dim[Category],0)</f>
        <v>Clothing</v>
      </c>
      <c r="P1070">
        <f>_xlfn.XLOOKUP(Table4[[#This Row],[Product_ID]],Product_Dim[Product_ID],Product_Dim[Cost Cleaned2],"0")</f>
        <v>353.47</v>
      </c>
      <c r="Q1070" s="4">
        <f>IFERROR(Table4[[#This Row],[Total Amount]]-Table4[[#This Row],[Cost]]*Table4[[#This Row],[Quantity]],0)</f>
        <v>311.72799999999995</v>
      </c>
    </row>
    <row r="1071" spans="1:17" x14ac:dyDescent="0.35">
      <c r="A1071" t="s">
        <v>2884</v>
      </c>
      <c r="B1071" s="1">
        <v>45481</v>
      </c>
      <c r="C1071" t="s">
        <v>539</v>
      </c>
      <c r="D1071" t="s">
        <v>1738</v>
      </c>
      <c r="E1071" t="s">
        <v>1763</v>
      </c>
      <c r="F1071" t="str">
        <f>_xlfn.XLOOKUP(Table4[[#This Row],[Store_ID]],Table2[Store_ID],Table2[Region],"Unknown")</f>
        <v>South</v>
      </c>
      <c r="G1071">
        <v>3</v>
      </c>
      <c r="H1071">
        <f>IF(ISBLANK(G1071),AVERAGE(Table4[Quantity]),(G1071))</f>
        <v>3</v>
      </c>
      <c r="I1071">
        <v>904.19</v>
      </c>
      <c r="J1071">
        <f>IF(ISBLANK(I1071),AVERAGE(Table4[Unit_Price]),(I1071))</f>
        <v>904.19</v>
      </c>
      <c r="K1071">
        <v>0.09</v>
      </c>
      <c r="L1071">
        <f>Table4[[#This Row],[Quantity cleaned]]*Table4[[#This Row],[Unit Price Cleaned]]*(1-Table4[[#This Row],[Discount]])</f>
        <v>2468.4387000000002</v>
      </c>
      <c r="M1071">
        <f>IF(ISBLANK(L1071),AVERAGE(Table4[Total Amount]),(L1071))</f>
        <v>2468.4387000000002</v>
      </c>
      <c r="N1071" t="str">
        <f>_xlfn.XLOOKUP(Table4[[#This Row],[Product_ID]],Product_Dim[Product_ID],Product_Dim[Product_Name],"Missing")</f>
        <v>Portable Bluetooth Speaker</v>
      </c>
      <c r="O1071" t="str">
        <f>_xlfn.XLOOKUP(Table4[[#This Row],[Product_ID]],Product_Dim[Product_ID],Product_Dim[Category],0)</f>
        <v>Electronics</v>
      </c>
      <c r="P1071">
        <f>_xlfn.XLOOKUP(Table4[[#This Row],[Product_ID]],Product_Dim[Product_ID],Product_Dim[Cost Cleaned2],"0")</f>
        <v>431.67</v>
      </c>
      <c r="Q1071" s="4">
        <f>IFERROR(Table4[[#This Row],[Total Amount]]-Table4[[#This Row],[Cost]]*Table4[[#This Row],[Quantity]],0)</f>
        <v>1173.4287000000002</v>
      </c>
    </row>
    <row r="1072" spans="1:17" x14ac:dyDescent="0.35">
      <c r="A1072" t="s">
        <v>2885</v>
      </c>
      <c r="B1072" s="1">
        <v>45576</v>
      </c>
      <c r="C1072" t="s">
        <v>503</v>
      </c>
      <c r="D1072" t="s">
        <v>1642</v>
      </c>
      <c r="E1072" t="s">
        <v>1755</v>
      </c>
      <c r="F1072" t="str">
        <f>_xlfn.XLOOKUP(Table4[[#This Row],[Store_ID]],Table2[Store_ID],Table2[Region],"Unknown")</f>
        <v>South</v>
      </c>
      <c r="G1072">
        <v>4</v>
      </c>
      <c r="H1072">
        <f>IF(ISBLANK(G1072),AVERAGE(Table4[Quantity]),(G1072))</f>
        <v>4</v>
      </c>
      <c r="I1072">
        <v>694.61</v>
      </c>
      <c r="J1072">
        <f>IF(ISBLANK(I1072),AVERAGE(Table4[Unit_Price]),(I1072))</f>
        <v>694.61</v>
      </c>
      <c r="K1072">
        <v>0.18</v>
      </c>
      <c r="L1072">
        <f>Table4[[#This Row],[Quantity cleaned]]*Table4[[#This Row],[Unit Price Cleaned]]*(1-Table4[[#This Row],[Discount]])</f>
        <v>2278.3208000000004</v>
      </c>
      <c r="M1072">
        <f>IF(ISBLANK(L1072),AVERAGE(Table4[Total Amount]),(L1072))</f>
        <v>2278.3208000000004</v>
      </c>
      <c r="N1072" t="str">
        <f>_xlfn.XLOOKUP(Table4[[#This Row],[Product_ID]],Product_Dim[Product_ID],Product_Dim[Product_Name],"Missing")</f>
        <v>Boxing Hand Wraps</v>
      </c>
      <c r="O1072" t="str">
        <f>_xlfn.XLOOKUP(Table4[[#This Row],[Product_ID]],Product_Dim[Product_ID],Product_Dim[Category],0)</f>
        <v>Sports</v>
      </c>
      <c r="P1072">
        <f>_xlfn.XLOOKUP(Table4[[#This Row],[Product_ID]],Product_Dim[Product_ID],Product_Dim[Cost Cleaned2],"0")</f>
        <v>190.29</v>
      </c>
      <c r="Q1072" s="4">
        <f>IFERROR(Table4[[#This Row],[Total Amount]]-Table4[[#This Row],[Cost]]*Table4[[#This Row],[Quantity]],0)</f>
        <v>1517.1608000000006</v>
      </c>
    </row>
    <row r="1073" spans="1:17" x14ac:dyDescent="0.35">
      <c r="A1073" t="s">
        <v>2886</v>
      </c>
      <c r="B1073" s="1">
        <v>45215</v>
      </c>
      <c r="C1073" t="s">
        <v>722</v>
      </c>
      <c r="D1073" t="s">
        <v>1720</v>
      </c>
      <c r="E1073" t="s">
        <v>1755</v>
      </c>
      <c r="F1073" t="str">
        <f>_xlfn.XLOOKUP(Table4[[#This Row],[Store_ID]],Table2[Store_ID],Table2[Region],"Unknown")</f>
        <v>South</v>
      </c>
      <c r="G1073">
        <v>4</v>
      </c>
      <c r="H1073">
        <f>IF(ISBLANK(G1073),AVERAGE(Table4[Quantity]),(G1073))</f>
        <v>4</v>
      </c>
      <c r="I1073">
        <v>753.83</v>
      </c>
      <c r="J1073">
        <f>IF(ISBLANK(I1073),AVERAGE(Table4[Unit_Price]),(I1073))</f>
        <v>753.83</v>
      </c>
      <c r="K1073">
        <v>0.24</v>
      </c>
      <c r="L1073">
        <f>Table4[[#This Row],[Quantity cleaned]]*Table4[[#This Row],[Unit Price Cleaned]]*(1-Table4[[#This Row],[Discount]])</f>
        <v>2291.6432</v>
      </c>
      <c r="M1073">
        <f>IF(ISBLANK(L1073),AVERAGE(Table4[Total Amount]),(L1073))</f>
        <v>2291.6432</v>
      </c>
      <c r="N1073" t="str">
        <f>_xlfn.XLOOKUP(Table4[[#This Row],[Product_ID]],Product_Dim[Product_ID],Product_Dim[Product_Name],"Missing")</f>
        <v>Face Foundation Kit</v>
      </c>
      <c r="O1073" t="str">
        <f>_xlfn.XLOOKUP(Table4[[#This Row],[Product_ID]],Product_Dim[Product_ID],Product_Dim[Category],0)</f>
        <v>Beauty</v>
      </c>
      <c r="P1073">
        <f>_xlfn.XLOOKUP(Table4[[#This Row],[Product_ID]],Product_Dim[Product_ID],Product_Dim[Cost Cleaned2],"0")</f>
        <v>183.04</v>
      </c>
      <c r="Q1073" s="4">
        <f>IFERROR(Table4[[#This Row],[Total Amount]]-Table4[[#This Row],[Cost]]*Table4[[#This Row],[Quantity]],0)</f>
        <v>1559.4832000000001</v>
      </c>
    </row>
    <row r="1074" spans="1:17" x14ac:dyDescent="0.35">
      <c r="A1074" t="s">
        <v>2887</v>
      </c>
      <c r="B1074" s="1">
        <v>45653</v>
      </c>
      <c r="C1074" t="s">
        <v>641</v>
      </c>
      <c r="D1074" t="s">
        <v>1584</v>
      </c>
      <c r="E1074" t="s">
        <v>1776</v>
      </c>
      <c r="F1074" t="str">
        <f>_xlfn.XLOOKUP(Table4[[#This Row],[Store_ID]],Table2[Store_ID],Table2[Region],"Unknown")</f>
        <v>West</v>
      </c>
      <c r="G1074">
        <v>1</v>
      </c>
      <c r="H1074">
        <f>IF(ISBLANK(G1074),AVERAGE(Table4[Quantity]),(G1074))</f>
        <v>1</v>
      </c>
      <c r="I1074">
        <v>66.22</v>
      </c>
      <c r="J1074">
        <f>IF(ISBLANK(I1074),AVERAGE(Table4[Unit_Price]),(I1074))</f>
        <v>66.22</v>
      </c>
      <c r="K1074">
        <v>0.02</v>
      </c>
      <c r="L1074">
        <f>Table4[[#This Row],[Quantity cleaned]]*Table4[[#This Row],[Unit Price Cleaned]]*(1-Table4[[#This Row],[Discount]])</f>
        <v>64.895600000000002</v>
      </c>
      <c r="M1074">
        <f>IF(ISBLANK(L1074),AVERAGE(Table4[Total Amount]),(L1074))</f>
        <v>64.895600000000002</v>
      </c>
      <c r="N1074" t="str">
        <f>_xlfn.XLOOKUP(Table4[[#This Row],[Product_ID]],Product_Dim[Product_ID],Product_Dim[Product_Name],"Missing")</f>
        <v>Multi-Purpose Storage Box</v>
      </c>
      <c r="O1074" t="str">
        <f>_xlfn.XLOOKUP(Table4[[#This Row],[Product_ID]],Product_Dim[Product_ID],Product_Dim[Category],0)</f>
        <v>Home</v>
      </c>
      <c r="P1074">
        <f>_xlfn.XLOOKUP(Table4[[#This Row],[Product_ID]],Product_Dim[Product_ID],Product_Dim[Cost Cleaned2],"0")</f>
        <v>123.46</v>
      </c>
      <c r="Q1074" s="4">
        <f>IFERROR(Table4[[#This Row],[Total Amount]]-Table4[[#This Row],[Cost]]*Table4[[#This Row],[Quantity]],0)</f>
        <v>-58.564399999999992</v>
      </c>
    </row>
    <row r="1075" spans="1:17" x14ac:dyDescent="0.35">
      <c r="A1075" t="s">
        <v>2888</v>
      </c>
      <c r="B1075" s="1">
        <v>45241</v>
      </c>
      <c r="C1075" t="s">
        <v>1054</v>
      </c>
      <c r="D1075" t="s">
        <v>1670</v>
      </c>
      <c r="E1075" t="s">
        <v>1793</v>
      </c>
      <c r="F1075" t="str">
        <f>_xlfn.XLOOKUP(Table4[[#This Row],[Store_ID]],Table2[Store_ID],Table2[Region],"Unknown")</f>
        <v>South</v>
      </c>
      <c r="G1075">
        <v>2</v>
      </c>
      <c r="H1075">
        <f>IF(ISBLANK(G1075),AVERAGE(Table4[Quantity]),(G1075))</f>
        <v>2</v>
      </c>
      <c r="I1075">
        <v>891.8</v>
      </c>
      <c r="J1075">
        <f>IF(ISBLANK(I1075),AVERAGE(Table4[Unit_Price]),(I1075))</f>
        <v>891.8</v>
      </c>
      <c r="K1075">
        <v>0.28999999999999998</v>
      </c>
      <c r="L1075">
        <f>Table4[[#This Row],[Quantity cleaned]]*Table4[[#This Row],[Unit Price Cleaned]]*(1-Table4[[#This Row],[Discount]])</f>
        <v>1266.3559999999998</v>
      </c>
      <c r="M1075">
        <f>IF(ISBLANK(L1075),AVERAGE(Table4[Total Amount]),(L1075))</f>
        <v>1266.3559999999998</v>
      </c>
      <c r="N1075" t="str">
        <f>_xlfn.XLOOKUP(Table4[[#This Row],[Product_ID]],Product_Dim[Product_ID],Product_Dim[Product_Name],"Missing")</f>
        <v>Matte Lipstick Set</v>
      </c>
      <c r="O1075" t="str">
        <f>_xlfn.XLOOKUP(Table4[[#This Row],[Product_ID]],Product_Dim[Product_ID],Product_Dim[Category],0)</f>
        <v>Beauty</v>
      </c>
      <c r="P1075">
        <f>_xlfn.XLOOKUP(Table4[[#This Row],[Product_ID]],Product_Dim[Product_ID],Product_Dim[Cost Cleaned2],"0")</f>
        <v>299.11</v>
      </c>
      <c r="Q1075" s="4">
        <f>IFERROR(Table4[[#This Row],[Total Amount]]-Table4[[#This Row],[Cost]]*Table4[[#This Row],[Quantity]],0)</f>
        <v>668.13599999999974</v>
      </c>
    </row>
    <row r="1076" spans="1:17" x14ac:dyDescent="0.35">
      <c r="A1076" t="s">
        <v>2889</v>
      </c>
      <c r="B1076" s="1">
        <v>45428</v>
      </c>
      <c r="C1076" t="s">
        <v>1131</v>
      </c>
      <c r="D1076" t="s">
        <v>1692</v>
      </c>
      <c r="E1076" t="s">
        <v>1780</v>
      </c>
      <c r="F1076" t="str">
        <f>_xlfn.XLOOKUP(Table4[[#This Row],[Store_ID]],Table2[Store_ID],Table2[Region],"Unknown")</f>
        <v>South</v>
      </c>
      <c r="G1076">
        <v>4</v>
      </c>
      <c r="H1076">
        <f>IF(ISBLANK(G1076),AVERAGE(Table4[Quantity]),(G1076))</f>
        <v>4</v>
      </c>
      <c r="I1076">
        <v>255.48</v>
      </c>
      <c r="J1076">
        <f>IF(ISBLANK(I1076),AVERAGE(Table4[Unit_Price]),(I1076))</f>
        <v>255.48</v>
      </c>
      <c r="K1076">
        <v>0.03</v>
      </c>
      <c r="L1076">
        <f>Table4[[#This Row],[Quantity cleaned]]*Table4[[#This Row],[Unit Price Cleaned]]*(1-Table4[[#This Row],[Discount]])</f>
        <v>991.26239999999996</v>
      </c>
      <c r="M1076">
        <f>IF(ISBLANK(L1076),AVERAGE(Table4[Total Amount]),(L1076))</f>
        <v>991.26239999999996</v>
      </c>
      <c r="N1076" t="str">
        <f>_xlfn.XLOOKUP(Table4[[#This Row],[Product_ID]],Product_Dim[Product_ID],Product_Dim[Product_Name],"Missing")</f>
        <v>Women's Ankle Boots</v>
      </c>
      <c r="O1076" t="str">
        <f>_xlfn.XLOOKUP(Table4[[#This Row],[Product_ID]],Product_Dim[Product_ID],Product_Dim[Category],0)</f>
        <v>Clothing</v>
      </c>
      <c r="P1076">
        <f>_xlfn.XLOOKUP(Table4[[#This Row],[Product_ID]],Product_Dim[Product_ID],Product_Dim[Cost Cleaned2],"0")</f>
        <v>158.13999999999999</v>
      </c>
      <c r="Q1076" s="4">
        <f>IFERROR(Table4[[#This Row],[Total Amount]]-Table4[[#This Row],[Cost]]*Table4[[#This Row],[Quantity]],0)</f>
        <v>358.70240000000001</v>
      </c>
    </row>
    <row r="1077" spans="1:17" x14ac:dyDescent="0.35">
      <c r="A1077" t="s">
        <v>2890</v>
      </c>
      <c r="B1077" s="1">
        <v>45593</v>
      </c>
      <c r="C1077" t="s">
        <v>946</v>
      </c>
      <c r="D1077" t="s">
        <v>1710</v>
      </c>
      <c r="E1077" t="s">
        <v>1801</v>
      </c>
      <c r="F1077" t="str">
        <f>_xlfn.XLOOKUP(Table4[[#This Row],[Store_ID]],Table2[Store_ID],Table2[Region],"Unknown")</f>
        <v>North</v>
      </c>
      <c r="G1077">
        <v>4</v>
      </c>
      <c r="H1077">
        <f>IF(ISBLANK(G1077),AVERAGE(Table4[Quantity]),(G1077))</f>
        <v>4</v>
      </c>
      <c r="I1077">
        <v>604.87</v>
      </c>
      <c r="J1077">
        <f>IF(ISBLANK(I1077),AVERAGE(Table4[Unit_Price]),(I1077))</f>
        <v>604.87</v>
      </c>
      <c r="K1077">
        <v>0.28000000000000003</v>
      </c>
      <c r="L1077">
        <f>Table4[[#This Row],[Quantity cleaned]]*Table4[[#This Row],[Unit Price Cleaned]]*(1-Table4[[#This Row],[Discount]])</f>
        <v>1742.0255999999999</v>
      </c>
      <c r="M1077">
        <f>IF(ISBLANK(L1077),AVERAGE(Table4[Total Amount]),(L1077))</f>
        <v>1742.0255999999999</v>
      </c>
      <c r="N1077" t="str">
        <f>_xlfn.XLOOKUP(Table4[[#This Row],[Product_ID]],Product_Dim[Product_ID],Product_Dim[Product_Name],"Missing")</f>
        <v>Wooden Bookshelf</v>
      </c>
      <c r="O1077" t="str">
        <f>_xlfn.XLOOKUP(Table4[[#This Row],[Product_ID]],Product_Dim[Product_ID],Product_Dim[Category],0)</f>
        <v>Home</v>
      </c>
      <c r="P1077">
        <f>_xlfn.XLOOKUP(Table4[[#This Row],[Product_ID]],Product_Dim[Product_ID],Product_Dim[Cost Cleaned2],"0")</f>
        <v>388.46</v>
      </c>
      <c r="Q1077" s="4">
        <f>IFERROR(Table4[[#This Row],[Total Amount]]-Table4[[#This Row],[Cost]]*Table4[[#This Row],[Quantity]],0)</f>
        <v>188.18560000000002</v>
      </c>
    </row>
    <row r="1078" spans="1:17" x14ac:dyDescent="0.35">
      <c r="A1078" t="s">
        <v>2891</v>
      </c>
      <c r="B1078" s="1">
        <v>45370</v>
      </c>
      <c r="C1078" t="s">
        <v>170</v>
      </c>
      <c r="D1078" t="s">
        <v>1608</v>
      </c>
      <c r="E1078" t="s">
        <v>1801</v>
      </c>
      <c r="F1078" t="str">
        <f>_xlfn.XLOOKUP(Table4[[#This Row],[Store_ID]],Table2[Store_ID],Table2[Region],"Unknown")</f>
        <v>North</v>
      </c>
      <c r="G1078">
        <v>3</v>
      </c>
      <c r="H1078">
        <f>IF(ISBLANK(G1078),AVERAGE(Table4[Quantity]),(G1078))</f>
        <v>3</v>
      </c>
      <c r="I1078">
        <v>623.82000000000005</v>
      </c>
      <c r="J1078">
        <f>IF(ISBLANK(I1078),AVERAGE(Table4[Unit_Price]),(I1078))</f>
        <v>623.82000000000005</v>
      </c>
      <c r="K1078">
        <v>0.13</v>
      </c>
      <c r="L1078">
        <f>Table4[[#This Row],[Quantity cleaned]]*Table4[[#This Row],[Unit Price Cleaned]]*(1-Table4[[#This Row],[Discount]])</f>
        <v>1628.1702</v>
      </c>
      <c r="M1078">
        <f>IF(ISBLANK(L1078),AVERAGE(Table4[Total Amount]),(L1078))</f>
        <v>1628.1702</v>
      </c>
      <c r="N1078" t="str">
        <f>_xlfn.XLOOKUP(Table4[[#This Row],[Product_ID]],Product_Dim[Product_ID],Product_Dim[Product_Name],"Missing")</f>
        <v>Modern Wall Clock</v>
      </c>
      <c r="O1078" t="str">
        <f>_xlfn.XLOOKUP(Table4[[#This Row],[Product_ID]],Product_Dim[Product_ID],Product_Dim[Category],0)</f>
        <v>Home</v>
      </c>
      <c r="P1078">
        <f>_xlfn.XLOOKUP(Table4[[#This Row],[Product_ID]],Product_Dim[Product_ID],Product_Dim[Cost Cleaned2],"0")</f>
        <v>179.77</v>
      </c>
      <c r="Q1078" s="4">
        <f>IFERROR(Table4[[#This Row],[Total Amount]]-Table4[[#This Row],[Cost]]*Table4[[#This Row],[Quantity]],0)</f>
        <v>1088.8602000000001</v>
      </c>
    </row>
    <row r="1079" spans="1:17" x14ac:dyDescent="0.35">
      <c r="A1079" t="s">
        <v>2892</v>
      </c>
      <c r="B1079" s="1">
        <v>45882</v>
      </c>
      <c r="C1079" t="s">
        <v>465</v>
      </c>
      <c r="D1079" t="s">
        <v>1684</v>
      </c>
      <c r="E1079" t="s">
        <v>1798</v>
      </c>
      <c r="F1079" t="str">
        <f>_xlfn.XLOOKUP(Table4[[#This Row],[Store_ID]],Table2[Store_ID],Table2[Region],"Unknown")</f>
        <v>West</v>
      </c>
      <c r="G1079">
        <v>3</v>
      </c>
      <c r="H1079">
        <f>IF(ISBLANK(G1079),AVERAGE(Table4[Quantity]),(G1079))</f>
        <v>3</v>
      </c>
      <c r="I1079">
        <v>575.24</v>
      </c>
      <c r="J1079">
        <f>IF(ISBLANK(I1079),AVERAGE(Table4[Unit_Price]),(I1079))</f>
        <v>575.24</v>
      </c>
      <c r="K1079">
        <v>0.12</v>
      </c>
      <c r="L1079">
        <f>Table4[[#This Row],[Quantity cleaned]]*Table4[[#This Row],[Unit Price Cleaned]]*(1-Table4[[#This Row],[Discount]])</f>
        <v>1518.6336000000001</v>
      </c>
      <c r="M1079">
        <f>IF(ISBLANK(L1079),AVERAGE(Table4[Total Amount]),(L1079))</f>
        <v>1518.6336000000001</v>
      </c>
      <c r="N1079" t="str">
        <f>_xlfn.XLOOKUP(Table4[[#This Row],[Product_ID]],Product_Dim[Product_ID],Product_Dim[Product_Name],"Missing")</f>
        <v>Hair Repair Oil Treatment</v>
      </c>
      <c r="O1079" t="str">
        <f>_xlfn.XLOOKUP(Table4[[#This Row],[Product_ID]],Product_Dim[Product_ID],Product_Dim[Category],0)</f>
        <v>Beauty</v>
      </c>
      <c r="P1079">
        <f>_xlfn.XLOOKUP(Table4[[#This Row],[Product_ID]],Product_Dim[Product_ID],Product_Dim[Cost Cleaned2],"0")</f>
        <v>214.32</v>
      </c>
      <c r="Q1079" s="4">
        <f>IFERROR(Table4[[#This Row],[Total Amount]]-Table4[[#This Row],[Cost]]*Table4[[#This Row],[Quantity]],0)</f>
        <v>875.67360000000008</v>
      </c>
    </row>
    <row r="1080" spans="1:17" x14ac:dyDescent="0.35">
      <c r="A1080" t="s">
        <v>2893</v>
      </c>
      <c r="B1080" s="1">
        <v>45878</v>
      </c>
      <c r="C1080" t="s">
        <v>1281</v>
      </c>
      <c r="D1080" t="s">
        <v>1547</v>
      </c>
      <c r="E1080" t="s">
        <v>1786</v>
      </c>
      <c r="F1080" t="str">
        <f>_xlfn.XLOOKUP(Table4[[#This Row],[Store_ID]],Table2[Store_ID],Table2[Region],"Unknown")</f>
        <v>South</v>
      </c>
      <c r="G1080">
        <v>1</v>
      </c>
      <c r="H1080">
        <f>IF(ISBLANK(G1080),AVERAGE(Table4[Quantity]),(G1080))</f>
        <v>1</v>
      </c>
      <c r="I1080">
        <v>769.4</v>
      </c>
      <c r="J1080">
        <f>IF(ISBLANK(I1080),AVERAGE(Table4[Unit_Price]),(I1080))</f>
        <v>769.4</v>
      </c>
      <c r="K1080">
        <v>0.16</v>
      </c>
      <c r="L1080">
        <f>Table4[[#This Row],[Quantity cleaned]]*Table4[[#This Row],[Unit Price Cleaned]]*(1-Table4[[#This Row],[Discount]])</f>
        <v>646.29599999999994</v>
      </c>
      <c r="M1080">
        <f>IF(ISBLANK(L1080),AVERAGE(Table4[Total Amount]),(L1080))</f>
        <v>646.29599999999994</v>
      </c>
      <c r="N1080" t="str">
        <f>_xlfn.XLOOKUP(Table4[[#This Row],[Product_ID]],Product_Dim[Product_ID],Product_Dim[Product_Name],"Missing")</f>
        <v>Women's Yoga Pants</v>
      </c>
      <c r="O1080" t="str">
        <f>_xlfn.XLOOKUP(Table4[[#This Row],[Product_ID]],Product_Dim[Product_ID],Product_Dim[Category],0)</f>
        <v>Clothing</v>
      </c>
      <c r="P1080">
        <f>_xlfn.XLOOKUP(Table4[[#This Row],[Product_ID]],Product_Dim[Product_ID],Product_Dim[Cost Cleaned2],"0")</f>
        <v>306.45999999999998</v>
      </c>
      <c r="Q1080" s="4">
        <f>IFERROR(Table4[[#This Row],[Total Amount]]-Table4[[#This Row],[Cost]]*Table4[[#This Row],[Quantity]],0)</f>
        <v>339.83599999999996</v>
      </c>
    </row>
    <row r="1081" spans="1:17" x14ac:dyDescent="0.35">
      <c r="A1081" t="s">
        <v>2894</v>
      </c>
      <c r="B1081" s="1">
        <v>45420</v>
      </c>
      <c r="C1081" t="s">
        <v>1030</v>
      </c>
      <c r="D1081" t="s">
        <v>1547</v>
      </c>
      <c r="E1081" t="s">
        <v>1801</v>
      </c>
      <c r="F1081" t="str">
        <f>_xlfn.XLOOKUP(Table4[[#This Row],[Store_ID]],Table2[Store_ID],Table2[Region],"Unknown")</f>
        <v>North</v>
      </c>
      <c r="G1081">
        <v>1</v>
      </c>
      <c r="H1081">
        <f>IF(ISBLANK(G1081),AVERAGE(Table4[Quantity]),(G1081))</f>
        <v>1</v>
      </c>
      <c r="I1081">
        <v>227.28</v>
      </c>
      <c r="J1081">
        <f>IF(ISBLANK(I1081),AVERAGE(Table4[Unit_Price]),(I1081))</f>
        <v>227.28</v>
      </c>
      <c r="K1081">
        <v>0.13</v>
      </c>
      <c r="L1081">
        <f>Table4[[#This Row],[Quantity cleaned]]*Table4[[#This Row],[Unit Price Cleaned]]*(1-Table4[[#This Row],[Discount]])</f>
        <v>197.7336</v>
      </c>
      <c r="M1081">
        <f>IF(ISBLANK(L1081),AVERAGE(Table4[Total Amount]),(L1081))</f>
        <v>197.7336</v>
      </c>
      <c r="N1081" t="str">
        <f>_xlfn.XLOOKUP(Table4[[#This Row],[Product_ID]],Product_Dim[Product_ID],Product_Dim[Product_Name],"Missing")</f>
        <v>Women's Yoga Pants</v>
      </c>
      <c r="O1081" t="str">
        <f>_xlfn.XLOOKUP(Table4[[#This Row],[Product_ID]],Product_Dim[Product_ID],Product_Dim[Category],0)</f>
        <v>Clothing</v>
      </c>
      <c r="P1081">
        <f>_xlfn.XLOOKUP(Table4[[#This Row],[Product_ID]],Product_Dim[Product_ID],Product_Dim[Cost Cleaned2],"0")</f>
        <v>306.45999999999998</v>
      </c>
      <c r="Q1081" s="4">
        <f>IFERROR(Table4[[#This Row],[Total Amount]]-Table4[[#This Row],[Cost]]*Table4[[#This Row],[Quantity]],0)</f>
        <v>-108.72639999999998</v>
      </c>
    </row>
    <row r="1082" spans="1:17" x14ac:dyDescent="0.35">
      <c r="A1082" t="s">
        <v>2895</v>
      </c>
      <c r="B1082" s="1">
        <v>45361</v>
      </c>
      <c r="C1082" t="s">
        <v>190</v>
      </c>
      <c r="D1082" t="s">
        <v>1543</v>
      </c>
      <c r="E1082" t="s">
        <v>1801</v>
      </c>
      <c r="F1082" t="str">
        <f>_xlfn.XLOOKUP(Table4[[#This Row],[Store_ID]],Table2[Store_ID],Table2[Region],"Unknown")</f>
        <v>North</v>
      </c>
      <c r="G1082">
        <v>4</v>
      </c>
      <c r="H1082">
        <f>IF(ISBLANK(G1082),AVERAGE(Table4[Quantity]),(G1082))</f>
        <v>4</v>
      </c>
      <c r="I1082">
        <v>127.58</v>
      </c>
      <c r="J1082">
        <f>IF(ISBLANK(I1082),AVERAGE(Table4[Unit_Price]),(I1082))</f>
        <v>127.58</v>
      </c>
      <c r="K1082">
        <v>0.15</v>
      </c>
      <c r="L1082">
        <f>Table4[[#This Row],[Quantity cleaned]]*Table4[[#This Row],[Unit Price Cleaned]]*(1-Table4[[#This Row],[Discount]])</f>
        <v>433.77199999999999</v>
      </c>
      <c r="M1082">
        <f>IF(ISBLANK(L1082),AVERAGE(Table4[Total Amount]),(L1082))</f>
        <v>433.77199999999999</v>
      </c>
      <c r="N1082" t="str">
        <f>_xlfn.XLOOKUP(Table4[[#This Row],[Product_ID]],Product_Dim[Product_ID],Product_Dim[Product_Name],"Missing")</f>
        <v>Women's Casual Hoodie</v>
      </c>
      <c r="O1082" t="str">
        <f>_xlfn.XLOOKUP(Table4[[#This Row],[Product_ID]],Product_Dim[Product_ID],Product_Dim[Category],0)</f>
        <v>Clothing</v>
      </c>
      <c r="P1082">
        <f>_xlfn.XLOOKUP(Table4[[#This Row],[Product_ID]],Product_Dim[Product_ID],Product_Dim[Cost Cleaned2],"0")</f>
        <v>254.04361702127662</v>
      </c>
      <c r="Q1082" s="4">
        <f>IFERROR(Table4[[#This Row],[Total Amount]]-Table4[[#This Row],[Cost]]*Table4[[#This Row],[Quantity]],0)</f>
        <v>-582.40246808510642</v>
      </c>
    </row>
    <row r="1083" spans="1:17" x14ac:dyDescent="0.35">
      <c r="A1083" t="s">
        <v>2896</v>
      </c>
      <c r="B1083" s="1">
        <v>45702</v>
      </c>
      <c r="C1083" t="s">
        <v>1293</v>
      </c>
      <c r="D1083" t="s">
        <v>1630</v>
      </c>
      <c r="E1083" t="s">
        <v>1760</v>
      </c>
      <c r="F1083" t="str">
        <f>_xlfn.XLOOKUP(Table4[[#This Row],[Store_ID]],Table2[Store_ID],Table2[Region],"Unknown")</f>
        <v>North</v>
      </c>
      <c r="G1083">
        <v>1</v>
      </c>
      <c r="H1083">
        <f>IF(ISBLANK(G1083),AVERAGE(Table4[Quantity]),(G1083))</f>
        <v>1</v>
      </c>
      <c r="I1083">
        <v>793.21</v>
      </c>
      <c r="J1083">
        <f>IF(ISBLANK(I1083),AVERAGE(Table4[Unit_Price]),(I1083))</f>
        <v>793.21</v>
      </c>
      <c r="K1083">
        <v>0.09</v>
      </c>
      <c r="L1083">
        <f>Table4[[#This Row],[Quantity cleaned]]*Table4[[#This Row],[Unit Price Cleaned]]*(1-Table4[[#This Row],[Discount]])</f>
        <v>721.8211</v>
      </c>
      <c r="M1083">
        <f>IF(ISBLANK(L1083),AVERAGE(Table4[Total Amount]),(L1083))</f>
        <v>721.8211</v>
      </c>
      <c r="N1083" t="str">
        <f>_xlfn.XLOOKUP(Table4[[#This Row],[Product_ID]],Product_Dim[Product_ID],Product_Dim[Product_Name],"Missing")</f>
        <v>Adjustable Jump Rope</v>
      </c>
      <c r="O1083" t="str">
        <f>_xlfn.XLOOKUP(Table4[[#This Row],[Product_ID]],Product_Dim[Product_ID],Product_Dim[Category],0)</f>
        <v>Sports</v>
      </c>
      <c r="P1083">
        <f>_xlfn.XLOOKUP(Table4[[#This Row],[Product_ID]],Product_Dim[Product_ID],Product_Dim[Cost Cleaned2],"0")</f>
        <v>167.12</v>
      </c>
      <c r="Q1083" s="4">
        <f>IFERROR(Table4[[#This Row],[Total Amount]]-Table4[[#This Row],[Cost]]*Table4[[#This Row],[Quantity]],0)</f>
        <v>554.7011</v>
      </c>
    </row>
    <row r="1084" spans="1:17" x14ac:dyDescent="0.35">
      <c r="A1084" t="s">
        <v>2897</v>
      </c>
      <c r="B1084" s="1">
        <v>45871</v>
      </c>
      <c r="C1084" t="s">
        <v>946</v>
      </c>
      <c r="D1084" t="s">
        <v>1708</v>
      </c>
      <c r="E1084" t="s">
        <v>1788</v>
      </c>
      <c r="F1084" t="str">
        <f>_xlfn.XLOOKUP(Table4[[#This Row],[Store_ID]],Table2[Store_ID],Table2[Region],"Unknown")</f>
        <v>North</v>
      </c>
      <c r="G1084">
        <v>3</v>
      </c>
      <c r="H1084">
        <f>IF(ISBLANK(G1084),AVERAGE(Table4[Quantity]),(G1084))</f>
        <v>3</v>
      </c>
      <c r="I1084">
        <v>435.61</v>
      </c>
      <c r="J1084">
        <f>IF(ISBLANK(I1084),AVERAGE(Table4[Unit_Price]),(I1084))</f>
        <v>435.61</v>
      </c>
      <c r="K1084">
        <v>0.03</v>
      </c>
      <c r="L1084">
        <f>Table4[[#This Row],[Quantity cleaned]]*Table4[[#This Row],[Unit Price Cleaned]]*(1-Table4[[#This Row],[Discount]])</f>
        <v>1267.6251</v>
      </c>
      <c r="M1084">
        <f>IF(ISBLANK(L1084),AVERAGE(Table4[Total Amount]),(L1084))</f>
        <v>1267.6251</v>
      </c>
      <c r="N1084" t="str">
        <f>_xlfn.XLOOKUP(Table4[[#This Row],[Product_ID]],Product_Dim[Product_ID],Product_Dim[Product_Name],"Missing")</f>
        <v>Hydrating Face Cleanser</v>
      </c>
      <c r="O1084" t="str">
        <f>_xlfn.XLOOKUP(Table4[[#This Row],[Product_ID]],Product_Dim[Product_ID],Product_Dim[Category],0)</f>
        <v>Beauty</v>
      </c>
      <c r="P1084">
        <f>_xlfn.XLOOKUP(Table4[[#This Row],[Product_ID]],Product_Dim[Product_ID],Product_Dim[Cost Cleaned2],"0")</f>
        <v>254.04361702127662</v>
      </c>
      <c r="Q1084" s="4">
        <f>IFERROR(Table4[[#This Row],[Total Amount]]-Table4[[#This Row],[Cost]]*Table4[[#This Row],[Quantity]],0)</f>
        <v>505.49424893617015</v>
      </c>
    </row>
    <row r="1085" spans="1:17" x14ac:dyDescent="0.35">
      <c r="A1085" t="s">
        <v>2898</v>
      </c>
      <c r="B1085" s="1">
        <v>45531</v>
      </c>
      <c r="C1085" t="s">
        <v>1197</v>
      </c>
      <c r="D1085" t="s">
        <v>1600</v>
      </c>
      <c r="E1085" t="s">
        <v>1798</v>
      </c>
      <c r="F1085" t="str">
        <f>_xlfn.XLOOKUP(Table4[[#This Row],[Store_ID]],Table2[Store_ID],Table2[Region],"Unknown")</f>
        <v>West</v>
      </c>
      <c r="G1085">
        <v>1</v>
      </c>
      <c r="H1085">
        <f>IF(ISBLANK(G1085),AVERAGE(Table4[Quantity]),(G1085))</f>
        <v>1</v>
      </c>
      <c r="I1085">
        <v>850.06</v>
      </c>
      <c r="J1085">
        <f>IF(ISBLANK(I1085),AVERAGE(Table4[Unit_Price]),(I1085))</f>
        <v>850.06</v>
      </c>
      <c r="K1085">
        <v>0.28999999999999998</v>
      </c>
      <c r="L1085">
        <f>Table4[[#This Row],[Quantity cleaned]]*Table4[[#This Row],[Unit Price Cleaned]]*(1-Table4[[#This Row],[Discount]])</f>
        <v>603.54259999999988</v>
      </c>
      <c r="M1085">
        <f>IF(ISBLANK(L1085),AVERAGE(Table4[Total Amount]),(L1085))</f>
        <v>603.54259999999988</v>
      </c>
      <c r="N1085" t="str">
        <f>_xlfn.XLOOKUP(Table4[[#This Row],[Product_ID]],Product_Dim[Product_ID],Product_Dim[Product_Name],"Missing")</f>
        <v>Fabric Sofa Throw Blanket</v>
      </c>
      <c r="O1085" t="str">
        <f>_xlfn.XLOOKUP(Table4[[#This Row],[Product_ID]],Product_Dim[Product_ID],Product_Dim[Category],0)</f>
        <v>Home</v>
      </c>
      <c r="P1085">
        <f>_xlfn.XLOOKUP(Table4[[#This Row],[Product_ID]],Product_Dim[Product_ID],Product_Dim[Cost Cleaned2],"0")</f>
        <v>218.48</v>
      </c>
      <c r="Q1085" s="4">
        <f>IFERROR(Table4[[#This Row],[Total Amount]]-Table4[[#This Row],[Cost]]*Table4[[#This Row],[Quantity]],0)</f>
        <v>385.06259999999986</v>
      </c>
    </row>
    <row r="1086" spans="1:17" x14ac:dyDescent="0.35">
      <c r="A1086" t="s">
        <v>2899</v>
      </c>
      <c r="B1086" s="1">
        <v>45330</v>
      </c>
      <c r="C1086" t="s">
        <v>1084</v>
      </c>
      <c r="D1086" t="s">
        <v>1574</v>
      </c>
      <c r="E1086" t="s">
        <v>1798</v>
      </c>
      <c r="F1086" t="str">
        <f>_xlfn.XLOOKUP(Table4[[#This Row],[Store_ID]],Table2[Store_ID],Table2[Region],"Unknown")</f>
        <v>West</v>
      </c>
      <c r="G1086">
        <v>2</v>
      </c>
      <c r="H1086">
        <f>IF(ISBLANK(G1086),AVERAGE(Table4[Quantity]),(G1086))</f>
        <v>2</v>
      </c>
      <c r="I1086">
        <v>753.92</v>
      </c>
      <c r="J1086">
        <f>IF(ISBLANK(I1086),AVERAGE(Table4[Unit_Price]),(I1086))</f>
        <v>753.92</v>
      </c>
      <c r="K1086">
        <v>0.17</v>
      </c>
      <c r="L1086">
        <f>Table4[[#This Row],[Quantity cleaned]]*Table4[[#This Row],[Unit Price Cleaned]]*(1-Table4[[#This Row],[Discount]])</f>
        <v>1251.5071999999998</v>
      </c>
      <c r="M1086">
        <f>IF(ISBLANK(L1086),AVERAGE(Table4[Total Amount]),(L1086))</f>
        <v>1251.5071999999998</v>
      </c>
      <c r="N1086" t="str">
        <f>_xlfn.XLOOKUP(Table4[[#This Row],[Product_ID]],Product_Dim[Product_ID],Product_Dim[Product_Name],"Missing")</f>
        <v>Beard Grooming Kit</v>
      </c>
      <c r="O1086" t="str">
        <f>_xlfn.XLOOKUP(Table4[[#This Row],[Product_ID]],Product_Dim[Product_ID],Product_Dim[Category],0)</f>
        <v>Beauty</v>
      </c>
      <c r="P1086">
        <f>_xlfn.XLOOKUP(Table4[[#This Row],[Product_ID]],Product_Dim[Product_ID],Product_Dim[Cost Cleaned2],"0")</f>
        <v>337.42</v>
      </c>
      <c r="Q1086" s="4">
        <f>IFERROR(Table4[[#This Row],[Total Amount]]-Table4[[#This Row],[Cost]]*Table4[[#This Row],[Quantity]],0)</f>
        <v>576.66719999999975</v>
      </c>
    </row>
    <row r="1087" spans="1:17" x14ac:dyDescent="0.35">
      <c r="A1087" t="s">
        <v>2900</v>
      </c>
      <c r="B1087" s="1">
        <v>45311</v>
      </c>
      <c r="C1087" t="s">
        <v>1496</v>
      </c>
      <c r="D1087" t="s">
        <v>1547</v>
      </c>
      <c r="E1087" t="s">
        <v>1791</v>
      </c>
      <c r="F1087" t="str">
        <f>_xlfn.XLOOKUP(Table4[[#This Row],[Store_ID]],Table2[Store_ID],Table2[Region],"Unknown")</f>
        <v>East</v>
      </c>
      <c r="G1087">
        <v>3</v>
      </c>
      <c r="H1087">
        <f>IF(ISBLANK(G1087),AVERAGE(Table4[Quantity]),(G1087))</f>
        <v>3</v>
      </c>
      <c r="I1087">
        <v>408.99</v>
      </c>
      <c r="J1087">
        <f>IF(ISBLANK(I1087),AVERAGE(Table4[Unit_Price]),(I1087))</f>
        <v>408.99</v>
      </c>
      <c r="K1087">
        <v>0.27</v>
      </c>
      <c r="L1087">
        <f>Table4[[#This Row],[Quantity cleaned]]*Table4[[#This Row],[Unit Price Cleaned]]*(1-Table4[[#This Row],[Discount]])</f>
        <v>895.68809999999996</v>
      </c>
      <c r="M1087">
        <f>IF(ISBLANK(L1087),AVERAGE(Table4[Total Amount]),(L1087))</f>
        <v>895.68809999999996</v>
      </c>
      <c r="N1087" t="str">
        <f>_xlfn.XLOOKUP(Table4[[#This Row],[Product_ID]],Product_Dim[Product_ID],Product_Dim[Product_Name],"Missing")</f>
        <v>Women's Yoga Pants</v>
      </c>
      <c r="O1087" t="str">
        <f>_xlfn.XLOOKUP(Table4[[#This Row],[Product_ID]],Product_Dim[Product_ID],Product_Dim[Category],0)</f>
        <v>Clothing</v>
      </c>
      <c r="P1087">
        <f>_xlfn.XLOOKUP(Table4[[#This Row],[Product_ID]],Product_Dim[Product_ID],Product_Dim[Cost Cleaned2],"0")</f>
        <v>306.45999999999998</v>
      </c>
      <c r="Q1087" s="4">
        <f>IFERROR(Table4[[#This Row],[Total Amount]]-Table4[[#This Row],[Cost]]*Table4[[#This Row],[Quantity]],0)</f>
        <v>-23.691899999999919</v>
      </c>
    </row>
    <row r="1088" spans="1:17" x14ac:dyDescent="0.35">
      <c r="A1088" t="s">
        <v>2901</v>
      </c>
      <c r="B1088" s="1">
        <v>45567</v>
      </c>
      <c r="C1088" t="s">
        <v>900</v>
      </c>
      <c r="D1088" t="s">
        <v>1656</v>
      </c>
      <c r="E1088" t="s">
        <v>1767</v>
      </c>
      <c r="F1088" t="str">
        <f>_xlfn.XLOOKUP(Table4[[#This Row],[Store_ID]],Table2[Store_ID],Table2[Region],"Unknown")</f>
        <v>North</v>
      </c>
      <c r="G1088">
        <v>3</v>
      </c>
      <c r="H1088">
        <f>IF(ISBLANK(G1088),AVERAGE(Table4[Quantity]),(G1088))</f>
        <v>3</v>
      </c>
      <c r="I1088">
        <v>404.5</v>
      </c>
      <c r="J1088">
        <f>IF(ISBLANK(I1088),AVERAGE(Table4[Unit_Price]),(I1088))</f>
        <v>404.5</v>
      </c>
      <c r="K1088">
        <v>0.22</v>
      </c>
      <c r="L1088">
        <f>Table4[[#This Row],[Quantity cleaned]]*Table4[[#This Row],[Unit Price Cleaned]]*(1-Table4[[#This Row],[Discount]])</f>
        <v>946.53000000000009</v>
      </c>
      <c r="M1088">
        <f>IF(ISBLANK(L1088),AVERAGE(Table4[Total Amount]),(L1088))</f>
        <v>946.53000000000009</v>
      </c>
      <c r="N1088" t="str">
        <f>_xlfn.XLOOKUP(Table4[[#This Row],[Product_ID]],Product_Dim[Product_ID],Product_Dim[Product_Name],"Missing")</f>
        <v>Foam Roller</v>
      </c>
      <c r="O1088" t="str">
        <f>_xlfn.XLOOKUP(Table4[[#This Row],[Product_ID]],Product_Dim[Product_ID],Product_Dim[Category],0)</f>
        <v>Sports</v>
      </c>
      <c r="P1088">
        <f>_xlfn.XLOOKUP(Table4[[#This Row],[Product_ID]],Product_Dim[Product_ID],Product_Dim[Cost Cleaned2],"0")</f>
        <v>30.62</v>
      </c>
      <c r="Q1088" s="4">
        <f>IFERROR(Table4[[#This Row],[Total Amount]]-Table4[[#This Row],[Cost]]*Table4[[#This Row],[Quantity]],0)</f>
        <v>854.67000000000007</v>
      </c>
    </row>
    <row r="1089" spans="1:17" x14ac:dyDescent="0.35">
      <c r="A1089" t="s">
        <v>2902</v>
      </c>
      <c r="B1089" s="1">
        <v>45239</v>
      </c>
      <c r="C1089" t="s">
        <v>1182</v>
      </c>
      <c r="D1089" t="s">
        <v>1620</v>
      </c>
      <c r="E1089" t="s">
        <v>1760</v>
      </c>
      <c r="F1089" t="str">
        <f>_xlfn.XLOOKUP(Table4[[#This Row],[Store_ID]],Table2[Store_ID],Table2[Region],"Unknown")</f>
        <v>North</v>
      </c>
      <c r="G1089">
        <v>3</v>
      </c>
      <c r="H1089">
        <f>IF(ISBLANK(G1089),AVERAGE(Table4[Quantity]),(G1089))</f>
        <v>3</v>
      </c>
      <c r="I1089">
        <v>717.81</v>
      </c>
      <c r="J1089">
        <f>IF(ISBLANK(I1089),AVERAGE(Table4[Unit_Price]),(I1089))</f>
        <v>717.81</v>
      </c>
      <c r="K1089">
        <v>0.17</v>
      </c>
      <c r="L1089">
        <f>Table4[[#This Row],[Quantity cleaned]]*Table4[[#This Row],[Unit Price Cleaned]]*(1-Table4[[#This Row],[Discount]])</f>
        <v>1787.3468999999998</v>
      </c>
      <c r="M1089">
        <f>IF(ISBLANK(L1089),AVERAGE(Table4[Total Amount]),(L1089))</f>
        <v>1787.3468999999998</v>
      </c>
      <c r="N1089" t="str">
        <f>_xlfn.XLOOKUP(Table4[[#This Row],[Product_ID]],Product_Dim[Product_ID],Product_Dim[Product_Name],"Missing")</f>
        <v>Portable Power Bank</v>
      </c>
      <c r="O1089" t="str">
        <f>_xlfn.XLOOKUP(Table4[[#This Row],[Product_ID]],Product_Dim[Product_ID],Product_Dim[Category],0)</f>
        <v>Electronics</v>
      </c>
      <c r="P1089">
        <f>_xlfn.XLOOKUP(Table4[[#This Row],[Product_ID]],Product_Dim[Product_ID],Product_Dim[Cost Cleaned2],"0")</f>
        <v>326.06</v>
      </c>
      <c r="Q1089" s="4">
        <f>IFERROR(Table4[[#This Row],[Total Amount]]-Table4[[#This Row],[Cost]]*Table4[[#This Row],[Quantity]],0)</f>
        <v>809.16689999999971</v>
      </c>
    </row>
    <row r="1090" spans="1:17" x14ac:dyDescent="0.35">
      <c r="A1090" t="s">
        <v>2903</v>
      </c>
      <c r="B1090" s="1">
        <v>45284</v>
      </c>
      <c r="C1090" t="s">
        <v>798</v>
      </c>
      <c r="D1090" t="s">
        <v>1710</v>
      </c>
      <c r="E1090" t="s">
        <v>1751</v>
      </c>
      <c r="F1090" t="str">
        <f>_xlfn.XLOOKUP(Table4[[#This Row],[Store_ID]],Table2[Store_ID],Table2[Region],"Unknown")</f>
        <v>North</v>
      </c>
      <c r="G1090">
        <v>3</v>
      </c>
      <c r="H1090">
        <f>IF(ISBLANK(G1090),AVERAGE(Table4[Quantity]),(G1090))</f>
        <v>3</v>
      </c>
      <c r="I1090">
        <v>204.77</v>
      </c>
      <c r="J1090">
        <f>IF(ISBLANK(I1090),AVERAGE(Table4[Unit_Price]),(I1090))</f>
        <v>204.77</v>
      </c>
      <c r="K1090">
        <v>0.14000000000000001</v>
      </c>
      <c r="L1090">
        <f>Table4[[#This Row],[Quantity cleaned]]*Table4[[#This Row],[Unit Price Cleaned]]*(1-Table4[[#This Row],[Discount]])</f>
        <v>528.3066</v>
      </c>
      <c r="M1090">
        <f>IF(ISBLANK(L1090),AVERAGE(Table4[Total Amount]),(L1090))</f>
        <v>528.3066</v>
      </c>
      <c r="N1090" t="str">
        <f>_xlfn.XLOOKUP(Table4[[#This Row],[Product_ID]],Product_Dim[Product_ID],Product_Dim[Product_Name],"Missing")</f>
        <v>Wooden Bookshelf</v>
      </c>
      <c r="O1090" t="str">
        <f>_xlfn.XLOOKUP(Table4[[#This Row],[Product_ID]],Product_Dim[Product_ID],Product_Dim[Category],0)</f>
        <v>Home</v>
      </c>
      <c r="P1090">
        <f>_xlfn.XLOOKUP(Table4[[#This Row],[Product_ID]],Product_Dim[Product_ID],Product_Dim[Cost Cleaned2],"0")</f>
        <v>388.46</v>
      </c>
      <c r="Q1090" s="4">
        <f>IFERROR(Table4[[#This Row],[Total Amount]]-Table4[[#This Row],[Cost]]*Table4[[#This Row],[Quantity]],0)</f>
        <v>-637.07339999999988</v>
      </c>
    </row>
    <row r="1091" spans="1:17" x14ac:dyDescent="0.35">
      <c r="A1091" t="s">
        <v>2904</v>
      </c>
      <c r="B1091" s="1">
        <v>45686</v>
      </c>
      <c r="C1091" t="s">
        <v>148</v>
      </c>
      <c r="D1091" t="s">
        <v>1638</v>
      </c>
      <c r="E1091" t="s">
        <v>1804</v>
      </c>
      <c r="F1091" t="str">
        <f>_xlfn.XLOOKUP(Table4[[#This Row],[Store_ID]],Table2[Store_ID],Table2[Region],"Unknown")</f>
        <v>East</v>
      </c>
      <c r="G1091">
        <v>4</v>
      </c>
      <c r="H1091">
        <f>IF(ISBLANK(G1091),AVERAGE(Table4[Quantity]),(G1091))</f>
        <v>4</v>
      </c>
      <c r="I1091">
        <v>106.23</v>
      </c>
      <c r="J1091">
        <f>IF(ISBLANK(I1091),AVERAGE(Table4[Unit_Price]),(I1091))</f>
        <v>106.23</v>
      </c>
      <c r="K1091">
        <v>0.28000000000000003</v>
      </c>
      <c r="L1091">
        <f>Table4[[#This Row],[Quantity cleaned]]*Table4[[#This Row],[Unit Price Cleaned]]*(1-Table4[[#This Row],[Discount]])</f>
        <v>305.94240000000002</v>
      </c>
      <c r="M1091">
        <f>IF(ISBLANK(L1091),AVERAGE(Table4[Total Amount]),(L1091))</f>
        <v>305.94240000000002</v>
      </c>
      <c r="N1091" t="str">
        <f>_xlfn.XLOOKUP(Table4[[#This Row],[Product_ID]],Product_Dim[Product_ID],Product_Dim[Product_Name],"Missing")</f>
        <v>Car Dashboard Phone Holder</v>
      </c>
      <c r="O1091" t="str">
        <f>_xlfn.XLOOKUP(Table4[[#This Row],[Product_ID]],Product_Dim[Product_ID],Product_Dim[Category],0)</f>
        <v>Electronics</v>
      </c>
      <c r="P1091">
        <f>_xlfn.XLOOKUP(Table4[[#This Row],[Product_ID]],Product_Dim[Product_ID],Product_Dim[Cost Cleaned2],"0")</f>
        <v>177.98</v>
      </c>
      <c r="Q1091" s="4">
        <f>IFERROR(Table4[[#This Row],[Total Amount]]-Table4[[#This Row],[Cost]]*Table4[[#This Row],[Quantity]],0)</f>
        <v>-405.97759999999994</v>
      </c>
    </row>
    <row r="1092" spans="1:17" x14ac:dyDescent="0.35">
      <c r="A1092" t="s">
        <v>2905</v>
      </c>
      <c r="B1092" s="1">
        <v>45824</v>
      </c>
      <c r="C1092" t="s">
        <v>1018</v>
      </c>
      <c r="D1092" t="s">
        <v>1674</v>
      </c>
      <c r="E1092" t="s">
        <v>1767</v>
      </c>
      <c r="F1092" t="str">
        <f>_xlfn.XLOOKUP(Table4[[#This Row],[Store_ID]],Table2[Store_ID],Table2[Region],"Unknown")</f>
        <v>North</v>
      </c>
      <c r="G1092">
        <v>2</v>
      </c>
      <c r="H1092">
        <f>IF(ISBLANK(G1092),AVERAGE(Table4[Quantity]),(G1092))</f>
        <v>2</v>
      </c>
      <c r="I1092">
        <v>769.48</v>
      </c>
      <c r="J1092">
        <f>IF(ISBLANK(I1092),AVERAGE(Table4[Unit_Price]),(I1092))</f>
        <v>769.48</v>
      </c>
      <c r="K1092">
        <v>0.11</v>
      </c>
      <c r="L1092">
        <f>Table4[[#This Row],[Quantity cleaned]]*Table4[[#This Row],[Unit Price Cleaned]]*(1-Table4[[#This Row],[Discount]])</f>
        <v>1369.6744000000001</v>
      </c>
      <c r="M1092">
        <f>IF(ISBLANK(L1092),AVERAGE(Table4[Total Amount]),(L1092))</f>
        <v>1369.6744000000001</v>
      </c>
      <c r="N1092" t="str">
        <f>_xlfn.XLOOKUP(Table4[[#This Row],[Product_ID]],Product_Dim[Product_ID],Product_Dim[Product_Name],"Missing")</f>
        <v>Women's Hair Dryer Brush</v>
      </c>
      <c r="O1092" t="str">
        <f>_xlfn.XLOOKUP(Table4[[#This Row],[Product_ID]],Product_Dim[Product_ID],Product_Dim[Category],0)</f>
        <v>Beauty</v>
      </c>
      <c r="P1092">
        <f>_xlfn.XLOOKUP(Table4[[#This Row],[Product_ID]],Product_Dim[Product_ID],Product_Dim[Cost Cleaned2],"0")</f>
        <v>340.39</v>
      </c>
      <c r="Q1092" s="4">
        <f>IFERROR(Table4[[#This Row],[Total Amount]]-Table4[[#This Row],[Cost]]*Table4[[#This Row],[Quantity]],0)</f>
        <v>688.89440000000013</v>
      </c>
    </row>
    <row r="1093" spans="1:17" x14ac:dyDescent="0.35">
      <c r="A1093" t="s">
        <v>2906</v>
      </c>
      <c r="B1093" s="1">
        <v>45867</v>
      </c>
      <c r="C1093" t="s">
        <v>810</v>
      </c>
      <c r="D1093" t="s">
        <v>1656</v>
      </c>
      <c r="E1093" t="s">
        <v>1791</v>
      </c>
      <c r="F1093" t="str">
        <f>_xlfn.XLOOKUP(Table4[[#This Row],[Store_ID]],Table2[Store_ID],Table2[Region],"Unknown")</f>
        <v>East</v>
      </c>
      <c r="G1093">
        <v>2</v>
      </c>
      <c r="H1093">
        <f>IF(ISBLANK(G1093),AVERAGE(Table4[Quantity]),(G1093))</f>
        <v>2</v>
      </c>
      <c r="I1093">
        <v>714.21</v>
      </c>
      <c r="J1093">
        <f>IF(ISBLANK(I1093),AVERAGE(Table4[Unit_Price]),(I1093))</f>
        <v>714.21</v>
      </c>
      <c r="K1093">
        <v>0.14000000000000001</v>
      </c>
      <c r="L1093">
        <f>Table4[[#This Row],[Quantity cleaned]]*Table4[[#This Row],[Unit Price Cleaned]]*(1-Table4[[#This Row],[Discount]])</f>
        <v>1228.4412</v>
      </c>
      <c r="M1093">
        <f>IF(ISBLANK(L1093),AVERAGE(Table4[Total Amount]),(L1093))</f>
        <v>1228.4412</v>
      </c>
      <c r="N1093" t="str">
        <f>_xlfn.XLOOKUP(Table4[[#This Row],[Product_ID]],Product_Dim[Product_ID],Product_Dim[Product_Name],"Missing")</f>
        <v>Foam Roller</v>
      </c>
      <c r="O1093" t="str">
        <f>_xlfn.XLOOKUP(Table4[[#This Row],[Product_ID]],Product_Dim[Product_ID],Product_Dim[Category],0)</f>
        <v>Sports</v>
      </c>
      <c r="P1093">
        <f>_xlfn.XLOOKUP(Table4[[#This Row],[Product_ID]],Product_Dim[Product_ID],Product_Dim[Cost Cleaned2],"0")</f>
        <v>30.62</v>
      </c>
      <c r="Q1093" s="4">
        <f>IFERROR(Table4[[#This Row],[Total Amount]]-Table4[[#This Row],[Cost]]*Table4[[#This Row],[Quantity]],0)</f>
        <v>1167.2012</v>
      </c>
    </row>
    <row r="1094" spans="1:17" x14ac:dyDescent="0.35">
      <c r="A1094" t="s">
        <v>2907</v>
      </c>
      <c r="B1094" s="1">
        <v>45578</v>
      </c>
      <c r="C1094" t="s">
        <v>858</v>
      </c>
      <c r="D1094" t="s">
        <v>1564</v>
      </c>
      <c r="E1094" t="s">
        <v>1795</v>
      </c>
      <c r="F1094" t="str">
        <f>_xlfn.XLOOKUP(Table4[[#This Row],[Store_ID]],Table2[Store_ID],Table2[Region],"Unknown")</f>
        <v>North</v>
      </c>
      <c r="G1094">
        <v>4</v>
      </c>
      <c r="H1094">
        <f>IF(ISBLANK(G1094),AVERAGE(Table4[Quantity]),(G1094))</f>
        <v>4</v>
      </c>
      <c r="I1094">
        <v>632.24</v>
      </c>
      <c r="J1094">
        <f>IF(ISBLANK(I1094),AVERAGE(Table4[Unit_Price]),(I1094))</f>
        <v>632.24</v>
      </c>
      <c r="K1094">
        <v>0.25</v>
      </c>
      <c r="L1094">
        <f>Table4[[#This Row],[Quantity cleaned]]*Table4[[#This Row],[Unit Price Cleaned]]*(1-Table4[[#This Row],[Discount]])</f>
        <v>1896.72</v>
      </c>
      <c r="M1094">
        <f>IF(ISBLANK(L1094),AVERAGE(Table4[Total Amount]),(L1094))</f>
        <v>1896.72</v>
      </c>
      <c r="N1094" t="str">
        <f>_xlfn.XLOOKUP(Table4[[#This Row],[Product_ID]],Product_Dim[Product_ID],Product_Dim[Product_Name],"Missing")</f>
        <v>HD Smart TV Stick</v>
      </c>
      <c r="O1094" t="str">
        <f>_xlfn.XLOOKUP(Table4[[#This Row],[Product_ID]],Product_Dim[Product_ID],Product_Dim[Category],0)</f>
        <v>Electronics</v>
      </c>
      <c r="P1094">
        <f>_xlfn.XLOOKUP(Table4[[#This Row],[Product_ID]],Product_Dim[Product_ID],Product_Dim[Cost Cleaned2],"0")</f>
        <v>449.4</v>
      </c>
      <c r="Q1094" s="4">
        <f>IFERROR(Table4[[#This Row],[Total Amount]]-Table4[[#This Row],[Cost]]*Table4[[#This Row],[Quantity]],0)</f>
        <v>99.120000000000118</v>
      </c>
    </row>
    <row r="1095" spans="1:17" x14ac:dyDescent="0.35">
      <c r="A1095" t="s">
        <v>2908</v>
      </c>
      <c r="B1095" s="1">
        <v>45575</v>
      </c>
      <c r="C1095" t="s">
        <v>533</v>
      </c>
      <c r="D1095" t="s">
        <v>1698</v>
      </c>
      <c r="E1095" t="s">
        <v>1760</v>
      </c>
      <c r="F1095" t="str">
        <f>_xlfn.XLOOKUP(Table4[[#This Row],[Store_ID]],Table2[Store_ID],Table2[Region],"Unknown")</f>
        <v>North</v>
      </c>
      <c r="G1095">
        <v>2</v>
      </c>
      <c r="H1095">
        <f>IF(ISBLANK(G1095),AVERAGE(Table4[Quantity]),(G1095))</f>
        <v>2</v>
      </c>
      <c r="I1095">
        <v>845.27</v>
      </c>
      <c r="J1095">
        <f>IF(ISBLANK(I1095),AVERAGE(Table4[Unit_Price]),(I1095))</f>
        <v>845.27</v>
      </c>
      <c r="K1095">
        <v>0.18</v>
      </c>
      <c r="L1095">
        <f>Table4[[#This Row],[Quantity cleaned]]*Table4[[#This Row],[Unit Price Cleaned]]*(1-Table4[[#This Row],[Discount]])</f>
        <v>1386.2428</v>
      </c>
      <c r="M1095">
        <f>IF(ISBLANK(L1095),AVERAGE(Table4[Total Amount]),(L1095))</f>
        <v>1386.2428</v>
      </c>
      <c r="N1095" t="str">
        <f>_xlfn.XLOOKUP(Table4[[#This Row],[Product_ID]],Product_Dim[Product_ID],Product_Dim[Product_Name],"Missing")</f>
        <v>Essential Oil Diffuser</v>
      </c>
      <c r="O1095" t="str">
        <f>_xlfn.XLOOKUP(Table4[[#This Row],[Product_ID]],Product_Dim[Product_ID],Product_Dim[Category],0)</f>
        <v>Home</v>
      </c>
      <c r="P1095">
        <f>_xlfn.XLOOKUP(Table4[[#This Row],[Product_ID]],Product_Dim[Product_ID],Product_Dim[Cost Cleaned2],"0")</f>
        <v>325.26</v>
      </c>
      <c r="Q1095" s="4">
        <f>IFERROR(Table4[[#This Row],[Total Amount]]-Table4[[#This Row],[Cost]]*Table4[[#This Row],[Quantity]],0)</f>
        <v>735.72280000000001</v>
      </c>
    </row>
    <row r="1096" spans="1:17" x14ac:dyDescent="0.35">
      <c r="A1096" t="s">
        <v>2909</v>
      </c>
      <c r="B1096" s="1">
        <v>45816</v>
      </c>
      <c r="C1096" t="s">
        <v>1522</v>
      </c>
      <c r="D1096" t="s">
        <v>1716</v>
      </c>
      <c r="E1096" t="s">
        <v>1791</v>
      </c>
      <c r="F1096" t="str">
        <f>_xlfn.XLOOKUP(Table4[[#This Row],[Store_ID]],Table2[Store_ID],Table2[Region],"Unknown")</f>
        <v>East</v>
      </c>
      <c r="G1096">
        <v>1</v>
      </c>
      <c r="H1096">
        <f>IF(ISBLANK(G1096),AVERAGE(Table4[Quantity]),(G1096))</f>
        <v>1</v>
      </c>
      <c r="I1096">
        <v>575.94000000000005</v>
      </c>
      <c r="J1096">
        <f>IF(ISBLANK(I1096),AVERAGE(Table4[Unit_Price]),(I1096))</f>
        <v>575.94000000000005</v>
      </c>
      <c r="K1096">
        <v>0.17</v>
      </c>
      <c r="L1096">
        <f>Table4[[#This Row],[Quantity cleaned]]*Table4[[#This Row],[Unit Price Cleaned]]*(1-Table4[[#This Row],[Discount]])</f>
        <v>478.03020000000004</v>
      </c>
      <c r="M1096">
        <f>IF(ISBLANK(L1096),AVERAGE(Table4[Total Amount]),(L1096))</f>
        <v>478.03020000000004</v>
      </c>
      <c r="N1096" t="str">
        <f>_xlfn.XLOOKUP(Table4[[#This Row],[Product_ID]],Product_Dim[Product_ID],Product_Dim[Product_Name],"Missing")</f>
        <v>LED Bedside Lamp</v>
      </c>
      <c r="O1096" t="str">
        <f>_xlfn.XLOOKUP(Table4[[#This Row],[Product_ID]],Product_Dim[Product_ID],Product_Dim[Category],0)</f>
        <v>Home</v>
      </c>
      <c r="P1096">
        <f>_xlfn.XLOOKUP(Table4[[#This Row],[Product_ID]],Product_Dim[Product_ID],Product_Dim[Cost Cleaned2],"0")</f>
        <v>371.38</v>
      </c>
      <c r="Q1096" s="4">
        <f>IFERROR(Table4[[#This Row],[Total Amount]]-Table4[[#This Row],[Cost]]*Table4[[#This Row],[Quantity]],0)</f>
        <v>106.65020000000004</v>
      </c>
    </row>
    <row r="1097" spans="1:17" x14ac:dyDescent="0.35">
      <c r="A1097" t="s">
        <v>2910</v>
      </c>
      <c r="B1097" s="1">
        <v>45620</v>
      </c>
      <c r="C1097" t="s">
        <v>798</v>
      </c>
      <c r="D1097" t="s">
        <v>1710</v>
      </c>
      <c r="E1097" t="s">
        <v>1795</v>
      </c>
      <c r="F1097" t="str">
        <f>_xlfn.XLOOKUP(Table4[[#This Row],[Store_ID]],Table2[Store_ID],Table2[Region],"Unknown")</f>
        <v>North</v>
      </c>
      <c r="G1097">
        <v>1</v>
      </c>
      <c r="H1097">
        <f>IF(ISBLANK(G1097),AVERAGE(Table4[Quantity]),(G1097))</f>
        <v>1</v>
      </c>
      <c r="I1097">
        <v>907.97</v>
      </c>
      <c r="J1097">
        <f>IF(ISBLANK(I1097),AVERAGE(Table4[Unit_Price]),(I1097))</f>
        <v>907.97</v>
      </c>
      <c r="K1097">
        <v>0.26</v>
      </c>
      <c r="L1097">
        <f>Table4[[#This Row],[Quantity cleaned]]*Table4[[#This Row],[Unit Price Cleaned]]*(1-Table4[[#This Row],[Discount]])</f>
        <v>671.89779999999996</v>
      </c>
      <c r="M1097">
        <f>IF(ISBLANK(L1097),AVERAGE(Table4[Total Amount]),(L1097))</f>
        <v>671.89779999999996</v>
      </c>
      <c r="N1097" t="str">
        <f>_xlfn.XLOOKUP(Table4[[#This Row],[Product_ID]],Product_Dim[Product_ID],Product_Dim[Product_Name],"Missing")</f>
        <v>Wooden Bookshelf</v>
      </c>
      <c r="O1097" t="str">
        <f>_xlfn.XLOOKUP(Table4[[#This Row],[Product_ID]],Product_Dim[Product_ID],Product_Dim[Category],0)</f>
        <v>Home</v>
      </c>
      <c r="P1097">
        <f>_xlfn.XLOOKUP(Table4[[#This Row],[Product_ID]],Product_Dim[Product_ID],Product_Dim[Cost Cleaned2],"0")</f>
        <v>388.46</v>
      </c>
      <c r="Q1097" s="4">
        <f>IFERROR(Table4[[#This Row],[Total Amount]]-Table4[[#This Row],[Cost]]*Table4[[#This Row],[Quantity]],0)</f>
        <v>283.43779999999998</v>
      </c>
    </row>
    <row r="1098" spans="1:17" x14ac:dyDescent="0.35">
      <c r="A1098" t="s">
        <v>2911</v>
      </c>
      <c r="B1098" s="1">
        <v>45695</v>
      </c>
      <c r="C1098" t="s">
        <v>844</v>
      </c>
      <c r="D1098" t="s">
        <v>1582</v>
      </c>
      <c r="E1098" t="s">
        <v>1788</v>
      </c>
      <c r="F1098" t="str">
        <f>_xlfn.XLOOKUP(Table4[[#This Row],[Store_ID]],Table2[Store_ID],Table2[Region],"Unknown")</f>
        <v>North</v>
      </c>
      <c r="G1098">
        <v>1</v>
      </c>
      <c r="H1098">
        <f>IF(ISBLANK(G1098),AVERAGE(Table4[Quantity]),(G1098))</f>
        <v>1</v>
      </c>
      <c r="I1098">
        <v>99.35</v>
      </c>
      <c r="J1098">
        <f>IF(ISBLANK(I1098),AVERAGE(Table4[Unit_Price]),(I1098))</f>
        <v>99.35</v>
      </c>
      <c r="K1098">
        <v>0.08</v>
      </c>
      <c r="L1098">
        <f>Table4[[#This Row],[Quantity cleaned]]*Table4[[#This Row],[Unit Price Cleaned]]*(1-Table4[[#This Row],[Discount]])</f>
        <v>91.402000000000001</v>
      </c>
      <c r="M1098">
        <f>IF(ISBLANK(L1098),AVERAGE(Table4[Total Amount]),(L1098))</f>
        <v>91.402000000000001</v>
      </c>
      <c r="N1098" t="str">
        <f>_xlfn.XLOOKUP(Table4[[#This Row],[Product_ID]],Product_Dim[Product_ID],Product_Dim[Product_Name],"Missing")</f>
        <v>Outdoor Sports Water Bottle</v>
      </c>
      <c r="O1098" t="str">
        <f>_xlfn.XLOOKUP(Table4[[#This Row],[Product_ID]],Product_Dim[Product_ID],Product_Dim[Category],0)</f>
        <v>Sports</v>
      </c>
      <c r="P1098">
        <f>_xlfn.XLOOKUP(Table4[[#This Row],[Product_ID]],Product_Dim[Product_ID],Product_Dim[Cost Cleaned2],"0")</f>
        <v>131.51</v>
      </c>
      <c r="Q1098" s="4">
        <f>IFERROR(Table4[[#This Row],[Total Amount]]-Table4[[#This Row],[Cost]]*Table4[[#This Row],[Quantity]],0)</f>
        <v>-40.10799999999999</v>
      </c>
    </row>
    <row r="1099" spans="1:17" x14ac:dyDescent="0.35">
      <c r="A1099" t="s">
        <v>2912</v>
      </c>
      <c r="B1099" s="1">
        <v>45596</v>
      </c>
      <c r="C1099" t="s">
        <v>256</v>
      </c>
      <c r="D1099" t="s">
        <v>1537</v>
      </c>
      <c r="E1099" t="s">
        <v>1760</v>
      </c>
      <c r="F1099" t="str">
        <f>_xlfn.XLOOKUP(Table4[[#This Row],[Store_ID]],Table2[Store_ID],Table2[Region],"Unknown")</f>
        <v>North</v>
      </c>
      <c r="G1099">
        <v>2</v>
      </c>
      <c r="H1099">
        <f>IF(ISBLANK(G1099),AVERAGE(Table4[Quantity]),(G1099))</f>
        <v>2</v>
      </c>
      <c r="I1099">
        <v>374.42</v>
      </c>
      <c r="J1099">
        <f>IF(ISBLANK(I1099),AVERAGE(Table4[Unit_Price]),(I1099))</f>
        <v>374.42</v>
      </c>
      <c r="K1099">
        <v>0.21</v>
      </c>
      <c r="L1099">
        <f>Table4[[#This Row],[Quantity cleaned]]*Table4[[#This Row],[Unit Price Cleaned]]*(1-Table4[[#This Row],[Discount]])</f>
        <v>591.58360000000005</v>
      </c>
      <c r="M1099">
        <f>IF(ISBLANK(L1099),AVERAGE(Table4[Total Amount]),(L1099))</f>
        <v>591.58360000000005</v>
      </c>
      <c r="N1099" t="str">
        <f>_xlfn.XLOOKUP(Table4[[#This Row],[Product_ID]],Product_Dim[Product_ID],Product_Dim[Product_Name],"Missing")</f>
        <v>Brother Laser Printer</v>
      </c>
      <c r="O1099" t="str">
        <f>_xlfn.XLOOKUP(Table4[[#This Row],[Product_ID]],Product_Dim[Product_ID],Product_Dim[Category],0)</f>
        <v>Electronics</v>
      </c>
      <c r="P1099">
        <f>_xlfn.XLOOKUP(Table4[[#This Row],[Product_ID]],Product_Dim[Product_ID],Product_Dim[Cost Cleaned2],"0")</f>
        <v>112.42</v>
      </c>
      <c r="Q1099" s="4">
        <f>IFERROR(Table4[[#This Row],[Total Amount]]-Table4[[#This Row],[Cost]]*Table4[[#This Row],[Quantity]],0)</f>
        <v>366.74360000000001</v>
      </c>
    </row>
    <row r="1100" spans="1:17" x14ac:dyDescent="0.35">
      <c r="A1100" t="s">
        <v>2913</v>
      </c>
      <c r="B1100" s="1">
        <v>45869</v>
      </c>
      <c r="C1100" t="s">
        <v>1476</v>
      </c>
      <c r="D1100" t="s">
        <v>1572</v>
      </c>
      <c r="E1100" t="s">
        <v>1795</v>
      </c>
      <c r="F1100" t="str">
        <f>_xlfn.XLOOKUP(Table4[[#This Row],[Store_ID]],Table2[Store_ID],Table2[Region],"Unknown")</f>
        <v>North</v>
      </c>
      <c r="G1100">
        <v>3</v>
      </c>
      <c r="H1100">
        <f>IF(ISBLANK(G1100),AVERAGE(Table4[Quantity]),(G1100))</f>
        <v>3</v>
      </c>
      <c r="I1100">
        <v>248.43</v>
      </c>
      <c r="J1100">
        <f>IF(ISBLANK(I1100),AVERAGE(Table4[Unit_Price]),(I1100))</f>
        <v>248.43</v>
      </c>
      <c r="K1100">
        <v>0.24</v>
      </c>
      <c r="L1100">
        <f>Table4[[#This Row],[Quantity cleaned]]*Table4[[#This Row],[Unit Price Cleaned]]*(1-Table4[[#This Row],[Discount]])</f>
        <v>566.42039999999997</v>
      </c>
      <c r="M1100">
        <f>IF(ISBLANK(L1100),AVERAGE(Table4[Total Amount]),(L1100))</f>
        <v>566.42039999999997</v>
      </c>
      <c r="N1100" t="str">
        <f>_xlfn.XLOOKUP(Table4[[#This Row],[Product_ID]],Product_Dim[Product_ID],Product_Dim[Product_Name],"Missing")</f>
        <v>4K Home Projector</v>
      </c>
      <c r="O1100" t="str">
        <f>_xlfn.XLOOKUP(Table4[[#This Row],[Product_ID]],Product_Dim[Product_ID],Product_Dim[Category],0)</f>
        <v>Electronics</v>
      </c>
      <c r="P1100">
        <f>_xlfn.XLOOKUP(Table4[[#This Row],[Product_ID]],Product_Dim[Product_ID],Product_Dim[Cost Cleaned2],"0")</f>
        <v>465.34</v>
      </c>
      <c r="Q1100" s="4">
        <f>IFERROR(Table4[[#This Row],[Total Amount]]-Table4[[#This Row],[Cost]]*Table4[[#This Row],[Quantity]],0)</f>
        <v>-829.59960000000001</v>
      </c>
    </row>
    <row r="1101" spans="1:17" x14ac:dyDescent="0.35">
      <c r="A1101" t="s">
        <v>2914</v>
      </c>
      <c r="B1101" s="1">
        <v>45631</v>
      </c>
      <c r="C1101" t="s">
        <v>1438</v>
      </c>
      <c r="D1101" t="s">
        <v>1712</v>
      </c>
      <c r="E1101" t="s">
        <v>1751</v>
      </c>
      <c r="F1101" t="str">
        <f>_xlfn.XLOOKUP(Table4[[#This Row],[Store_ID]],Table2[Store_ID],Table2[Region],"Unknown")</f>
        <v>North</v>
      </c>
      <c r="G1101">
        <v>1</v>
      </c>
      <c r="H1101">
        <f>IF(ISBLANK(G1101),AVERAGE(Table4[Quantity]),(G1101))</f>
        <v>1</v>
      </c>
      <c r="I1101">
        <v>784.46</v>
      </c>
      <c r="J1101">
        <f>IF(ISBLANK(I1101),AVERAGE(Table4[Unit_Price]),(I1101))</f>
        <v>784.46</v>
      </c>
      <c r="K1101">
        <v>0.14000000000000001</v>
      </c>
      <c r="L1101">
        <f>Table4[[#This Row],[Quantity cleaned]]*Table4[[#This Row],[Unit Price Cleaned]]*(1-Table4[[#This Row],[Discount]])</f>
        <v>674.63560000000007</v>
      </c>
      <c r="M1101">
        <f>IF(ISBLANK(L1101),AVERAGE(Table4[Total Amount]),(L1101))</f>
        <v>674.63560000000007</v>
      </c>
      <c r="N1101" t="str">
        <f>_xlfn.XLOOKUP(Table4[[#This Row],[Product_ID]],Product_Dim[Product_ID],Product_Dim[Product_Name],"Missing")</f>
        <v>Women's Beanie Hat</v>
      </c>
      <c r="O1101" t="str">
        <f>_xlfn.XLOOKUP(Table4[[#This Row],[Product_ID]],Product_Dim[Product_ID],Product_Dim[Category],0)</f>
        <v>Clothing</v>
      </c>
      <c r="P1101">
        <f>_xlfn.XLOOKUP(Table4[[#This Row],[Product_ID]],Product_Dim[Product_ID],Product_Dim[Cost Cleaned2],"0")</f>
        <v>119.57</v>
      </c>
      <c r="Q1101" s="4">
        <f>IFERROR(Table4[[#This Row],[Total Amount]]-Table4[[#This Row],[Cost]]*Table4[[#This Row],[Quantity]],0)</f>
        <v>555.06560000000013</v>
      </c>
    </row>
    <row r="1102" spans="1:17" x14ac:dyDescent="0.35">
      <c r="A1102" t="s">
        <v>2915</v>
      </c>
      <c r="B1102" s="1">
        <v>45379</v>
      </c>
      <c r="C1102" t="s">
        <v>822</v>
      </c>
      <c r="D1102" t="s">
        <v>1646</v>
      </c>
      <c r="E1102" t="s">
        <v>1783</v>
      </c>
      <c r="F1102" t="str">
        <f>_xlfn.XLOOKUP(Table4[[#This Row],[Store_ID]],Table2[Store_ID],Table2[Region],"Unknown")</f>
        <v>East</v>
      </c>
      <c r="G1102">
        <v>3</v>
      </c>
      <c r="H1102">
        <f>IF(ISBLANK(G1102),AVERAGE(Table4[Quantity]),(G1102))</f>
        <v>3</v>
      </c>
      <c r="I1102">
        <v>70.88</v>
      </c>
      <c r="J1102">
        <f>IF(ISBLANK(I1102),AVERAGE(Table4[Unit_Price]),(I1102))</f>
        <v>70.88</v>
      </c>
      <c r="K1102">
        <v>0.27</v>
      </c>
      <c r="L1102">
        <f>Table4[[#This Row],[Quantity cleaned]]*Table4[[#This Row],[Unit Price Cleaned]]*(1-Table4[[#This Row],[Discount]])</f>
        <v>155.22719999999998</v>
      </c>
      <c r="M1102">
        <f>IF(ISBLANK(L1102),AVERAGE(Table4[Total Amount]),(L1102))</f>
        <v>155.22719999999998</v>
      </c>
      <c r="N1102" t="str">
        <f>_xlfn.XLOOKUP(Table4[[#This Row],[Product_ID]],Product_Dim[Product_ID],Product_Dim[Product_Name],"Missing")</f>
        <v>Rugby Ball</v>
      </c>
      <c r="O1102" t="str">
        <f>_xlfn.XLOOKUP(Table4[[#This Row],[Product_ID]],Product_Dim[Product_ID],Product_Dim[Category],0)</f>
        <v>Sports</v>
      </c>
      <c r="P1102">
        <f>_xlfn.XLOOKUP(Table4[[#This Row],[Product_ID]],Product_Dim[Product_ID],Product_Dim[Cost Cleaned2],"0")</f>
        <v>212.26</v>
      </c>
      <c r="Q1102" s="4">
        <f>IFERROR(Table4[[#This Row],[Total Amount]]-Table4[[#This Row],[Cost]]*Table4[[#This Row],[Quantity]],0)</f>
        <v>-481.55279999999999</v>
      </c>
    </row>
    <row r="1103" spans="1:17" x14ac:dyDescent="0.35">
      <c r="A1103" t="s">
        <v>2916</v>
      </c>
      <c r="B1103" s="1">
        <v>45641</v>
      </c>
      <c r="C1103" t="s">
        <v>382</v>
      </c>
      <c r="D1103" t="s">
        <v>1556</v>
      </c>
      <c r="E1103" t="s">
        <v>1751</v>
      </c>
      <c r="F1103" t="str">
        <f>_xlfn.XLOOKUP(Table4[[#This Row],[Store_ID]],Table2[Store_ID],Table2[Region],"Unknown")</f>
        <v>North</v>
      </c>
      <c r="G1103">
        <v>3</v>
      </c>
      <c r="H1103">
        <f>IF(ISBLANK(G1103),AVERAGE(Table4[Quantity]),(G1103))</f>
        <v>3</v>
      </c>
      <c r="I1103">
        <v>324.29000000000002</v>
      </c>
      <c r="J1103">
        <f>IF(ISBLANK(I1103),AVERAGE(Table4[Unit_Price]),(I1103))</f>
        <v>324.29000000000002</v>
      </c>
      <c r="K1103">
        <v>0.16</v>
      </c>
      <c r="L1103">
        <f>Table4[[#This Row],[Quantity cleaned]]*Table4[[#This Row],[Unit Price Cleaned]]*(1-Table4[[#This Row],[Discount]])</f>
        <v>817.21080000000006</v>
      </c>
      <c r="M1103">
        <f>IF(ISBLANK(L1103),AVERAGE(Table4[Total Amount]),(L1103))</f>
        <v>817.21080000000006</v>
      </c>
      <c r="N1103" t="str">
        <f>_xlfn.XLOOKUP(Table4[[#This Row],[Product_ID]],Product_Dim[Product_ID],Product_Dim[Product_Name],"Missing")</f>
        <v>Wireless Bluetooth Earbuds</v>
      </c>
      <c r="O1103" t="str">
        <f>_xlfn.XLOOKUP(Table4[[#This Row],[Product_ID]],Product_Dim[Product_ID],Product_Dim[Category],0)</f>
        <v>Electronics</v>
      </c>
      <c r="P1103">
        <f>_xlfn.XLOOKUP(Table4[[#This Row],[Product_ID]],Product_Dim[Product_ID],Product_Dim[Cost Cleaned2],"0")</f>
        <v>439.07</v>
      </c>
      <c r="Q1103" s="4">
        <f>IFERROR(Table4[[#This Row],[Total Amount]]-Table4[[#This Row],[Cost]]*Table4[[#This Row],[Quantity]],0)</f>
        <v>-499.99919999999997</v>
      </c>
    </row>
    <row r="1104" spans="1:17" x14ac:dyDescent="0.35">
      <c r="A1104" t="s">
        <v>2917</v>
      </c>
      <c r="B1104" s="1">
        <v>45842</v>
      </c>
      <c r="C1104" t="s">
        <v>473</v>
      </c>
      <c r="D1104" t="s">
        <v>1572</v>
      </c>
      <c r="E1104" t="s">
        <v>1760</v>
      </c>
      <c r="F1104" t="str">
        <f>_xlfn.XLOOKUP(Table4[[#This Row],[Store_ID]],Table2[Store_ID],Table2[Region],"Unknown")</f>
        <v>North</v>
      </c>
      <c r="G1104">
        <v>4</v>
      </c>
      <c r="H1104">
        <f>IF(ISBLANK(G1104),AVERAGE(Table4[Quantity]),(G1104))</f>
        <v>4</v>
      </c>
      <c r="I1104">
        <v>243.92</v>
      </c>
      <c r="J1104">
        <f>IF(ISBLANK(I1104),AVERAGE(Table4[Unit_Price]),(I1104))</f>
        <v>243.92</v>
      </c>
      <c r="K1104">
        <v>0.02</v>
      </c>
      <c r="L1104">
        <f>Table4[[#This Row],[Quantity cleaned]]*Table4[[#This Row],[Unit Price Cleaned]]*(1-Table4[[#This Row],[Discount]])</f>
        <v>956.16639999999995</v>
      </c>
      <c r="M1104">
        <f>IF(ISBLANK(L1104),AVERAGE(Table4[Total Amount]),(L1104))</f>
        <v>956.16639999999995</v>
      </c>
      <c r="N1104" t="str">
        <f>_xlfn.XLOOKUP(Table4[[#This Row],[Product_ID]],Product_Dim[Product_ID],Product_Dim[Product_Name],"Missing")</f>
        <v>4K Home Projector</v>
      </c>
      <c r="O1104" t="str">
        <f>_xlfn.XLOOKUP(Table4[[#This Row],[Product_ID]],Product_Dim[Product_ID],Product_Dim[Category],0)</f>
        <v>Electronics</v>
      </c>
      <c r="P1104">
        <f>_xlfn.XLOOKUP(Table4[[#This Row],[Product_ID]],Product_Dim[Product_ID],Product_Dim[Cost Cleaned2],"0")</f>
        <v>465.34</v>
      </c>
      <c r="Q1104" s="4">
        <f>IFERROR(Table4[[#This Row],[Total Amount]]-Table4[[#This Row],[Cost]]*Table4[[#This Row],[Quantity]],0)</f>
        <v>-905.19359999999995</v>
      </c>
    </row>
    <row r="1105" spans="1:17" x14ac:dyDescent="0.35">
      <c r="A1105" t="s">
        <v>2918</v>
      </c>
      <c r="B1105" s="1">
        <v>45257</v>
      </c>
      <c r="C1105" t="s">
        <v>1167</v>
      </c>
      <c r="D1105" t="s">
        <v>1598</v>
      </c>
      <c r="E1105" t="s">
        <v>1791</v>
      </c>
      <c r="F1105" t="str">
        <f>_xlfn.XLOOKUP(Table4[[#This Row],[Store_ID]],Table2[Store_ID],Table2[Region],"Unknown")</f>
        <v>East</v>
      </c>
      <c r="G1105">
        <v>1</v>
      </c>
      <c r="H1105">
        <f>IF(ISBLANK(G1105),AVERAGE(Table4[Quantity]),(G1105))</f>
        <v>1</v>
      </c>
      <c r="I1105">
        <v>664.35</v>
      </c>
      <c r="J1105">
        <f>IF(ISBLANK(I1105),AVERAGE(Table4[Unit_Price]),(I1105))</f>
        <v>664.35</v>
      </c>
      <c r="K1105">
        <v>0</v>
      </c>
      <c r="L1105">
        <f>Table4[[#This Row],[Quantity cleaned]]*Table4[[#This Row],[Unit Price Cleaned]]*(1-Table4[[#This Row],[Discount]])</f>
        <v>664.35</v>
      </c>
      <c r="M1105">
        <f>IF(ISBLANK(L1105),AVERAGE(Table4[Total Amount]),(L1105))</f>
        <v>664.35</v>
      </c>
      <c r="N1105" t="str">
        <f>_xlfn.XLOOKUP(Table4[[#This Row],[Product_ID]],Product_Dim[Product_ID],Product_Dim[Product_Name],"Missing")</f>
        <v>Sports Stopwatch Timer</v>
      </c>
      <c r="O1105" t="str">
        <f>_xlfn.XLOOKUP(Table4[[#This Row],[Product_ID]],Product_Dim[Product_ID],Product_Dim[Category],0)</f>
        <v>Sports</v>
      </c>
      <c r="P1105">
        <f>_xlfn.XLOOKUP(Table4[[#This Row],[Product_ID]],Product_Dim[Product_ID],Product_Dim[Cost Cleaned2],"0")</f>
        <v>38.76</v>
      </c>
      <c r="Q1105" s="4">
        <f>IFERROR(Table4[[#This Row],[Total Amount]]-Table4[[#This Row],[Cost]]*Table4[[#This Row],[Quantity]],0)</f>
        <v>625.59</v>
      </c>
    </row>
    <row r="1106" spans="1:17" x14ac:dyDescent="0.35">
      <c r="A1106" t="s">
        <v>2919</v>
      </c>
      <c r="B1106" s="1">
        <v>45468</v>
      </c>
      <c r="C1106" t="s">
        <v>1194</v>
      </c>
      <c r="D1106" t="s">
        <v>1584</v>
      </c>
      <c r="E1106" t="s">
        <v>1783</v>
      </c>
      <c r="F1106" t="str">
        <f>_xlfn.XLOOKUP(Table4[[#This Row],[Store_ID]],Table2[Store_ID],Table2[Region],"Unknown")</f>
        <v>East</v>
      </c>
      <c r="G1106">
        <v>2</v>
      </c>
      <c r="H1106">
        <f>IF(ISBLANK(G1106),AVERAGE(Table4[Quantity]),(G1106))</f>
        <v>2</v>
      </c>
      <c r="I1106">
        <v>218.07</v>
      </c>
      <c r="J1106">
        <f>IF(ISBLANK(I1106),AVERAGE(Table4[Unit_Price]),(I1106))</f>
        <v>218.07</v>
      </c>
      <c r="K1106">
        <v>0.19</v>
      </c>
      <c r="L1106">
        <f>Table4[[#This Row],[Quantity cleaned]]*Table4[[#This Row],[Unit Price Cleaned]]*(1-Table4[[#This Row],[Discount]])</f>
        <v>353.27340000000004</v>
      </c>
      <c r="M1106">
        <f>IF(ISBLANK(L1106),AVERAGE(Table4[Total Amount]),(L1106))</f>
        <v>353.27340000000004</v>
      </c>
      <c r="N1106" t="str">
        <f>_xlfn.XLOOKUP(Table4[[#This Row],[Product_ID]],Product_Dim[Product_ID],Product_Dim[Product_Name],"Missing")</f>
        <v>Multi-Purpose Storage Box</v>
      </c>
      <c r="O1106" t="str">
        <f>_xlfn.XLOOKUP(Table4[[#This Row],[Product_ID]],Product_Dim[Product_ID],Product_Dim[Category],0)</f>
        <v>Home</v>
      </c>
      <c r="P1106">
        <f>_xlfn.XLOOKUP(Table4[[#This Row],[Product_ID]],Product_Dim[Product_ID],Product_Dim[Cost Cleaned2],"0")</f>
        <v>123.46</v>
      </c>
      <c r="Q1106" s="4">
        <f>IFERROR(Table4[[#This Row],[Total Amount]]-Table4[[#This Row],[Cost]]*Table4[[#This Row],[Quantity]],0)</f>
        <v>106.35340000000005</v>
      </c>
    </row>
    <row r="1107" spans="1:17" x14ac:dyDescent="0.35">
      <c r="A1107" t="s">
        <v>2920</v>
      </c>
      <c r="B1107" s="1">
        <v>45228</v>
      </c>
      <c r="C1107" t="s">
        <v>1191</v>
      </c>
      <c r="D1107" t="s">
        <v>1572</v>
      </c>
      <c r="E1107" t="s">
        <v>1760</v>
      </c>
      <c r="F1107" t="str">
        <f>_xlfn.XLOOKUP(Table4[[#This Row],[Store_ID]],Table2[Store_ID],Table2[Region],"Unknown")</f>
        <v>North</v>
      </c>
      <c r="G1107">
        <v>4</v>
      </c>
      <c r="H1107">
        <f>IF(ISBLANK(G1107),AVERAGE(Table4[Quantity]),(G1107))</f>
        <v>4</v>
      </c>
      <c r="I1107">
        <v>921.83</v>
      </c>
      <c r="J1107">
        <f>IF(ISBLANK(I1107),AVERAGE(Table4[Unit_Price]),(I1107))</f>
        <v>921.83</v>
      </c>
      <c r="K1107">
        <v>0.27</v>
      </c>
      <c r="L1107">
        <f>Table4[[#This Row],[Quantity cleaned]]*Table4[[#This Row],[Unit Price Cleaned]]*(1-Table4[[#This Row],[Discount]])</f>
        <v>2691.7436000000002</v>
      </c>
      <c r="M1107">
        <f>IF(ISBLANK(L1107),AVERAGE(Table4[Total Amount]),(L1107))</f>
        <v>2691.7436000000002</v>
      </c>
      <c r="N1107" t="str">
        <f>_xlfn.XLOOKUP(Table4[[#This Row],[Product_ID]],Product_Dim[Product_ID],Product_Dim[Product_Name],"Missing")</f>
        <v>4K Home Projector</v>
      </c>
      <c r="O1107" t="str">
        <f>_xlfn.XLOOKUP(Table4[[#This Row],[Product_ID]],Product_Dim[Product_ID],Product_Dim[Category],0)</f>
        <v>Electronics</v>
      </c>
      <c r="P1107">
        <f>_xlfn.XLOOKUP(Table4[[#This Row],[Product_ID]],Product_Dim[Product_ID],Product_Dim[Cost Cleaned2],"0")</f>
        <v>465.34</v>
      </c>
      <c r="Q1107" s="4">
        <f>IFERROR(Table4[[#This Row],[Total Amount]]-Table4[[#This Row],[Cost]]*Table4[[#This Row],[Quantity]],0)</f>
        <v>830.38360000000034</v>
      </c>
    </row>
    <row r="1108" spans="1:17" x14ac:dyDescent="0.35">
      <c r="A1108" t="s">
        <v>2921</v>
      </c>
      <c r="B1108" s="1">
        <v>45661</v>
      </c>
      <c r="C1108" t="s">
        <v>554</v>
      </c>
      <c r="D1108" t="s">
        <v>1642</v>
      </c>
      <c r="E1108" t="s">
        <v>1751</v>
      </c>
      <c r="F1108" t="str">
        <f>_xlfn.XLOOKUP(Table4[[#This Row],[Store_ID]],Table2[Store_ID],Table2[Region],"Unknown")</f>
        <v>North</v>
      </c>
      <c r="G1108">
        <v>3</v>
      </c>
      <c r="H1108">
        <f>IF(ISBLANK(G1108),AVERAGE(Table4[Quantity]),(G1108))</f>
        <v>3</v>
      </c>
      <c r="I1108">
        <v>326.2</v>
      </c>
      <c r="J1108">
        <f>IF(ISBLANK(I1108),AVERAGE(Table4[Unit_Price]),(I1108))</f>
        <v>326.2</v>
      </c>
      <c r="K1108">
        <v>0.22</v>
      </c>
      <c r="L1108">
        <f>Table4[[#This Row],[Quantity cleaned]]*Table4[[#This Row],[Unit Price Cleaned]]*(1-Table4[[#This Row],[Discount]])</f>
        <v>763.30799999999999</v>
      </c>
      <c r="M1108">
        <f>IF(ISBLANK(L1108),AVERAGE(Table4[Total Amount]),(L1108))</f>
        <v>763.30799999999999</v>
      </c>
      <c r="N1108" t="str">
        <f>_xlfn.XLOOKUP(Table4[[#This Row],[Product_ID]],Product_Dim[Product_ID],Product_Dim[Product_Name],"Missing")</f>
        <v>Boxing Hand Wraps</v>
      </c>
      <c r="O1108" t="str">
        <f>_xlfn.XLOOKUP(Table4[[#This Row],[Product_ID]],Product_Dim[Product_ID],Product_Dim[Category],0)</f>
        <v>Sports</v>
      </c>
      <c r="P1108">
        <f>_xlfn.XLOOKUP(Table4[[#This Row],[Product_ID]],Product_Dim[Product_ID],Product_Dim[Cost Cleaned2],"0")</f>
        <v>190.29</v>
      </c>
      <c r="Q1108" s="4">
        <f>IFERROR(Table4[[#This Row],[Total Amount]]-Table4[[#This Row],[Cost]]*Table4[[#This Row],[Quantity]],0)</f>
        <v>192.43799999999999</v>
      </c>
    </row>
    <row r="1109" spans="1:17" x14ac:dyDescent="0.35">
      <c r="A1109" t="s">
        <v>2922</v>
      </c>
      <c r="B1109" s="1">
        <v>45701</v>
      </c>
      <c r="C1109" t="s">
        <v>1409</v>
      </c>
      <c r="D1109" t="s">
        <v>1576</v>
      </c>
      <c r="E1109" t="s">
        <v>1807</v>
      </c>
      <c r="F1109" t="str">
        <f>_xlfn.XLOOKUP(Table4[[#This Row],[Store_ID]],Table2[Store_ID],Table2[Region],"Unknown")</f>
        <v>East</v>
      </c>
      <c r="G1109">
        <v>1</v>
      </c>
      <c r="H1109">
        <f>IF(ISBLANK(G1109),AVERAGE(Table4[Quantity]),(G1109))</f>
        <v>1</v>
      </c>
      <c r="I1109">
        <v>244.25</v>
      </c>
      <c r="J1109">
        <f>IF(ISBLANK(I1109),AVERAGE(Table4[Unit_Price]),(I1109))</f>
        <v>244.25</v>
      </c>
      <c r="K1109">
        <v>0.09</v>
      </c>
      <c r="L1109">
        <f>Table4[[#This Row],[Quantity cleaned]]*Table4[[#This Row],[Unit Price Cleaned]]*(1-Table4[[#This Row],[Discount]])</f>
        <v>222.26750000000001</v>
      </c>
      <c r="M1109">
        <f>IF(ISBLANK(L1109),AVERAGE(Table4[Total Amount]),(L1109))</f>
        <v>222.26750000000001</v>
      </c>
      <c r="N1109" t="str">
        <f>_xlfn.XLOOKUP(Table4[[#This Row],[Product_ID]],Product_Dim[Product_ID],Product_Dim[Product_Name],"Missing")</f>
        <v>Soccer Training Cone Set</v>
      </c>
      <c r="O1109" t="str">
        <f>_xlfn.XLOOKUP(Table4[[#This Row],[Product_ID]],Product_Dim[Product_ID],Product_Dim[Category],0)</f>
        <v>Sports</v>
      </c>
      <c r="P1109">
        <f>_xlfn.XLOOKUP(Table4[[#This Row],[Product_ID]],Product_Dim[Product_ID],Product_Dim[Cost Cleaned2],"0")</f>
        <v>144.53</v>
      </c>
      <c r="Q1109" s="4">
        <f>IFERROR(Table4[[#This Row],[Total Amount]]-Table4[[#This Row],[Cost]]*Table4[[#This Row],[Quantity]],0)</f>
        <v>77.737500000000011</v>
      </c>
    </row>
    <row r="1110" spans="1:17" x14ac:dyDescent="0.35">
      <c r="A1110" t="s">
        <v>2923</v>
      </c>
      <c r="B1110" s="1">
        <v>45448</v>
      </c>
      <c r="C1110" t="s">
        <v>1149</v>
      </c>
      <c r="D1110" t="s">
        <v>1664</v>
      </c>
      <c r="E1110" t="s">
        <v>1783</v>
      </c>
      <c r="F1110" t="str">
        <f>_xlfn.XLOOKUP(Table4[[#This Row],[Store_ID]],Table2[Store_ID],Table2[Region],"Unknown")</f>
        <v>East</v>
      </c>
      <c r="G1110">
        <v>3</v>
      </c>
      <c r="H1110">
        <f>IF(ISBLANK(G1110),AVERAGE(Table4[Quantity]),(G1110))</f>
        <v>3</v>
      </c>
      <c r="I1110">
        <v>808.87</v>
      </c>
      <c r="J1110">
        <f>IF(ISBLANK(I1110),AVERAGE(Table4[Unit_Price]),(I1110))</f>
        <v>808.87</v>
      </c>
      <c r="K1110">
        <v>0.12</v>
      </c>
      <c r="L1110">
        <f>Table4[[#This Row],[Quantity cleaned]]*Table4[[#This Row],[Unit Price Cleaned]]*(1-Table4[[#This Row],[Discount]])</f>
        <v>2135.4168</v>
      </c>
      <c r="M1110">
        <f>IF(ISBLANK(L1110),AVERAGE(Table4[Total Amount]),(L1110))</f>
        <v>2135.4168</v>
      </c>
      <c r="N1110" t="str">
        <f>_xlfn.XLOOKUP(Table4[[#This Row],[Product_ID]],Product_Dim[Product_ID],Product_Dim[Product_Name],"Missing")</f>
        <v>Tennis Ball 3-Pack</v>
      </c>
      <c r="O1110" t="str">
        <f>_xlfn.XLOOKUP(Table4[[#This Row],[Product_ID]],Product_Dim[Product_ID],Product_Dim[Category],0)</f>
        <v>Sports</v>
      </c>
      <c r="P1110">
        <f>_xlfn.XLOOKUP(Table4[[#This Row],[Product_ID]],Product_Dim[Product_ID],Product_Dim[Cost Cleaned2],"0")</f>
        <v>103.45</v>
      </c>
      <c r="Q1110" s="4">
        <f>IFERROR(Table4[[#This Row],[Total Amount]]-Table4[[#This Row],[Cost]]*Table4[[#This Row],[Quantity]],0)</f>
        <v>1825.0668000000001</v>
      </c>
    </row>
    <row r="1111" spans="1:17" x14ac:dyDescent="0.35">
      <c r="A1111" t="s">
        <v>2924</v>
      </c>
      <c r="B1111" s="1">
        <v>45387</v>
      </c>
      <c r="C1111" t="s">
        <v>1057</v>
      </c>
      <c r="D1111" t="s">
        <v>1604</v>
      </c>
      <c r="E1111" t="s">
        <v>1755</v>
      </c>
      <c r="F1111" t="str">
        <f>_xlfn.XLOOKUP(Table4[[#This Row],[Store_ID]],Table2[Store_ID],Table2[Region],"Unknown")</f>
        <v>South</v>
      </c>
      <c r="G1111">
        <v>3</v>
      </c>
      <c r="H1111">
        <f>IF(ISBLANK(G1111),AVERAGE(Table4[Quantity]),(G1111))</f>
        <v>3</v>
      </c>
      <c r="I1111">
        <v>826.15</v>
      </c>
      <c r="J1111">
        <f>IF(ISBLANK(I1111),AVERAGE(Table4[Unit_Price]),(I1111))</f>
        <v>826.15</v>
      </c>
      <c r="K1111">
        <v>0</v>
      </c>
      <c r="L1111">
        <f>Table4[[#This Row],[Quantity cleaned]]*Table4[[#This Row],[Unit Price Cleaned]]*(1-Table4[[#This Row],[Discount]])</f>
        <v>2478.4499999999998</v>
      </c>
      <c r="M1111">
        <f>IF(ISBLANK(L1111),AVERAGE(Table4[Total Amount]),(L1111))</f>
        <v>2478.4499999999998</v>
      </c>
      <c r="N1111" t="str">
        <f>_xlfn.XLOOKUP(Table4[[#This Row],[Product_ID]],Product_Dim[Product_ID],Product_Dim[Product_Name],"Missing")</f>
        <v>Basketball</v>
      </c>
      <c r="O1111" t="str">
        <f>_xlfn.XLOOKUP(Table4[[#This Row],[Product_ID]],Product_Dim[Product_ID],Product_Dim[Category],0)</f>
        <v>Sports</v>
      </c>
      <c r="P1111">
        <f>_xlfn.XLOOKUP(Table4[[#This Row],[Product_ID]],Product_Dim[Product_ID],Product_Dim[Cost Cleaned2],"0")</f>
        <v>204.39</v>
      </c>
      <c r="Q1111" s="4">
        <f>IFERROR(Table4[[#This Row],[Total Amount]]-Table4[[#This Row],[Cost]]*Table4[[#This Row],[Quantity]],0)</f>
        <v>1865.2799999999997</v>
      </c>
    </row>
    <row r="1112" spans="1:17" x14ac:dyDescent="0.35">
      <c r="A1112" t="s">
        <v>2925</v>
      </c>
      <c r="B1112" s="1">
        <v>45652</v>
      </c>
      <c r="C1112" t="s">
        <v>611</v>
      </c>
      <c r="D1112" t="s">
        <v>1590</v>
      </c>
      <c r="E1112" t="s">
        <v>1807</v>
      </c>
      <c r="F1112" t="str">
        <f>_xlfn.XLOOKUP(Table4[[#This Row],[Store_ID]],Table2[Store_ID],Table2[Region],"Unknown")</f>
        <v>East</v>
      </c>
      <c r="G1112">
        <v>3</v>
      </c>
      <c r="H1112">
        <f>IF(ISBLANK(G1112),AVERAGE(Table4[Quantity]),(G1112))</f>
        <v>3</v>
      </c>
      <c r="I1112">
        <v>631.20000000000005</v>
      </c>
      <c r="J1112">
        <f>IF(ISBLANK(I1112),AVERAGE(Table4[Unit_Price]),(I1112))</f>
        <v>631.20000000000005</v>
      </c>
      <c r="K1112">
        <v>0.24</v>
      </c>
      <c r="L1112">
        <f>Table4[[#This Row],[Quantity cleaned]]*Table4[[#This Row],[Unit Price Cleaned]]*(1-Table4[[#This Row],[Discount]])</f>
        <v>1439.1360000000002</v>
      </c>
      <c r="M1112">
        <f>IF(ISBLANK(L1112),AVERAGE(Table4[Total Amount]),(L1112))</f>
        <v>1439.1360000000002</v>
      </c>
      <c r="N1112" t="str">
        <f>_xlfn.XLOOKUP(Table4[[#This Row],[Product_ID]],Product_Dim[Product_ID],Product_Dim[Product_Name],"Missing")</f>
        <v>Foldable Camping Chair</v>
      </c>
      <c r="O1112" t="str">
        <f>_xlfn.XLOOKUP(Table4[[#This Row],[Product_ID]],Product_Dim[Product_ID],Product_Dim[Category],0)</f>
        <v>Sports</v>
      </c>
      <c r="P1112">
        <f>_xlfn.XLOOKUP(Table4[[#This Row],[Product_ID]],Product_Dim[Product_ID],Product_Dim[Cost Cleaned2],"0")</f>
        <v>166.06</v>
      </c>
      <c r="Q1112" s="4">
        <f>IFERROR(Table4[[#This Row],[Total Amount]]-Table4[[#This Row],[Cost]]*Table4[[#This Row],[Quantity]],0)</f>
        <v>940.95600000000013</v>
      </c>
    </row>
    <row r="1113" spans="1:17" x14ac:dyDescent="0.35">
      <c r="A1113" t="s">
        <v>2926</v>
      </c>
      <c r="B1113" s="1">
        <v>45316</v>
      </c>
      <c r="C1113" t="s">
        <v>867</v>
      </c>
      <c r="D1113" t="s">
        <v>1658</v>
      </c>
      <c r="E1113" t="s">
        <v>1783</v>
      </c>
      <c r="F1113" t="str">
        <f>_xlfn.XLOOKUP(Table4[[#This Row],[Store_ID]],Table2[Store_ID],Table2[Region],"Unknown")</f>
        <v>East</v>
      </c>
      <c r="G1113">
        <v>1</v>
      </c>
      <c r="H1113">
        <f>IF(ISBLANK(G1113),AVERAGE(Table4[Quantity]),(G1113))</f>
        <v>1</v>
      </c>
      <c r="I1113">
        <v>937.01</v>
      </c>
      <c r="J1113">
        <f>IF(ISBLANK(I1113),AVERAGE(Table4[Unit_Price]),(I1113))</f>
        <v>937.01</v>
      </c>
      <c r="K1113">
        <v>7.0000000000000007E-2</v>
      </c>
      <c r="L1113">
        <f>Table4[[#This Row],[Quantity cleaned]]*Table4[[#This Row],[Unit Price Cleaned]]*(1-Table4[[#This Row],[Discount]])</f>
        <v>871.41929999999991</v>
      </c>
      <c r="M1113">
        <f>IF(ISBLANK(L1113),AVERAGE(Table4[Total Amount]),(L1113))</f>
        <v>871.41929999999991</v>
      </c>
      <c r="N1113" t="str">
        <f>_xlfn.XLOOKUP(Table4[[#This Row],[Product_ID]],Product_Dim[Product_ID],Product_Dim[Product_Name],"Missing")</f>
        <v>Womens Cotton Scarf</v>
      </c>
      <c r="O1113" t="str">
        <f>_xlfn.XLOOKUP(Table4[[#This Row],[Product_ID]],Product_Dim[Product_ID],Product_Dim[Category],0)</f>
        <v>Clothing</v>
      </c>
      <c r="P1113">
        <f>_xlfn.XLOOKUP(Table4[[#This Row],[Product_ID]],Product_Dim[Product_ID],Product_Dim[Cost Cleaned2],"0")</f>
        <v>113.83</v>
      </c>
      <c r="Q1113" s="4">
        <f>IFERROR(Table4[[#This Row],[Total Amount]]-Table4[[#This Row],[Cost]]*Table4[[#This Row],[Quantity]],0)</f>
        <v>757.58929999999987</v>
      </c>
    </row>
    <row r="1114" spans="1:17" x14ac:dyDescent="0.35">
      <c r="A1114" t="s">
        <v>2927</v>
      </c>
      <c r="B1114" s="1">
        <v>45316</v>
      </c>
      <c r="C1114" t="s">
        <v>503</v>
      </c>
      <c r="D1114" t="s">
        <v>1688</v>
      </c>
      <c r="E1114" t="s">
        <v>1767</v>
      </c>
      <c r="F1114" t="str">
        <f>_xlfn.XLOOKUP(Table4[[#This Row],[Store_ID]],Table2[Store_ID],Table2[Region],"Unknown")</f>
        <v>North</v>
      </c>
      <c r="G1114">
        <v>2</v>
      </c>
      <c r="H1114">
        <f>IF(ISBLANK(G1114),AVERAGE(Table4[Quantity]),(G1114))</f>
        <v>2</v>
      </c>
      <c r="I1114">
        <v>644</v>
      </c>
      <c r="J1114">
        <f>IF(ISBLANK(I1114),AVERAGE(Table4[Unit_Price]),(I1114))</f>
        <v>644</v>
      </c>
      <c r="K1114">
        <v>0.04</v>
      </c>
      <c r="L1114">
        <f>Table4[[#This Row],[Quantity cleaned]]*Table4[[#This Row],[Unit Price Cleaned]]*(1-Table4[[#This Row],[Discount]])</f>
        <v>1236.48</v>
      </c>
      <c r="M1114">
        <f>IF(ISBLANK(L1114),AVERAGE(Table4[Total Amount]),(L1114))</f>
        <v>1236.48</v>
      </c>
      <c r="N1114" t="str">
        <f>_xlfn.XLOOKUP(Table4[[#This Row],[Product_ID]],Product_Dim[Product_ID],Product_Dim[Product_Name],"Missing")</f>
        <v>Shin Guards – Adult</v>
      </c>
      <c r="O1114" t="str">
        <f>_xlfn.XLOOKUP(Table4[[#This Row],[Product_ID]],Product_Dim[Product_ID],Product_Dim[Category],0)</f>
        <v>Sports</v>
      </c>
      <c r="P1114">
        <f>_xlfn.XLOOKUP(Table4[[#This Row],[Product_ID]],Product_Dim[Product_ID],Product_Dim[Cost Cleaned2],"0")</f>
        <v>107.06</v>
      </c>
      <c r="Q1114" s="4">
        <f>IFERROR(Table4[[#This Row],[Total Amount]]-Table4[[#This Row],[Cost]]*Table4[[#This Row],[Quantity]],0)</f>
        <v>1022.36</v>
      </c>
    </row>
    <row r="1115" spans="1:17" x14ac:dyDescent="0.35">
      <c r="A1115" t="s">
        <v>2928</v>
      </c>
      <c r="B1115" s="1">
        <v>45888</v>
      </c>
      <c r="C1115" t="s">
        <v>333</v>
      </c>
      <c r="D1115" t="s">
        <v>1724</v>
      </c>
      <c r="E1115" t="s">
        <v>1767</v>
      </c>
      <c r="F1115" t="str">
        <f>_xlfn.XLOOKUP(Table4[[#This Row],[Store_ID]],Table2[Store_ID],Table2[Region],"Unknown")</f>
        <v>North</v>
      </c>
      <c r="G1115">
        <v>3</v>
      </c>
      <c r="H1115">
        <f>IF(ISBLANK(G1115),AVERAGE(Table4[Quantity]),(G1115))</f>
        <v>3</v>
      </c>
      <c r="I1115">
        <v>629.58000000000004</v>
      </c>
      <c r="J1115">
        <f>IF(ISBLANK(I1115),AVERAGE(Table4[Unit_Price]),(I1115))</f>
        <v>629.58000000000004</v>
      </c>
      <c r="K1115">
        <v>0.05</v>
      </c>
      <c r="L1115">
        <f>Table4[[#This Row],[Quantity cleaned]]*Table4[[#This Row],[Unit Price Cleaned]]*(1-Table4[[#This Row],[Discount]])</f>
        <v>1794.3030000000001</v>
      </c>
      <c r="M1115">
        <f>IF(ISBLANK(L1115),AVERAGE(Table4[Total Amount]),(L1115))</f>
        <v>1794.3030000000001</v>
      </c>
      <c r="N1115" t="str">
        <f>_xlfn.XLOOKUP(Table4[[#This Row],[Product_ID]],Product_Dim[Product_ID],Product_Dim[Product_Name],"Missing")</f>
        <v>Women's High Heels</v>
      </c>
      <c r="O1115" t="str">
        <f>_xlfn.XLOOKUP(Table4[[#This Row],[Product_ID]],Product_Dim[Product_ID],Product_Dim[Category],0)</f>
        <v>Clothing</v>
      </c>
      <c r="P1115">
        <f>_xlfn.XLOOKUP(Table4[[#This Row],[Product_ID]],Product_Dim[Product_ID],Product_Dim[Cost Cleaned2],"0")</f>
        <v>438.25</v>
      </c>
      <c r="Q1115" s="4">
        <f>IFERROR(Table4[[#This Row],[Total Amount]]-Table4[[#This Row],[Cost]]*Table4[[#This Row],[Quantity]],0)</f>
        <v>479.55300000000011</v>
      </c>
    </row>
    <row r="1116" spans="1:17" x14ac:dyDescent="0.35">
      <c r="A1116" t="s">
        <v>2929</v>
      </c>
      <c r="B1116" s="1">
        <v>45791</v>
      </c>
      <c r="C1116" t="s">
        <v>1432</v>
      </c>
      <c r="D1116" t="s">
        <v>1716</v>
      </c>
      <c r="E1116" t="s">
        <v>1755</v>
      </c>
      <c r="F1116" t="str">
        <f>_xlfn.XLOOKUP(Table4[[#This Row],[Store_ID]],Table2[Store_ID],Table2[Region],"Unknown")</f>
        <v>South</v>
      </c>
      <c r="G1116">
        <v>2</v>
      </c>
      <c r="H1116">
        <f>IF(ISBLANK(G1116),AVERAGE(Table4[Quantity]),(G1116))</f>
        <v>2</v>
      </c>
      <c r="I1116">
        <v>121.52</v>
      </c>
      <c r="J1116">
        <f>IF(ISBLANK(I1116),AVERAGE(Table4[Unit_Price]),(I1116))</f>
        <v>121.52</v>
      </c>
      <c r="K1116">
        <v>0.18</v>
      </c>
      <c r="L1116">
        <f>Table4[[#This Row],[Quantity cleaned]]*Table4[[#This Row],[Unit Price Cleaned]]*(1-Table4[[#This Row],[Discount]])</f>
        <v>199.2928</v>
      </c>
      <c r="M1116">
        <f>IF(ISBLANK(L1116),AVERAGE(Table4[Total Amount]),(L1116))</f>
        <v>199.2928</v>
      </c>
      <c r="N1116" t="str">
        <f>_xlfn.XLOOKUP(Table4[[#This Row],[Product_ID]],Product_Dim[Product_ID],Product_Dim[Product_Name],"Missing")</f>
        <v>LED Bedside Lamp</v>
      </c>
      <c r="O1116" t="str">
        <f>_xlfn.XLOOKUP(Table4[[#This Row],[Product_ID]],Product_Dim[Product_ID],Product_Dim[Category],0)</f>
        <v>Home</v>
      </c>
      <c r="P1116">
        <f>_xlfn.XLOOKUP(Table4[[#This Row],[Product_ID]],Product_Dim[Product_ID],Product_Dim[Cost Cleaned2],"0")</f>
        <v>371.38</v>
      </c>
      <c r="Q1116" s="4">
        <f>IFERROR(Table4[[#This Row],[Total Amount]]-Table4[[#This Row],[Cost]]*Table4[[#This Row],[Quantity]],0)</f>
        <v>-543.46720000000005</v>
      </c>
    </row>
    <row r="1117" spans="1:17" x14ac:dyDescent="0.35">
      <c r="A1117" t="s">
        <v>2930</v>
      </c>
      <c r="B1117" s="1">
        <v>45420</v>
      </c>
      <c r="C1117" t="s">
        <v>1244</v>
      </c>
      <c r="D1117" t="s">
        <v>1672</v>
      </c>
      <c r="E1117" t="s">
        <v>1807</v>
      </c>
      <c r="F1117" t="str">
        <f>_xlfn.XLOOKUP(Table4[[#This Row],[Store_ID]],Table2[Store_ID],Table2[Region],"Unknown")</f>
        <v>East</v>
      </c>
      <c r="G1117">
        <v>2</v>
      </c>
      <c r="H1117">
        <f>IF(ISBLANK(G1117),AVERAGE(Table4[Quantity]),(G1117))</f>
        <v>2</v>
      </c>
      <c r="I1117">
        <v>549.83000000000004</v>
      </c>
      <c r="J1117">
        <f>IF(ISBLANK(I1117),AVERAGE(Table4[Unit_Price]),(I1117))</f>
        <v>549.83000000000004</v>
      </c>
      <c r="K1117">
        <v>7.0000000000000007E-2</v>
      </c>
      <c r="L1117">
        <f>Table4[[#This Row],[Quantity cleaned]]*Table4[[#This Row],[Unit Price Cleaned]]*(1-Table4[[#This Row],[Discount]])</f>
        <v>1022.6838</v>
      </c>
      <c r="M1117">
        <f>IF(ISBLANK(L1117),AVERAGE(Table4[Total Amount]),(L1117))</f>
        <v>1022.6838</v>
      </c>
      <c r="N1117" t="str">
        <f>_xlfn.XLOOKUP(Table4[[#This Row],[Product_ID]],Product_Dim[Product_ID],Product_Dim[Product_Name],"Missing")</f>
        <v>Adjustable Dumbbells 20kg</v>
      </c>
      <c r="O1117" t="str">
        <f>_xlfn.XLOOKUP(Table4[[#This Row],[Product_ID]],Product_Dim[Product_ID],Product_Dim[Category],0)</f>
        <v>Sports</v>
      </c>
      <c r="P1117">
        <f>_xlfn.XLOOKUP(Table4[[#This Row],[Product_ID]],Product_Dim[Product_ID],Product_Dim[Cost Cleaned2],"0")</f>
        <v>240.63</v>
      </c>
      <c r="Q1117" s="4">
        <f>IFERROR(Table4[[#This Row],[Total Amount]]-Table4[[#This Row],[Cost]]*Table4[[#This Row],[Quantity]],0)</f>
        <v>541.42380000000003</v>
      </c>
    </row>
    <row r="1118" spans="1:17" x14ac:dyDescent="0.35">
      <c r="A1118" t="s">
        <v>2931</v>
      </c>
      <c r="B1118" s="1">
        <v>45219</v>
      </c>
      <c r="C1118" t="s">
        <v>470</v>
      </c>
      <c r="D1118" t="s">
        <v>1568</v>
      </c>
      <c r="E1118" t="s">
        <v>1776</v>
      </c>
      <c r="F1118" t="str">
        <f>_xlfn.XLOOKUP(Table4[[#This Row],[Store_ID]],Table2[Store_ID],Table2[Region],"Unknown")</f>
        <v>West</v>
      </c>
      <c r="G1118">
        <v>3</v>
      </c>
      <c r="H1118">
        <f>IF(ISBLANK(G1118),AVERAGE(Table4[Quantity]),(G1118))</f>
        <v>3</v>
      </c>
      <c r="I1118">
        <v>278.38</v>
      </c>
      <c r="J1118">
        <f>IF(ISBLANK(I1118),AVERAGE(Table4[Unit_Price]),(I1118))</f>
        <v>278.38</v>
      </c>
      <c r="K1118">
        <v>0.03</v>
      </c>
      <c r="L1118">
        <f>Table4[[#This Row],[Quantity cleaned]]*Table4[[#This Row],[Unit Price Cleaned]]*(1-Table4[[#This Row],[Discount]])</f>
        <v>810.08579999999995</v>
      </c>
      <c r="M1118">
        <f>IF(ISBLANK(L1118),AVERAGE(Table4[Total Amount]),(L1118))</f>
        <v>810.08579999999995</v>
      </c>
      <c r="N1118" t="str">
        <f>_xlfn.XLOOKUP(Table4[[#This Row],[Product_ID]],Product_Dim[Product_ID],Product_Dim[Product_Name],"Missing")</f>
        <v>USB-C Fast Charger</v>
      </c>
      <c r="O1118" t="str">
        <f>_xlfn.XLOOKUP(Table4[[#This Row],[Product_ID]],Product_Dim[Product_ID],Product_Dim[Category],0)</f>
        <v>Electronics</v>
      </c>
      <c r="P1118">
        <f>_xlfn.XLOOKUP(Table4[[#This Row],[Product_ID]],Product_Dim[Product_ID],Product_Dim[Cost Cleaned2],"0")</f>
        <v>242.23</v>
      </c>
      <c r="Q1118" s="4">
        <f>IFERROR(Table4[[#This Row],[Total Amount]]-Table4[[#This Row],[Cost]]*Table4[[#This Row],[Quantity]],0)</f>
        <v>83.395800000000008</v>
      </c>
    </row>
    <row r="1119" spans="1:17" x14ac:dyDescent="0.35">
      <c r="A1119" t="s">
        <v>2932</v>
      </c>
      <c r="B1119" s="1">
        <v>45510</v>
      </c>
      <c r="C1119" t="s">
        <v>1350</v>
      </c>
      <c r="D1119" t="s">
        <v>1734</v>
      </c>
      <c r="E1119" t="s">
        <v>1760</v>
      </c>
      <c r="F1119" t="str">
        <f>_xlfn.XLOOKUP(Table4[[#This Row],[Store_ID]],Table2[Store_ID],Table2[Region],"Unknown")</f>
        <v>North</v>
      </c>
      <c r="G1119">
        <v>4</v>
      </c>
      <c r="H1119">
        <f>IF(ISBLANK(G1119),AVERAGE(Table4[Quantity]),(G1119))</f>
        <v>4</v>
      </c>
      <c r="I1119">
        <v>723.66</v>
      </c>
      <c r="J1119">
        <f>IF(ISBLANK(I1119),AVERAGE(Table4[Unit_Price]),(I1119))</f>
        <v>723.66</v>
      </c>
      <c r="K1119">
        <v>0.03</v>
      </c>
      <c r="L1119">
        <f>Table4[[#This Row],[Quantity cleaned]]*Table4[[#This Row],[Unit Price Cleaned]]*(1-Table4[[#This Row],[Discount]])</f>
        <v>2807.8008</v>
      </c>
      <c r="M1119">
        <f>IF(ISBLANK(L1119),AVERAGE(Table4[Total Amount]),(L1119))</f>
        <v>2807.8008</v>
      </c>
      <c r="N1119" t="str">
        <f>_xlfn.XLOOKUP(Table4[[#This Row],[Product_ID]],Product_Dim[Product_ID],Product_Dim[Product_Name],"Missing")</f>
        <v>Women's Formal Blazer</v>
      </c>
      <c r="O1119" t="str">
        <f>_xlfn.XLOOKUP(Table4[[#This Row],[Product_ID]],Product_Dim[Product_ID],Product_Dim[Category],0)</f>
        <v>Clothing</v>
      </c>
      <c r="P1119">
        <f>_xlfn.XLOOKUP(Table4[[#This Row],[Product_ID]],Product_Dim[Product_ID],Product_Dim[Cost Cleaned2],"0")</f>
        <v>358.47</v>
      </c>
      <c r="Q1119" s="4">
        <f>IFERROR(Table4[[#This Row],[Total Amount]]-Table4[[#This Row],[Cost]]*Table4[[#This Row],[Quantity]],0)</f>
        <v>1373.9207999999999</v>
      </c>
    </row>
    <row r="1120" spans="1:17" x14ac:dyDescent="0.35">
      <c r="A1120" t="s">
        <v>2933</v>
      </c>
      <c r="B1120" s="1">
        <v>45687</v>
      </c>
      <c r="C1120" t="s">
        <v>664</v>
      </c>
      <c r="D1120" t="s">
        <v>1686</v>
      </c>
      <c r="E1120" t="s">
        <v>1780</v>
      </c>
      <c r="F1120" t="str">
        <f>_xlfn.XLOOKUP(Table4[[#This Row],[Store_ID]],Table2[Store_ID],Table2[Region],"Unknown")</f>
        <v>South</v>
      </c>
      <c r="G1120">
        <v>1</v>
      </c>
      <c r="H1120">
        <f>IF(ISBLANK(G1120),AVERAGE(Table4[Quantity]),(G1120))</f>
        <v>1</v>
      </c>
      <c r="I1120">
        <v>724.74</v>
      </c>
      <c r="J1120">
        <f>IF(ISBLANK(I1120),AVERAGE(Table4[Unit_Price]),(I1120))</f>
        <v>724.74</v>
      </c>
      <c r="K1120">
        <v>0.15</v>
      </c>
      <c r="L1120">
        <f>Table4[[#This Row],[Quantity cleaned]]*Table4[[#This Row],[Unit Price Cleaned]]*(1-Table4[[#This Row],[Discount]])</f>
        <v>616.029</v>
      </c>
      <c r="M1120">
        <f>IF(ISBLANK(L1120),AVERAGE(Table4[Total Amount]),(L1120))</f>
        <v>616.029</v>
      </c>
      <c r="N1120" t="str">
        <f>_xlfn.XLOOKUP(Table4[[#This Row],[Product_ID]],Product_Dim[Product_ID],Product_Dim[Product_Name],"Missing")</f>
        <v>Professional Jump Rope</v>
      </c>
      <c r="O1120" t="str">
        <f>_xlfn.XLOOKUP(Table4[[#This Row],[Product_ID]],Product_Dim[Product_ID],Product_Dim[Category],0)</f>
        <v>Sports</v>
      </c>
      <c r="P1120">
        <f>_xlfn.XLOOKUP(Table4[[#This Row],[Product_ID]],Product_Dim[Product_ID],Product_Dim[Cost Cleaned2],"0")</f>
        <v>477.61</v>
      </c>
      <c r="Q1120" s="4">
        <f>IFERROR(Table4[[#This Row],[Total Amount]]-Table4[[#This Row],[Cost]]*Table4[[#This Row],[Quantity]],0)</f>
        <v>138.41899999999998</v>
      </c>
    </row>
    <row r="1121" spans="1:17" x14ac:dyDescent="0.35">
      <c r="A1121" t="s">
        <v>2934</v>
      </c>
      <c r="B1121" s="1">
        <v>45271</v>
      </c>
      <c r="C1121" t="s">
        <v>1400</v>
      </c>
      <c r="D1121" t="s">
        <v>1584</v>
      </c>
      <c r="E1121" t="s">
        <v>1763</v>
      </c>
      <c r="F1121" t="str">
        <f>_xlfn.XLOOKUP(Table4[[#This Row],[Store_ID]],Table2[Store_ID],Table2[Region],"Unknown")</f>
        <v>South</v>
      </c>
      <c r="G1121">
        <v>2</v>
      </c>
      <c r="H1121">
        <f>IF(ISBLANK(G1121),AVERAGE(Table4[Quantity]),(G1121))</f>
        <v>2</v>
      </c>
      <c r="I1121">
        <v>961.84</v>
      </c>
      <c r="J1121">
        <f>IF(ISBLANK(I1121),AVERAGE(Table4[Unit_Price]),(I1121))</f>
        <v>961.84</v>
      </c>
      <c r="K1121">
        <v>0.25</v>
      </c>
      <c r="L1121">
        <f>Table4[[#This Row],[Quantity cleaned]]*Table4[[#This Row],[Unit Price Cleaned]]*(1-Table4[[#This Row],[Discount]])</f>
        <v>1442.76</v>
      </c>
      <c r="M1121">
        <f>IF(ISBLANK(L1121),AVERAGE(Table4[Total Amount]),(L1121))</f>
        <v>1442.76</v>
      </c>
      <c r="N1121" t="str">
        <f>_xlfn.XLOOKUP(Table4[[#This Row],[Product_ID]],Product_Dim[Product_ID],Product_Dim[Product_Name],"Missing")</f>
        <v>Multi-Purpose Storage Box</v>
      </c>
      <c r="O1121" t="str">
        <f>_xlfn.XLOOKUP(Table4[[#This Row],[Product_ID]],Product_Dim[Product_ID],Product_Dim[Category],0)</f>
        <v>Home</v>
      </c>
      <c r="P1121">
        <f>_xlfn.XLOOKUP(Table4[[#This Row],[Product_ID]],Product_Dim[Product_ID],Product_Dim[Cost Cleaned2],"0")</f>
        <v>123.46</v>
      </c>
      <c r="Q1121" s="4">
        <f>IFERROR(Table4[[#This Row],[Total Amount]]-Table4[[#This Row],[Cost]]*Table4[[#This Row],[Quantity]],0)</f>
        <v>1195.8399999999999</v>
      </c>
    </row>
    <row r="1122" spans="1:17" x14ac:dyDescent="0.35">
      <c r="A1122" t="s">
        <v>2935</v>
      </c>
      <c r="B1122" s="1">
        <v>45446</v>
      </c>
      <c r="C1122" t="s">
        <v>84</v>
      </c>
      <c r="D1122" t="s">
        <v>1616</v>
      </c>
      <c r="E1122" t="s">
        <v>1798</v>
      </c>
      <c r="F1122" t="str">
        <f>_xlfn.XLOOKUP(Table4[[#This Row],[Store_ID]],Table2[Store_ID],Table2[Region],"Unknown")</f>
        <v>West</v>
      </c>
      <c r="G1122">
        <v>4</v>
      </c>
      <c r="H1122">
        <f>IF(ISBLANK(G1122),AVERAGE(Table4[Quantity]),(G1122))</f>
        <v>4</v>
      </c>
      <c r="I1122">
        <v>21.12</v>
      </c>
      <c r="J1122">
        <f>IF(ISBLANK(I1122),AVERAGE(Table4[Unit_Price]),(I1122))</f>
        <v>21.12</v>
      </c>
      <c r="K1122">
        <v>0.18</v>
      </c>
      <c r="L1122">
        <f>Table4[[#This Row],[Quantity cleaned]]*Table4[[#This Row],[Unit Price Cleaned]]*(1-Table4[[#This Row],[Discount]])</f>
        <v>69.273600000000002</v>
      </c>
      <c r="M1122">
        <f>IF(ISBLANK(L1122),AVERAGE(Table4[Total Amount]),(L1122))</f>
        <v>69.273600000000002</v>
      </c>
      <c r="N1122" t="str">
        <f>_xlfn.XLOOKUP(Table4[[#This Row],[Product_ID]],Product_Dim[Product_ID],Product_Dim[Product_Name],"Missing")</f>
        <v>Men's Casual Sneakers</v>
      </c>
      <c r="O1122" t="str">
        <f>_xlfn.XLOOKUP(Table4[[#This Row],[Product_ID]],Product_Dim[Product_ID],Product_Dim[Category],0)</f>
        <v>Clothing</v>
      </c>
      <c r="P1122">
        <f>_xlfn.XLOOKUP(Table4[[#This Row],[Product_ID]],Product_Dim[Product_ID],Product_Dim[Cost Cleaned2],"0")</f>
        <v>353.47</v>
      </c>
      <c r="Q1122" s="4">
        <f>IFERROR(Table4[[#This Row],[Total Amount]]-Table4[[#This Row],[Cost]]*Table4[[#This Row],[Quantity]],0)</f>
        <v>-1344.6064000000001</v>
      </c>
    </row>
    <row r="1123" spans="1:17" x14ac:dyDescent="0.35">
      <c r="A1123" t="s">
        <v>2936</v>
      </c>
      <c r="B1123" s="1">
        <v>45579</v>
      </c>
      <c r="C1123" t="s">
        <v>1000</v>
      </c>
      <c r="D1123" t="s">
        <v>1537</v>
      </c>
      <c r="E1123" t="s">
        <v>1763</v>
      </c>
      <c r="F1123" t="str">
        <f>_xlfn.XLOOKUP(Table4[[#This Row],[Store_ID]],Table2[Store_ID],Table2[Region],"Unknown")</f>
        <v>South</v>
      </c>
      <c r="G1123">
        <v>3</v>
      </c>
      <c r="H1123">
        <f>IF(ISBLANK(G1123),AVERAGE(Table4[Quantity]),(G1123))</f>
        <v>3</v>
      </c>
      <c r="I1123">
        <v>819.93</v>
      </c>
      <c r="J1123">
        <f>IF(ISBLANK(I1123),AVERAGE(Table4[Unit_Price]),(I1123))</f>
        <v>819.93</v>
      </c>
      <c r="K1123">
        <v>0.08</v>
      </c>
      <c r="L1123">
        <f>Table4[[#This Row],[Quantity cleaned]]*Table4[[#This Row],[Unit Price Cleaned]]*(1-Table4[[#This Row],[Discount]])</f>
        <v>2263.0068000000001</v>
      </c>
      <c r="M1123">
        <f>IF(ISBLANK(L1123),AVERAGE(Table4[Total Amount]),(L1123))</f>
        <v>2263.0068000000001</v>
      </c>
      <c r="N1123" t="str">
        <f>_xlfn.XLOOKUP(Table4[[#This Row],[Product_ID]],Product_Dim[Product_ID],Product_Dim[Product_Name],"Missing")</f>
        <v>Brother Laser Printer</v>
      </c>
      <c r="O1123" t="str">
        <f>_xlfn.XLOOKUP(Table4[[#This Row],[Product_ID]],Product_Dim[Product_ID],Product_Dim[Category],0)</f>
        <v>Electronics</v>
      </c>
      <c r="P1123">
        <f>_xlfn.XLOOKUP(Table4[[#This Row],[Product_ID]],Product_Dim[Product_ID],Product_Dim[Cost Cleaned2],"0")</f>
        <v>112.42</v>
      </c>
      <c r="Q1123" s="4">
        <f>IFERROR(Table4[[#This Row],[Total Amount]]-Table4[[#This Row],[Cost]]*Table4[[#This Row],[Quantity]],0)</f>
        <v>1925.7468000000001</v>
      </c>
    </row>
    <row r="1124" spans="1:17" x14ac:dyDescent="0.35">
      <c r="A1124" t="s">
        <v>2937</v>
      </c>
      <c r="B1124" s="1">
        <v>45725</v>
      </c>
      <c r="C1124" t="s">
        <v>927</v>
      </c>
      <c r="D1124" t="s">
        <v>1626</v>
      </c>
      <c r="E1124" t="s">
        <v>1746</v>
      </c>
      <c r="F1124" t="str">
        <f>_xlfn.XLOOKUP(Table4[[#This Row],[Store_ID]],Table2[Store_ID],Table2[Region],"Unknown")</f>
        <v>East</v>
      </c>
      <c r="G1124">
        <v>2</v>
      </c>
      <c r="H1124">
        <f>IF(ISBLANK(G1124),AVERAGE(Table4[Quantity]),(G1124))</f>
        <v>2</v>
      </c>
      <c r="I1124">
        <v>700.95</v>
      </c>
      <c r="J1124">
        <f>IF(ISBLANK(I1124),AVERAGE(Table4[Unit_Price]),(I1124))</f>
        <v>700.95</v>
      </c>
      <c r="K1124">
        <v>0.18</v>
      </c>
      <c r="L1124">
        <f>Table4[[#This Row],[Quantity cleaned]]*Table4[[#This Row],[Unit Price Cleaned]]*(1-Table4[[#This Row],[Discount]])</f>
        <v>1149.5580000000002</v>
      </c>
      <c r="M1124">
        <f>IF(ISBLANK(L1124),AVERAGE(Table4[Total Amount]),(L1124))</f>
        <v>1149.5580000000002</v>
      </c>
      <c r="N1124" t="str">
        <f>_xlfn.XLOOKUP(Table4[[#This Row],[Product_ID]],Product_Dim[Product_ID],Product_Dim[Product_Name],"Missing")</f>
        <v>Smart Home WiFi Camera</v>
      </c>
      <c r="O1124" t="str">
        <f>_xlfn.XLOOKUP(Table4[[#This Row],[Product_ID]],Product_Dim[Product_ID],Product_Dim[Category],0)</f>
        <v>Electronics</v>
      </c>
      <c r="P1124">
        <f>_xlfn.XLOOKUP(Table4[[#This Row],[Product_ID]],Product_Dim[Product_ID],Product_Dim[Cost Cleaned2],"0")</f>
        <v>450.71</v>
      </c>
      <c r="Q1124" s="4">
        <f>IFERROR(Table4[[#This Row],[Total Amount]]-Table4[[#This Row],[Cost]]*Table4[[#This Row],[Quantity]],0)</f>
        <v>248.13800000000026</v>
      </c>
    </row>
    <row r="1125" spans="1:17" x14ac:dyDescent="0.35">
      <c r="A1125" t="s">
        <v>2938</v>
      </c>
      <c r="B1125" s="1">
        <v>45910</v>
      </c>
      <c r="C1125" t="s">
        <v>473</v>
      </c>
      <c r="D1125" t="s">
        <v>1576</v>
      </c>
      <c r="E1125" t="s">
        <v>1793</v>
      </c>
      <c r="F1125" t="str">
        <f>_xlfn.XLOOKUP(Table4[[#This Row],[Store_ID]],Table2[Store_ID],Table2[Region],"Unknown")</f>
        <v>South</v>
      </c>
      <c r="G1125">
        <v>2</v>
      </c>
      <c r="H1125">
        <f>IF(ISBLANK(G1125),AVERAGE(Table4[Quantity]),(G1125))</f>
        <v>2</v>
      </c>
      <c r="I1125">
        <v>456.38</v>
      </c>
      <c r="J1125">
        <f>IF(ISBLANK(I1125),AVERAGE(Table4[Unit_Price]),(I1125))</f>
        <v>456.38</v>
      </c>
      <c r="K1125">
        <v>0.12</v>
      </c>
      <c r="L1125">
        <f>Table4[[#This Row],[Quantity cleaned]]*Table4[[#This Row],[Unit Price Cleaned]]*(1-Table4[[#This Row],[Discount]])</f>
        <v>803.22879999999998</v>
      </c>
      <c r="M1125">
        <f>IF(ISBLANK(L1125),AVERAGE(Table4[Total Amount]),(L1125))</f>
        <v>803.22879999999998</v>
      </c>
      <c r="N1125" t="str">
        <f>_xlfn.XLOOKUP(Table4[[#This Row],[Product_ID]],Product_Dim[Product_ID],Product_Dim[Product_Name],"Missing")</f>
        <v>Soccer Training Cone Set</v>
      </c>
      <c r="O1125" t="str">
        <f>_xlfn.XLOOKUP(Table4[[#This Row],[Product_ID]],Product_Dim[Product_ID],Product_Dim[Category],0)</f>
        <v>Sports</v>
      </c>
      <c r="P1125">
        <f>_xlfn.XLOOKUP(Table4[[#This Row],[Product_ID]],Product_Dim[Product_ID],Product_Dim[Cost Cleaned2],"0")</f>
        <v>144.53</v>
      </c>
      <c r="Q1125" s="4">
        <f>IFERROR(Table4[[#This Row],[Total Amount]]-Table4[[#This Row],[Cost]]*Table4[[#This Row],[Quantity]],0)</f>
        <v>514.16879999999992</v>
      </c>
    </row>
    <row r="1126" spans="1:17" x14ac:dyDescent="0.35">
      <c r="A1126" t="s">
        <v>2939</v>
      </c>
      <c r="B1126" s="1">
        <v>45447</v>
      </c>
      <c r="C1126" t="s">
        <v>1125</v>
      </c>
      <c r="D1126" t="s">
        <v>1694</v>
      </c>
      <c r="E1126" t="s">
        <v>1793</v>
      </c>
      <c r="F1126" t="str">
        <f>_xlfn.XLOOKUP(Table4[[#This Row],[Store_ID]],Table2[Store_ID],Table2[Region],"Unknown")</f>
        <v>South</v>
      </c>
      <c r="G1126">
        <v>3</v>
      </c>
      <c r="H1126">
        <f>IF(ISBLANK(G1126),AVERAGE(Table4[Quantity]),(G1126))</f>
        <v>3</v>
      </c>
      <c r="I1126">
        <v>291.05</v>
      </c>
      <c r="J1126">
        <f>IF(ISBLANK(I1126),AVERAGE(Table4[Unit_Price]),(I1126))</f>
        <v>291.05</v>
      </c>
      <c r="K1126">
        <v>0.3</v>
      </c>
      <c r="L1126">
        <f>Table4[[#This Row],[Quantity cleaned]]*Table4[[#This Row],[Unit Price Cleaned]]*(1-Table4[[#This Row],[Discount]])</f>
        <v>611.20500000000004</v>
      </c>
      <c r="M1126">
        <f>IF(ISBLANK(L1126),AVERAGE(Table4[Total Amount]),(L1126))</f>
        <v>611.20500000000004</v>
      </c>
      <c r="N1126" t="str">
        <f>_xlfn.XLOOKUP(Table4[[#This Row],[Product_ID]],Product_Dim[Product_ID],Product_Dim[Product_Name],"Missing")</f>
        <v>Wireless Mouse</v>
      </c>
      <c r="O1126" t="str">
        <f>_xlfn.XLOOKUP(Table4[[#This Row],[Product_ID]],Product_Dim[Product_ID],Product_Dim[Category],0)</f>
        <v>Electronics</v>
      </c>
      <c r="P1126">
        <f>_xlfn.XLOOKUP(Table4[[#This Row],[Product_ID]],Product_Dim[Product_ID],Product_Dim[Cost Cleaned2],"0")</f>
        <v>392.89</v>
      </c>
      <c r="Q1126" s="4">
        <f>IFERROR(Table4[[#This Row],[Total Amount]]-Table4[[#This Row],[Cost]]*Table4[[#This Row],[Quantity]],0)</f>
        <v>-567.46500000000003</v>
      </c>
    </row>
    <row r="1127" spans="1:17" x14ac:dyDescent="0.35">
      <c r="A1127" t="s">
        <v>2940</v>
      </c>
      <c r="B1127" s="1">
        <v>45307</v>
      </c>
      <c r="C1127" t="s">
        <v>744</v>
      </c>
      <c r="D1127" t="s">
        <v>1732</v>
      </c>
      <c r="E1127" t="s">
        <v>1795</v>
      </c>
      <c r="F1127" t="str">
        <f>_xlfn.XLOOKUP(Table4[[#This Row],[Store_ID]],Table2[Store_ID],Table2[Region],"Unknown")</f>
        <v>North</v>
      </c>
      <c r="G1127">
        <v>2</v>
      </c>
      <c r="H1127">
        <f>IF(ISBLANK(G1127),AVERAGE(Table4[Quantity]),(G1127))</f>
        <v>2</v>
      </c>
      <c r="I1127">
        <v>463.52</v>
      </c>
      <c r="J1127">
        <f>IF(ISBLANK(I1127),AVERAGE(Table4[Unit_Price]),(I1127))</f>
        <v>463.52</v>
      </c>
      <c r="K1127">
        <v>0.27</v>
      </c>
      <c r="L1127">
        <f>Table4[[#This Row],[Quantity cleaned]]*Table4[[#This Row],[Unit Price Cleaned]]*(1-Table4[[#This Row],[Discount]])</f>
        <v>676.73919999999998</v>
      </c>
      <c r="M1127">
        <f>IF(ISBLANK(L1127),AVERAGE(Table4[Total Amount]),(L1127))</f>
        <v>676.73919999999998</v>
      </c>
      <c r="N1127" t="str">
        <f>_xlfn.XLOOKUP(Table4[[#This Row],[Product_ID]],Product_Dim[Product_ID],Product_Dim[Product_Name],"Missing")</f>
        <v>Sports Stopwatch Basic</v>
      </c>
      <c r="O1127" t="str">
        <f>_xlfn.XLOOKUP(Table4[[#This Row],[Product_ID]],Product_Dim[Product_ID],Product_Dim[Category],0)</f>
        <v>Sports</v>
      </c>
      <c r="P1127">
        <f>_xlfn.XLOOKUP(Table4[[#This Row],[Product_ID]],Product_Dim[Product_ID],Product_Dim[Cost Cleaned2],"0")</f>
        <v>60.65</v>
      </c>
      <c r="Q1127" s="4">
        <f>IFERROR(Table4[[#This Row],[Total Amount]]-Table4[[#This Row],[Cost]]*Table4[[#This Row],[Quantity]],0)</f>
        <v>555.43920000000003</v>
      </c>
    </row>
    <row r="1128" spans="1:17" x14ac:dyDescent="0.35">
      <c r="A1128" t="s">
        <v>2941</v>
      </c>
      <c r="B1128" s="1">
        <v>45653</v>
      </c>
      <c r="C1128" t="s">
        <v>1179</v>
      </c>
      <c r="D1128" t="s">
        <v>1537</v>
      </c>
      <c r="E1128" t="s">
        <v>1801</v>
      </c>
      <c r="F1128" t="str">
        <f>_xlfn.XLOOKUP(Table4[[#This Row],[Store_ID]],Table2[Store_ID],Table2[Region],"Unknown")</f>
        <v>North</v>
      </c>
      <c r="G1128">
        <v>3</v>
      </c>
      <c r="H1128">
        <f>IF(ISBLANK(G1128),AVERAGE(Table4[Quantity]),(G1128))</f>
        <v>3</v>
      </c>
      <c r="I1128">
        <v>241.64</v>
      </c>
      <c r="J1128">
        <f>IF(ISBLANK(I1128),AVERAGE(Table4[Unit_Price]),(I1128))</f>
        <v>241.64</v>
      </c>
      <c r="K1128">
        <v>0.28999999999999998</v>
      </c>
      <c r="L1128">
        <f>Table4[[#This Row],[Quantity cleaned]]*Table4[[#This Row],[Unit Price Cleaned]]*(1-Table4[[#This Row],[Discount]])</f>
        <v>514.69319999999993</v>
      </c>
      <c r="M1128">
        <f>IF(ISBLANK(L1128),AVERAGE(Table4[Total Amount]),(L1128))</f>
        <v>514.69319999999993</v>
      </c>
      <c r="N1128" t="str">
        <f>_xlfn.XLOOKUP(Table4[[#This Row],[Product_ID]],Product_Dim[Product_ID],Product_Dim[Product_Name],"Missing")</f>
        <v>Brother Laser Printer</v>
      </c>
      <c r="O1128" t="str">
        <f>_xlfn.XLOOKUP(Table4[[#This Row],[Product_ID]],Product_Dim[Product_ID],Product_Dim[Category],0)</f>
        <v>Electronics</v>
      </c>
      <c r="P1128">
        <f>_xlfn.XLOOKUP(Table4[[#This Row],[Product_ID]],Product_Dim[Product_ID],Product_Dim[Cost Cleaned2],"0")</f>
        <v>112.42</v>
      </c>
      <c r="Q1128" s="4">
        <f>IFERROR(Table4[[#This Row],[Total Amount]]-Table4[[#This Row],[Cost]]*Table4[[#This Row],[Quantity]],0)</f>
        <v>177.43319999999994</v>
      </c>
    </row>
    <row r="1129" spans="1:17" x14ac:dyDescent="0.35">
      <c r="A1129" t="s">
        <v>2942</v>
      </c>
      <c r="B1129" s="1">
        <v>45817</v>
      </c>
      <c r="C1129" t="s">
        <v>1482</v>
      </c>
      <c r="D1129" t="s">
        <v>1602</v>
      </c>
      <c r="E1129" t="s">
        <v>1783</v>
      </c>
      <c r="F1129" t="str">
        <f>_xlfn.XLOOKUP(Table4[[#This Row],[Store_ID]],Table2[Store_ID],Table2[Region],"Unknown")</f>
        <v>East</v>
      </c>
      <c r="G1129">
        <v>2</v>
      </c>
      <c r="H1129">
        <f>IF(ISBLANK(G1129),AVERAGE(Table4[Quantity]),(G1129))</f>
        <v>2</v>
      </c>
      <c r="I1129">
        <v>47.86</v>
      </c>
      <c r="J1129">
        <f>IF(ISBLANK(I1129),AVERAGE(Table4[Unit_Price]),(I1129))</f>
        <v>47.86</v>
      </c>
      <c r="K1129">
        <v>0.03</v>
      </c>
      <c r="L1129">
        <f>Table4[[#This Row],[Quantity cleaned]]*Table4[[#This Row],[Unit Price Cleaned]]*(1-Table4[[#This Row],[Discount]])</f>
        <v>92.848399999999998</v>
      </c>
      <c r="M1129">
        <f>IF(ISBLANK(L1129),AVERAGE(Table4[Total Amount]),(L1129))</f>
        <v>92.848399999999998</v>
      </c>
      <c r="N1129" t="str">
        <f>_xlfn.XLOOKUP(Table4[[#This Row],[Product_ID]],Product_Dim[Product_ID],Product_Dim[Product_Name],"Missing")</f>
        <v>Stainless Steel Cutlery Set</v>
      </c>
      <c r="O1129" t="str">
        <f>_xlfn.XLOOKUP(Table4[[#This Row],[Product_ID]],Product_Dim[Product_ID],Product_Dim[Category],0)</f>
        <v>Home</v>
      </c>
      <c r="P1129">
        <f>_xlfn.XLOOKUP(Table4[[#This Row],[Product_ID]],Product_Dim[Product_ID],Product_Dim[Cost Cleaned2],"0")</f>
        <v>19.52</v>
      </c>
      <c r="Q1129" s="4">
        <f>IFERROR(Table4[[#This Row],[Total Amount]]-Table4[[#This Row],[Cost]]*Table4[[#This Row],[Quantity]],0)</f>
        <v>53.808399999999999</v>
      </c>
    </row>
    <row r="1130" spans="1:17" x14ac:dyDescent="0.35">
      <c r="A1130" t="s">
        <v>2943</v>
      </c>
      <c r="B1130" s="1">
        <v>45509</v>
      </c>
      <c r="C1130" t="s">
        <v>1075</v>
      </c>
      <c r="D1130" t="s">
        <v>1726</v>
      </c>
      <c r="E1130" t="s">
        <v>1760</v>
      </c>
      <c r="F1130" t="str">
        <f>_xlfn.XLOOKUP(Table4[[#This Row],[Store_ID]],Table2[Store_ID],Table2[Region],"Unknown")</f>
        <v>North</v>
      </c>
      <c r="G1130">
        <v>1</v>
      </c>
      <c r="H1130">
        <f>IF(ISBLANK(G1130),AVERAGE(Table4[Quantity]),(G1130))</f>
        <v>1</v>
      </c>
      <c r="I1130">
        <v>805.07</v>
      </c>
      <c r="J1130">
        <f>IF(ISBLANK(I1130),AVERAGE(Table4[Unit_Price]),(I1130))</f>
        <v>805.07</v>
      </c>
      <c r="K1130">
        <v>0.06</v>
      </c>
      <c r="L1130">
        <f>Table4[[#This Row],[Quantity cleaned]]*Table4[[#This Row],[Unit Price Cleaned]]*(1-Table4[[#This Row],[Discount]])</f>
        <v>756.76580000000001</v>
      </c>
      <c r="M1130">
        <f>IF(ISBLANK(L1130),AVERAGE(Table4[Total Amount]),(L1130))</f>
        <v>756.76580000000001</v>
      </c>
      <c r="N1130" t="str">
        <f>_xlfn.XLOOKUP(Table4[[#This Row],[Product_ID]],Product_Dim[Product_ID],Product_Dim[Product_Name],"Missing")</f>
        <v>Microwave Oven</v>
      </c>
      <c r="O1130" t="str">
        <f>_xlfn.XLOOKUP(Table4[[#This Row],[Product_ID]],Product_Dim[Product_ID],Product_Dim[Category],0)</f>
        <v>Home</v>
      </c>
      <c r="P1130">
        <f>_xlfn.XLOOKUP(Table4[[#This Row],[Product_ID]],Product_Dim[Product_ID],Product_Dim[Cost Cleaned2],"0")</f>
        <v>447.43</v>
      </c>
      <c r="Q1130" s="4">
        <f>IFERROR(Table4[[#This Row],[Total Amount]]-Table4[[#This Row],[Cost]]*Table4[[#This Row],[Quantity]],0)</f>
        <v>309.33580000000001</v>
      </c>
    </row>
    <row r="1131" spans="1:17" x14ac:dyDescent="0.35">
      <c r="A1131" t="s">
        <v>2944</v>
      </c>
      <c r="B1131" s="1">
        <v>45753</v>
      </c>
      <c r="C1131" t="s">
        <v>1161</v>
      </c>
      <c r="D1131" t="s">
        <v>1610</v>
      </c>
      <c r="E1131" t="s">
        <v>1751</v>
      </c>
      <c r="F1131" t="str">
        <f>_xlfn.XLOOKUP(Table4[[#This Row],[Store_ID]],Table2[Store_ID],Table2[Region],"Unknown")</f>
        <v>North</v>
      </c>
      <c r="G1131">
        <v>3</v>
      </c>
      <c r="H1131">
        <f>IF(ISBLANK(G1131),AVERAGE(Table4[Quantity]),(G1131))</f>
        <v>3</v>
      </c>
      <c r="I1131">
        <v>848.48</v>
      </c>
      <c r="J1131">
        <f>IF(ISBLANK(I1131),AVERAGE(Table4[Unit_Price]),(I1131))</f>
        <v>848.48</v>
      </c>
      <c r="K1131">
        <v>0</v>
      </c>
      <c r="L1131">
        <f>Table4[[#This Row],[Quantity cleaned]]*Table4[[#This Row],[Unit Price Cleaned]]*(1-Table4[[#This Row],[Discount]])</f>
        <v>2545.44</v>
      </c>
      <c r="M1131">
        <f>IF(ISBLANK(L1131),AVERAGE(Table4[Total Amount]),(L1131))</f>
        <v>2545.44</v>
      </c>
      <c r="N1131" t="str">
        <f>_xlfn.XLOOKUP(Table4[[#This Row],[Product_ID]],Product_Dim[Product_ID],Product_Dim[Product_Name],"Missing")</f>
        <v>Gaming Mechanical Keyboard</v>
      </c>
      <c r="O1131" t="str">
        <f>_xlfn.XLOOKUP(Table4[[#This Row],[Product_ID]],Product_Dim[Product_ID],Product_Dim[Category],0)</f>
        <v>Electronics</v>
      </c>
      <c r="P1131">
        <f>_xlfn.XLOOKUP(Table4[[#This Row],[Product_ID]],Product_Dim[Product_ID],Product_Dim[Cost Cleaned2],"0")</f>
        <v>419.28</v>
      </c>
      <c r="Q1131" s="4">
        <f>IFERROR(Table4[[#This Row],[Total Amount]]-Table4[[#This Row],[Cost]]*Table4[[#This Row],[Quantity]],0)</f>
        <v>1287.6000000000001</v>
      </c>
    </row>
    <row r="1132" spans="1:17" x14ac:dyDescent="0.35">
      <c r="A1132" t="s">
        <v>2945</v>
      </c>
      <c r="B1132" s="1">
        <v>45512</v>
      </c>
      <c r="C1132" t="s">
        <v>777</v>
      </c>
      <c r="D1132" t="s">
        <v>1648</v>
      </c>
      <c r="E1132" t="s">
        <v>1776</v>
      </c>
      <c r="F1132" t="str">
        <f>_xlfn.XLOOKUP(Table4[[#This Row],[Store_ID]],Table2[Store_ID],Table2[Region],"Unknown")</f>
        <v>West</v>
      </c>
      <c r="G1132">
        <v>2</v>
      </c>
      <c r="H1132">
        <f>IF(ISBLANK(G1132),AVERAGE(Table4[Quantity]),(G1132))</f>
        <v>2</v>
      </c>
      <c r="I1132">
        <v>568.95000000000005</v>
      </c>
      <c r="J1132">
        <f>IF(ISBLANK(I1132),AVERAGE(Table4[Unit_Price]),(I1132))</f>
        <v>568.95000000000005</v>
      </c>
      <c r="K1132">
        <v>0.22</v>
      </c>
      <c r="L1132">
        <f>Table4[[#This Row],[Quantity cleaned]]*Table4[[#This Row],[Unit Price Cleaned]]*(1-Table4[[#This Row],[Discount]])</f>
        <v>887.56200000000013</v>
      </c>
      <c r="M1132">
        <f>IF(ISBLANK(L1132),AVERAGE(Table4[Total Amount]),(L1132))</f>
        <v>887.56200000000013</v>
      </c>
      <c r="N1132" t="str">
        <f>_xlfn.XLOOKUP(Table4[[#This Row],[Product_ID]],Product_Dim[Product_ID],Product_Dim[Product_Name],"Missing")</f>
        <v>Men's Track Pants</v>
      </c>
      <c r="O1132" t="str">
        <f>_xlfn.XLOOKUP(Table4[[#This Row],[Product_ID]],Product_Dim[Product_ID],Product_Dim[Category],0)</f>
        <v>Clothing</v>
      </c>
      <c r="P1132">
        <f>_xlfn.XLOOKUP(Table4[[#This Row],[Product_ID]],Product_Dim[Product_ID],Product_Dim[Cost Cleaned2],"0")</f>
        <v>386.56</v>
      </c>
      <c r="Q1132" s="4">
        <f>IFERROR(Table4[[#This Row],[Total Amount]]-Table4[[#This Row],[Cost]]*Table4[[#This Row],[Quantity]],0)</f>
        <v>114.44200000000012</v>
      </c>
    </row>
    <row r="1133" spans="1:17" x14ac:dyDescent="0.35">
      <c r="A1133" t="s">
        <v>2946</v>
      </c>
      <c r="B1133" s="1">
        <v>45764</v>
      </c>
      <c r="C1133" t="s">
        <v>536</v>
      </c>
      <c r="D1133" t="s">
        <v>1648</v>
      </c>
      <c r="E1133" t="s">
        <v>1786</v>
      </c>
      <c r="F1133" t="str">
        <f>_xlfn.XLOOKUP(Table4[[#This Row],[Store_ID]],Table2[Store_ID],Table2[Region],"Unknown")</f>
        <v>South</v>
      </c>
      <c r="G1133">
        <v>3</v>
      </c>
      <c r="H1133">
        <f>IF(ISBLANK(G1133),AVERAGE(Table4[Quantity]),(G1133))</f>
        <v>3</v>
      </c>
      <c r="I1133">
        <v>269.83999999999997</v>
      </c>
      <c r="J1133">
        <f>IF(ISBLANK(I1133),AVERAGE(Table4[Unit_Price]),(I1133))</f>
        <v>269.83999999999997</v>
      </c>
      <c r="K1133">
        <v>0.05</v>
      </c>
      <c r="L1133">
        <f>Table4[[#This Row],[Quantity cleaned]]*Table4[[#This Row],[Unit Price Cleaned]]*(1-Table4[[#This Row],[Discount]])</f>
        <v>769.04399999999998</v>
      </c>
      <c r="M1133">
        <f>IF(ISBLANK(L1133),AVERAGE(Table4[Total Amount]),(L1133))</f>
        <v>769.04399999999998</v>
      </c>
      <c r="N1133" t="str">
        <f>_xlfn.XLOOKUP(Table4[[#This Row],[Product_ID]],Product_Dim[Product_ID],Product_Dim[Product_Name],"Missing")</f>
        <v>Men's Track Pants</v>
      </c>
      <c r="O1133" t="str">
        <f>_xlfn.XLOOKUP(Table4[[#This Row],[Product_ID]],Product_Dim[Product_ID],Product_Dim[Category],0)</f>
        <v>Clothing</v>
      </c>
      <c r="P1133">
        <f>_xlfn.XLOOKUP(Table4[[#This Row],[Product_ID]],Product_Dim[Product_ID],Product_Dim[Cost Cleaned2],"0")</f>
        <v>386.56</v>
      </c>
      <c r="Q1133" s="4">
        <f>IFERROR(Table4[[#This Row],[Total Amount]]-Table4[[#This Row],[Cost]]*Table4[[#This Row],[Quantity]],0)</f>
        <v>-390.63600000000008</v>
      </c>
    </row>
    <row r="1134" spans="1:17" x14ac:dyDescent="0.35">
      <c r="A1134" t="s">
        <v>2947</v>
      </c>
      <c r="B1134" s="1">
        <v>45746</v>
      </c>
      <c r="C1134" t="s">
        <v>970</v>
      </c>
      <c r="D1134" t="s">
        <v>1666</v>
      </c>
      <c r="E1134" t="s">
        <v>1791</v>
      </c>
      <c r="F1134" t="str">
        <f>_xlfn.XLOOKUP(Table4[[#This Row],[Store_ID]],Table2[Store_ID],Table2[Region],"Unknown")</f>
        <v>East</v>
      </c>
      <c r="G1134">
        <v>4</v>
      </c>
      <c r="H1134">
        <f>IF(ISBLANK(G1134),AVERAGE(Table4[Quantity]),(G1134))</f>
        <v>4</v>
      </c>
      <c r="I1134">
        <v>267.36</v>
      </c>
      <c r="J1134">
        <f>IF(ISBLANK(I1134),AVERAGE(Table4[Unit_Price]),(I1134))</f>
        <v>267.36</v>
      </c>
      <c r="K1134">
        <v>0.27</v>
      </c>
      <c r="L1134">
        <f>Table4[[#This Row],[Quantity cleaned]]*Table4[[#This Row],[Unit Price Cleaned]]*(1-Table4[[#This Row],[Discount]])</f>
        <v>780.69119999999998</v>
      </c>
      <c r="M1134">
        <f>IF(ISBLANK(L1134),AVERAGE(Table4[Total Amount]),(L1134))</f>
        <v>780.69119999999998</v>
      </c>
      <c r="N1134" t="str">
        <f>_xlfn.XLOOKUP(Table4[[#This Row],[Product_ID]],Product_Dim[Product_ID],Product_Dim[Product_Name],"Missing")</f>
        <v>Laptop Cooling Pad</v>
      </c>
      <c r="O1134" t="str">
        <f>_xlfn.XLOOKUP(Table4[[#This Row],[Product_ID]],Product_Dim[Product_ID],Product_Dim[Category],0)</f>
        <v>Electronics</v>
      </c>
      <c r="P1134">
        <f>_xlfn.XLOOKUP(Table4[[#This Row],[Product_ID]],Product_Dim[Product_ID],Product_Dim[Cost Cleaned2],"0")</f>
        <v>86.42</v>
      </c>
      <c r="Q1134" s="4">
        <f>IFERROR(Table4[[#This Row],[Total Amount]]-Table4[[#This Row],[Cost]]*Table4[[#This Row],[Quantity]],0)</f>
        <v>435.01119999999997</v>
      </c>
    </row>
    <row r="1135" spans="1:17" x14ac:dyDescent="0.35">
      <c r="A1135" t="s">
        <v>2948</v>
      </c>
      <c r="B1135" s="1">
        <v>45647</v>
      </c>
      <c r="C1135" t="s">
        <v>394</v>
      </c>
      <c r="D1135" t="s">
        <v>1616</v>
      </c>
      <c r="E1135" t="s">
        <v>1751</v>
      </c>
      <c r="F1135" t="str">
        <f>_xlfn.XLOOKUP(Table4[[#This Row],[Store_ID]],Table2[Store_ID],Table2[Region],"Unknown")</f>
        <v>North</v>
      </c>
      <c r="G1135">
        <v>1</v>
      </c>
      <c r="H1135">
        <f>IF(ISBLANK(G1135),AVERAGE(Table4[Quantity]),(G1135))</f>
        <v>1</v>
      </c>
      <c r="I1135">
        <v>438.41</v>
      </c>
      <c r="J1135">
        <f>IF(ISBLANK(I1135),AVERAGE(Table4[Unit_Price]),(I1135))</f>
        <v>438.41</v>
      </c>
      <c r="K1135">
        <v>0.09</v>
      </c>
      <c r="L1135">
        <f>Table4[[#This Row],[Quantity cleaned]]*Table4[[#This Row],[Unit Price Cleaned]]*(1-Table4[[#This Row],[Discount]])</f>
        <v>398.95310000000006</v>
      </c>
      <c r="M1135">
        <f>IF(ISBLANK(L1135),AVERAGE(Table4[Total Amount]),(L1135))</f>
        <v>398.95310000000006</v>
      </c>
      <c r="N1135" t="str">
        <f>_xlfn.XLOOKUP(Table4[[#This Row],[Product_ID]],Product_Dim[Product_ID],Product_Dim[Product_Name],"Missing")</f>
        <v>Men's Casual Sneakers</v>
      </c>
      <c r="O1135" t="str">
        <f>_xlfn.XLOOKUP(Table4[[#This Row],[Product_ID]],Product_Dim[Product_ID],Product_Dim[Category],0)</f>
        <v>Clothing</v>
      </c>
      <c r="P1135">
        <f>_xlfn.XLOOKUP(Table4[[#This Row],[Product_ID]],Product_Dim[Product_ID],Product_Dim[Cost Cleaned2],"0")</f>
        <v>353.47</v>
      </c>
      <c r="Q1135" s="4">
        <f>IFERROR(Table4[[#This Row],[Total Amount]]-Table4[[#This Row],[Cost]]*Table4[[#This Row],[Quantity]],0)</f>
        <v>45.483100000000036</v>
      </c>
    </row>
    <row r="1136" spans="1:17" x14ac:dyDescent="0.35">
      <c r="A1136" t="s">
        <v>2949</v>
      </c>
      <c r="B1136" s="1">
        <v>45443</v>
      </c>
      <c r="C1136" t="s">
        <v>542</v>
      </c>
      <c r="D1136" t="s">
        <v>1644</v>
      </c>
      <c r="E1136" t="s">
        <v>1804</v>
      </c>
      <c r="F1136" t="str">
        <f>_xlfn.XLOOKUP(Table4[[#This Row],[Store_ID]],Table2[Store_ID],Table2[Region],"Unknown")</f>
        <v>East</v>
      </c>
      <c r="G1136">
        <v>2</v>
      </c>
      <c r="H1136">
        <f>IF(ISBLANK(G1136),AVERAGE(Table4[Quantity]),(G1136))</f>
        <v>2</v>
      </c>
      <c r="I1136">
        <v>86.72</v>
      </c>
      <c r="J1136">
        <f>IF(ISBLANK(I1136),AVERAGE(Table4[Unit_Price]),(I1136))</f>
        <v>86.72</v>
      </c>
      <c r="K1136">
        <v>0.28000000000000003</v>
      </c>
      <c r="L1136">
        <f>Table4[[#This Row],[Quantity cleaned]]*Table4[[#This Row],[Unit Price Cleaned]]*(1-Table4[[#This Row],[Discount]])</f>
        <v>124.87679999999999</v>
      </c>
      <c r="M1136">
        <f>IF(ISBLANK(L1136),AVERAGE(Table4[Total Amount]),(L1136))</f>
        <v>124.87679999999999</v>
      </c>
      <c r="N1136" t="str">
        <f>_xlfn.XLOOKUP(Table4[[#This Row],[Product_ID]],Product_Dim[Product_ID],Product_Dim[Product_Name],"Missing")</f>
        <v>HDMI Cable – 2m</v>
      </c>
      <c r="O1136" t="str">
        <f>_xlfn.XLOOKUP(Table4[[#This Row],[Product_ID]],Product_Dim[Product_ID],Product_Dim[Category],0)</f>
        <v>Electronics</v>
      </c>
      <c r="P1136">
        <f>_xlfn.XLOOKUP(Table4[[#This Row],[Product_ID]],Product_Dim[Product_ID],Product_Dim[Cost Cleaned2],"0")</f>
        <v>88.49</v>
      </c>
      <c r="Q1136" s="4">
        <f>IFERROR(Table4[[#This Row],[Total Amount]]-Table4[[#This Row],[Cost]]*Table4[[#This Row],[Quantity]],0)</f>
        <v>-52.103200000000001</v>
      </c>
    </row>
    <row r="1137" spans="1:17" x14ac:dyDescent="0.35">
      <c r="A1137" t="s">
        <v>2950</v>
      </c>
      <c r="B1137" s="1">
        <v>45722</v>
      </c>
      <c r="C1137" t="s">
        <v>1314</v>
      </c>
      <c r="D1137" t="s">
        <v>1720</v>
      </c>
      <c r="E1137" t="s">
        <v>1770</v>
      </c>
      <c r="F1137" t="str">
        <f>_xlfn.XLOOKUP(Table4[[#This Row],[Store_ID]],Table2[Store_ID],Table2[Region],"Unknown")</f>
        <v>East</v>
      </c>
      <c r="G1137">
        <v>4</v>
      </c>
      <c r="H1137">
        <f>IF(ISBLANK(G1137),AVERAGE(Table4[Quantity]),(G1137))</f>
        <v>4</v>
      </c>
      <c r="I1137">
        <v>630.21</v>
      </c>
      <c r="J1137">
        <f>IF(ISBLANK(I1137),AVERAGE(Table4[Unit_Price]),(I1137))</f>
        <v>630.21</v>
      </c>
      <c r="K1137">
        <v>0.14000000000000001</v>
      </c>
      <c r="L1137">
        <f>Table4[[#This Row],[Quantity cleaned]]*Table4[[#This Row],[Unit Price Cleaned]]*(1-Table4[[#This Row],[Discount]])</f>
        <v>2167.9223999999999</v>
      </c>
      <c r="M1137">
        <f>IF(ISBLANK(L1137),AVERAGE(Table4[Total Amount]),(L1137))</f>
        <v>2167.9223999999999</v>
      </c>
      <c r="N1137" t="str">
        <f>_xlfn.XLOOKUP(Table4[[#This Row],[Product_ID]],Product_Dim[Product_ID],Product_Dim[Product_Name],"Missing")</f>
        <v>Face Foundation Kit</v>
      </c>
      <c r="O1137" t="str">
        <f>_xlfn.XLOOKUP(Table4[[#This Row],[Product_ID]],Product_Dim[Product_ID],Product_Dim[Category],0)</f>
        <v>Beauty</v>
      </c>
      <c r="P1137">
        <f>_xlfn.XLOOKUP(Table4[[#This Row],[Product_ID]],Product_Dim[Product_ID],Product_Dim[Cost Cleaned2],"0")</f>
        <v>183.04</v>
      </c>
      <c r="Q1137" s="4">
        <f>IFERROR(Table4[[#This Row],[Total Amount]]-Table4[[#This Row],[Cost]]*Table4[[#This Row],[Quantity]],0)</f>
        <v>1435.7624000000001</v>
      </c>
    </row>
    <row r="1138" spans="1:17" x14ac:dyDescent="0.35">
      <c r="A1138" t="s">
        <v>2951</v>
      </c>
      <c r="B1138" s="1">
        <v>45575</v>
      </c>
      <c r="C1138" t="s">
        <v>1119</v>
      </c>
      <c r="D1138" t="s">
        <v>1660</v>
      </c>
      <c r="E1138" t="s">
        <v>1770</v>
      </c>
      <c r="F1138" t="str">
        <f>_xlfn.XLOOKUP(Table4[[#This Row],[Store_ID]],Table2[Store_ID],Table2[Region],"Unknown")</f>
        <v>East</v>
      </c>
      <c r="G1138">
        <v>3</v>
      </c>
      <c r="H1138">
        <f>IF(ISBLANK(G1138),AVERAGE(Table4[Quantity]),(G1138))</f>
        <v>3</v>
      </c>
      <c r="I1138">
        <v>180.84</v>
      </c>
      <c r="J1138">
        <f>IF(ISBLANK(I1138),AVERAGE(Table4[Unit_Price]),(I1138))</f>
        <v>180.84</v>
      </c>
      <c r="K1138">
        <v>0.03</v>
      </c>
      <c r="L1138">
        <f>Table4[[#This Row],[Quantity cleaned]]*Table4[[#This Row],[Unit Price Cleaned]]*(1-Table4[[#This Row],[Discount]])</f>
        <v>526.24439999999993</v>
      </c>
      <c r="M1138">
        <f>IF(ISBLANK(L1138),AVERAGE(Table4[Total Amount]),(L1138))</f>
        <v>526.24439999999993</v>
      </c>
      <c r="N1138" t="str">
        <f>_xlfn.XLOOKUP(Table4[[#This Row],[Product_ID]],Product_Dim[Product_ID],Product_Dim[Product_Name],"Missing")</f>
        <v>Men's Hair Styling Gel</v>
      </c>
      <c r="O1138" t="str">
        <f>_xlfn.XLOOKUP(Table4[[#This Row],[Product_ID]],Product_Dim[Product_ID],Product_Dim[Category],0)</f>
        <v>Beauty</v>
      </c>
      <c r="P1138">
        <f>_xlfn.XLOOKUP(Table4[[#This Row],[Product_ID]],Product_Dim[Product_ID],Product_Dim[Cost Cleaned2],"0")</f>
        <v>17.309999999999999</v>
      </c>
      <c r="Q1138" s="4">
        <f>IFERROR(Table4[[#This Row],[Total Amount]]-Table4[[#This Row],[Cost]]*Table4[[#This Row],[Quantity]],0)</f>
        <v>474.31439999999992</v>
      </c>
    </row>
    <row r="1139" spans="1:17" x14ac:dyDescent="0.35">
      <c r="A1139" t="s">
        <v>2952</v>
      </c>
      <c r="B1139" s="1">
        <v>45441</v>
      </c>
      <c r="C1139" t="s">
        <v>23</v>
      </c>
      <c r="D1139" t="s">
        <v>1670</v>
      </c>
      <c r="E1139" t="s">
        <v>1798</v>
      </c>
      <c r="F1139" t="str">
        <f>_xlfn.XLOOKUP(Table4[[#This Row],[Store_ID]],Table2[Store_ID],Table2[Region],"Unknown")</f>
        <v>West</v>
      </c>
      <c r="G1139">
        <v>1</v>
      </c>
      <c r="H1139">
        <f>IF(ISBLANK(G1139),AVERAGE(Table4[Quantity]),(G1139))</f>
        <v>1</v>
      </c>
      <c r="I1139">
        <v>453.41</v>
      </c>
      <c r="J1139">
        <f>IF(ISBLANK(I1139),AVERAGE(Table4[Unit_Price]),(I1139))</f>
        <v>453.41</v>
      </c>
      <c r="K1139">
        <v>0.04</v>
      </c>
      <c r="L1139">
        <f>Table4[[#This Row],[Quantity cleaned]]*Table4[[#This Row],[Unit Price Cleaned]]*(1-Table4[[#This Row],[Discount]])</f>
        <v>435.27359999999999</v>
      </c>
      <c r="M1139">
        <f>IF(ISBLANK(L1139),AVERAGE(Table4[Total Amount]),(L1139))</f>
        <v>435.27359999999999</v>
      </c>
      <c r="N1139" t="str">
        <f>_xlfn.XLOOKUP(Table4[[#This Row],[Product_ID]],Product_Dim[Product_ID],Product_Dim[Product_Name],"Missing")</f>
        <v>Matte Lipstick Set</v>
      </c>
      <c r="O1139" t="str">
        <f>_xlfn.XLOOKUP(Table4[[#This Row],[Product_ID]],Product_Dim[Product_ID],Product_Dim[Category],0)</f>
        <v>Beauty</v>
      </c>
      <c r="P1139">
        <f>_xlfn.XLOOKUP(Table4[[#This Row],[Product_ID]],Product_Dim[Product_ID],Product_Dim[Cost Cleaned2],"0")</f>
        <v>299.11</v>
      </c>
      <c r="Q1139" s="4">
        <f>IFERROR(Table4[[#This Row],[Total Amount]]-Table4[[#This Row],[Cost]]*Table4[[#This Row],[Quantity]],0)</f>
        <v>136.16359999999997</v>
      </c>
    </row>
    <row r="1140" spans="1:17" x14ac:dyDescent="0.35">
      <c r="A1140" t="s">
        <v>2953</v>
      </c>
      <c r="B1140" s="1">
        <v>45940</v>
      </c>
      <c r="C1140" t="s">
        <v>98</v>
      </c>
      <c r="D1140" t="s">
        <v>1644</v>
      </c>
      <c r="E1140" t="s">
        <v>1770</v>
      </c>
      <c r="F1140" t="str">
        <f>_xlfn.XLOOKUP(Table4[[#This Row],[Store_ID]],Table2[Store_ID],Table2[Region],"Unknown")</f>
        <v>East</v>
      </c>
      <c r="G1140">
        <v>1</v>
      </c>
      <c r="H1140">
        <f>IF(ISBLANK(G1140),AVERAGE(Table4[Quantity]),(G1140))</f>
        <v>1</v>
      </c>
      <c r="I1140">
        <v>629.09</v>
      </c>
      <c r="J1140">
        <f>IF(ISBLANK(I1140),AVERAGE(Table4[Unit_Price]),(I1140))</f>
        <v>629.09</v>
      </c>
      <c r="K1140">
        <v>0.02</v>
      </c>
      <c r="L1140">
        <f>Table4[[#This Row],[Quantity cleaned]]*Table4[[#This Row],[Unit Price Cleaned]]*(1-Table4[[#This Row],[Discount]])</f>
        <v>616.50819999999999</v>
      </c>
      <c r="M1140">
        <f>IF(ISBLANK(L1140),AVERAGE(Table4[Total Amount]),(L1140))</f>
        <v>616.50819999999999</v>
      </c>
      <c r="N1140" t="str">
        <f>_xlfn.XLOOKUP(Table4[[#This Row],[Product_ID]],Product_Dim[Product_ID],Product_Dim[Product_Name],"Missing")</f>
        <v>HDMI Cable – 2m</v>
      </c>
      <c r="O1140" t="str">
        <f>_xlfn.XLOOKUP(Table4[[#This Row],[Product_ID]],Product_Dim[Product_ID],Product_Dim[Category],0)</f>
        <v>Electronics</v>
      </c>
      <c r="P1140">
        <f>_xlfn.XLOOKUP(Table4[[#This Row],[Product_ID]],Product_Dim[Product_ID],Product_Dim[Cost Cleaned2],"0")</f>
        <v>88.49</v>
      </c>
      <c r="Q1140" s="4">
        <f>IFERROR(Table4[[#This Row],[Total Amount]]-Table4[[#This Row],[Cost]]*Table4[[#This Row],[Quantity]],0)</f>
        <v>528.01819999999998</v>
      </c>
    </row>
    <row r="1141" spans="1:17" x14ac:dyDescent="0.35">
      <c r="A1141" t="s">
        <v>2954</v>
      </c>
      <c r="B1141" s="1">
        <v>45518</v>
      </c>
      <c r="C1141" t="s">
        <v>92</v>
      </c>
      <c r="D1141" t="s">
        <v>1696</v>
      </c>
      <c r="E1141" t="s">
        <v>1755</v>
      </c>
      <c r="F1141" t="str">
        <f>_xlfn.XLOOKUP(Table4[[#This Row],[Store_ID]],Table2[Store_ID],Table2[Region],"Unknown")</f>
        <v>South</v>
      </c>
      <c r="G1141">
        <v>2</v>
      </c>
      <c r="H1141">
        <f>IF(ISBLANK(G1141),AVERAGE(Table4[Quantity]),(G1141))</f>
        <v>2</v>
      </c>
      <c r="I1141">
        <v>257.45</v>
      </c>
      <c r="J1141">
        <f>IF(ISBLANK(I1141),AVERAGE(Table4[Unit_Price]),(I1141))</f>
        <v>257.45</v>
      </c>
      <c r="K1141">
        <v>0</v>
      </c>
      <c r="L1141">
        <f>Table4[[#This Row],[Quantity cleaned]]*Table4[[#This Row],[Unit Price Cleaned]]*(1-Table4[[#This Row],[Discount]])</f>
        <v>514.9</v>
      </c>
      <c r="M1141">
        <f>IF(ISBLANK(L1141),AVERAGE(Table4[Total Amount]),(L1141))</f>
        <v>514.9</v>
      </c>
      <c r="N1141" t="str">
        <f>_xlfn.XLOOKUP(Table4[[#This Row],[Product_ID]],Product_Dim[Product_ID],Product_Dim[Product_Name],"Missing")</f>
        <v>WiFi Mesh Router</v>
      </c>
      <c r="O1141" t="str">
        <f>_xlfn.XLOOKUP(Table4[[#This Row],[Product_ID]],Product_Dim[Product_ID],Product_Dim[Category],0)</f>
        <v>Electronics</v>
      </c>
      <c r="P1141">
        <f>_xlfn.XLOOKUP(Table4[[#This Row],[Product_ID]],Product_Dim[Product_ID],Product_Dim[Cost Cleaned2],"0")</f>
        <v>480.9</v>
      </c>
      <c r="Q1141" s="4">
        <f>IFERROR(Table4[[#This Row],[Total Amount]]-Table4[[#This Row],[Cost]]*Table4[[#This Row],[Quantity]],0)</f>
        <v>-446.9</v>
      </c>
    </row>
    <row r="1142" spans="1:17" x14ac:dyDescent="0.35">
      <c r="A1142" t="s">
        <v>2955</v>
      </c>
      <c r="B1142" s="1">
        <v>45861</v>
      </c>
      <c r="C1142" t="s">
        <v>587</v>
      </c>
      <c r="D1142" t="s">
        <v>1610</v>
      </c>
      <c r="E1142" t="s">
        <v>1795</v>
      </c>
      <c r="F1142" t="str">
        <f>_xlfn.XLOOKUP(Table4[[#This Row],[Store_ID]],Table2[Store_ID],Table2[Region],"Unknown")</f>
        <v>North</v>
      </c>
      <c r="G1142">
        <v>2</v>
      </c>
      <c r="H1142">
        <f>IF(ISBLANK(G1142),AVERAGE(Table4[Quantity]),(G1142))</f>
        <v>2</v>
      </c>
      <c r="I1142">
        <v>696.61</v>
      </c>
      <c r="J1142">
        <f>IF(ISBLANK(I1142),AVERAGE(Table4[Unit_Price]),(I1142))</f>
        <v>696.61</v>
      </c>
      <c r="K1142">
        <v>0.17</v>
      </c>
      <c r="L1142">
        <f>Table4[[#This Row],[Quantity cleaned]]*Table4[[#This Row],[Unit Price Cleaned]]*(1-Table4[[#This Row],[Discount]])</f>
        <v>1156.3725999999999</v>
      </c>
      <c r="M1142">
        <f>IF(ISBLANK(L1142),AVERAGE(Table4[Total Amount]),(L1142))</f>
        <v>1156.3725999999999</v>
      </c>
      <c r="N1142" t="str">
        <f>_xlfn.XLOOKUP(Table4[[#This Row],[Product_ID]],Product_Dim[Product_ID],Product_Dim[Product_Name],"Missing")</f>
        <v>Gaming Mechanical Keyboard</v>
      </c>
      <c r="O1142" t="str">
        <f>_xlfn.XLOOKUP(Table4[[#This Row],[Product_ID]],Product_Dim[Product_ID],Product_Dim[Category],0)</f>
        <v>Electronics</v>
      </c>
      <c r="P1142">
        <f>_xlfn.XLOOKUP(Table4[[#This Row],[Product_ID]],Product_Dim[Product_ID],Product_Dim[Cost Cleaned2],"0")</f>
        <v>419.28</v>
      </c>
      <c r="Q1142" s="4">
        <f>IFERROR(Table4[[#This Row],[Total Amount]]-Table4[[#This Row],[Cost]]*Table4[[#This Row],[Quantity]],0)</f>
        <v>317.81259999999997</v>
      </c>
    </row>
    <row r="1143" spans="1:17" x14ac:dyDescent="0.35">
      <c r="A1143" t="s">
        <v>2956</v>
      </c>
      <c r="B1143" s="1">
        <v>45416</v>
      </c>
      <c r="C1143" t="s">
        <v>1161</v>
      </c>
      <c r="D1143" t="s">
        <v>1634</v>
      </c>
      <c r="E1143" t="s">
        <v>1773</v>
      </c>
      <c r="F1143" t="str">
        <f>_xlfn.XLOOKUP(Table4[[#This Row],[Store_ID]],Table2[Store_ID],Table2[Region],"Unknown")</f>
        <v>South</v>
      </c>
      <c r="G1143">
        <v>2</v>
      </c>
      <c r="H1143">
        <f>IF(ISBLANK(G1143),AVERAGE(Table4[Quantity]),(G1143))</f>
        <v>2</v>
      </c>
      <c r="I1143">
        <v>143.79</v>
      </c>
      <c r="J1143">
        <f>IF(ISBLANK(I1143),AVERAGE(Table4[Unit_Price]),(I1143))</f>
        <v>143.79</v>
      </c>
      <c r="K1143">
        <v>0.1</v>
      </c>
      <c r="L1143">
        <f>Table4[[#This Row],[Quantity cleaned]]*Table4[[#This Row],[Unit Price Cleaned]]*(1-Table4[[#This Row],[Discount]])</f>
        <v>258.822</v>
      </c>
      <c r="M1143">
        <f>IF(ISBLANK(L1143),AVERAGE(Table4[Total Amount]),(L1143))</f>
        <v>258.822</v>
      </c>
      <c r="N1143" t="str">
        <f>_xlfn.XLOOKUP(Table4[[#This Row],[Product_ID]],Product_Dim[Product_ID],Product_Dim[Product_Name],"Missing")</f>
        <v>Men's Winter Jacket</v>
      </c>
      <c r="O1143" t="str">
        <f>_xlfn.XLOOKUP(Table4[[#This Row],[Product_ID]],Product_Dim[Product_ID],Product_Dim[Category],0)</f>
        <v>Clothing</v>
      </c>
      <c r="P1143">
        <f>_xlfn.XLOOKUP(Table4[[#This Row],[Product_ID]],Product_Dim[Product_ID],Product_Dim[Cost Cleaned2],"0")</f>
        <v>167.34</v>
      </c>
      <c r="Q1143" s="4">
        <f>IFERROR(Table4[[#This Row],[Total Amount]]-Table4[[#This Row],[Cost]]*Table4[[#This Row],[Quantity]],0)</f>
        <v>-75.858000000000004</v>
      </c>
    </row>
    <row r="1144" spans="1:17" x14ac:dyDescent="0.35">
      <c r="A1144" t="s">
        <v>2957</v>
      </c>
      <c r="B1144" s="1">
        <v>45608</v>
      </c>
      <c r="C1144" t="s">
        <v>932</v>
      </c>
      <c r="D1144" t="s">
        <v>1708</v>
      </c>
      <c r="E1144" t="s">
        <v>1751</v>
      </c>
      <c r="F1144" t="str">
        <f>_xlfn.XLOOKUP(Table4[[#This Row],[Store_ID]],Table2[Store_ID],Table2[Region],"Unknown")</f>
        <v>North</v>
      </c>
      <c r="G1144">
        <v>3</v>
      </c>
      <c r="H1144">
        <f>IF(ISBLANK(G1144),AVERAGE(Table4[Quantity]),(G1144))</f>
        <v>3</v>
      </c>
      <c r="I1144">
        <v>460.93</v>
      </c>
      <c r="J1144">
        <f>IF(ISBLANK(I1144),AVERAGE(Table4[Unit_Price]),(I1144))</f>
        <v>460.93</v>
      </c>
      <c r="K1144">
        <v>0.19</v>
      </c>
      <c r="L1144">
        <f>Table4[[#This Row],[Quantity cleaned]]*Table4[[#This Row],[Unit Price Cleaned]]*(1-Table4[[#This Row],[Discount]])</f>
        <v>1120.0599</v>
      </c>
      <c r="M1144">
        <f>IF(ISBLANK(L1144),AVERAGE(Table4[Total Amount]),(L1144))</f>
        <v>1120.0599</v>
      </c>
      <c r="N1144" t="str">
        <f>_xlfn.XLOOKUP(Table4[[#This Row],[Product_ID]],Product_Dim[Product_ID],Product_Dim[Product_Name],"Missing")</f>
        <v>Hydrating Face Cleanser</v>
      </c>
      <c r="O1144" t="str">
        <f>_xlfn.XLOOKUP(Table4[[#This Row],[Product_ID]],Product_Dim[Product_ID],Product_Dim[Category],0)</f>
        <v>Beauty</v>
      </c>
      <c r="P1144">
        <f>_xlfn.XLOOKUP(Table4[[#This Row],[Product_ID]],Product_Dim[Product_ID],Product_Dim[Cost Cleaned2],"0")</f>
        <v>254.04361702127662</v>
      </c>
      <c r="Q1144" s="4">
        <f>IFERROR(Table4[[#This Row],[Total Amount]]-Table4[[#This Row],[Cost]]*Table4[[#This Row],[Quantity]],0)</f>
        <v>357.92904893617015</v>
      </c>
    </row>
    <row r="1145" spans="1:17" x14ac:dyDescent="0.35">
      <c r="A1145" t="s">
        <v>2958</v>
      </c>
      <c r="B1145" s="1">
        <v>45301</v>
      </c>
      <c r="C1145" t="s">
        <v>1528</v>
      </c>
      <c r="D1145" t="s">
        <v>1598</v>
      </c>
      <c r="E1145" t="s">
        <v>1780</v>
      </c>
      <c r="F1145" t="str">
        <f>_xlfn.XLOOKUP(Table4[[#This Row],[Store_ID]],Table2[Store_ID],Table2[Region],"Unknown")</f>
        <v>South</v>
      </c>
      <c r="G1145">
        <v>2</v>
      </c>
      <c r="H1145">
        <f>IF(ISBLANK(G1145),AVERAGE(Table4[Quantity]),(G1145))</f>
        <v>2</v>
      </c>
      <c r="I1145">
        <v>67.55</v>
      </c>
      <c r="J1145">
        <f>IF(ISBLANK(I1145),AVERAGE(Table4[Unit_Price]),(I1145))</f>
        <v>67.55</v>
      </c>
      <c r="K1145">
        <v>0.03</v>
      </c>
      <c r="L1145">
        <f>Table4[[#This Row],[Quantity cleaned]]*Table4[[#This Row],[Unit Price Cleaned]]*(1-Table4[[#This Row],[Discount]])</f>
        <v>131.047</v>
      </c>
      <c r="M1145">
        <f>IF(ISBLANK(L1145),AVERAGE(Table4[Total Amount]),(L1145))</f>
        <v>131.047</v>
      </c>
      <c r="N1145" t="str">
        <f>_xlfn.XLOOKUP(Table4[[#This Row],[Product_ID]],Product_Dim[Product_ID],Product_Dim[Product_Name],"Missing")</f>
        <v>Sports Stopwatch Timer</v>
      </c>
      <c r="O1145" t="str">
        <f>_xlfn.XLOOKUP(Table4[[#This Row],[Product_ID]],Product_Dim[Product_ID],Product_Dim[Category],0)</f>
        <v>Sports</v>
      </c>
      <c r="P1145">
        <f>_xlfn.XLOOKUP(Table4[[#This Row],[Product_ID]],Product_Dim[Product_ID],Product_Dim[Cost Cleaned2],"0")</f>
        <v>38.76</v>
      </c>
      <c r="Q1145" s="4">
        <f>IFERROR(Table4[[#This Row],[Total Amount]]-Table4[[#This Row],[Cost]]*Table4[[#This Row],[Quantity]],0)</f>
        <v>53.527000000000001</v>
      </c>
    </row>
    <row r="1146" spans="1:17" x14ac:dyDescent="0.35">
      <c r="A1146" t="s">
        <v>2959</v>
      </c>
      <c r="B1146" s="1">
        <v>45433</v>
      </c>
      <c r="C1146" t="s">
        <v>679</v>
      </c>
      <c r="D1146" t="s">
        <v>1640</v>
      </c>
      <c r="E1146" t="s">
        <v>1751</v>
      </c>
      <c r="F1146" t="str">
        <f>_xlfn.XLOOKUP(Table4[[#This Row],[Store_ID]],Table2[Store_ID],Table2[Region],"Unknown")</f>
        <v>North</v>
      </c>
      <c r="G1146">
        <v>3</v>
      </c>
      <c r="H1146">
        <f>IF(ISBLANK(G1146),AVERAGE(Table4[Quantity]),(G1146))</f>
        <v>3</v>
      </c>
      <c r="I1146">
        <v>803.31</v>
      </c>
      <c r="J1146">
        <f>IF(ISBLANK(I1146),AVERAGE(Table4[Unit_Price]),(I1146))</f>
        <v>803.31</v>
      </c>
      <c r="K1146">
        <v>0.1</v>
      </c>
      <c r="L1146">
        <f>Table4[[#This Row],[Quantity cleaned]]*Table4[[#This Row],[Unit Price Cleaned]]*(1-Table4[[#This Row],[Discount]])</f>
        <v>2168.9369999999999</v>
      </c>
      <c r="M1146">
        <f>IF(ISBLANK(L1146),AVERAGE(Table4[Total Amount]),(L1146))</f>
        <v>2168.9369999999999</v>
      </c>
      <c r="N1146" t="str">
        <f>_xlfn.XLOOKUP(Table4[[#This Row],[Product_ID]],Product_Dim[Product_ID],Product_Dim[Product_Name],"Missing")</f>
        <v>Men's Roll-On Perfume</v>
      </c>
      <c r="O1146" t="str">
        <f>_xlfn.XLOOKUP(Table4[[#This Row],[Product_ID]],Product_Dim[Product_ID],Product_Dim[Category],0)</f>
        <v>Beauty</v>
      </c>
      <c r="P1146">
        <f>_xlfn.XLOOKUP(Table4[[#This Row],[Product_ID]],Product_Dim[Product_ID],Product_Dim[Cost Cleaned2],"0")</f>
        <v>43.29</v>
      </c>
      <c r="Q1146" s="4">
        <f>IFERROR(Table4[[#This Row],[Total Amount]]-Table4[[#This Row],[Cost]]*Table4[[#This Row],[Quantity]],0)</f>
        <v>2039.067</v>
      </c>
    </row>
    <row r="1147" spans="1:17" x14ac:dyDescent="0.35">
      <c r="A1147" t="s">
        <v>2960</v>
      </c>
      <c r="B1147" s="1">
        <v>45821</v>
      </c>
      <c r="C1147" t="s">
        <v>1335</v>
      </c>
      <c r="D1147" t="s">
        <v>1574</v>
      </c>
      <c r="E1147" t="s">
        <v>1791</v>
      </c>
      <c r="F1147" t="str">
        <f>_xlfn.XLOOKUP(Table4[[#This Row],[Store_ID]],Table2[Store_ID],Table2[Region],"Unknown")</f>
        <v>East</v>
      </c>
      <c r="G1147">
        <v>4</v>
      </c>
      <c r="H1147">
        <f>IF(ISBLANK(G1147),AVERAGE(Table4[Quantity]),(G1147))</f>
        <v>4</v>
      </c>
      <c r="I1147">
        <v>254.71</v>
      </c>
      <c r="J1147">
        <f>IF(ISBLANK(I1147),AVERAGE(Table4[Unit_Price]),(I1147))</f>
        <v>254.71</v>
      </c>
      <c r="K1147">
        <v>0.2</v>
      </c>
      <c r="L1147">
        <f>Table4[[#This Row],[Quantity cleaned]]*Table4[[#This Row],[Unit Price Cleaned]]*(1-Table4[[#This Row],[Discount]])</f>
        <v>815.07200000000012</v>
      </c>
      <c r="M1147">
        <f>IF(ISBLANK(L1147),AVERAGE(Table4[Total Amount]),(L1147))</f>
        <v>815.07200000000012</v>
      </c>
      <c r="N1147" t="str">
        <f>_xlfn.XLOOKUP(Table4[[#This Row],[Product_ID]],Product_Dim[Product_ID],Product_Dim[Product_Name],"Missing")</f>
        <v>Beard Grooming Kit</v>
      </c>
      <c r="O1147" t="str">
        <f>_xlfn.XLOOKUP(Table4[[#This Row],[Product_ID]],Product_Dim[Product_ID],Product_Dim[Category],0)</f>
        <v>Beauty</v>
      </c>
      <c r="P1147">
        <f>_xlfn.XLOOKUP(Table4[[#This Row],[Product_ID]],Product_Dim[Product_ID],Product_Dim[Cost Cleaned2],"0")</f>
        <v>337.42</v>
      </c>
      <c r="Q1147" s="4">
        <f>IFERROR(Table4[[#This Row],[Total Amount]]-Table4[[#This Row],[Cost]]*Table4[[#This Row],[Quantity]],0)</f>
        <v>-534.60799999999995</v>
      </c>
    </row>
    <row r="1148" spans="1:17" x14ac:dyDescent="0.35">
      <c r="A1148" t="s">
        <v>2961</v>
      </c>
      <c r="B1148" s="1">
        <v>45508</v>
      </c>
      <c r="C1148" t="s">
        <v>190</v>
      </c>
      <c r="D1148" t="s">
        <v>1642</v>
      </c>
      <c r="E1148" t="s">
        <v>1763</v>
      </c>
      <c r="F1148" t="str">
        <f>_xlfn.XLOOKUP(Table4[[#This Row],[Store_ID]],Table2[Store_ID],Table2[Region],"Unknown")</f>
        <v>South</v>
      </c>
      <c r="G1148">
        <v>4</v>
      </c>
      <c r="H1148">
        <f>IF(ISBLANK(G1148),AVERAGE(Table4[Quantity]),(G1148))</f>
        <v>4</v>
      </c>
      <c r="I1148">
        <v>594.89</v>
      </c>
      <c r="J1148">
        <f>IF(ISBLANK(I1148),AVERAGE(Table4[Unit_Price]),(I1148))</f>
        <v>594.89</v>
      </c>
      <c r="K1148">
        <v>0.3</v>
      </c>
      <c r="L1148">
        <f>Table4[[#This Row],[Quantity cleaned]]*Table4[[#This Row],[Unit Price Cleaned]]*(1-Table4[[#This Row],[Discount]])</f>
        <v>1665.6919999999998</v>
      </c>
      <c r="M1148">
        <f>IF(ISBLANK(L1148),AVERAGE(Table4[Total Amount]),(L1148))</f>
        <v>1665.6919999999998</v>
      </c>
      <c r="N1148" t="str">
        <f>_xlfn.XLOOKUP(Table4[[#This Row],[Product_ID]],Product_Dim[Product_ID],Product_Dim[Product_Name],"Missing")</f>
        <v>Boxing Hand Wraps</v>
      </c>
      <c r="O1148" t="str">
        <f>_xlfn.XLOOKUP(Table4[[#This Row],[Product_ID]],Product_Dim[Product_ID],Product_Dim[Category],0)</f>
        <v>Sports</v>
      </c>
      <c r="P1148">
        <f>_xlfn.XLOOKUP(Table4[[#This Row],[Product_ID]],Product_Dim[Product_ID],Product_Dim[Cost Cleaned2],"0")</f>
        <v>190.29</v>
      </c>
      <c r="Q1148" s="4">
        <f>IFERROR(Table4[[#This Row],[Total Amount]]-Table4[[#This Row],[Cost]]*Table4[[#This Row],[Quantity]],0)</f>
        <v>904.53199999999981</v>
      </c>
    </row>
    <row r="1149" spans="1:17" x14ac:dyDescent="0.35">
      <c r="A1149" t="s">
        <v>2962</v>
      </c>
      <c r="B1149" s="1">
        <v>45854</v>
      </c>
      <c r="C1149" t="s">
        <v>706</v>
      </c>
      <c r="D1149" t="s">
        <v>1724</v>
      </c>
      <c r="E1149" t="s">
        <v>1746</v>
      </c>
      <c r="F1149" t="str">
        <f>_xlfn.XLOOKUP(Table4[[#This Row],[Store_ID]],Table2[Store_ID],Table2[Region],"Unknown")</f>
        <v>East</v>
      </c>
      <c r="G1149">
        <v>2</v>
      </c>
      <c r="H1149">
        <f>IF(ISBLANK(G1149),AVERAGE(Table4[Quantity]),(G1149))</f>
        <v>2</v>
      </c>
      <c r="I1149">
        <v>844.31</v>
      </c>
      <c r="J1149">
        <f>IF(ISBLANK(I1149),AVERAGE(Table4[Unit_Price]),(I1149))</f>
        <v>844.31</v>
      </c>
      <c r="K1149">
        <v>7.0000000000000007E-2</v>
      </c>
      <c r="L1149">
        <f>Table4[[#This Row],[Quantity cleaned]]*Table4[[#This Row],[Unit Price Cleaned]]*(1-Table4[[#This Row],[Discount]])</f>
        <v>1570.4165999999998</v>
      </c>
      <c r="M1149">
        <f>IF(ISBLANK(L1149),AVERAGE(Table4[Total Amount]),(L1149))</f>
        <v>1570.4165999999998</v>
      </c>
      <c r="N1149" t="str">
        <f>_xlfn.XLOOKUP(Table4[[#This Row],[Product_ID]],Product_Dim[Product_ID],Product_Dim[Product_Name],"Missing")</f>
        <v>Women's High Heels</v>
      </c>
      <c r="O1149" t="str">
        <f>_xlfn.XLOOKUP(Table4[[#This Row],[Product_ID]],Product_Dim[Product_ID],Product_Dim[Category],0)</f>
        <v>Clothing</v>
      </c>
      <c r="P1149">
        <f>_xlfn.XLOOKUP(Table4[[#This Row],[Product_ID]],Product_Dim[Product_ID],Product_Dim[Cost Cleaned2],"0")</f>
        <v>438.25</v>
      </c>
      <c r="Q1149" s="4">
        <f>IFERROR(Table4[[#This Row],[Total Amount]]-Table4[[#This Row],[Cost]]*Table4[[#This Row],[Quantity]],0)</f>
        <v>693.91659999999979</v>
      </c>
    </row>
    <row r="1150" spans="1:17" x14ac:dyDescent="0.35">
      <c r="A1150" t="s">
        <v>2963</v>
      </c>
      <c r="B1150" s="1">
        <v>45569</v>
      </c>
      <c r="C1150" t="s">
        <v>453</v>
      </c>
      <c r="D1150" t="s">
        <v>1572</v>
      </c>
      <c r="E1150" t="s">
        <v>1770</v>
      </c>
      <c r="F1150" t="str">
        <f>_xlfn.XLOOKUP(Table4[[#This Row],[Store_ID]],Table2[Store_ID],Table2[Region],"Unknown")</f>
        <v>East</v>
      </c>
      <c r="G1150">
        <v>4</v>
      </c>
      <c r="H1150">
        <f>IF(ISBLANK(G1150),AVERAGE(Table4[Quantity]),(G1150))</f>
        <v>4</v>
      </c>
      <c r="I1150">
        <v>101.33</v>
      </c>
      <c r="J1150">
        <f>IF(ISBLANK(I1150),AVERAGE(Table4[Unit_Price]),(I1150))</f>
        <v>101.33</v>
      </c>
      <c r="K1150">
        <v>0</v>
      </c>
      <c r="L1150">
        <f>Table4[[#This Row],[Quantity cleaned]]*Table4[[#This Row],[Unit Price Cleaned]]*(1-Table4[[#This Row],[Discount]])</f>
        <v>405.32</v>
      </c>
      <c r="M1150">
        <f>IF(ISBLANK(L1150),AVERAGE(Table4[Total Amount]),(L1150))</f>
        <v>405.32</v>
      </c>
      <c r="N1150" t="str">
        <f>_xlfn.XLOOKUP(Table4[[#This Row],[Product_ID]],Product_Dim[Product_ID],Product_Dim[Product_Name],"Missing")</f>
        <v>4K Home Projector</v>
      </c>
      <c r="O1150" t="str">
        <f>_xlfn.XLOOKUP(Table4[[#This Row],[Product_ID]],Product_Dim[Product_ID],Product_Dim[Category],0)</f>
        <v>Electronics</v>
      </c>
      <c r="P1150">
        <f>_xlfn.XLOOKUP(Table4[[#This Row],[Product_ID]],Product_Dim[Product_ID],Product_Dim[Cost Cleaned2],"0")</f>
        <v>465.34</v>
      </c>
      <c r="Q1150" s="4">
        <f>IFERROR(Table4[[#This Row],[Total Amount]]-Table4[[#This Row],[Cost]]*Table4[[#This Row],[Quantity]],0)</f>
        <v>-1456.04</v>
      </c>
    </row>
    <row r="1151" spans="1:17" x14ac:dyDescent="0.35">
      <c r="A1151" t="s">
        <v>2964</v>
      </c>
      <c r="B1151" s="1">
        <v>45824</v>
      </c>
      <c r="C1151" t="s">
        <v>444</v>
      </c>
      <c r="D1151" t="s">
        <v>1594</v>
      </c>
      <c r="E1151" t="s">
        <v>1776</v>
      </c>
      <c r="F1151" t="str">
        <f>_xlfn.XLOOKUP(Table4[[#This Row],[Store_ID]],Table2[Store_ID],Table2[Region],"Unknown")</f>
        <v>West</v>
      </c>
      <c r="G1151">
        <v>3</v>
      </c>
      <c r="H1151">
        <f>IF(ISBLANK(G1151),AVERAGE(Table4[Quantity]),(G1151))</f>
        <v>3</v>
      </c>
      <c r="I1151">
        <v>922.56</v>
      </c>
      <c r="J1151">
        <f>IF(ISBLANK(I1151),AVERAGE(Table4[Unit_Price]),(I1151))</f>
        <v>922.56</v>
      </c>
      <c r="K1151">
        <v>0.18</v>
      </c>
      <c r="L1151">
        <f>Table4[[#This Row],[Quantity cleaned]]*Table4[[#This Row],[Unit Price Cleaned]]*(1-Table4[[#This Row],[Discount]])</f>
        <v>2269.4976000000001</v>
      </c>
      <c r="M1151">
        <f>IF(ISBLANK(L1151),AVERAGE(Table4[Total Amount]),(L1151))</f>
        <v>2269.4976000000001</v>
      </c>
      <c r="N1151" t="str">
        <f>_xlfn.XLOOKUP(Table4[[#This Row],[Product_ID]],Product_Dim[Product_ID],Product_Dim[Product_Name],"Missing")</f>
        <v>Wireless Bluetooth Speaker</v>
      </c>
      <c r="O1151" t="str">
        <f>_xlfn.XLOOKUP(Table4[[#This Row],[Product_ID]],Product_Dim[Product_ID],Product_Dim[Category],0)</f>
        <v>Electronics</v>
      </c>
      <c r="P1151">
        <f>_xlfn.XLOOKUP(Table4[[#This Row],[Product_ID]],Product_Dim[Product_ID],Product_Dim[Cost Cleaned2],"0")</f>
        <v>322.41000000000003</v>
      </c>
      <c r="Q1151" s="4">
        <f>IFERROR(Table4[[#This Row],[Total Amount]]-Table4[[#This Row],[Cost]]*Table4[[#This Row],[Quantity]],0)</f>
        <v>1302.2676000000001</v>
      </c>
    </row>
    <row r="1152" spans="1:17" x14ac:dyDescent="0.35">
      <c r="A1152" t="s">
        <v>2965</v>
      </c>
      <c r="B1152" s="1">
        <v>45352</v>
      </c>
      <c r="C1152" t="s">
        <v>1335</v>
      </c>
      <c r="D1152" t="s">
        <v>1618</v>
      </c>
      <c r="E1152" t="s">
        <v>1793</v>
      </c>
      <c r="F1152" t="str">
        <f>_xlfn.XLOOKUP(Table4[[#This Row],[Store_ID]],Table2[Store_ID],Table2[Region],"Unknown")</f>
        <v>South</v>
      </c>
      <c r="G1152">
        <v>4</v>
      </c>
      <c r="H1152">
        <f>IF(ISBLANK(G1152),AVERAGE(Table4[Quantity]),(G1152))</f>
        <v>4</v>
      </c>
      <c r="I1152">
        <v>867.19</v>
      </c>
      <c r="J1152">
        <f>IF(ISBLANK(I1152),AVERAGE(Table4[Unit_Price]),(I1152))</f>
        <v>867.19</v>
      </c>
      <c r="K1152">
        <v>7.0000000000000007E-2</v>
      </c>
      <c r="L1152">
        <f>Table4[[#This Row],[Quantity cleaned]]*Table4[[#This Row],[Unit Price Cleaned]]*(1-Table4[[#This Row],[Discount]])</f>
        <v>3225.9468000000002</v>
      </c>
      <c r="M1152">
        <f>IF(ISBLANK(L1152),AVERAGE(Table4[Total Amount]),(L1152))</f>
        <v>3225.9468000000002</v>
      </c>
      <c r="N1152" t="str">
        <f>_xlfn.XLOOKUP(Table4[[#This Row],[Product_ID]],Product_Dim[Product_ID],Product_Dim[Product_Name],"Missing")</f>
        <v>Sports Water Hydration Pack</v>
      </c>
      <c r="O1152" t="str">
        <f>_xlfn.XLOOKUP(Table4[[#This Row],[Product_ID]],Product_Dim[Product_ID],Product_Dim[Category],0)</f>
        <v>Sports</v>
      </c>
      <c r="P1152">
        <f>_xlfn.XLOOKUP(Table4[[#This Row],[Product_ID]],Product_Dim[Product_ID],Product_Dim[Cost Cleaned2],"0")</f>
        <v>135.61000000000001</v>
      </c>
      <c r="Q1152" s="4">
        <f>IFERROR(Table4[[#This Row],[Total Amount]]-Table4[[#This Row],[Cost]]*Table4[[#This Row],[Quantity]],0)</f>
        <v>2683.5068000000001</v>
      </c>
    </row>
    <row r="1153" spans="1:17" x14ac:dyDescent="0.35">
      <c r="A1153" t="s">
        <v>2966</v>
      </c>
      <c r="B1153" s="1">
        <v>45454</v>
      </c>
      <c r="C1153" t="s">
        <v>31</v>
      </c>
      <c r="D1153" t="s">
        <v>1708</v>
      </c>
      <c r="E1153" t="s">
        <v>1801</v>
      </c>
      <c r="F1153" t="str">
        <f>_xlfn.XLOOKUP(Table4[[#This Row],[Store_ID]],Table2[Store_ID],Table2[Region],"Unknown")</f>
        <v>North</v>
      </c>
      <c r="G1153">
        <v>3</v>
      </c>
      <c r="H1153">
        <f>IF(ISBLANK(G1153),AVERAGE(Table4[Quantity]),(G1153))</f>
        <v>3</v>
      </c>
      <c r="I1153">
        <v>816.87</v>
      </c>
      <c r="J1153">
        <f>IF(ISBLANK(I1153),AVERAGE(Table4[Unit_Price]),(I1153))</f>
        <v>816.87</v>
      </c>
      <c r="K1153">
        <v>0.14000000000000001</v>
      </c>
      <c r="L1153">
        <f>Table4[[#This Row],[Quantity cleaned]]*Table4[[#This Row],[Unit Price Cleaned]]*(1-Table4[[#This Row],[Discount]])</f>
        <v>2107.5246000000002</v>
      </c>
      <c r="M1153">
        <f>IF(ISBLANK(L1153),AVERAGE(Table4[Total Amount]),(L1153))</f>
        <v>2107.5246000000002</v>
      </c>
      <c r="N1153" t="str">
        <f>_xlfn.XLOOKUP(Table4[[#This Row],[Product_ID]],Product_Dim[Product_ID],Product_Dim[Product_Name],"Missing")</f>
        <v>Hydrating Face Cleanser</v>
      </c>
      <c r="O1153" t="str">
        <f>_xlfn.XLOOKUP(Table4[[#This Row],[Product_ID]],Product_Dim[Product_ID],Product_Dim[Category],0)</f>
        <v>Beauty</v>
      </c>
      <c r="P1153">
        <f>_xlfn.XLOOKUP(Table4[[#This Row],[Product_ID]],Product_Dim[Product_ID],Product_Dim[Cost Cleaned2],"0")</f>
        <v>254.04361702127662</v>
      </c>
      <c r="Q1153" s="4">
        <f>IFERROR(Table4[[#This Row],[Total Amount]]-Table4[[#This Row],[Cost]]*Table4[[#This Row],[Quantity]],0)</f>
        <v>1345.3937489361704</v>
      </c>
    </row>
    <row r="1154" spans="1:17" x14ac:dyDescent="0.35">
      <c r="A1154" t="s">
        <v>2967</v>
      </c>
      <c r="B1154" s="1">
        <v>45924</v>
      </c>
      <c r="C1154" t="s">
        <v>1473</v>
      </c>
      <c r="D1154" t="s">
        <v>1672</v>
      </c>
      <c r="E1154" t="s">
        <v>1760</v>
      </c>
      <c r="F1154" t="str">
        <f>_xlfn.XLOOKUP(Table4[[#This Row],[Store_ID]],Table2[Store_ID],Table2[Region],"Unknown")</f>
        <v>North</v>
      </c>
      <c r="G1154">
        <v>3</v>
      </c>
      <c r="H1154">
        <f>IF(ISBLANK(G1154),AVERAGE(Table4[Quantity]),(G1154))</f>
        <v>3</v>
      </c>
      <c r="I1154">
        <v>258.06</v>
      </c>
      <c r="J1154">
        <f>IF(ISBLANK(I1154),AVERAGE(Table4[Unit_Price]),(I1154))</f>
        <v>258.06</v>
      </c>
      <c r="K1154">
        <v>0</v>
      </c>
      <c r="L1154">
        <f>Table4[[#This Row],[Quantity cleaned]]*Table4[[#This Row],[Unit Price Cleaned]]*(1-Table4[[#This Row],[Discount]])</f>
        <v>774.18000000000006</v>
      </c>
      <c r="M1154">
        <f>IF(ISBLANK(L1154),AVERAGE(Table4[Total Amount]),(L1154))</f>
        <v>774.18000000000006</v>
      </c>
      <c r="N1154" t="str">
        <f>_xlfn.XLOOKUP(Table4[[#This Row],[Product_ID]],Product_Dim[Product_ID],Product_Dim[Product_Name],"Missing")</f>
        <v>Adjustable Dumbbells 20kg</v>
      </c>
      <c r="O1154" t="str">
        <f>_xlfn.XLOOKUP(Table4[[#This Row],[Product_ID]],Product_Dim[Product_ID],Product_Dim[Category],0)</f>
        <v>Sports</v>
      </c>
      <c r="P1154">
        <f>_xlfn.XLOOKUP(Table4[[#This Row],[Product_ID]],Product_Dim[Product_ID],Product_Dim[Cost Cleaned2],"0")</f>
        <v>240.63</v>
      </c>
      <c r="Q1154" s="4">
        <f>IFERROR(Table4[[#This Row],[Total Amount]]-Table4[[#This Row],[Cost]]*Table4[[#This Row],[Quantity]],0)</f>
        <v>52.290000000000077</v>
      </c>
    </row>
    <row r="1155" spans="1:17" x14ac:dyDescent="0.35">
      <c r="A1155" t="s">
        <v>2968</v>
      </c>
      <c r="B1155" s="1">
        <v>45694</v>
      </c>
      <c r="C1155" t="s">
        <v>979</v>
      </c>
      <c r="D1155" t="s">
        <v>1618</v>
      </c>
      <c r="E1155" t="s">
        <v>1793</v>
      </c>
      <c r="F1155" t="str">
        <f>_xlfn.XLOOKUP(Table4[[#This Row],[Store_ID]],Table2[Store_ID],Table2[Region],"Unknown")</f>
        <v>South</v>
      </c>
      <c r="G1155">
        <v>2</v>
      </c>
      <c r="H1155">
        <f>IF(ISBLANK(G1155),AVERAGE(Table4[Quantity]),(G1155))</f>
        <v>2</v>
      </c>
      <c r="I1155">
        <v>574.58000000000004</v>
      </c>
      <c r="J1155">
        <f>IF(ISBLANK(I1155),AVERAGE(Table4[Unit_Price]),(I1155))</f>
        <v>574.58000000000004</v>
      </c>
      <c r="K1155">
        <v>0.06</v>
      </c>
      <c r="L1155">
        <f>Table4[[#This Row],[Quantity cleaned]]*Table4[[#This Row],[Unit Price Cleaned]]*(1-Table4[[#This Row],[Discount]])</f>
        <v>1080.2103999999999</v>
      </c>
      <c r="M1155">
        <f>IF(ISBLANK(L1155),AVERAGE(Table4[Total Amount]),(L1155))</f>
        <v>1080.2103999999999</v>
      </c>
      <c r="N1155" t="str">
        <f>_xlfn.XLOOKUP(Table4[[#This Row],[Product_ID]],Product_Dim[Product_ID],Product_Dim[Product_Name],"Missing")</f>
        <v>Sports Water Hydration Pack</v>
      </c>
      <c r="O1155" t="str">
        <f>_xlfn.XLOOKUP(Table4[[#This Row],[Product_ID]],Product_Dim[Product_ID],Product_Dim[Category],0)</f>
        <v>Sports</v>
      </c>
      <c r="P1155">
        <f>_xlfn.XLOOKUP(Table4[[#This Row],[Product_ID]],Product_Dim[Product_ID],Product_Dim[Cost Cleaned2],"0")</f>
        <v>135.61000000000001</v>
      </c>
      <c r="Q1155" s="4">
        <f>IFERROR(Table4[[#This Row],[Total Amount]]-Table4[[#This Row],[Cost]]*Table4[[#This Row],[Quantity]],0)</f>
        <v>808.99039999999991</v>
      </c>
    </row>
    <row r="1156" spans="1:17" x14ac:dyDescent="0.35">
      <c r="A1156" t="s">
        <v>2969</v>
      </c>
      <c r="B1156" s="1">
        <v>45587</v>
      </c>
      <c r="C1156" t="s">
        <v>92</v>
      </c>
      <c r="D1156" t="s">
        <v>1708</v>
      </c>
      <c r="E1156" t="s">
        <v>1770</v>
      </c>
      <c r="F1156" t="str">
        <f>_xlfn.XLOOKUP(Table4[[#This Row],[Store_ID]],Table2[Store_ID],Table2[Region],"Unknown")</f>
        <v>East</v>
      </c>
      <c r="G1156">
        <v>2</v>
      </c>
      <c r="H1156">
        <f>IF(ISBLANK(G1156),AVERAGE(Table4[Quantity]),(G1156))</f>
        <v>2</v>
      </c>
      <c r="I1156">
        <v>472.18</v>
      </c>
      <c r="J1156">
        <f>IF(ISBLANK(I1156),AVERAGE(Table4[Unit_Price]),(I1156))</f>
        <v>472.18</v>
      </c>
      <c r="K1156">
        <v>0.27</v>
      </c>
      <c r="L1156">
        <f>Table4[[#This Row],[Quantity cleaned]]*Table4[[#This Row],[Unit Price Cleaned]]*(1-Table4[[#This Row],[Discount]])</f>
        <v>689.38279999999997</v>
      </c>
      <c r="M1156">
        <f>IF(ISBLANK(L1156),AVERAGE(Table4[Total Amount]),(L1156))</f>
        <v>689.38279999999997</v>
      </c>
      <c r="N1156" t="str">
        <f>_xlfn.XLOOKUP(Table4[[#This Row],[Product_ID]],Product_Dim[Product_ID],Product_Dim[Product_Name],"Missing")</f>
        <v>Hydrating Face Cleanser</v>
      </c>
      <c r="O1156" t="str">
        <f>_xlfn.XLOOKUP(Table4[[#This Row],[Product_ID]],Product_Dim[Product_ID],Product_Dim[Category],0)</f>
        <v>Beauty</v>
      </c>
      <c r="P1156">
        <f>_xlfn.XLOOKUP(Table4[[#This Row],[Product_ID]],Product_Dim[Product_ID],Product_Dim[Cost Cleaned2],"0")</f>
        <v>254.04361702127662</v>
      </c>
      <c r="Q1156" s="4">
        <f>IFERROR(Table4[[#This Row],[Total Amount]]-Table4[[#This Row],[Cost]]*Table4[[#This Row],[Quantity]],0)</f>
        <v>181.29556595744674</v>
      </c>
    </row>
    <row r="1157" spans="1:17" x14ac:dyDescent="0.35">
      <c r="A1157" t="s">
        <v>2970</v>
      </c>
      <c r="B1157" s="1">
        <v>45556</v>
      </c>
      <c r="C1157" t="s">
        <v>1063</v>
      </c>
      <c r="D1157" t="s">
        <v>1624</v>
      </c>
      <c r="E1157" t="s">
        <v>1767</v>
      </c>
      <c r="F1157" t="str">
        <f>_xlfn.XLOOKUP(Table4[[#This Row],[Store_ID]],Table2[Store_ID],Table2[Region],"Unknown")</f>
        <v>North</v>
      </c>
      <c r="G1157">
        <v>2</v>
      </c>
      <c r="H1157">
        <f>IF(ISBLANK(G1157),AVERAGE(Table4[Quantity]),(G1157))</f>
        <v>2</v>
      </c>
      <c r="I1157">
        <v>20.47</v>
      </c>
      <c r="J1157">
        <f>IF(ISBLANK(I1157),AVERAGE(Table4[Unit_Price]),(I1157))</f>
        <v>20.47</v>
      </c>
      <c r="K1157">
        <v>0.12</v>
      </c>
      <c r="L1157">
        <f>Table4[[#This Row],[Quantity cleaned]]*Table4[[#This Row],[Unit Price Cleaned]]*(1-Table4[[#This Row],[Discount]])</f>
        <v>36.027200000000001</v>
      </c>
      <c r="M1157">
        <f>IF(ISBLANK(L1157),AVERAGE(Table4[Total Amount]),(L1157))</f>
        <v>36.027200000000001</v>
      </c>
      <c r="N1157" t="str">
        <f>_xlfn.XLOOKUP(Table4[[#This Row],[Product_ID]],Product_Dim[Product_ID],Product_Dim[Product_Name],"Missing")</f>
        <v>Yoga Exercise Mat</v>
      </c>
      <c r="O1157" t="str">
        <f>_xlfn.XLOOKUP(Table4[[#This Row],[Product_ID]],Product_Dim[Product_ID],Product_Dim[Category],0)</f>
        <v>Sports</v>
      </c>
      <c r="P1157">
        <f>_xlfn.XLOOKUP(Table4[[#This Row],[Product_ID]],Product_Dim[Product_ID],Product_Dim[Cost Cleaned2],"0")</f>
        <v>313.26</v>
      </c>
      <c r="Q1157" s="4">
        <f>IFERROR(Table4[[#This Row],[Total Amount]]-Table4[[#This Row],[Cost]]*Table4[[#This Row],[Quantity]],0)</f>
        <v>-590.49279999999999</v>
      </c>
    </row>
    <row r="1158" spans="1:17" x14ac:dyDescent="0.35">
      <c r="A1158" t="s">
        <v>2971</v>
      </c>
      <c r="B1158" s="1">
        <v>45923</v>
      </c>
      <c r="C1158" t="s">
        <v>95</v>
      </c>
      <c r="D1158" t="s">
        <v>1586</v>
      </c>
      <c r="E1158" t="s">
        <v>1773</v>
      </c>
      <c r="F1158" t="str">
        <f>_xlfn.XLOOKUP(Table4[[#This Row],[Store_ID]],Table2[Store_ID],Table2[Region],"Unknown")</f>
        <v>South</v>
      </c>
      <c r="G1158">
        <v>3</v>
      </c>
      <c r="H1158">
        <f>IF(ISBLANK(G1158),AVERAGE(Table4[Quantity]),(G1158))</f>
        <v>3</v>
      </c>
      <c r="I1158">
        <v>235.41</v>
      </c>
      <c r="J1158">
        <f>IF(ISBLANK(I1158),AVERAGE(Table4[Unit_Price]),(I1158))</f>
        <v>235.41</v>
      </c>
      <c r="K1158">
        <v>0.15</v>
      </c>
      <c r="L1158">
        <f>Table4[[#This Row],[Quantity cleaned]]*Table4[[#This Row],[Unit Price Cleaned]]*(1-Table4[[#This Row],[Discount]])</f>
        <v>600.29549999999995</v>
      </c>
      <c r="M1158">
        <f>IF(ISBLANK(L1158),AVERAGE(Table4[Total Amount]),(L1158))</f>
        <v>600.29549999999995</v>
      </c>
      <c r="N1158" t="str">
        <f>_xlfn.XLOOKUP(Table4[[#This Row],[Product_ID]],Product_Dim[Product_ID],Product_Dim[Product_Name],"Missing")</f>
        <v>Carbon Fiber Tennis Racket</v>
      </c>
      <c r="O1158" t="str">
        <f>_xlfn.XLOOKUP(Table4[[#This Row],[Product_ID]],Product_Dim[Product_ID],Product_Dim[Category],0)</f>
        <v>Sports</v>
      </c>
      <c r="P1158">
        <f>_xlfn.XLOOKUP(Table4[[#This Row],[Product_ID]],Product_Dim[Product_ID],Product_Dim[Cost Cleaned2],"0")</f>
        <v>484.62</v>
      </c>
      <c r="Q1158" s="4">
        <f>IFERROR(Table4[[#This Row],[Total Amount]]-Table4[[#This Row],[Cost]]*Table4[[#This Row],[Quantity]],0)</f>
        <v>-853.56450000000018</v>
      </c>
    </row>
    <row r="1159" spans="1:17" x14ac:dyDescent="0.35">
      <c r="A1159" t="s">
        <v>2972</v>
      </c>
      <c r="B1159" s="1">
        <v>45811</v>
      </c>
      <c r="C1159" t="s">
        <v>735</v>
      </c>
      <c r="D1159" t="s">
        <v>1698</v>
      </c>
      <c r="E1159" t="s">
        <v>1773</v>
      </c>
      <c r="F1159" t="str">
        <f>_xlfn.XLOOKUP(Table4[[#This Row],[Store_ID]],Table2[Store_ID],Table2[Region],"Unknown")</f>
        <v>South</v>
      </c>
      <c r="G1159">
        <v>3</v>
      </c>
      <c r="H1159">
        <f>IF(ISBLANK(G1159),AVERAGE(Table4[Quantity]),(G1159))</f>
        <v>3</v>
      </c>
      <c r="I1159">
        <v>744.9</v>
      </c>
      <c r="J1159">
        <f>IF(ISBLANK(I1159),AVERAGE(Table4[Unit_Price]),(I1159))</f>
        <v>744.9</v>
      </c>
      <c r="K1159">
        <v>0.27</v>
      </c>
      <c r="L1159">
        <f>Table4[[#This Row],[Quantity cleaned]]*Table4[[#This Row],[Unit Price Cleaned]]*(1-Table4[[#This Row],[Discount]])</f>
        <v>1631.3309999999999</v>
      </c>
      <c r="M1159">
        <f>IF(ISBLANK(L1159),AVERAGE(Table4[Total Amount]),(L1159))</f>
        <v>1631.3309999999999</v>
      </c>
      <c r="N1159" t="str">
        <f>_xlfn.XLOOKUP(Table4[[#This Row],[Product_ID]],Product_Dim[Product_ID],Product_Dim[Product_Name],"Missing")</f>
        <v>Essential Oil Diffuser</v>
      </c>
      <c r="O1159" t="str">
        <f>_xlfn.XLOOKUP(Table4[[#This Row],[Product_ID]],Product_Dim[Product_ID],Product_Dim[Category],0)</f>
        <v>Home</v>
      </c>
      <c r="P1159">
        <f>_xlfn.XLOOKUP(Table4[[#This Row],[Product_ID]],Product_Dim[Product_ID],Product_Dim[Cost Cleaned2],"0")</f>
        <v>325.26</v>
      </c>
      <c r="Q1159" s="4">
        <f>IFERROR(Table4[[#This Row],[Total Amount]]-Table4[[#This Row],[Cost]]*Table4[[#This Row],[Quantity]],0)</f>
        <v>655.55099999999993</v>
      </c>
    </row>
    <row r="1160" spans="1:17" x14ac:dyDescent="0.35">
      <c r="A1160" t="s">
        <v>2973</v>
      </c>
      <c r="B1160" s="1">
        <v>45559</v>
      </c>
      <c r="C1160" t="s">
        <v>176</v>
      </c>
      <c r="D1160" t="s">
        <v>1578</v>
      </c>
      <c r="E1160" t="s">
        <v>1760</v>
      </c>
      <c r="F1160" t="str">
        <f>_xlfn.XLOOKUP(Table4[[#This Row],[Store_ID]],Table2[Store_ID],Table2[Region],"Unknown")</f>
        <v>North</v>
      </c>
      <c r="G1160">
        <v>2</v>
      </c>
      <c r="H1160">
        <f>IF(ISBLANK(G1160),AVERAGE(Table4[Quantity]),(G1160))</f>
        <v>2</v>
      </c>
      <c r="I1160">
        <v>382.2</v>
      </c>
      <c r="J1160">
        <f>IF(ISBLANK(I1160),AVERAGE(Table4[Unit_Price]),(I1160))</f>
        <v>382.2</v>
      </c>
      <c r="K1160">
        <v>0.15</v>
      </c>
      <c r="L1160">
        <f>Table4[[#This Row],[Quantity cleaned]]*Table4[[#This Row],[Unit Price Cleaned]]*(1-Table4[[#This Row],[Discount]])</f>
        <v>649.74</v>
      </c>
      <c r="M1160">
        <f>IF(ISBLANK(L1160),AVERAGE(Table4[Total Amount]),(L1160))</f>
        <v>649.74</v>
      </c>
      <c r="N1160" t="str">
        <f>_xlfn.XLOOKUP(Table4[[#This Row],[Product_ID]],Product_Dim[Product_ID],Product_Dim[Product_Name],"Missing")</f>
        <v>Women's Denim Jeans</v>
      </c>
      <c r="O1160" t="str">
        <f>_xlfn.XLOOKUP(Table4[[#This Row],[Product_ID]],Product_Dim[Product_ID],Product_Dim[Category],0)</f>
        <v>Clothing</v>
      </c>
      <c r="P1160">
        <f>_xlfn.XLOOKUP(Table4[[#This Row],[Product_ID]],Product_Dim[Product_ID],Product_Dim[Cost Cleaned2],"0")</f>
        <v>254.04361702127662</v>
      </c>
      <c r="Q1160" s="4">
        <f>IFERROR(Table4[[#This Row],[Total Amount]]-Table4[[#This Row],[Cost]]*Table4[[#This Row],[Quantity]],0)</f>
        <v>141.65276595744677</v>
      </c>
    </row>
    <row r="1161" spans="1:17" x14ac:dyDescent="0.35">
      <c r="A1161" t="s">
        <v>2974</v>
      </c>
      <c r="B1161" s="1">
        <v>45881</v>
      </c>
      <c r="C1161" t="s">
        <v>1081</v>
      </c>
      <c r="D1161" t="s">
        <v>1722</v>
      </c>
      <c r="E1161" t="s">
        <v>1798</v>
      </c>
      <c r="F1161" t="str">
        <f>_xlfn.XLOOKUP(Table4[[#This Row],[Store_ID]],Table2[Store_ID],Table2[Region],"Unknown")</f>
        <v>West</v>
      </c>
      <c r="G1161">
        <v>1</v>
      </c>
      <c r="H1161">
        <f>IF(ISBLANK(G1161),AVERAGE(Table4[Quantity]),(G1161))</f>
        <v>1</v>
      </c>
      <c r="I1161">
        <v>269.25</v>
      </c>
      <c r="J1161">
        <f>IF(ISBLANK(I1161),AVERAGE(Table4[Unit_Price]),(I1161))</f>
        <v>269.25</v>
      </c>
      <c r="K1161">
        <v>0.14000000000000001</v>
      </c>
      <c r="L1161">
        <f>Table4[[#This Row],[Quantity cleaned]]*Table4[[#This Row],[Unit Price Cleaned]]*(1-Table4[[#This Row],[Discount]])</f>
        <v>231.55500000000001</v>
      </c>
      <c r="M1161">
        <f>IF(ISBLANK(L1161),AVERAGE(Table4[Total Amount]),(L1161))</f>
        <v>231.55500000000001</v>
      </c>
      <c r="N1161" t="str">
        <f>_xlfn.XLOOKUP(Table4[[#This Row],[Product_ID]],Product_Dim[Product_ID],Product_Dim[Product_Name],"Missing")</f>
        <v>Gaming Mouse Pad XL</v>
      </c>
      <c r="O1161" t="str">
        <f>_xlfn.XLOOKUP(Table4[[#This Row],[Product_ID]],Product_Dim[Product_ID],Product_Dim[Category],0)</f>
        <v>Electronics</v>
      </c>
      <c r="P1161">
        <f>_xlfn.XLOOKUP(Table4[[#This Row],[Product_ID]],Product_Dim[Product_ID],Product_Dim[Cost Cleaned2],"0")</f>
        <v>340.14</v>
      </c>
      <c r="Q1161" s="4">
        <f>IFERROR(Table4[[#This Row],[Total Amount]]-Table4[[#This Row],[Cost]]*Table4[[#This Row],[Quantity]],0)</f>
        <v>-108.58499999999998</v>
      </c>
    </row>
    <row r="1162" spans="1:17" x14ac:dyDescent="0.35">
      <c r="A1162" t="s">
        <v>2975</v>
      </c>
      <c r="B1162" s="1">
        <v>45367</v>
      </c>
      <c r="C1162" t="s">
        <v>1137</v>
      </c>
      <c r="D1162" t="s">
        <v>1602</v>
      </c>
      <c r="E1162" t="s">
        <v>1786</v>
      </c>
      <c r="F1162" t="str">
        <f>_xlfn.XLOOKUP(Table4[[#This Row],[Store_ID]],Table2[Store_ID],Table2[Region],"Unknown")</f>
        <v>South</v>
      </c>
      <c r="G1162">
        <v>2</v>
      </c>
      <c r="H1162">
        <f>IF(ISBLANK(G1162),AVERAGE(Table4[Quantity]),(G1162))</f>
        <v>2</v>
      </c>
      <c r="I1162">
        <v>723.75</v>
      </c>
      <c r="J1162">
        <f>IF(ISBLANK(I1162),AVERAGE(Table4[Unit_Price]),(I1162))</f>
        <v>723.75</v>
      </c>
      <c r="K1162">
        <v>0.03</v>
      </c>
      <c r="L1162">
        <f>Table4[[#This Row],[Quantity cleaned]]*Table4[[#This Row],[Unit Price Cleaned]]*(1-Table4[[#This Row],[Discount]])</f>
        <v>1404.075</v>
      </c>
      <c r="M1162">
        <f>IF(ISBLANK(L1162),AVERAGE(Table4[Total Amount]),(L1162))</f>
        <v>1404.075</v>
      </c>
      <c r="N1162" t="str">
        <f>_xlfn.XLOOKUP(Table4[[#This Row],[Product_ID]],Product_Dim[Product_ID],Product_Dim[Product_Name],"Missing")</f>
        <v>Stainless Steel Cutlery Set</v>
      </c>
      <c r="O1162" t="str">
        <f>_xlfn.XLOOKUP(Table4[[#This Row],[Product_ID]],Product_Dim[Product_ID],Product_Dim[Category],0)</f>
        <v>Home</v>
      </c>
      <c r="P1162">
        <f>_xlfn.XLOOKUP(Table4[[#This Row],[Product_ID]],Product_Dim[Product_ID],Product_Dim[Cost Cleaned2],"0")</f>
        <v>19.52</v>
      </c>
      <c r="Q1162" s="4">
        <f>IFERROR(Table4[[#This Row],[Total Amount]]-Table4[[#This Row],[Cost]]*Table4[[#This Row],[Quantity]],0)</f>
        <v>1365.0350000000001</v>
      </c>
    </row>
    <row r="1163" spans="1:17" x14ac:dyDescent="0.35">
      <c r="A1163" t="s">
        <v>2976</v>
      </c>
      <c r="B1163" s="1">
        <v>45832</v>
      </c>
      <c r="C1163" t="s">
        <v>888</v>
      </c>
      <c r="D1163" t="s">
        <v>1580</v>
      </c>
      <c r="E1163" t="s">
        <v>1807</v>
      </c>
      <c r="F1163" t="str">
        <f>_xlfn.XLOOKUP(Table4[[#This Row],[Store_ID]],Table2[Store_ID],Table2[Region],"Unknown")</f>
        <v>East</v>
      </c>
      <c r="G1163">
        <v>4</v>
      </c>
      <c r="H1163">
        <f>IF(ISBLANK(G1163),AVERAGE(Table4[Quantity]),(G1163))</f>
        <v>4</v>
      </c>
      <c r="I1163">
        <v>58.92</v>
      </c>
      <c r="J1163">
        <f>IF(ISBLANK(I1163),AVERAGE(Table4[Unit_Price]),(I1163))</f>
        <v>58.92</v>
      </c>
      <c r="K1163">
        <v>0.18</v>
      </c>
      <c r="L1163">
        <f>Table4[[#This Row],[Quantity cleaned]]*Table4[[#This Row],[Unit Price Cleaned]]*(1-Table4[[#This Row],[Discount]])</f>
        <v>193.25760000000002</v>
      </c>
      <c r="M1163">
        <f>IF(ISBLANK(L1163),AVERAGE(Table4[Total Amount]),(L1163))</f>
        <v>193.25760000000002</v>
      </c>
      <c r="N1163" t="str">
        <f>_xlfn.XLOOKUP(Table4[[#This Row],[Product_ID]],Product_Dim[Product_ID],Product_Dim[Product_Name],"Missing")</f>
        <v>Knee Support Brace</v>
      </c>
      <c r="O1163" t="str">
        <f>_xlfn.XLOOKUP(Table4[[#This Row],[Product_ID]],Product_Dim[Product_ID],Product_Dim[Category],0)</f>
        <v>Sports</v>
      </c>
      <c r="P1163">
        <f>_xlfn.XLOOKUP(Table4[[#This Row],[Product_ID]],Product_Dim[Product_ID],Product_Dim[Cost Cleaned2],"0")</f>
        <v>21.34</v>
      </c>
      <c r="Q1163" s="4">
        <f>IFERROR(Table4[[#This Row],[Total Amount]]-Table4[[#This Row],[Cost]]*Table4[[#This Row],[Quantity]],0)</f>
        <v>107.89760000000003</v>
      </c>
    </row>
    <row r="1164" spans="1:17" x14ac:dyDescent="0.35">
      <c r="A1164" t="s">
        <v>2977</v>
      </c>
      <c r="B1164" s="1">
        <v>45438</v>
      </c>
      <c r="C1164" t="s">
        <v>614</v>
      </c>
      <c r="D1164" t="s">
        <v>1684</v>
      </c>
      <c r="E1164" t="s">
        <v>1783</v>
      </c>
      <c r="F1164" t="str">
        <f>_xlfn.XLOOKUP(Table4[[#This Row],[Store_ID]],Table2[Store_ID],Table2[Region],"Unknown")</f>
        <v>East</v>
      </c>
      <c r="G1164">
        <v>2</v>
      </c>
      <c r="H1164">
        <f>IF(ISBLANK(G1164),AVERAGE(Table4[Quantity]),(G1164))</f>
        <v>2</v>
      </c>
      <c r="I1164">
        <v>913.08</v>
      </c>
      <c r="J1164">
        <f>IF(ISBLANK(I1164),AVERAGE(Table4[Unit_Price]),(I1164))</f>
        <v>913.08</v>
      </c>
      <c r="K1164">
        <v>0.26</v>
      </c>
      <c r="L1164">
        <f>Table4[[#This Row],[Quantity cleaned]]*Table4[[#This Row],[Unit Price Cleaned]]*(1-Table4[[#This Row],[Discount]])</f>
        <v>1351.3584000000001</v>
      </c>
      <c r="M1164">
        <f>IF(ISBLANK(L1164),AVERAGE(Table4[Total Amount]),(L1164))</f>
        <v>1351.3584000000001</v>
      </c>
      <c r="N1164" t="str">
        <f>_xlfn.XLOOKUP(Table4[[#This Row],[Product_ID]],Product_Dim[Product_ID],Product_Dim[Product_Name],"Missing")</f>
        <v>Hair Repair Oil Treatment</v>
      </c>
      <c r="O1164" t="str">
        <f>_xlfn.XLOOKUP(Table4[[#This Row],[Product_ID]],Product_Dim[Product_ID],Product_Dim[Category],0)</f>
        <v>Beauty</v>
      </c>
      <c r="P1164">
        <f>_xlfn.XLOOKUP(Table4[[#This Row],[Product_ID]],Product_Dim[Product_ID],Product_Dim[Cost Cleaned2],"0")</f>
        <v>214.32</v>
      </c>
      <c r="Q1164" s="4">
        <f>IFERROR(Table4[[#This Row],[Total Amount]]-Table4[[#This Row],[Cost]]*Table4[[#This Row],[Quantity]],0)</f>
        <v>922.71840000000009</v>
      </c>
    </row>
    <row r="1165" spans="1:17" x14ac:dyDescent="0.35">
      <c r="A1165" t="s">
        <v>2978</v>
      </c>
      <c r="B1165" s="1">
        <v>45691</v>
      </c>
      <c r="C1165" t="s">
        <v>771</v>
      </c>
      <c r="D1165" t="s">
        <v>1704</v>
      </c>
      <c r="E1165" t="s">
        <v>1751</v>
      </c>
      <c r="F1165" t="str">
        <f>_xlfn.XLOOKUP(Table4[[#This Row],[Store_ID]],Table2[Store_ID],Table2[Region],"Unknown")</f>
        <v>North</v>
      </c>
      <c r="G1165">
        <v>1</v>
      </c>
      <c r="H1165">
        <f>IF(ISBLANK(G1165),AVERAGE(Table4[Quantity]),(G1165))</f>
        <v>1</v>
      </c>
      <c r="I1165">
        <v>791.83</v>
      </c>
      <c r="J1165">
        <f>IF(ISBLANK(I1165),AVERAGE(Table4[Unit_Price]),(I1165))</f>
        <v>791.83</v>
      </c>
      <c r="K1165">
        <v>0.28000000000000003</v>
      </c>
      <c r="L1165">
        <f>Table4[[#This Row],[Quantity cleaned]]*Table4[[#This Row],[Unit Price Cleaned]]*(1-Table4[[#This Row],[Discount]])</f>
        <v>570.11760000000004</v>
      </c>
      <c r="M1165">
        <f>IF(ISBLANK(L1165),AVERAGE(Table4[Total Amount]),(L1165))</f>
        <v>570.11760000000004</v>
      </c>
      <c r="N1165" t="str">
        <f>_xlfn.XLOOKUP(Table4[[#This Row],[Product_ID]],Product_Dim[Product_ID],Product_Dim[Product_Name],"Missing")</f>
        <v>Badminton Racket Set</v>
      </c>
      <c r="O1165" t="str">
        <f>_xlfn.XLOOKUP(Table4[[#This Row],[Product_ID]],Product_Dim[Product_ID],Product_Dim[Category],0)</f>
        <v>Sports</v>
      </c>
      <c r="P1165">
        <f>_xlfn.XLOOKUP(Table4[[#This Row],[Product_ID]],Product_Dim[Product_ID],Product_Dim[Cost Cleaned2],"0")</f>
        <v>285.54000000000002</v>
      </c>
      <c r="Q1165" s="4">
        <f>IFERROR(Table4[[#This Row],[Total Amount]]-Table4[[#This Row],[Cost]]*Table4[[#This Row],[Quantity]],0)</f>
        <v>284.57760000000002</v>
      </c>
    </row>
    <row r="1166" spans="1:17" x14ac:dyDescent="0.35">
      <c r="A1166" t="s">
        <v>2979</v>
      </c>
      <c r="B1166" s="1">
        <v>45506</v>
      </c>
      <c r="C1166" t="s">
        <v>1447</v>
      </c>
      <c r="D1166" t="s">
        <v>1545</v>
      </c>
      <c r="E1166" t="s">
        <v>1795</v>
      </c>
      <c r="F1166" t="str">
        <f>_xlfn.XLOOKUP(Table4[[#This Row],[Store_ID]],Table2[Store_ID],Table2[Region],"Unknown")</f>
        <v>North</v>
      </c>
      <c r="G1166">
        <v>1</v>
      </c>
      <c r="H1166">
        <f>IF(ISBLANK(G1166),AVERAGE(Table4[Quantity]),(G1166))</f>
        <v>1</v>
      </c>
      <c r="I1166">
        <v>74.290000000000006</v>
      </c>
      <c r="J1166">
        <f>IF(ISBLANK(I1166),AVERAGE(Table4[Unit_Price]),(I1166))</f>
        <v>74.290000000000006</v>
      </c>
      <c r="K1166">
        <v>0.3</v>
      </c>
      <c r="L1166">
        <f>Table4[[#This Row],[Quantity cleaned]]*Table4[[#This Row],[Unit Price Cleaned]]*(1-Table4[[#This Row],[Discount]])</f>
        <v>52.003</v>
      </c>
      <c r="M1166">
        <f>IF(ISBLANK(L1166),AVERAGE(Table4[Total Amount]),(L1166))</f>
        <v>52.003</v>
      </c>
      <c r="N1166" t="str">
        <f>_xlfn.XLOOKUP(Table4[[#This Row],[Product_ID]],Product_Dim[Product_ID],Product_Dim[Product_Name],"Missing")</f>
        <v>Men's Running Jacket</v>
      </c>
      <c r="O1166" t="str">
        <f>_xlfn.XLOOKUP(Table4[[#This Row],[Product_ID]],Product_Dim[Product_ID],Product_Dim[Category],0)</f>
        <v>Clothing</v>
      </c>
      <c r="P1166">
        <f>_xlfn.XLOOKUP(Table4[[#This Row],[Product_ID]],Product_Dim[Product_ID],Product_Dim[Cost Cleaned2],"0")</f>
        <v>364.67</v>
      </c>
      <c r="Q1166" s="4">
        <f>IFERROR(Table4[[#This Row],[Total Amount]]-Table4[[#This Row],[Cost]]*Table4[[#This Row],[Quantity]],0)</f>
        <v>-312.66700000000003</v>
      </c>
    </row>
    <row r="1167" spans="1:17" x14ac:dyDescent="0.35">
      <c r="A1167" t="s">
        <v>2980</v>
      </c>
      <c r="B1167" s="1">
        <v>45251</v>
      </c>
      <c r="C1167" t="s">
        <v>774</v>
      </c>
      <c r="D1167" t="s">
        <v>1612</v>
      </c>
      <c r="E1167" t="s">
        <v>1746</v>
      </c>
      <c r="F1167" t="str">
        <f>_xlfn.XLOOKUP(Table4[[#This Row],[Store_ID]],Table2[Store_ID],Table2[Region],"Unknown")</f>
        <v>East</v>
      </c>
      <c r="G1167">
        <v>2</v>
      </c>
      <c r="H1167">
        <f>IF(ISBLANK(G1167),AVERAGE(Table4[Quantity]),(G1167))</f>
        <v>2</v>
      </c>
      <c r="I1167">
        <v>961.68</v>
      </c>
      <c r="J1167">
        <f>IF(ISBLANK(I1167),AVERAGE(Table4[Unit_Price]),(I1167))</f>
        <v>961.68</v>
      </c>
      <c r="K1167">
        <v>0.27</v>
      </c>
      <c r="L1167">
        <f>Table4[[#This Row],[Quantity cleaned]]*Table4[[#This Row],[Unit Price Cleaned]]*(1-Table4[[#This Row],[Discount]])</f>
        <v>1404.0527999999999</v>
      </c>
      <c r="M1167">
        <f>IF(ISBLANK(L1167),AVERAGE(Table4[Total Amount]),(L1167))</f>
        <v>1404.0527999999999</v>
      </c>
      <c r="N1167" t="str">
        <f>_xlfn.XLOOKUP(Table4[[#This Row],[Product_ID]],Product_Dim[Product_ID],Product_Dim[Product_Name],"Missing")</f>
        <v>Bedroom Table Lamp</v>
      </c>
      <c r="O1167" t="str">
        <f>_xlfn.XLOOKUP(Table4[[#This Row],[Product_ID]],Product_Dim[Product_ID],Product_Dim[Category],0)</f>
        <v>Home</v>
      </c>
      <c r="P1167">
        <f>_xlfn.XLOOKUP(Table4[[#This Row],[Product_ID]],Product_Dim[Product_ID],Product_Dim[Cost Cleaned2],"0")</f>
        <v>382.22</v>
      </c>
      <c r="Q1167" s="4">
        <f>IFERROR(Table4[[#This Row],[Total Amount]]-Table4[[#This Row],[Cost]]*Table4[[#This Row],[Quantity]],0)</f>
        <v>639.61279999999988</v>
      </c>
    </row>
    <row r="1168" spans="1:17" x14ac:dyDescent="0.35">
      <c r="A1168" t="s">
        <v>2981</v>
      </c>
      <c r="B1168" s="1">
        <v>45722</v>
      </c>
      <c r="C1168" t="s">
        <v>1513</v>
      </c>
      <c r="D1168" t="s">
        <v>1580</v>
      </c>
      <c r="E1168" t="s">
        <v>1793</v>
      </c>
      <c r="F1168" t="str">
        <f>_xlfn.XLOOKUP(Table4[[#This Row],[Store_ID]],Table2[Store_ID],Table2[Region],"Unknown")</f>
        <v>South</v>
      </c>
      <c r="G1168">
        <v>1</v>
      </c>
      <c r="H1168">
        <f>IF(ISBLANK(G1168),AVERAGE(Table4[Quantity]),(G1168))</f>
        <v>1</v>
      </c>
      <c r="I1168">
        <v>90.72</v>
      </c>
      <c r="J1168">
        <f>IF(ISBLANK(I1168),AVERAGE(Table4[Unit_Price]),(I1168))</f>
        <v>90.72</v>
      </c>
      <c r="K1168">
        <v>0.1</v>
      </c>
      <c r="L1168">
        <f>Table4[[#This Row],[Quantity cleaned]]*Table4[[#This Row],[Unit Price Cleaned]]*(1-Table4[[#This Row],[Discount]])</f>
        <v>81.647999999999996</v>
      </c>
      <c r="M1168">
        <f>IF(ISBLANK(L1168),AVERAGE(Table4[Total Amount]),(L1168))</f>
        <v>81.647999999999996</v>
      </c>
      <c r="N1168" t="str">
        <f>_xlfn.XLOOKUP(Table4[[#This Row],[Product_ID]],Product_Dim[Product_ID],Product_Dim[Product_Name],"Missing")</f>
        <v>Knee Support Brace</v>
      </c>
      <c r="O1168" t="str">
        <f>_xlfn.XLOOKUP(Table4[[#This Row],[Product_ID]],Product_Dim[Product_ID],Product_Dim[Category],0)</f>
        <v>Sports</v>
      </c>
      <c r="P1168">
        <f>_xlfn.XLOOKUP(Table4[[#This Row],[Product_ID]],Product_Dim[Product_ID],Product_Dim[Cost Cleaned2],"0")</f>
        <v>21.34</v>
      </c>
      <c r="Q1168" s="4">
        <f>IFERROR(Table4[[#This Row],[Total Amount]]-Table4[[#This Row],[Cost]]*Table4[[#This Row],[Quantity]],0)</f>
        <v>60.307999999999993</v>
      </c>
    </row>
    <row r="1169" spans="1:17" x14ac:dyDescent="0.35">
      <c r="A1169" t="s">
        <v>2982</v>
      </c>
      <c r="B1169" s="1">
        <v>45689</v>
      </c>
      <c r="C1169" t="s">
        <v>219</v>
      </c>
      <c r="D1169" t="s">
        <v>1658</v>
      </c>
      <c r="E1169" t="s">
        <v>1773</v>
      </c>
      <c r="F1169" t="str">
        <f>_xlfn.XLOOKUP(Table4[[#This Row],[Store_ID]],Table2[Store_ID],Table2[Region],"Unknown")</f>
        <v>South</v>
      </c>
      <c r="G1169">
        <v>1</v>
      </c>
      <c r="H1169">
        <f>IF(ISBLANK(G1169),AVERAGE(Table4[Quantity]),(G1169))</f>
        <v>1</v>
      </c>
      <c r="I1169">
        <v>458.69</v>
      </c>
      <c r="J1169">
        <f>IF(ISBLANK(I1169),AVERAGE(Table4[Unit_Price]),(I1169))</f>
        <v>458.69</v>
      </c>
      <c r="K1169">
        <v>0.16</v>
      </c>
      <c r="L1169">
        <f>Table4[[#This Row],[Quantity cleaned]]*Table4[[#This Row],[Unit Price Cleaned]]*(1-Table4[[#This Row],[Discount]])</f>
        <v>385.2996</v>
      </c>
      <c r="M1169">
        <f>IF(ISBLANK(L1169),AVERAGE(Table4[Total Amount]),(L1169))</f>
        <v>385.2996</v>
      </c>
      <c r="N1169" t="str">
        <f>_xlfn.XLOOKUP(Table4[[#This Row],[Product_ID]],Product_Dim[Product_ID],Product_Dim[Product_Name],"Missing")</f>
        <v>Womens Cotton Scarf</v>
      </c>
      <c r="O1169" t="str">
        <f>_xlfn.XLOOKUP(Table4[[#This Row],[Product_ID]],Product_Dim[Product_ID],Product_Dim[Category],0)</f>
        <v>Clothing</v>
      </c>
      <c r="P1169">
        <f>_xlfn.XLOOKUP(Table4[[#This Row],[Product_ID]],Product_Dim[Product_ID],Product_Dim[Cost Cleaned2],"0")</f>
        <v>113.83</v>
      </c>
      <c r="Q1169" s="4">
        <f>IFERROR(Table4[[#This Row],[Total Amount]]-Table4[[#This Row],[Cost]]*Table4[[#This Row],[Quantity]],0)</f>
        <v>271.46960000000001</v>
      </c>
    </row>
    <row r="1170" spans="1:17" x14ac:dyDescent="0.35">
      <c r="A1170" t="s">
        <v>2983</v>
      </c>
      <c r="B1170" s="1">
        <v>45346</v>
      </c>
      <c r="C1170" t="s">
        <v>738</v>
      </c>
      <c r="D1170" t="s">
        <v>1610</v>
      </c>
      <c r="E1170" t="s">
        <v>1773</v>
      </c>
      <c r="F1170" t="str">
        <f>_xlfn.XLOOKUP(Table4[[#This Row],[Store_ID]],Table2[Store_ID],Table2[Region],"Unknown")</f>
        <v>South</v>
      </c>
      <c r="G1170">
        <v>1</v>
      </c>
      <c r="H1170">
        <f>IF(ISBLANK(G1170),AVERAGE(Table4[Quantity]),(G1170))</f>
        <v>1</v>
      </c>
      <c r="I1170">
        <v>168.29</v>
      </c>
      <c r="J1170">
        <f>IF(ISBLANK(I1170),AVERAGE(Table4[Unit_Price]),(I1170))</f>
        <v>168.29</v>
      </c>
      <c r="K1170">
        <v>0.05</v>
      </c>
      <c r="L1170">
        <f>Table4[[#This Row],[Quantity cleaned]]*Table4[[#This Row],[Unit Price Cleaned]]*(1-Table4[[#This Row],[Discount]])</f>
        <v>159.87549999999999</v>
      </c>
      <c r="M1170">
        <f>IF(ISBLANK(L1170),AVERAGE(Table4[Total Amount]),(L1170))</f>
        <v>159.87549999999999</v>
      </c>
      <c r="N1170" t="str">
        <f>_xlfn.XLOOKUP(Table4[[#This Row],[Product_ID]],Product_Dim[Product_ID],Product_Dim[Product_Name],"Missing")</f>
        <v>Gaming Mechanical Keyboard</v>
      </c>
      <c r="O1170" t="str">
        <f>_xlfn.XLOOKUP(Table4[[#This Row],[Product_ID]],Product_Dim[Product_ID],Product_Dim[Category],0)</f>
        <v>Electronics</v>
      </c>
      <c r="P1170">
        <f>_xlfn.XLOOKUP(Table4[[#This Row],[Product_ID]],Product_Dim[Product_ID],Product_Dim[Cost Cleaned2],"0")</f>
        <v>419.28</v>
      </c>
      <c r="Q1170" s="4">
        <f>IFERROR(Table4[[#This Row],[Total Amount]]-Table4[[#This Row],[Cost]]*Table4[[#This Row],[Quantity]],0)</f>
        <v>-259.40449999999998</v>
      </c>
    </row>
    <row r="1171" spans="1:17" x14ac:dyDescent="0.35">
      <c r="A1171" t="s">
        <v>2984</v>
      </c>
      <c r="B1171" s="1">
        <v>45549</v>
      </c>
      <c r="C1171" t="s">
        <v>682</v>
      </c>
      <c r="D1171" t="s">
        <v>1576</v>
      </c>
      <c r="E1171" t="s">
        <v>1801</v>
      </c>
      <c r="F1171" t="str">
        <f>_xlfn.XLOOKUP(Table4[[#This Row],[Store_ID]],Table2[Store_ID],Table2[Region],"Unknown")</f>
        <v>North</v>
      </c>
      <c r="G1171">
        <v>1</v>
      </c>
      <c r="H1171">
        <f>IF(ISBLANK(G1171),AVERAGE(Table4[Quantity]),(G1171))</f>
        <v>1</v>
      </c>
      <c r="I1171">
        <v>391.77</v>
      </c>
      <c r="J1171">
        <f>IF(ISBLANK(I1171),AVERAGE(Table4[Unit_Price]),(I1171))</f>
        <v>391.77</v>
      </c>
      <c r="K1171">
        <v>0.1</v>
      </c>
      <c r="L1171">
        <f>Table4[[#This Row],[Quantity cleaned]]*Table4[[#This Row],[Unit Price Cleaned]]*(1-Table4[[#This Row],[Discount]])</f>
        <v>352.59300000000002</v>
      </c>
      <c r="M1171">
        <f>IF(ISBLANK(L1171),AVERAGE(Table4[Total Amount]),(L1171))</f>
        <v>352.59300000000002</v>
      </c>
      <c r="N1171" t="str">
        <f>_xlfn.XLOOKUP(Table4[[#This Row],[Product_ID]],Product_Dim[Product_ID],Product_Dim[Product_Name],"Missing")</f>
        <v>Soccer Training Cone Set</v>
      </c>
      <c r="O1171" t="str">
        <f>_xlfn.XLOOKUP(Table4[[#This Row],[Product_ID]],Product_Dim[Product_ID],Product_Dim[Category],0)</f>
        <v>Sports</v>
      </c>
      <c r="P1171">
        <f>_xlfn.XLOOKUP(Table4[[#This Row],[Product_ID]],Product_Dim[Product_ID],Product_Dim[Cost Cleaned2],"0")</f>
        <v>144.53</v>
      </c>
      <c r="Q1171" s="4">
        <f>IFERROR(Table4[[#This Row],[Total Amount]]-Table4[[#This Row],[Cost]]*Table4[[#This Row],[Quantity]],0)</f>
        <v>208.06300000000002</v>
      </c>
    </row>
    <row r="1172" spans="1:17" x14ac:dyDescent="0.35">
      <c r="A1172" t="s">
        <v>2985</v>
      </c>
      <c r="B1172" s="1">
        <v>45900</v>
      </c>
      <c r="C1172" t="s">
        <v>1072</v>
      </c>
      <c r="D1172" t="s">
        <v>1566</v>
      </c>
      <c r="E1172" t="s">
        <v>1793</v>
      </c>
      <c r="F1172" t="str">
        <f>_xlfn.XLOOKUP(Table4[[#This Row],[Store_ID]],Table2[Store_ID],Table2[Region],"Unknown")</f>
        <v>South</v>
      </c>
      <c r="G1172">
        <v>1</v>
      </c>
      <c r="H1172">
        <f>IF(ISBLANK(G1172),AVERAGE(Table4[Quantity]),(G1172))</f>
        <v>1</v>
      </c>
      <c r="I1172">
        <v>424.83</v>
      </c>
      <c r="J1172">
        <f>IF(ISBLANK(I1172),AVERAGE(Table4[Unit_Price]),(I1172))</f>
        <v>424.83</v>
      </c>
      <c r="K1172">
        <v>0.05</v>
      </c>
      <c r="L1172">
        <f>Table4[[#This Row],[Quantity cleaned]]*Table4[[#This Row],[Unit Price Cleaned]]*(1-Table4[[#This Row],[Discount]])</f>
        <v>403.58849999999995</v>
      </c>
      <c r="M1172">
        <f>IF(ISBLANK(L1172),AVERAGE(Table4[Total Amount]),(L1172))</f>
        <v>403.58849999999995</v>
      </c>
      <c r="N1172" t="str">
        <f>_xlfn.XLOOKUP(Table4[[#This Row],[Product_ID]],Product_Dim[Product_ID],Product_Dim[Product_Name],"Missing")</f>
        <v>Hair Strengthening Shampoo</v>
      </c>
      <c r="O1172" t="str">
        <f>_xlfn.XLOOKUP(Table4[[#This Row],[Product_ID]],Product_Dim[Product_ID],Product_Dim[Category],0)</f>
        <v>Beauty</v>
      </c>
      <c r="P1172">
        <f>_xlfn.XLOOKUP(Table4[[#This Row],[Product_ID]],Product_Dim[Product_ID],Product_Dim[Cost Cleaned2],"0")</f>
        <v>115.82</v>
      </c>
      <c r="Q1172" s="4">
        <f>IFERROR(Table4[[#This Row],[Total Amount]]-Table4[[#This Row],[Cost]]*Table4[[#This Row],[Quantity]],0)</f>
        <v>287.76849999999996</v>
      </c>
    </row>
    <row r="1173" spans="1:17" x14ac:dyDescent="0.35">
      <c r="A1173" t="s">
        <v>2986</v>
      </c>
      <c r="B1173" s="1">
        <v>45308</v>
      </c>
      <c r="C1173" t="s">
        <v>197</v>
      </c>
      <c r="D1173" t="s">
        <v>1564</v>
      </c>
      <c r="E1173" t="s">
        <v>1760</v>
      </c>
      <c r="F1173" t="str">
        <f>_xlfn.XLOOKUP(Table4[[#This Row],[Store_ID]],Table2[Store_ID],Table2[Region],"Unknown")</f>
        <v>North</v>
      </c>
      <c r="G1173">
        <v>1</v>
      </c>
      <c r="H1173">
        <f>IF(ISBLANK(G1173),AVERAGE(Table4[Quantity]),(G1173))</f>
        <v>1</v>
      </c>
      <c r="I1173">
        <v>499.46</v>
      </c>
      <c r="J1173">
        <f>IF(ISBLANK(I1173),AVERAGE(Table4[Unit_Price]),(I1173))</f>
        <v>499.46</v>
      </c>
      <c r="K1173">
        <v>0.1</v>
      </c>
      <c r="L1173">
        <f>Table4[[#This Row],[Quantity cleaned]]*Table4[[#This Row],[Unit Price Cleaned]]*(1-Table4[[#This Row],[Discount]])</f>
        <v>449.51400000000001</v>
      </c>
      <c r="M1173">
        <f>IF(ISBLANK(L1173),AVERAGE(Table4[Total Amount]),(L1173))</f>
        <v>449.51400000000001</v>
      </c>
      <c r="N1173" t="str">
        <f>_xlfn.XLOOKUP(Table4[[#This Row],[Product_ID]],Product_Dim[Product_ID],Product_Dim[Product_Name],"Missing")</f>
        <v>HD Smart TV Stick</v>
      </c>
      <c r="O1173" t="str">
        <f>_xlfn.XLOOKUP(Table4[[#This Row],[Product_ID]],Product_Dim[Product_ID],Product_Dim[Category],0)</f>
        <v>Electronics</v>
      </c>
      <c r="P1173">
        <f>_xlfn.XLOOKUP(Table4[[#This Row],[Product_ID]],Product_Dim[Product_ID],Product_Dim[Cost Cleaned2],"0")</f>
        <v>449.4</v>
      </c>
      <c r="Q1173" s="4">
        <f>IFERROR(Table4[[#This Row],[Total Amount]]-Table4[[#This Row],[Cost]]*Table4[[#This Row],[Quantity]],0)</f>
        <v>0.11400000000003274</v>
      </c>
    </row>
    <row r="1174" spans="1:17" x14ac:dyDescent="0.35">
      <c r="A1174" t="s">
        <v>2987</v>
      </c>
      <c r="B1174" s="1">
        <v>45336</v>
      </c>
      <c r="C1174" t="s">
        <v>80</v>
      </c>
      <c r="D1174" t="s">
        <v>1740</v>
      </c>
      <c r="E1174" t="s">
        <v>1751</v>
      </c>
      <c r="F1174" t="str">
        <f>_xlfn.XLOOKUP(Table4[[#This Row],[Store_ID]],Table2[Store_ID],Table2[Region],"Unknown")</f>
        <v>North</v>
      </c>
      <c r="G1174">
        <v>2</v>
      </c>
      <c r="H1174">
        <f>IF(ISBLANK(G1174),AVERAGE(Table4[Quantity]),(G1174))</f>
        <v>2</v>
      </c>
      <c r="I1174">
        <v>698.34</v>
      </c>
      <c r="J1174">
        <f>IF(ISBLANK(I1174),AVERAGE(Table4[Unit_Price]),(I1174))</f>
        <v>698.34</v>
      </c>
      <c r="K1174">
        <v>0.15</v>
      </c>
      <c r="L1174">
        <f>Table4[[#This Row],[Quantity cleaned]]*Table4[[#This Row],[Unit Price Cleaned]]*(1-Table4[[#This Row],[Discount]])</f>
        <v>1187.1780000000001</v>
      </c>
      <c r="M1174">
        <f>IF(ISBLANK(L1174),AVERAGE(Table4[Total Amount]),(L1174))</f>
        <v>1187.1780000000001</v>
      </c>
      <c r="N1174" t="str">
        <f>_xlfn.XLOOKUP(Table4[[#This Row],[Product_ID]],Product_Dim[Product_ID],Product_Dim[Product_Name],"Missing")</f>
        <v>Stainless Steel Cookware Set</v>
      </c>
      <c r="O1174" t="str">
        <f>_xlfn.XLOOKUP(Table4[[#This Row],[Product_ID]],Product_Dim[Product_ID],Product_Dim[Category],0)</f>
        <v>Home</v>
      </c>
      <c r="P1174">
        <f>_xlfn.XLOOKUP(Table4[[#This Row],[Product_ID]],Product_Dim[Product_ID],Product_Dim[Cost Cleaned2],"0")</f>
        <v>201.41</v>
      </c>
      <c r="Q1174" s="4">
        <f>IFERROR(Table4[[#This Row],[Total Amount]]-Table4[[#This Row],[Cost]]*Table4[[#This Row],[Quantity]],0)</f>
        <v>784.35800000000017</v>
      </c>
    </row>
    <row r="1175" spans="1:17" x14ac:dyDescent="0.35">
      <c r="A1175" t="s">
        <v>2988</v>
      </c>
      <c r="B1175" s="1">
        <v>45213</v>
      </c>
      <c r="C1175" t="s">
        <v>894</v>
      </c>
      <c r="D1175" t="s">
        <v>1654</v>
      </c>
      <c r="E1175" t="s">
        <v>1798</v>
      </c>
      <c r="F1175" t="str">
        <f>_xlfn.XLOOKUP(Table4[[#This Row],[Store_ID]],Table2[Store_ID],Table2[Region],"Unknown")</f>
        <v>West</v>
      </c>
      <c r="G1175">
        <v>2</v>
      </c>
      <c r="H1175">
        <f>IF(ISBLANK(G1175),AVERAGE(Table4[Quantity]),(G1175))</f>
        <v>2</v>
      </c>
      <c r="I1175">
        <v>805.08</v>
      </c>
      <c r="J1175">
        <f>IF(ISBLANK(I1175),AVERAGE(Table4[Unit_Price]),(I1175))</f>
        <v>805.08</v>
      </c>
      <c r="K1175">
        <v>0.27</v>
      </c>
      <c r="L1175">
        <f>Table4[[#This Row],[Quantity cleaned]]*Table4[[#This Row],[Unit Price Cleaned]]*(1-Table4[[#This Row],[Discount]])</f>
        <v>1175.4168</v>
      </c>
      <c r="M1175">
        <f>IF(ISBLANK(L1175),AVERAGE(Table4[Total Amount]),(L1175))</f>
        <v>1175.4168</v>
      </c>
      <c r="N1175" t="str">
        <f>_xlfn.XLOOKUP(Table4[[#This Row],[Product_ID]],Product_Dim[Product_ID],Product_Dim[Product_Name],"Missing")</f>
        <v>Premium Blanket Throw</v>
      </c>
      <c r="O1175" t="str">
        <f>_xlfn.XLOOKUP(Table4[[#This Row],[Product_ID]],Product_Dim[Product_ID],Product_Dim[Category],0)</f>
        <v>Home</v>
      </c>
      <c r="P1175">
        <f>_xlfn.XLOOKUP(Table4[[#This Row],[Product_ID]],Product_Dim[Product_ID],Product_Dim[Cost Cleaned2],"0")</f>
        <v>461.47</v>
      </c>
      <c r="Q1175" s="4">
        <f>IFERROR(Table4[[#This Row],[Total Amount]]-Table4[[#This Row],[Cost]]*Table4[[#This Row],[Quantity]],0)</f>
        <v>252.47679999999991</v>
      </c>
    </row>
    <row r="1176" spans="1:17" x14ac:dyDescent="0.35">
      <c r="A1176" t="s">
        <v>2989</v>
      </c>
      <c r="B1176" s="1">
        <v>45742</v>
      </c>
      <c r="C1176" t="s">
        <v>1432</v>
      </c>
      <c r="D1176" t="s">
        <v>1694</v>
      </c>
      <c r="E1176" t="s">
        <v>1755</v>
      </c>
      <c r="F1176" t="str">
        <f>_xlfn.XLOOKUP(Table4[[#This Row],[Store_ID]],Table2[Store_ID],Table2[Region],"Unknown")</f>
        <v>South</v>
      </c>
      <c r="G1176">
        <v>4</v>
      </c>
      <c r="H1176">
        <f>IF(ISBLANK(G1176),AVERAGE(Table4[Quantity]),(G1176))</f>
        <v>4</v>
      </c>
      <c r="I1176">
        <v>934.79</v>
      </c>
      <c r="J1176">
        <f>IF(ISBLANK(I1176),AVERAGE(Table4[Unit_Price]),(I1176))</f>
        <v>934.79</v>
      </c>
      <c r="K1176">
        <v>0.08</v>
      </c>
      <c r="L1176">
        <f>Table4[[#This Row],[Quantity cleaned]]*Table4[[#This Row],[Unit Price Cleaned]]*(1-Table4[[#This Row],[Discount]])</f>
        <v>3440.0272</v>
      </c>
      <c r="M1176">
        <f>IF(ISBLANK(L1176),AVERAGE(Table4[Total Amount]),(L1176))</f>
        <v>3440.0272</v>
      </c>
      <c r="N1176" t="str">
        <f>_xlfn.XLOOKUP(Table4[[#This Row],[Product_ID]],Product_Dim[Product_ID],Product_Dim[Product_Name],"Missing")</f>
        <v>Wireless Mouse</v>
      </c>
      <c r="O1176" t="str">
        <f>_xlfn.XLOOKUP(Table4[[#This Row],[Product_ID]],Product_Dim[Product_ID],Product_Dim[Category],0)</f>
        <v>Electronics</v>
      </c>
      <c r="P1176">
        <f>_xlfn.XLOOKUP(Table4[[#This Row],[Product_ID]],Product_Dim[Product_ID],Product_Dim[Cost Cleaned2],"0")</f>
        <v>392.89</v>
      </c>
      <c r="Q1176" s="4">
        <f>IFERROR(Table4[[#This Row],[Total Amount]]-Table4[[#This Row],[Cost]]*Table4[[#This Row],[Quantity]],0)</f>
        <v>1868.4672</v>
      </c>
    </row>
    <row r="1177" spans="1:17" x14ac:dyDescent="0.35">
      <c r="A1177" t="s">
        <v>2990</v>
      </c>
      <c r="B1177" s="1">
        <v>45932</v>
      </c>
      <c r="C1177" t="s">
        <v>80</v>
      </c>
      <c r="D1177" t="s">
        <v>1662</v>
      </c>
      <c r="E1177" t="s">
        <v>1751</v>
      </c>
      <c r="F1177" t="str">
        <f>_xlfn.XLOOKUP(Table4[[#This Row],[Store_ID]],Table2[Store_ID],Table2[Region],"Unknown")</f>
        <v>North</v>
      </c>
      <c r="G1177">
        <v>2</v>
      </c>
      <c r="H1177">
        <f>IF(ISBLANK(G1177),AVERAGE(Table4[Quantity]),(G1177))</f>
        <v>2</v>
      </c>
      <c r="I1177">
        <v>424.54</v>
      </c>
      <c r="J1177">
        <f>IF(ISBLANK(I1177),AVERAGE(Table4[Unit_Price]),(I1177))</f>
        <v>424.54</v>
      </c>
      <c r="K1177">
        <v>0.24</v>
      </c>
      <c r="L1177">
        <f>Table4[[#This Row],[Quantity cleaned]]*Table4[[#This Row],[Unit Price Cleaned]]*(1-Table4[[#This Row],[Discount]])</f>
        <v>645.30080000000009</v>
      </c>
      <c r="M1177">
        <f>IF(ISBLANK(L1177),AVERAGE(Table4[Total Amount]),(L1177))</f>
        <v>645.30080000000009</v>
      </c>
      <c r="N1177" t="str">
        <f>_xlfn.XLOOKUP(Table4[[#This Row],[Product_ID]],Product_Dim[Product_ID],Product_Dim[Product_Name],"Missing")</f>
        <v>Luxury Perfume Spray</v>
      </c>
      <c r="O1177" t="str">
        <f>_xlfn.XLOOKUP(Table4[[#This Row],[Product_ID]],Product_Dim[Product_ID],Product_Dim[Category],0)</f>
        <v>Beauty</v>
      </c>
      <c r="P1177">
        <f>_xlfn.XLOOKUP(Table4[[#This Row],[Product_ID]],Product_Dim[Product_ID],Product_Dim[Cost Cleaned2],"0")</f>
        <v>482.75</v>
      </c>
      <c r="Q1177" s="4">
        <f>IFERROR(Table4[[#This Row],[Total Amount]]-Table4[[#This Row],[Cost]]*Table4[[#This Row],[Quantity]],0)</f>
        <v>-320.19919999999991</v>
      </c>
    </row>
    <row r="1178" spans="1:17" x14ac:dyDescent="0.35">
      <c r="A1178" t="s">
        <v>2991</v>
      </c>
      <c r="B1178" s="1">
        <v>45462</v>
      </c>
      <c r="C1178" t="s">
        <v>1024</v>
      </c>
      <c r="D1178" t="s">
        <v>1710</v>
      </c>
      <c r="E1178" t="s">
        <v>1801</v>
      </c>
      <c r="F1178" t="str">
        <f>_xlfn.XLOOKUP(Table4[[#This Row],[Store_ID]],Table2[Store_ID],Table2[Region],"Unknown")</f>
        <v>North</v>
      </c>
      <c r="G1178">
        <v>1</v>
      </c>
      <c r="H1178">
        <f>IF(ISBLANK(G1178),AVERAGE(Table4[Quantity]),(G1178))</f>
        <v>1</v>
      </c>
      <c r="I1178">
        <v>235.44</v>
      </c>
      <c r="J1178">
        <f>IF(ISBLANK(I1178),AVERAGE(Table4[Unit_Price]),(I1178))</f>
        <v>235.44</v>
      </c>
      <c r="K1178">
        <v>0.19</v>
      </c>
      <c r="L1178">
        <f>Table4[[#This Row],[Quantity cleaned]]*Table4[[#This Row],[Unit Price Cleaned]]*(1-Table4[[#This Row],[Discount]])</f>
        <v>190.7064</v>
      </c>
      <c r="M1178">
        <f>IF(ISBLANK(L1178),AVERAGE(Table4[Total Amount]),(L1178))</f>
        <v>190.7064</v>
      </c>
      <c r="N1178" t="str">
        <f>_xlfn.XLOOKUP(Table4[[#This Row],[Product_ID]],Product_Dim[Product_ID],Product_Dim[Product_Name],"Missing")</f>
        <v>Wooden Bookshelf</v>
      </c>
      <c r="O1178" t="str">
        <f>_xlfn.XLOOKUP(Table4[[#This Row],[Product_ID]],Product_Dim[Product_ID],Product_Dim[Category],0)</f>
        <v>Home</v>
      </c>
      <c r="P1178">
        <f>_xlfn.XLOOKUP(Table4[[#This Row],[Product_ID]],Product_Dim[Product_ID],Product_Dim[Cost Cleaned2],"0")</f>
        <v>388.46</v>
      </c>
      <c r="Q1178" s="4">
        <f>IFERROR(Table4[[#This Row],[Total Amount]]-Table4[[#This Row],[Cost]]*Table4[[#This Row],[Quantity]],0)</f>
        <v>-197.75359999999998</v>
      </c>
    </row>
    <row r="1179" spans="1:17" x14ac:dyDescent="0.35">
      <c r="A1179" t="s">
        <v>2992</v>
      </c>
      <c r="B1179" s="1">
        <v>45568</v>
      </c>
      <c r="C1179" t="s">
        <v>858</v>
      </c>
      <c r="D1179" t="s">
        <v>1640</v>
      </c>
      <c r="E1179" t="s">
        <v>1791</v>
      </c>
      <c r="F1179" t="str">
        <f>_xlfn.XLOOKUP(Table4[[#This Row],[Store_ID]],Table2[Store_ID],Table2[Region],"Unknown")</f>
        <v>East</v>
      </c>
      <c r="G1179">
        <v>2</v>
      </c>
      <c r="H1179">
        <f>IF(ISBLANK(G1179),AVERAGE(Table4[Quantity]),(G1179))</f>
        <v>2</v>
      </c>
      <c r="I1179">
        <v>620.71</v>
      </c>
      <c r="J1179">
        <f>IF(ISBLANK(I1179),AVERAGE(Table4[Unit_Price]),(I1179))</f>
        <v>620.71</v>
      </c>
      <c r="K1179">
        <v>0.27</v>
      </c>
      <c r="L1179">
        <f>Table4[[#This Row],[Quantity cleaned]]*Table4[[#This Row],[Unit Price Cleaned]]*(1-Table4[[#This Row],[Discount]])</f>
        <v>906.23660000000007</v>
      </c>
      <c r="M1179">
        <f>IF(ISBLANK(L1179),AVERAGE(Table4[Total Amount]),(L1179))</f>
        <v>906.23660000000007</v>
      </c>
      <c r="N1179" t="str">
        <f>_xlfn.XLOOKUP(Table4[[#This Row],[Product_ID]],Product_Dim[Product_ID],Product_Dim[Product_Name],"Missing")</f>
        <v>Men's Roll-On Perfume</v>
      </c>
      <c r="O1179" t="str">
        <f>_xlfn.XLOOKUP(Table4[[#This Row],[Product_ID]],Product_Dim[Product_ID],Product_Dim[Category],0)</f>
        <v>Beauty</v>
      </c>
      <c r="P1179">
        <f>_xlfn.XLOOKUP(Table4[[#This Row],[Product_ID]],Product_Dim[Product_ID],Product_Dim[Cost Cleaned2],"0")</f>
        <v>43.29</v>
      </c>
      <c r="Q1179" s="4">
        <f>IFERROR(Table4[[#This Row],[Total Amount]]-Table4[[#This Row],[Cost]]*Table4[[#This Row],[Quantity]],0)</f>
        <v>819.65660000000003</v>
      </c>
    </row>
    <row r="1180" spans="1:17" x14ac:dyDescent="0.35">
      <c r="A1180" t="s">
        <v>2993</v>
      </c>
      <c r="B1180" s="1">
        <v>45397</v>
      </c>
      <c r="C1180" t="s">
        <v>397</v>
      </c>
      <c r="D1180" t="s">
        <v>1574</v>
      </c>
      <c r="E1180" t="s">
        <v>1786</v>
      </c>
      <c r="F1180" t="str">
        <f>_xlfn.XLOOKUP(Table4[[#This Row],[Store_ID]],Table2[Store_ID],Table2[Region],"Unknown")</f>
        <v>South</v>
      </c>
      <c r="G1180">
        <v>2</v>
      </c>
      <c r="H1180">
        <f>IF(ISBLANK(G1180),AVERAGE(Table4[Quantity]),(G1180))</f>
        <v>2</v>
      </c>
      <c r="I1180">
        <v>851.77</v>
      </c>
      <c r="J1180">
        <f>IF(ISBLANK(I1180),AVERAGE(Table4[Unit_Price]),(I1180))</f>
        <v>851.77</v>
      </c>
      <c r="K1180">
        <v>0.13</v>
      </c>
      <c r="L1180">
        <f>Table4[[#This Row],[Quantity cleaned]]*Table4[[#This Row],[Unit Price Cleaned]]*(1-Table4[[#This Row],[Discount]])</f>
        <v>1482.0798</v>
      </c>
      <c r="M1180">
        <f>IF(ISBLANK(L1180),AVERAGE(Table4[Total Amount]),(L1180))</f>
        <v>1482.0798</v>
      </c>
      <c r="N1180" t="str">
        <f>_xlfn.XLOOKUP(Table4[[#This Row],[Product_ID]],Product_Dim[Product_ID],Product_Dim[Product_Name],"Missing")</f>
        <v>Beard Grooming Kit</v>
      </c>
      <c r="O1180" t="str">
        <f>_xlfn.XLOOKUP(Table4[[#This Row],[Product_ID]],Product_Dim[Product_ID],Product_Dim[Category],0)</f>
        <v>Beauty</v>
      </c>
      <c r="P1180">
        <f>_xlfn.XLOOKUP(Table4[[#This Row],[Product_ID]],Product_Dim[Product_ID],Product_Dim[Cost Cleaned2],"0")</f>
        <v>337.42</v>
      </c>
      <c r="Q1180" s="4">
        <f>IFERROR(Table4[[#This Row],[Total Amount]]-Table4[[#This Row],[Cost]]*Table4[[#This Row],[Quantity]],0)</f>
        <v>807.23979999999995</v>
      </c>
    </row>
    <row r="1181" spans="1:17" x14ac:dyDescent="0.35">
      <c r="A1181" t="s">
        <v>2994</v>
      </c>
      <c r="B1181" s="1">
        <v>45569</v>
      </c>
      <c r="C1181" t="s">
        <v>554</v>
      </c>
      <c r="D1181" t="s">
        <v>1632</v>
      </c>
      <c r="E1181" t="s">
        <v>1751</v>
      </c>
      <c r="F1181" t="str">
        <f>_xlfn.XLOOKUP(Table4[[#This Row],[Store_ID]],Table2[Store_ID],Table2[Region],"Unknown")</f>
        <v>North</v>
      </c>
      <c r="G1181">
        <v>3</v>
      </c>
      <c r="H1181">
        <f>IF(ISBLANK(G1181),AVERAGE(Table4[Quantity]),(G1181))</f>
        <v>3</v>
      </c>
      <c r="I1181">
        <v>876.01</v>
      </c>
      <c r="J1181">
        <f>IF(ISBLANK(I1181),AVERAGE(Table4[Unit_Price]),(I1181))</f>
        <v>876.01</v>
      </c>
      <c r="K1181">
        <v>0.2</v>
      </c>
      <c r="L1181">
        <f>Table4[[#This Row],[Quantity cleaned]]*Table4[[#This Row],[Unit Price Cleaned]]*(1-Table4[[#This Row],[Discount]])</f>
        <v>2102.424</v>
      </c>
      <c r="M1181">
        <f>IF(ISBLANK(L1181),AVERAGE(Table4[Total Amount]),(L1181))</f>
        <v>2102.424</v>
      </c>
      <c r="N1181" t="str">
        <f>_xlfn.XLOOKUP(Table4[[#This Row],[Product_ID]],Product_Dim[Product_ID],Product_Dim[Product_Name],"Missing")</f>
        <v>High-Grip Football</v>
      </c>
      <c r="O1181" t="str">
        <f>_xlfn.XLOOKUP(Table4[[#This Row],[Product_ID]],Product_Dim[Product_ID],Product_Dim[Category],0)</f>
        <v>Sports</v>
      </c>
      <c r="P1181">
        <f>_xlfn.XLOOKUP(Table4[[#This Row],[Product_ID]],Product_Dim[Product_ID],Product_Dim[Cost Cleaned2],"0")</f>
        <v>318.91000000000003</v>
      </c>
      <c r="Q1181" s="4">
        <f>IFERROR(Table4[[#This Row],[Total Amount]]-Table4[[#This Row],[Cost]]*Table4[[#This Row],[Quantity]],0)</f>
        <v>1145.694</v>
      </c>
    </row>
    <row r="1182" spans="1:17" x14ac:dyDescent="0.35">
      <c r="A1182" t="s">
        <v>2995</v>
      </c>
      <c r="B1182" s="1">
        <v>45353</v>
      </c>
      <c r="C1182" t="s">
        <v>873</v>
      </c>
      <c r="D1182" t="s">
        <v>1596</v>
      </c>
      <c r="E1182" t="s">
        <v>1780</v>
      </c>
      <c r="F1182" t="str">
        <f>_xlfn.XLOOKUP(Table4[[#This Row],[Store_ID]],Table2[Store_ID],Table2[Region],"Unknown")</f>
        <v>South</v>
      </c>
      <c r="G1182">
        <v>2</v>
      </c>
      <c r="H1182">
        <f>IF(ISBLANK(G1182),AVERAGE(Table4[Quantity]),(G1182))</f>
        <v>2</v>
      </c>
      <c r="I1182">
        <v>717.21</v>
      </c>
      <c r="J1182">
        <f>IF(ISBLANK(I1182),AVERAGE(Table4[Unit_Price]),(I1182))</f>
        <v>717.21</v>
      </c>
      <c r="K1182">
        <v>0.15</v>
      </c>
      <c r="L1182">
        <f>Table4[[#This Row],[Quantity cleaned]]*Table4[[#This Row],[Unit Price Cleaned]]*(1-Table4[[#This Row],[Discount]])</f>
        <v>1219.2570000000001</v>
      </c>
      <c r="M1182">
        <f>IF(ISBLANK(L1182),AVERAGE(Table4[Total Amount]),(L1182))</f>
        <v>1219.2570000000001</v>
      </c>
      <c r="N1182" t="str">
        <f>_xlfn.XLOOKUP(Table4[[#This Row],[Product_ID]],Product_Dim[Product_ID],Product_Dim[Product_Name],"Missing")</f>
        <v>Decorative Floor Vase</v>
      </c>
      <c r="O1182" t="str">
        <f>_xlfn.XLOOKUP(Table4[[#This Row],[Product_ID]],Product_Dim[Product_ID],Product_Dim[Category],0)</f>
        <v>Home</v>
      </c>
      <c r="P1182">
        <f>_xlfn.XLOOKUP(Table4[[#This Row],[Product_ID]],Product_Dim[Product_ID],Product_Dim[Cost Cleaned2],"0")</f>
        <v>254.04361702127662</v>
      </c>
      <c r="Q1182" s="4">
        <f>IFERROR(Table4[[#This Row],[Total Amount]]-Table4[[#This Row],[Cost]]*Table4[[#This Row],[Quantity]],0)</f>
        <v>711.16976595744677</v>
      </c>
    </row>
    <row r="1183" spans="1:17" x14ac:dyDescent="0.35">
      <c r="A1183" t="s">
        <v>2996</v>
      </c>
      <c r="B1183" s="1">
        <v>45343</v>
      </c>
      <c r="C1183" t="s">
        <v>206</v>
      </c>
      <c r="D1183" t="s">
        <v>1624</v>
      </c>
      <c r="E1183" t="s">
        <v>1776</v>
      </c>
      <c r="F1183" t="str">
        <f>_xlfn.XLOOKUP(Table4[[#This Row],[Store_ID]],Table2[Store_ID],Table2[Region],"Unknown")</f>
        <v>West</v>
      </c>
      <c r="G1183">
        <v>2</v>
      </c>
      <c r="H1183">
        <f>IF(ISBLANK(G1183),AVERAGE(Table4[Quantity]),(G1183))</f>
        <v>2</v>
      </c>
      <c r="I1183">
        <v>871.43</v>
      </c>
      <c r="J1183">
        <f>IF(ISBLANK(I1183),AVERAGE(Table4[Unit_Price]),(I1183))</f>
        <v>871.43</v>
      </c>
      <c r="K1183">
        <v>0.05</v>
      </c>
      <c r="L1183">
        <f>Table4[[#This Row],[Quantity cleaned]]*Table4[[#This Row],[Unit Price Cleaned]]*(1-Table4[[#This Row],[Discount]])</f>
        <v>1655.7169999999999</v>
      </c>
      <c r="M1183">
        <f>IF(ISBLANK(L1183),AVERAGE(Table4[Total Amount]),(L1183))</f>
        <v>1655.7169999999999</v>
      </c>
      <c r="N1183" t="str">
        <f>_xlfn.XLOOKUP(Table4[[#This Row],[Product_ID]],Product_Dim[Product_ID],Product_Dim[Product_Name],"Missing")</f>
        <v>Yoga Exercise Mat</v>
      </c>
      <c r="O1183" t="str">
        <f>_xlfn.XLOOKUP(Table4[[#This Row],[Product_ID]],Product_Dim[Product_ID],Product_Dim[Category],0)</f>
        <v>Sports</v>
      </c>
      <c r="P1183">
        <f>_xlfn.XLOOKUP(Table4[[#This Row],[Product_ID]],Product_Dim[Product_ID],Product_Dim[Cost Cleaned2],"0")</f>
        <v>313.26</v>
      </c>
      <c r="Q1183" s="4">
        <f>IFERROR(Table4[[#This Row],[Total Amount]]-Table4[[#This Row],[Cost]]*Table4[[#This Row],[Quantity]],0)</f>
        <v>1029.1969999999999</v>
      </c>
    </row>
    <row r="1184" spans="1:17" x14ac:dyDescent="0.35">
      <c r="A1184" t="s">
        <v>2997</v>
      </c>
      <c r="B1184" s="1">
        <v>45321</v>
      </c>
      <c r="C1184" t="s">
        <v>1395</v>
      </c>
      <c r="D1184" t="s">
        <v>1614</v>
      </c>
      <c r="E1184" t="s">
        <v>1773</v>
      </c>
      <c r="F1184" t="str">
        <f>_xlfn.XLOOKUP(Table4[[#This Row],[Store_ID]],Table2[Store_ID],Table2[Region],"Unknown")</f>
        <v>South</v>
      </c>
      <c r="G1184">
        <v>1</v>
      </c>
      <c r="H1184">
        <f>IF(ISBLANK(G1184),AVERAGE(Table4[Quantity]),(G1184))</f>
        <v>1</v>
      </c>
      <c r="I1184">
        <v>514.65</v>
      </c>
      <c r="J1184">
        <f>IF(ISBLANK(I1184),AVERAGE(Table4[Unit_Price]),(I1184))</f>
        <v>514.65</v>
      </c>
      <c r="K1184">
        <v>0.18</v>
      </c>
      <c r="L1184">
        <f>Table4[[#This Row],[Quantity cleaned]]*Table4[[#This Row],[Unit Price Cleaned]]*(1-Table4[[#This Row],[Discount]])</f>
        <v>422.01300000000003</v>
      </c>
      <c r="M1184">
        <f>IF(ISBLANK(L1184),AVERAGE(Table4[Total Amount]),(L1184))</f>
        <v>422.01300000000003</v>
      </c>
      <c r="N1184" t="str">
        <f>_xlfn.XLOOKUP(Table4[[#This Row],[Product_ID]],Product_Dim[Product_ID],Product_Dim[Product_Name],"Missing")</f>
        <v>Women's Summer Dress</v>
      </c>
      <c r="O1184" t="str">
        <f>_xlfn.XLOOKUP(Table4[[#This Row],[Product_ID]],Product_Dim[Product_ID],Product_Dim[Category],0)</f>
        <v>Clothing</v>
      </c>
      <c r="P1184">
        <f>_xlfn.XLOOKUP(Table4[[#This Row],[Product_ID]],Product_Dim[Product_ID],Product_Dim[Cost Cleaned2],"0")</f>
        <v>223.43</v>
      </c>
      <c r="Q1184" s="4">
        <f>IFERROR(Table4[[#This Row],[Total Amount]]-Table4[[#This Row],[Cost]]*Table4[[#This Row],[Quantity]],0)</f>
        <v>198.58300000000003</v>
      </c>
    </row>
    <row r="1185" spans="1:17" x14ac:dyDescent="0.35">
      <c r="A1185" t="s">
        <v>2998</v>
      </c>
      <c r="B1185" s="1">
        <v>45650</v>
      </c>
      <c r="C1185" t="s">
        <v>1412</v>
      </c>
      <c r="D1185" t="s">
        <v>1666</v>
      </c>
      <c r="E1185" t="s">
        <v>1798</v>
      </c>
      <c r="F1185" t="str">
        <f>_xlfn.XLOOKUP(Table4[[#This Row],[Store_ID]],Table2[Store_ID],Table2[Region],"Unknown")</f>
        <v>West</v>
      </c>
      <c r="G1185">
        <v>3</v>
      </c>
      <c r="H1185">
        <f>IF(ISBLANK(G1185),AVERAGE(Table4[Quantity]),(G1185))</f>
        <v>3</v>
      </c>
      <c r="I1185">
        <v>198.76</v>
      </c>
      <c r="J1185">
        <f>IF(ISBLANK(I1185),AVERAGE(Table4[Unit_Price]),(I1185))</f>
        <v>198.76</v>
      </c>
      <c r="K1185">
        <v>0.28000000000000003</v>
      </c>
      <c r="L1185">
        <f>Table4[[#This Row],[Quantity cleaned]]*Table4[[#This Row],[Unit Price Cleaned]]*(1-Table4[[#This Row],[Discount]])</f>
        <v>429.32159999999999</v>
      </c>
      <c r="M1185">
        <f>IF(ISBLANK(L1185),AVERAGE(Table4[Total Amount]),(L1185))</f>
        <v>429.32159999999999</v>
      </c>
      <c r="N1185" t="str">
        <f>_xlfn.XLOOKUP(Table4[[#This Row],[Product_ID]],Product_Dim[Product_ID],Product_Dim[Product_Name],"Missing")</f>
        <v>Laptop Cooling Pad</v>
      </c>
      <c r="O1185" t="str">
        <f>_xlfn.XLOOKUP(Table4[[#This Row],[Product_ID]],Product_Dim[Product_ID],Product_Dim[Category],0)</f>
        <v>Electronics</v>
      </c>
      <c r="P1185">
        <f>_xlfn.XLOOKUP(Table4[[#This Row],[Product_ID]],Product_Dim[Product_ID],Product_Dim[Cost Cleaned2],"0")</f>
        <v>86.42</v>
      </c>
      <c r="Q1185" s="4">
        <f>IFERROR(Table4[[#This Row],[Total Amount]]-Table4[[#This Row],[Cost]]*Table4[[#This Row],[Quantity]],0)</f>
        <v>170.0616</v>
      </c>
    </row>
    <row r="1186" spans="1:17" x14ac:dyDescent="0.35">
      <c r="A1186" t="s">
        <v>2999</v>
      </c>
      <c r="B1186" s="1">
        <v>45811</v>
      </c>
      <c r="C1186" t="s">
        <v>722</v>
      </c>
      <c r="D1186" t="s">
        <v>1668</v>
      </c>
      <c r="E1186" t="s">
        <v>1760</v>
      </c>
      <c r="F1186" t="str">
        <f>_xlfn.XLOOKUP(Table4[[#This Row],[Store_ID]],Table2[Store_ID],Table2[Region],"Unknown")</f>
        <v>North</v>
      </c>
      <c r="G1186">
        <v>2</v>
      </c>
      <c r="H1186">
        <f>IF(ISBLANK(G1186),AVERAGE(Table4[Quantity]),(G1186))</f>
        <v>2</v>
      </c>
      <c r="I1186">
        <v>975.72</v>
      </c>
      <c r="J1186">
        <f>IF(ISBLANK(I1186),AVERAGE(Table4[Unit_Price]),(I1186))</f>
        <v>975.72</v>
      </c>
      <c r="K1186">
        <v>0.16</v>
      </c>
      <c r="L1186">
        <f>Table4[[#This Row],[Quantity cleaned]]*Table4[[#This Row],[Unit Price Cleaned]]*(1-Table4[[#This Row],[Discount]])</f>
        <v>1639.2095999999999</v>
      </c>
      <c r="M1186">
        <f>IF(ISBLANK(L1186),AVERAGE(Table4[Total Amount]),(L1186))</f>
        <v>1639.2095999999999</v>
      </c>
      <c r="N1186" t="str">
        <f>_xlfn.XLOOKUP(Table4[[#This Row],[Product_ID]],Product_Dim[Product_ID],Product_Dim[Product_Name],"Missing")</f>
        <v>Organic Sunscreen Lotion</v>
      </c>
      <c r="O1186" t="str">
        <f>_xlfn.XLOOKUP(Table4[[#This Row],[Product_ID]],Product_Dim[Product_ID],Product_Dim[Category],0)</f>
        <v>Beauty</v>
      </c>
      <c r="P1186">
        <f>_xlfn.XLOOKUP(Table4[[#This Row],[Product_ID]],Product_Dim[Product_ID],Product_Dim[Cost Cleaned2],"0")</f>
        <v>266.86</v>
      </c>
      <c r="Q1186" s="4">
        <f>IFERROR(Table4[[#This Row],[Total Amount]]-Table4[[#This Row],[Cost]]*Table4[[#This Row],[Quantity]],0)</f>
        <v>1105.4895999999999</v>
      </c>
    </row>
    <row r="1187" spans="1:17" x14ac:dyDescent="0.35">
      <c r="A1187" t="s">
        <v>3000</v>
      </c>
      <c r="B1187" s="1">
        <v>45505</v>
      </c>
      <c r="C1187" t="s">
        <v>1299</v>
      </c>
      <c r="D1187" t="s">
        <v>1572</v>
      </c>
      <c r="E1187" t="s">
        <v>1751</v>
      </c>
      <c r="F1187" t="str">
        <f>_xlfn.XLOOKUP(Table4[[#This Row],[Store_ID]],Table2[Store_ID],Table2[Region],"Unknown")</f>
        <v>North</v>
      </c>
      <c r="G1187">
        <v>1</v>
      </c>
      <c r="H1187">
        <f>IF(ISBLANK(G1187),AVERAGE(Table4[Quantity]),(G1187))</f>
        <v>1</v>
      </c>
      <c r="I1187">
        <v>86.03</v>
      </c>
      <c r="J1187">
        <f>IF(ISBLANK(I1187),AVERAGE(Table4[Unit_Price]),(I1187))</f>
        <v>86.03</v>
      </c>
      <c r="K1187">
        <v>0.01</v>
      </c>
      <c r="L1187">
        <f>Table4[[#This Row],[Quantity cleaned]]*Table4[[#This Row],[Unit Price Cleaned]]*(1-Table4[[#This Row],[Discount]])</f>
        <v>85.169700000000006</v>
      </c>
      <c r="M1187">
        <f>IF(ISBLANK(L1187),AVERAGE(Table4[Total Amount]),(L1187))</f>
        <v>85.169700000000006</v>
      </c>
      <c r="N1187" t="str">
        <f>_xlfn.XLOOKUP(Table4[[#This Row],[Product_ID]],Product_Dim[Product_ID],Product_Dim[Product_Name],"Missing")</f>
        <v>4K Home Projector</v>
      </c>
      <c r="O1187" t="str">
        <f>_xlfn.XLOOKUP(Table4[[#This Row],[Product_ID]],Product_Dim[Product_ID],Product_Dim[Category],0)</f>
        <v>Electronics</v>
      </c>
      <c r="P1187">
        <f>_xlfn.XLOOKUP(Table4[[#This Row],[Product_ID]],Product_Dim[Product_ID],Product_Dim[Cost Cleaned2],"0")</f>
        <v>465.34</v>
      </c>
      <c r="Q1187" s="4">
        <f>IFERROR(Table4[[#This Row],[Total Amount]]-Table4[[#This Row],[Cost]]*Table4[[#This Row],[Quantity]],0)</f>
        <v>-380.1703</v>
      </c>
    </row>
    <row r="1188" spans="1:17" x14ac:dyDescent="0.35">
      <c r="A1188" t="s">
        <v>3001</v>
      </c>
      <c r="B1188" s="1">
        <v>45897</v>
      </c>
      <c r="C1188" t="s">
        <v>309</v>
      </c>
      <c r="D1188" t="s">
        <v>1650</v>
      </c>
      <c r="E1188" t="s">
        <v>1788</v>
      </c>
      <c r="F1188" t="str">
        <f>_xlfn.XLOOKUP(Table4[[#This Row],[Store_ID]],Table2[Store_ID],Table2[Region],"Unknown")</f>
        <v>North</v>
      </c>
      <c r="G1188">
        <v>4</v>
      </c>
      <c r="H1188">
        <f>IF(ISBLANK(G1188),AVERAGE(Table4[Quantity]),(G1188))</f>
        <v>4</v>
      </c>
      <c r="I1188">
        <v>705.12</v>
      </c>
      <c r="J1188">
        <f>IF(ISBLANK(I1188),AVERAGE(Table4[Unit_Price]),(I1188))</f>
        <v>705.12</v>
      </c>
      <c r="K1188">
        <v>0.15</v>
      </c>
      <c r="L1188">
        <f>Table4[[#This Row],[Quantity cleaned]]*Table4[[#This Row],[Unit Price Cleaned]]*(1-Table4[[#This Row],[Discount]])</f>
        <v>2397.4079999999999</v>
      </c>
      <c r="M1188">
        <f>IF(ISBLANK(L1188),AVERAGE(Table4[Total Amount]),(L1188))</f>
        <v>2397.4079999999999</v>
      </c>
      <c r="N1188" t="str">
        <f>_xlfn.XLOOKUP(Table4[[#This Row],[Product_ID]],Product_Dim[Product_ID],Product_Dim[Product_Name],"Missing")</f>
        <v>Sports Stopwatch Pro</v>
      </c>
      <c r="O1188" t="str">
        <f>_xlfn.XLOOKUP(Table4[[#This Row],[Product_ID]],Product_Dim[Product_ID],Product_Dim[Category],0)</f>
        <v>Sports</v>
      </c>
      <c r="P1188">
        <f>_xlfn.XLOOKUP(Table4[[#This Row],[Product_ID]],Product_Dim[Product_ID],Product_Dim[Cost Cleaned2],"0")</f>
        <v>434.84</v>
      </c>
      <c r="Q1188" s="4">
        <f>IFERROR(Table4[[#This Row],[Total Amount]]-Table4[[#This Row],[Cost]]*Table4[[#This Row],[Quantity]],0)</f>
        <v>658.048</v>
      </c>
    </row>
    <row r="1189" spans="1:17" x14ac:dyDescent="0.35">
      <c r="A1189" t="s">
        <v>3002</v>
      </c>
      <c r="B1189" s="1">
        <v>45602</v>
      </c>
      <c r="C1189" t="s">
        <v>1155</v>
      </c>
      <c r="D1189" t="s">
        <v>1578</v>
      </c>
      <c r="E1189" t="s">
        <v>1788</v>
      </c>
      <c r="F1189" t="str">
        <f>_xlfn.XLOOKUP(Table4[[#This Row],[Store_ID]],Table2[Store_ID],Table2[Region],"Unknown")</f>
        <v>North</v>
      </c>
      <c r="G1189">
        <v>3</v>
      </c>
      <c r="H1189">
        <f>IF(ISBLANK(G1189),AVERAGE(Table4[Quantity]),(G1189))</f>
        <v>3</v>
      </c>
      <c r="I1189">
        <v>99.77</v>
      </c>
      <c r="J1189">
        <f>IF(ISBLANK(I1189),AVERAGE(Table4[Unit_Price]),(I1189))</f>
        <v>99.77</v>
      </c>
      <c r="K1189">
        <v>0.01</v>
      </c>
      <c r="L1189">
        <f>Table4[[#This Row],[Quantity cleaned]]*Table4[[#This Row],[Unit Price Cleaned]]*(1-Table4[[#This Row],[Discount]])</f>
        <v>296.31689999999998</v>
      </c>
      <c r="M1189">
        <f>IF(ISBLANK(L1189),AVERAGE(Table4[Total Amount]),(L1189))</f>
        <v>296.31689999999998</v>
      </c>
      <c r="N1189" t="str">
        <f>_xlfn.XLOOKUP(Table4[[#This Row],[Product_ID]],Product_Dim[Product_ID],Product_Dim[Product_Name],"Missing")</f>
        <v>Women's Denim Jeans</v>
      </c>
      <c r="O1189" t="str">
        <f>_xlfn.XLOOKUP(Table4[[#This Row],[Product_ID]],Product_Dim[Product_ID],Product_Dim[Category],0)</f>
        <v>Clothing</v>
      </c>
      <c r="P1189">
        <f>_xlfn.XLOOKUP(Table4[[#This Row],[Product_ID]],Product_Dim[Product_ID],Product_Dim[Cost Cleaned2],"0")</f>
        <v>254.04361702127662</v>
      </c>
      <c r="Q1189" s="4">
        <f>IFERROR(Table4[[#This Row],[Total Amount]]-Table4[[#This Row],[Cost]]*Table4[[#This Row],[Quantity]],0)</f>
        <v>-465.81395106382985</v>
      </c>
    </row>
    <row r="1190" spans="1:17" x14ac:dyDescent="0.35">
      <c r="A1190" t="s">
        <v>3003</v>
      </c>
      <c r="B1190" s="1">
        <v>45530</v>
      </c>
      <c r="C1190" t="s">
        <v>676</v>
      </c>
      <c r="D1190" t="s">
        <v>1610</v>
      </c>
      <c r="E1190" t="s">
        <v>1780</v>
      </c>
      <c r="F1190" t="str">
        <f>_xlfn.XLOOKUP(Table4[[#This Row],[Store_ID]],Table2[Store_ID],Table2[Region],"Unknown")</f>
        <v>South</v>
      </c>
      <c r="G1190">
        <v>2</v>
      </c>
      <c r="H1190">
        <f>IF(ISBLANK(G1190),AVERAGE(Table4[Quantity]),(G1190))</f>
        <v>2</v>
      </c>
      <c r="I1190">
        <v>166.26</v>
      </c>
      <c r="J1190">
        <f>IF(ISBLANK(I1190),AVERAGE(Table4[Unit_Price]),(I1190))</f>
        <v>166.26</v>
      </c>
      <c r="K1190">
        <v>0.14000000000000001</v>
      </c>
      <c r="L1190">
        <f>Table4[[#This Row],[Quantity cleaned]]*Table4[[#This Row],[Unit Price Cleaned]]*(1-Table4[[#This Row],[Discount]])</f>
        <v>285.96719999999999</v>
      </c>
      <c r="M1190">
        <f>IF(ISBLANK(L1190),AVERAGE(Table4[Total Amount]),(L1190))</f>
        <v>285.96719999999999</v>
      </c>
      <c r="N1190" t="str">
        <f>_xlfn.XLOOKUP(Table4[[#This Row],[Product_ID]],Product_Dim[Product_ID],Product_Dim[Product_Name],"Missing")</f>
        <v>Gaming Mechanical Keyboard</v>
      </c>
      <c r="O1190" t="str">
        <f>_xlfn.XLOOKUP(Table4[[#This Row],[Product_ID]],Product_Dim[Product_ID],Product_Dim[Category],0)</f>
        <v>Electronics</v>
      </c>
      <c r="P1190">
        <f>_xlfn.XLOOKUP(Table4[[#This Row],[Product_ID]],Product_Dim[Product_ID],Product_Dim[Cost Cleaned2],"0")</f>
        <v>419.28</v>
      </c>
      <c r="Q1190" s="4">
        <f>IFERROR(Table4[[#This Row],[Total Amount]]-Table4[[#This Row],[Cost]]*Table4[[#This Row],[Quantity]],0)</f>
        <v>-552.5927999999999</v>
      </c>
    </row>
    <row r="1191" spans="1:17" x14ac:dyDescent="0.35">
      <c r="A1191" t="s">
        <v>3004</v>
      </c>
      <c r="B1191" s="1">
        <v>45729</v>
      </c>
      <c r="C1191" t="s">
        <v>1412</v>
      </c>
      <c r="D1191" t="s">
        <v>1594</v>
      </c>
      <c r="E1191" t="s">
        <v>1767</v>
      </c>
      <c r="F1191" t="str">
        <f>_xlfn.XLOOKUP(Table4[[#This Row],[Store_ID]],Table2[Store_ID],Table2[Region],"Unknown")</f>
        <v>North</v>
      </c>
      <c r="G1191">
        <v>1</v>
      </c>
      <c r="H1191">
        <f>IF(ISBLANK(G1191),AVERAGE(Table4[Quantity]),(G1191))</f>
        <v>1</v>
      </c>
      <c r="I1191">
        <v>429.25</v>
      </c>
      <c r="J1191">
        <f>IF(ISBLANK(I1191),AVERAGE(Table4[Unit_Price]),(I1191))</f>
        <v>429.25</v>
      </c>
      <c r="K1191">
        <v>0.28999999999999998</v>
      </c>
      <c r="L1191">
        <f>Table4[[#This Row],[Quantity cleaned]]*Table4[[#This Row],[Unit Price Cleaned]]*(1-Table4[[#This Row],[Discount]])</f>
        <v>304.76749999999998</v>
      </c>
      <c r="M1191">
        <f>IF(ISBLANK(L1191),AVERAGE(Table4[Total Amount]),(L1191))</f>
        <v>304.76749999999998</v>
      </c>
      <c r="N1191" t="str">
        <f>_xlfn.XLOOKUP(Table4[[#This Row],[Product_ID]],Product_Dim[Product_ID],Product_Dim[Product_Name],"Missing")</f>
        <v>Wireless Bluetooth Speaker</v>
      </c>
      <c r="O1191" t="str">
        <f>_xlfn.XLOOKUP(Table4[[#This Row],[Product_ID]],Product_Dim[Product_ID],Product_Dim[Category],0)</f>
        <v>Electronics</v>
      </c>
      <c r="P1191">
        <f>_xlfn.XLOOKUP(Table4[[#This Row],[Product_ID]],Product_Dim[Product_ID],Product_Dim[Cost Cleaned2],"0")</f>
        <v>322.41000000000003</v>
      </c>
      <c r="Q1191" s="4">
        <f>IFERROR(Table4[[#This Row],[Total Amount]]-Table4[[#This Row],[Cost]]*Table4[[#This Row],[Quantity]],0)</f>
        <v>-17.642500000000041</v>
      </c>
    </row>
    <row r="1192" spans="1:17" x14ac:dyDescent="0.35">
      <c r="A1192" t="s">
        <v>3005</v>
      </c>
      <c r="B1192" s="1">
        <v>45468</v>
      </c>
      <c r="C1192" t="s">
        <v>1366</v>
      </c>
      <c r="D1192" t="s">
        <v>1537</v>
      </c>
      <c r="E1192" t="s">
        <v>1780</v>
      </c>
      <c r="F1192" t="str">
        <f>_xlfn.XLOOKUP(Table4[[#This Row],[Store_ID]],Table2[Store_ID],Table2[Region],"Unknown")</f>
        <v>South</v>
      </c>
      <c r="G1192">
        <v>2</v>
      </c>
      <c r="H1192">
        <f>IF(ISBLANK(G1192),AVERAGE(Table4[Quantity]),(G1192))</f>
        <v>2</v>
      </c>
      <c r="I1192">
        <v>540.48</v>
      </c>
      <c r="J1192">
        <f>IF(ISBLANK(I1192),AVERAGE(Table4[Unit_Price]),(I1192))</f>
        <v>540.48</v>
      </c>
      <c r="K1192">
        <v>0.28999999999999998</v>
      </c>
      <c r="L1192">
        <f>Table4[[#This Row],[Quantity cleaned]]*Table4[[#This Row],[Unit Price Cleaned]]*(1-Table4[[#This Row],[Discount]])</f>
        <v>767.48159999999996</v>
      </c>
      <c r="M1192">
        <f>IF(ISBLANK(L1192),AVERAGE(Table4[Total Amount]),(L1192))</f>
        <v>767.48159999999996</v>
      </c>
      <c r="N1192" t="str">
        <f>_xlfn.XLOOKUP(Table4[[#This Row],[Product_ID]],Product_Dim[Product_ID],Product_Dim[Product_Name],"Missing")</f>
        <v>Brother Laser Printer</v>
      </c>
      <c r="O1192" t="str">
        <f>_xlfn.XLOOKUP(Table4[[#This Row],[Product_ID]],Product_Dim[Product_ID],Product_Dim[Category],0)</f>
        <v>Electronics</v>
      </c>
      <c r="P1192">
        <f>_xlfn.XLOOKUP(Table4[[#This Row],[Product_ID]],Product_Dim[Product_ID],Product_Dim[Cost Cleaned2],"0")</f>
        <v>112.42</v>
      </c>
      <c r="Q1192" s="4">
        <f>IFERROR(Table4[[#This Row],[Total Amount]]-Table4[[#This Row],[Cost]]*Table4[[#This Row],[Quantity]],0)</f>
        <v>542.64159999999993</v>
      </c>
    </row>
    <row r="1193" spans="1:17" x14ac:dyDescent="0.35">
      <c r="A1193" t="s">
        <v>3006</v>
      </c>
      <c r="B1193" s="1">
        <v>45936</v>
      </c>
      <c r="C1193" t="s">
        <v>852</v>
      </c>
      <c r="D1193" t="s">
        <v>1660</v>
      </c>
      <c r="E1193" t="s">
        <v>1793</v>
      </c>
      <c r="F1193" t="str">
        <f>_xlfn.XLOOKUP(Table4[[#This Row],[Store_ID]],Table2[Store_ID],Table2[Region],"Unknown")</f>
        <v>South</v>
      </c>
      <c r="G1193">
        <v>2</v>
      </c>
      <c r="H1193">
        <f>IF(ISBLANK(G1193),AVERAGE(Table4[Quantity]),(G1193))</f>
        <v>2</v>
      </c>
      <c r="I1193">
        <v>579.52</v>
      </c>
      <c r="J1193">
        <f>IF(ISBLANK(I1193),AVERAGE(Table4[Unit_Price]),(I1193))</f>
        <v>579.52</v>
      </c>
      <c r="K1193">
        <v>0.01</v>
      </c>
      <c r="L1193">
        <f>Table4[[#This Row],[Quantity cleaned]]*Table4[[#This Row],[Unit Price Cleaned]]*(1-Table4[[#This Row],[Discount]])</f>
        <v>1147.4495999999999</v>
      </c>
      <c r="M1193">
        <f>IF(ISBLANK(L1193),AVERAGE(Table4[Total Amount]),(L1193))</f>
        <v>1147.4495999999999</v>
      </c>
      <c r="N1193" t="str">
        <f>_xlfn.XLOOKUP(Table4[[#This Row],[Product_ID]],Product_Dim[Product_ID],Product_Dim[Product_Name],"Missing")</f>
        <v>Men's Hair Styling Gel</v>
      </c>
      <c r="O1193" t="str">
        <f>_xlfn.XLOOKUP(Table4[[#This Row],[Product_ID]],Product_Dim[Product_ID],Product_Dim[Category],0)</f>
        <v>Beauty</v>
      </c>
      <c r="P1193">
        <f>_xlfn.XLOOKUP(Table4[[#This Row],[Product_ID]],Product_Dim[Product_ID],Product_Dim[Cost Cleaned2],"0")</f>
        <v>17.309999999999999</v>
      </c>
      <c r="Q1193" s="4">
        <f>IFERROR(Table4[[#This Row],[Total Amount]]-Table4[[#This Row],[Cost]]*Table4[[#This Row],[Quantity]],0)</f>
        <v>1112.8296</v>
      </c>
    </row>
    <row r="1194" spans="1:17" x14ac:dyDescent="0.35">
      <c r="A1194" t="s">
        <v>3007</v>
      </c>
      <c r="B1194" s="1">
        <v>45622</v>
      </c>
      <c r="C1194" t="s">
        <v>105</v>
      </c>
      <c r="D1194" t="s">
        <v>1680</v>
      </c>
      <c r="E1194" t="s">
        <v>1801</v>
      </c>
      <c r="F1194" t="str">
        <f>_xlfn.XLOOKUP(Table4[[#This Row],[Store_ID]],Table2[Store_ID],Table2[Region],"Unknown")</f>
        <v>North</v>
      </c>
      <c r="G1194">
        <v>4</v>
      </c>
      <c r="H1194">
        <f>IF(ISBLANK(G1194),AVERAGE(Table4[Quantity]),(G1194))</f>
        <v>4</v>
      </c>
      <c r="I1194">
        <v>477.52</v>
      </c>
      <c r="J1194">
        <f>IF(ISBLANK(I1194),AVERAGE(Table4[Unit_Price]),(I1194))</f>
        <v>477.52</v>
      </c>
      <c r="K1194">
        <v>7.0000000000000007E-2</v>
      </c>
      <c r="L1194">
        <f>Table4[[#This Row],[Quantity cleaned]]*Table4[[#This Row],[Unit Price Cleaned]]*(1-Table4[[#This Row],[Discount]])</f>
        <v>1776.3743999999999</v>
      </c>
      <c r="M1194">
        <f>IF(ISBLANK(L1194),AVERAGE(Table4[Total Amount]),(L1194))</f>
        <v>1776.3743999999999</v>
      </c>
      <c r="N1194" t="str">
        <f>_xlfn.XLOOKUP(Table4[[#This Row],[Product_ID]],Product_Dim[Product_ID],Product_Dim[Product_Name],"Missing")</f>
        <v>Men's Sports Shorts</v>
      </c>
      <c r="O1194" t="str">
        <f>_xlfn.XLOOKUP(Table4[[#This Row],[Product_ID]],Product_Dim[Product_ID],Product_Dim[Category],0)</f>
        <v>Clothing</v>
      </c>
      <c r="P1194">
        <f>_xlfn.XLOOKUP(Table4[[#This Row],[Product_ID]],Product_Dim[Product_ID],Product_Dim[Cost Cleaned2],"0")</f>
        <v>218.22</v>
      </c>
      <c r="Q1194" s="4">
        <f>IFERROR(Table4[[#This Row],[Total Amount]]-Table4[[#This Row],[Cost]]*Table4[[#This Row],[Quantity]],0)</f>
        <v>903.49439999999993</v>
      </c>
    </row>
    <row r="1195" spans="1:17" x14ac:dyDescent="0.35">
      <c r="A1195" t="s">
        <v>3008</v>
      </c>
      <c r="B1195" s="1">
        <v>45705</v>
      </c>
      <c r="C1195" t="s">
        <v>822</v>
      </c>
      <c r="D1195" t="s">
        <v>1724</v>
      </c>
      <c r="E1195" t="s">
        <v>1770</v>
      </c>
      <c r="F1195" t="str">
        <f>_xlfn.XLOOKUP(Table4[[#This Row],[Store_ID]],Table2[Store_ID],Table2[Region],"Unknown")</f>
        <v>East</v>
      </c>
      <c r="G1195">
        <v>3</v>
      </c>
      <c r="H1195">
        <f>IF(ISBLANK(G1195),AVERAGE(Table4[Quantity]),(G1195))</f>
        <v>3</v>
      </c>
      <c r="I1195">
        <v>242.58</v>
      </c>
      <c r="J1195">
        <f>IF(ISBLANK(I1195),AVERAGE(Table4[Unit_Price]),(I1195))</f>
        <v>242.58</v>
      </c>
      <c r="K1195">
        <v>0.25</v>
      </c>
      <c r="L1195">
        <f>Table4[[#This Row],[Quantity cleaned]]*Table4[[#This Row],[Unit Price Cleaned]]*(1-Table4[[#This Row],[Discount]])</f>
        <v>545.80500000000006</v>
      </c>
      <c r="M1195">
        <f>IF(ISBLANK(L1195),AVERAGE(Table4[Total Amount]),(L1195))</f>
        <v>545.80500000000006</v>
      </c>
      <c r="N1195" t="str">
        <f>_xlfn.XLOOKUP(Table4[[#This Row],[Product_ID]],Product_Dim[Product_ID],Product_Dim[Product_Name],"Missing")</f>
        <v>Women's High Heels</v>
      </c>
      <c r="O1195" t="str">
        <f>_xlfn.XLOOKUP(Table4[[#This Row],[Product_ID]],Product_Dim[Product_ID],Product_Dim[Category],0)</f>
        <v>Clothing</v>
      </c>
      <c r="P1195">
        <f>_xlfn.XLOOKUP(Table4[[#This Row],[Product_ID]],Product_Dim[Product_ID],Product_Dim[Cost Cleaned2],"0")</f>
        <v>438.25</v>
      </c>
      <c r="Q1195" s="4">
        <f>IFERROR(Table4[[#This Row],[Total Amount]]-Table4[[#This Row],[Cost]]*Table4[[#This Row],[Quantity]],0)</f>
        <v>-768.94499999999994</v>
      </c>
    </row>
    <row r="1196" spans="1:17" x14ac:dyDescent="0.35">
      <c r="A1196" t="s">
        <v>3009</v>
      </c>
      <c r="B1196" s="1">
        <v>45250</v>
      </c>
      <c r="C1196" t="s">
        <v>1143</v>
      </c>
      <c r="D1196" t="s">
        <v>1594</v>
      </c>
      <c r="E1196" t="s">
        <v>1801</v>
      </c>
      <c r="F1196" t="str">
        <f>_xlfn.XLOOKUP(Table4[[#This Row],[Store_ID]],Table2[Store_ID],Table2[Region],"Unknown")</f>
        <v>North</v>
      </c>
      <c r="G1196">
        <v>2</v>
      </c>
      <c r="H1196">
        <f>IF(ISBLANK(G1196),AVERAGE(Table4[Quantity]),(G1196))</f>
        <v>2</v>
      </c>
      <c r="I1196">
        <v>519.29999999999995</v>
      </c>
      <c r="J1196">
        <f>IF(ISBLANK(I1196),AVERAGE(Table4[Unit_Price]),(I1196))</f>
        <v>519.29999999999995</v>
      </c>
      <c r="K1196">
        <v>0.09</v>
      </c>
      <c r="L1196">
        <f>Table4[[#This Row],[Quantity cleaned]]*Table4[[#This Row],[Unit Price Cleaned]]*(1-Table4[[#This Row],[Discount]])</f>
        <v>945.12599999999998</v>
      </c>
      <c r="M1196">
        <f>IF(ISBLANK(L1196),AVERAGE(Table4[Total Amount]),(L1196))</f>
        <v>945.12599999999998</v>
      </c>
      <c r="N1196" t="str">
        <f>_xlfn.XLOOKUP(Table4[[#This Row],[Product_ID]],Product_Dim[Product_ID],Product_Dim[Product_Name],"Missing")</f>
        <v>Wireless Bluetooth Speaker</v>
      </c>
      <c r="O1196" t="str">
        <f>_xlfn.XLOOKUP(Table4[[#This Row],[Product_ID]],Product_Dim[Product_ID],Product_Dim[Category],0)</f>
        <v>Electronics</v>
      </c>
      <c r="P1196">
        <f>_xlfn.XLOOKUP(Table4[[#This Row],[Product_ID]],Product_Dim[Product_ID],Product_Dim[Cost Cleaned2],"0")</f>
        <v>322.41000000000003</v>
      </c>
      <c r="Q1196" s="4">
        <f>IFERROR(Table4[[#This Row],[Total Amount]]-Table4[[#This Row],[Cost]]*Table4[[#This Row],[Quantity]],0)</f>
        <v>300.30599999999993</v>
      </c>
    </row>
    <row r="1197" spans="1:17" x14ac:dyDescent="0.35">
      <c r="A1197" t="s">
        <v>3010</v>
      </c>
      <c r="B1197" s="1">
        <v>45684</v>
      </c>
      <c r="C1197" t="s">
        <v>1505</v>
      </c>
      <c r="D1197" t="s">
        <v>1730</v>
      </c>
      <c r="E1197" t="s">
        <v>1786</v>
      </c>
      <c r="F1197" t="str">
        <f>_xlfn.XLOOKUP(Table4[[#This Row],[Store_ID]],Table2[Store_ID],Table2[Region],"Unknown")</f>
        <v>South</v>
      </c>
      <c r="G1197">
        <v>3</v>
      </c>
      <c r="H1197">
        <f>IF(ISBLANK(G1197),AVERAGE(Table4[Quantity]),(G1197))</f>
        <v>3</v>
      </c>
      <c r="I1197">
        <v>845.67</v>
      </c>
      <c r="J1197">
        <f>IF(ISBLANK(I1197),AVERAGE(Table4[Unit_Price]),(I1197))</f>
        <v>845.67</v>
      </c>
      <c r="K1197">
        <v>0.12</v>
      </c>
      <c r="L1197">
        <f>Table4[[#This Row],[Quantity cleaned]]*Table4[[#This Row],[Unit Price Cleaned]]*(1-Table4[[#This Row],[Discount]])</f>
        <v>2232.5688</v>
      </c>
      <c r="M1197">
        <f>IF(ISBLANK(L1197),AVERAGE(Table4[Total Amount]),(L1197))</f>
        <v>2232.5688</v>
      </c>
      <c r="N1197" t="str">
        <f>_xlfn.XLOOKUP(Table4[[#This Row],[Product_ID]],Product_Dim[Product_ID],Product_Dim[Product_Name],"Missing")</f>
        <v>Vitamin E Body Lotion</v>
      </c>
      <c r="O1197" t="str">
        <f>_xlfn.XLOOKUP(Table4[[#This Row],[Product_ID]],Product_Dim[Product_ID],Product_Dim[Category],0)</f>
        <v>Beauty</v>
      </c>
      <c r="P1197">
        <f>_xlfn.XLOOKUP(Table4[[#This Row],[Product_ID]],Product_Dim[Product_ID],Product_Dim[Cost Cleaned2],"0")</f>
        <v>358.47</v>
      </c>
      <c r="Q1197" s="4">
        <f>IFERROR(Table4[[#This Row],[Total Amount]]-Table4[[#This Row],[Cost]]*Table4[[#This Row],[Quantity]],0)</f>
        <v>1157.1587999999999</v>
      </c>
    </row>
    <row r="1198" spans="1:17" x14ac:dyDescent="0.35">
      <c r="A1198" t="s">
        <v>3011</v>
      </c>
      <c r="B1198" s="1">
        <v>45395</v>
      </c>
      <c r="C1198" t="s">
        <v>958</v>
      </c>
      <c r="D1198" t="s">
        <v>1652</v>
      </c>
      <c r="E1198" t="s">
        <v>1798</v>
      </c>
      <c r="F1198" t="str">
        <f>_xlfn.XLOOKUP(Table4[[#This Row],[Store_ID]],Table2[Store_ID],Table2[Region],"Unknown")</f>
        <v>West</v>
      </c>
      <c r="G1198">
        <v>4</v>
      </c>
      <c r="H1198">
        <f>IF(ISBLANK(G1198),AVERAGE(Table4[Quantity]),(G1198))</f>
        <v>4</v>
      </c>
      <c r="I1198">
        <v>750.26</v>
      </c>
      <c r="J1198">
        <f>IF(ISBLANK(I1198),AVERAGE(Table4[Unit_Price]),(I1198))</f>
        <v>750.26</v>
      </c>
      <c r="K1198">
        <v>0.01</v>
      </c>
      <c r="L1198">
        <f>Table4[[#This Row],[Quantity cleaned]]*Table4[[#This Row],[Unit Price Cleaned]]*(1-Table4[[#This Row],[Discount]])</f>
        <v>2971.0295999999998</v>
      </c>
      <c r="M1198">
        <f>IF(ISBLANK(L1198),AVERAGE(Table4[Total Amount]),(L1198))</f>
        <v>2971.0295999999998</v>
      </c>
      <c r="N1198" t="str">
        <f>_xlfn.XLOOKUP(Table4[[#This Row],[Product_ID]],Product_Dim[Product_ID],Product_Dim[Product_Name],"Missing")</f>
        <v>Ceramic Plant Pot</v>
      </c>
      <c r="O1198" t="str">
        <f>_xlfn.XLOOKUP(Table4[[#This Row],[Product_ID]],Product_Dim[Product_ID],Product_Dim[Category],0)</f>
        <v>Home</v>
      </c>
      <c r="P1198">
        <f>_xlfn.XLOOKUP(Table4[[#This Row],[Product_ID]],Product_Dim[Product_ID],Product_Dim[Cost Cleaned2],"0")</f>
        <v>81.75</v>
      </c>
      <c r="Q1198" s="4">
        <f>IFERROR(Table4[[#This Row],[Total Amount]]-Table4[[#This Row],[Cost]]*Table4[[#This Row],[Quantity]],0)</f>
        <v>2644.0295999999998</v>
      </c>
    </row>
    <row r="1199" spans="1:17" x14ac:dyDescent="0.35">
      <c r="A1199" t="s">
        <v>3012</v>
      </c>
      <c r="B1199" s="1">
        <v>45382</v>
      </c>
      <c r="C1199" t="s">
        <v>1039</v>
      </c>
      <c r="D1199" t="s">
        <v>1726</v>
      </c>
      <c r="E1199" t="s">
        <v>1788</v>
      </c>
      <c r="F1199" t="str">
        <f>_xlfn.XLOOKUP(Table4[[#This Row],[Store_ID]],Table2[Store_ID],Table2[Region],"Unknown")</f>
        <v>North</v>
      </c>
      <c r="G1199">
        <v>4</v>
      </c>
      <c r="H1199">
        <f>IF(ISBLANK(G1199),AVERAGE(Table4[Quantity]),(G1199))</f>
        <v>4</v>
      </c>
      <c r="I1199">
        <v>294.38</v>
      </c>
      <c r="J1199">
        <f>IF(ISBLANK(I1199),AVERAGE(Table4[Unit_Price]),(I1199))</f>
        <v>294.38</v>
      </c>
      <c r="K1199">
        <v>0.2</v>
      </c>
      <c r="L1199">
        <f>Table4[[#This Row],[Quantity cleaned]]*Table4[[#This Row],[Unit Price Cleaned]]*(1-Table4[[#This Row],[Discount]])</f>
        <v>942.01600000000008</v>
      </c>
      <c r="M1199">
        <f>IF(ISBLANK(L1199),AVERAGE(Table4[Total Amount]),(L1199))</f>
        <v>942.01600000000008</v>
      </c>
      <c r="N1199" t="str">
        <f>_xlfn.XLOOKUP(Table4[[#This Row],[Product_ID]],Product_Dim[Product_ID],Product_Dim[Product_Name],"Missing")</f>
        <v>Microwave Oven</v>
      </c>
      <c r="O1199" t="str">
        <f>_xlfn.XLOOKUP(Table4[[#This Row],[Product_ID]],Product_Dim[Product_ID],Product_Dim[Category],0)</f>
        <v>Home</v>
      </c>
      <c r="P1199">
        <f>_xlfn.XLOOKUP(Table4[[#This Row],[Product_ID]],Product_Dim[Product_ID],Product_Dim[Cost Cleaned2],"0")</f>
        <v>447.43</v>
      </c>
      <c r="Q1199" s="4">
        <f>IFERROR(Table4[[#This Row],[Total Amount]]-Table4[[#This Row],[Cost]]*Table4[[#This Row],[Quantity]],0)</f>
        <v>-847.70399999999995</v>
      </c>
    </row>
    <row r="1200" spans="1:17" x14ac:dyDescent="0.35">
      <c r="A1200" t="s">
        <v>3013</v>
      </c>
      <c r="B1200" s="1">
        <v>45919</v>
      </c>
      <c r="C1200" t="s">
        <v>342</v>
      </c>
      <c r="D1200" t="s">
        <v>1734</v>
      </c>
      <c r="E1200" t="s">
        <v>1755</v>
      </c>
      <c r="F1200" t="str">
        <f>_xlfn.XLOOKUP(Table4[[#This Row],[Store_ID]],Table2[Store_ID],Table2[Region],"Unknown")</f>
        <v>South</v>
      </c>
      <c r="G1200">
        <v>3</v>
      </c>
      <c r="H1200">
        <f>IF(ISBLANK(G1200),AVERAGE(Table4[Quantity]),(G1200))</f>
        <v>3</v>
      </c>
      <c r="I1200">
        <v>583.52</v>
      </c>
      <c r="J1200">
        <f>IF(ISBLANK(I1200),AVERAGE(Table4[Unit_Price]),(I1200))</f>
        <v>583.52</v>
      </c>
      <c r="K1200">
        <v>7.0000000000000007E-2</v>
      </c>
      <c r="L1200">
        <f>Table4[[#This Row],[Quantity cleaned]]*Table4[[#This Row],[Unit Price Cleaned]]*(1-Table4[[#This Row],[Discount]])</f>
        <v>1628.0207999999998</v>
      </c>
      <c r="M1200">
        <f>IF(ISBLANK(L1200),AVERAGE(Table4[Total Amount]),(L1200))</f>
        <v>1628.0207999999998</v>
      </c>
      <c r="N1200" t="str">
        <f>_xlfn.XLOOKUP(Table4[[#This Row],[Product_ID]],Product_Dim[Product_ID],Product_Dim[Product_Name],"Missing")</f>
        <v>Women's Formal Blazer</v>
      </c>
      <c r="O1200" t="str">
        <f>_xlfn.XLOOKUP(Table4[[#This Row],[Product_ID]],Product_Dim[Product_ID],Product_Dim[Category],0)</f>
        <v>Clothing</v>
      </c>
      <c r="P1200">
        <f>_xlfn.XLOOKUP(Table4[[#This Row],[Product_ID]],Product_Dim[Product_ID],Product_Dim[Cost Cleaned2],"0")</f>
        <v>358.47</v>
      </c>
      <c r="Q1200" s="4">
        <f>IFERROR(Table4[[#This Row],[Total Amount]]-Table4[[#This Row],[Cost]]*Table4[[#This Row],[Quantity]],0)</f>
        <v>552.6107999999997</v>
      </c>
    </row>
    <row r="1201" spans="1:17" x14ac:dyDescent="0.35">
      <c r="A1201" t="s">
        <v>3014</v>
      </c>
      <c r="B1201" s="1">
        <v>45453</v>
      </c>
      <c r="C1201" t="s">
        <v>1444</v>
      </c>
      <c r="D1201" t="s">
        <v>1720</v>
      </c>
      <c r="E1201" t="s">
        <v>1798</v>
      </c>
      <c r="F1201" t="str">
        <f>_xlfn.XLOOKUP(Table4[[#This Row],[Store_ID]],Table2[Store_ID],Table2[Region],"Unknown")</f>
        <v>West</v>
      </c>
      <c r="G1201">
        <v>2</v>
      </c>
      <c r="H1201">
        <f>IF(ISBLANK(G1201),AVERAGE(Table4[Quantity]),(G1201))</f>
        <v>2</v>
      </c>
      <c r="I1201">
        <v>635.22</v>
      </c>
      <c r="J1201">
        <f>IF(ISBLANK(I1201),AVERAGE(Table4[Unit_Price]),(I1201))</f>
        <v>635.22</v>
      </c>
      <c r="K1201">
        <v>0.3</v>
      </c>
      <c r="L1201">
        <f>Table4[[#This Row],[Quantity cleaned]]*Table4[[#This Row],[Unit Price Cleaned]]*(1-Table4[[#This Row],[Discount]])</f>
        <v>889.30799999999999</v>
      </c>
      <c r="M1201">
        <f>IF(ISBLANK(L1201),AVERAGE(Table4[Total Amount]),(L1201))</f>
        <v>889.30799999999999</v>
      </c>
      <c r="N1201" t="str">
        <f>_xlfn.XLOOKUP(Table4[[#This Row],[Product_ID]],Product_Dim[Product_ID],Product_Dim[Product_Name],"Missing")</f>
        <v>Face Foundation Kit</v>
      </c>
      <c r="O1201" t="str">
        <f>_xlfn.XLOOKUP(Table4[[#This Row],[Product_ID]],Product_Dim[Product_ID],Product_Dim[Category],0)</f>
        <v>Beauty</v>
      </c>
      <c r="P1201">
        <f>_xlfn.XLOOKUP(Table4[[#This Row],[Product_ID]],Product_Dim[Product_ID],Product_Dim[Cost Cleaned2],"0")</f>
        <v>183.04</v>
      </c>
      <c r="Q1201" s="4">
        <f>IFERROR(Table4[[#This Row],[Total Amount]]-Table4[[#This Row],[Cost]]*Table4[[#This Row],[Quantity]],0)</f>
        <v>523.22800000000007</v>
      </c>
    </row>
    <row r="1202" spans="1:17" x14ac:dyDescent="0.35">
      <c r="A1202" t="s">
        <v>3015</v>
      </c>
      <c r="B1202" s="1">
        <v>45313</v>
      </c>
      <c r="C1202" t="s">
        <v>1323</v>
      </c>
      <c r="D1202" t="s">
        <v>1674</v>
      </c>
      <c r="E1202" t="s">
        <v>1755</v>
      </c>
      <c r="F1202" t="str">
        <f>_xlfn.XLOOKUP(Table4[[#This Row],[Store_ID]],Table2[Store_ID],Table2[Region],"Unknown")</f>
        <v>South</v>
      </c>
      <c r="G1202">
        <v>1</v>
      </c>
      <c r="H1202">
        <f>IF(ISBLANK(G1202),AVERAGE(Table4[Quantity]),(G1202))</f>
        <v>1</v>
      </c>
      <c r="I1202">
        <v>743.55</v>
      </c>
      <c r="J1202">
        <f>IF(ISBLANK(I1202),AVERAGE(Table4[Unit_Price]),(I1202))</f>
        <v>743.55</v>
      </c>
      <c r="K1202">
        <v>0.11</v>
      </c>
      <c r="L1202">
        <f>Table4[[#This Row],[Quantity cleaned]]*Table4[[#This Row],[Unit Price Cleaned]]*(1-Table4[[#This Row],[Discount]])</f>
        <v>661.7595</v>
      </c>
      <c r="M1202">
        <f>IF(ISBLANK(L1202),AVERAGE(Table4[Total Amount]),(L1202))</f>
        <v>661.7595</v>
      </c>
      <c r="N1202" t="str">
        <f>_xlfn.XLOOKUP(Table4[[#This Row],[Product_ID]],Product_Dim[Product_ID],Product_Dim[Product_Name],"Missing")</f>
        <v>Women's Hair Dryer Brush</v>
      </c>
      <c r="O1202" t="str">
        <f>_xlfn.XLOOKUP(Table4[[#This Row],[Product_ID]],Product_Dim[Product_ID],Product_Dim[Category],0)</f>
        <v>Beauty</v>
      </c>
      <c r="P1202">
        <f>_xlfn.XLOOKUP(Table4[[#This Row],[Product_ID]],Product_Dim[Product_ID],Product_Dim[Cost Cleaned2],"0")</f>
        <v>340.39</v>
      </c>
      <c r="Q1202" s="4">
        <f>IFERROR(Table4[[#This Row],[Total Amount]]-Table4[[#This Row],[Cost]]*Table4[[#This Row],[Quantity]],0)</f>
        <v>321.36950000000002</v>
      </c>
    </row>
    <row r="1203" spans="1:17" x14ac:dyDescent="0.35">
      <c r="A1203" t="s">
        <v>3016</v>
      </c>
      <c r="B1203" s="1">
        <v>45377</v>
      </c>
      <c r="C1203" t="s">
        <v>355</v>
      </c>
      <c r="D1203" t="s">
        <v>1630</v>
      </c>
      <c r="E1203" t="s">
        <v>1760</v>
      </c>
      <c r="F1203" t="str">
        <f>_xlfn.XLOOKUP(Table4[[#This Row],[Store_ID]],Table2[Store_ID],Table2[Region],"Unknown")</f>
        <v>North</v>
      </c>
      <c r="G1203">
        <v>4</v>
      </c>
      <c r="H1203">
        <f>IF(ISBLANK(G1203),AVERAGE(Table4[Quantity]),(G1203))</f>
        <v>4</v>
      </c>
      <c r="I1203">
        <v>530.45000000000005</v>
      </c>
      <c r="J1203">
        <f>IF(ISBLANK(I1203),AVERAGE(Table4[Unit_Price]),(I1203))</f>
        <v>530.45000000000005</v>
      </c>
      <c r="K1203">
        <v>0.13</v>
      </c>
      <c r="L1203">
        <f>Table4[[#This Row],[Quantity cleaned]]*Table4[[#This Row],[Unit Price Cleaned]]*(1-Table4[[#This Row],[Discount]])</f>
        <v>1845.9660000000001</v>
      </c>
      <c r="M1203">
        <f>IF(ISBLANK(L1203),AVERAGE(Table4[Total Amount]),(L1203))</f>
        <v>1845.9660000000001</v>
      </c>
      <c r="N1203" t="str">
        <f>_xlfn.XLOOKUP(Table4[[#This Row],[Product_ID]],Product_Dim[Product_ID],Product_Dim[Product_Name],"Missing")</f>
        <v>Adjustable Jump Rope</v>
      </c>
      <c r="O1203" t="str">
        <f>_xlfn.XLOOKUP(Table4[[#This Row],[Product_ID]],Product_Dim[Product_ID],Product_Dim[Category],0)</f>
        <v>Sports</v>
      </c>
      <c r="P1203">
        <f>_xlfn.XLOOKUP(Table4[[#This Row],[Product_ID]],Product_Dim[Product_ID],Product_Dim[Cost Cleaned2],"0")</f>
        <v>167.12</v>
      </c>
      <c r="Q1203" s="4">
        <f>IFERROR(Table4[[#This Row],[Total Amount]]-Table4[[#This Row],[Cost]]*Table4[[#This Row],[Quantity]],0)</f>
        <v>1177.4860000000001</v>
      </c>
    </row>
    <row r="1204" spans="1:17" x14ac:dyDescent="0.35">
      <c r="A1204" t="s">
        <v>3017</v>
      </c>
      <c r="B1204" s="1">
        <v>45371</v>
      </c>
      <c r="C1204" t="s">
        <v>837</v>
      </c>
      <c r="D1204" t="s">
        <v>1674</v>
      </c>
      <c r="E1204" t="s">
        <v>1780</v>
      </c>
      <c r="F1204" t="str">
        <f>_xlfn.XLOOKUP(Table4[[#This Row],[Store_ID]],Table2[Store_ID],Table2[Region],"Unknown")</f>
        <v>South</v>
      </c>
      <c r="G1204">
        <v>2</v>
      </c>
      <c r="H1204">
        <f>IF(ISBLANK(G1204),AVERAGE(Table4[Quantity]),(G1204))</f>
        <v>2</v>
      </c>
      <c r="I1204">
        <v>972.4</v>
      </c>
      <c r="J1204">
        <f>IF(ISBLANK(I1204),AVERAGE(Table4[Unit_Price]),(I1204))</f>
        <v>972.4</v>
      </c>
      <c r="K1204">
        <v>0.06</v>
      </c>
      <c r="L1204">
        <f>Table4[[#This Row],[Quantity cleaned]]*Table4[[#This Row],[Unit Price Cleaned]]*(1-Table4[[#This Row],[Discount]])</f>
        <v>1828.1119999999999</v>
      </c>
      <c r="M1204">
        <f>IF(ISBLANK(L1204),AVERAGE(Table4[Total Amount]),(L1204))</f>
        <v>1828.1119999999999</v>
      </c>
      <c r="N1204" t="str">
        <f>_xlfn.XLOOKUP(Table4[[#This Row],[Product_ID]],Product_Dim[Product_ID],Product_Dim[Product_Name],"Missing")</f>
        <v>Women's Hair Dryer Brush</v>
      </c>
      <c r="O1204" t="str">
        <f>_xlfn.XLOOKUP(Table4[[#This Row],[Product_ID]],Product_Dim[Product_ID],Product_Dim[Category],0)</f>
        <v>Beauty</v>
      </c>
      <c r="P1204">
        <f>_xlfn.XLOOKUP(Table4[[#This Row],[Product_ID]],Product_Dim[Product_ID],Product_Dim[Cost Cleaned2],"0")</f>
        <v>340.39</v>
      </c>
      <c r="Q1204" s="4">
        <f>IFERROR(Table4[[#This Row],[Total Amount]]-Table4[[#This Row],[Cost]]*Table4[[#This Row],[Quantity]],0)</f>
        <v>1147.3319999999999</v>
      </c>
    </row>
    <row r="1205" spans="1:17" x14ac:dyDescent="0.35">
      <c r="A1205" t="s">
        <v>3018</v>
      </c>
      <c r="B1205" s="1">
        <v>45797</v>
      </c>
      <c r="C1205" t="s">
        <v>1176</v>
      </c>
      <c r="D1205" t="s">
        <v>1572</v>
      </c>
      <c r="E1205" t="s">
        <v>1804</v>
      </c>
      <c r="F1205" t="str">
        <f>_xlfn.XLOOKUP(Table4[[#This Row],[Store_ID]],Table2[Store_ID],Table2[Region],"Unknown")</f>
        <v>East</v>
      </c>
      <c r="G1205">
        <v>3</v>
      </c>
      <c r="H1205">
        <f>IF(ISBLANK(G1205),AVERAGE(Table4[Quantity]),(G1205))</f>
        <v>3</v>
      </c>
      <c r="I1205">
        <v>197.93</v>
      </c>
      <c r="J1205">
        <f>IF(ISBLANK(I1205),AVERAGE(Table4[Unit_Price]),(I1205))</f>
        <v>197.93</v>
      </c>
      <c r="K1205">
        <v>0</v>
      </c>
      <c r="L1205">
        <f>Table4[[#This Row],[Quantity cleaned]]*Table4[[#This Row],[Unit Price Cleaned]]*(1-Table4[[#This Row],[Discount]])</f>
        <v>593.79</v>
      </c>
      <c r="M1205">
        <f>IF(ISBLANK(L1205),AVERAGE(Table4[Total Amount]),(L1205))</f>
        <v>593.79</v>
      </c>
      <c r="N1205" t="str">
        <f>_xlfn.XLOOKUP(Table4[[#This Row],[Product_ID]],Product_Dim[Product_ID],Product_Dim[Product_Name],"Missing")</f>
        <v>4K Home Projector</v>
      </c>
      <c r="O1205" t="str">
        <f>_xlfn.XLOOKUP(Table4[[#This Row],[Product_ID]],Product_Dim[Product_ID],Product_Dim[Category],0)</f>
        <v>Electronics</v>
      </c>
      <c r="P1205">
        <f>_xlfn.XLOOKUP(Table4[[#This Row],[Product_ID]],Product_Dim[Product_ID],Product_Dim[Cost Cleaned2],"0")</f>
        <v>465.34</v>
      </c>
      <c r="Q1205" s="4">
        <f>IFERROR(Table4[[#This Row],[Total Amount]]-Table4[[#This Row],[Cost]]*Table4[[#This Row],[Quantity]],0)</f>
        <v>-802.23</v>
      </c>
    </row>
    <row r="1206" spans="1:17" x14ac:dyDescent="0.35">
      <c r="A1206" t="s">
        <v>3019</v>
      </c>
      <c r="B1206" s="1">
        <v>45575</v>
      </c>
      <c r="C1206" t="s">
        <v>1069</v>
      </c>
      <c r="D1206" t="s">
        <v>1716</v>
      </c>
      <c r="E1206" t="s">
        <v>1786</v>
      </c>
      <c r="F1206" t="str">
        <f>_xlfn.XLOOKUP(Table4[[#This Row],[Store_ID]],Table2[Store_ID],Table2[Region],"Unknown")</f>
        <v>South</v>
      </c>
      <c r="G1206">
        <v>4</v>
      </c>
      <c r="H1206">
        <f>IF(ISBLANK(G1206),AVERAGE(Table4[Quantity]),(G1206))</f>
        <v>4</v>
      </c>
      <c r="I1206">
        <v>565.51</v>
      </c>
      <c r="J1206">
        <f>IF(ISBLANK(I1206),AVERAGE(Table4[Unit_Price]),(I1206))</f>
        <v>565.51</v>
      </c>
      <c r="K1206">
        <v>0.16</v>
      </c>
      <c r="L1206">
        <f>Table4[[#This Row],[Quantity cleaned]]*Table4[[#This Row],[Unit Price Cleaned]]*(1-Table4[[#This Row],[Discount]])</f>
        <v>1900.1135999999999</v>
      </c>
      <c r="M1206">
        <f>IF(ISBLANK(L1206),AVERAGE(Table4[Total Amount]),(L1206))</f>
        <v>1900.1135999999999</v>
      </c>
      <c r="N1206" t="str">
        <f>_xlfn.XLOOKUP(Table4[[#This Row],[Product_ID]],Product_Dim[Product_ID],Product_Dim[Product_Name],"Missing")</f>
        <v>LED Bedside Lamp</v>
      </c>
      <c r="O1206" t="str">
        <f>_xlfn.XLOOKUP(Table4[[#This Row],[Product_ID]],Product_Dim[Product_ID],Product_Dim[Category],0)</f>
        <v>Home</v>
      </c>
      <c r="P1206">
        <f>_xlfn.XLOOKUP(Table4[[#This Row],[Product_ID]],Product_Dim[Product_ID],Product_Dim[Cost Cleaned2],"0")</f>
        <v>371.38</v>
      </c>
      <c r="Q1206" s="4">
        <f>IFERROR(Table4[[#This Row],[Total Amount]]-Table4[[#This Row],[Cost]]*Table4[[#This Row],[Quantity]],0)</f>
        <v>414.59359999999992</v>
      </c>
    </row>
    <row r="1207" spans="1:17" x14ac:dyDescent="0.35">
      <c r="A1207" t="s">
        <v>3020</v>
      </c>
      <c r="B1207" s="1">
        <v>45566</v>
      </c>
      <c r="C1207" t="s">
        <v>1241</v>
      </c>
      <c r="D1207" t="s">
        <v>1620</v>
      </c>
      <c r="E1207" t="s">
        <v>1763</v>
      </c>
      <c r="F1207" t="str">
        <f>_xlfn.XLOOKUP(Table4[[#This Row],[Store_ID]],Table2[Store_ID],Table2[Region],"Unknown")</f>
        <v>South</v>
      </c>
      <c r="G1207">
        <v>4</v>
      </c>
      <c r="H1207">
        <f>IF(ISBLANK(G1207),AVERAGE(Table4[Quantity]),(G1207))</f>
        <v>4</v>
      </c>
      <c r="I1207">
        <v>983.38</v>
      </c>
      <c r="J1207">
        <f>IF(ISBLANK(I1207),AVERAGE(Table4[Unit_Price]),(I1207))</f>
        <v>983.38</v>
      </c>
      <c r="K1207">
        <v>0.25</v>
      </c>
      <c r="L1207">
        <f>Table4[[#This Row],[Quantity cleaned]]*Table4[[#This Row],[Unit Price Cleaned]]*(1-Table4[[#This Row],[Discount]])</f>
        <v>2950.14</v>
      </c>
      <c r="M1207">
        <f>IF(ISBLANK(L1207),AVERAGE(Table4[Total Amount]),(L1207))</f>
        <v>2950.14</v>
      </c>
      <c r="N1207" t="str">
        <f>_xlfn.XLOOKUP(Table4[[#This Row],[Product_ID]],Product_Dim[Product_ID],Product_Dim[Product_Name],"Missing")</f>
        <v>Portable Power Bank</v>
      </c>
      <c r="O1207" t="str">
        <f>_xlfn.XLOOKUP(Table4[[#This Row],[Product_ID]],Product_Dim[Product_ID],Product_Dim[Category],0)</f>
        <v>Electronics</v>
      </c>
      <c r="P1207">
        <f>_xlfn.XLOOKUP(Table4[[#This Row],[Product_ID]],Product_Dim[Product_ID],Product_Dim[Cost Cleaned2],"0")</f>
        <v>326.06</v>
      </c>
      <c r="Q1207" s="4">
        <f>IFERROR(Table4[[#This Row],[Total Amount]]-Table4[[#This Row],[Cost]]*Table4[[#This Row],[Quantity]],0)</f>
        <v>1645.8999999999999</v>
      </c>
    </row>
    <row r="1208" spans="1:17" x14ac:dyDescent="0.35">
      <c r="A1208" t="s">
        <v>3021</v>
      </c>
      <c r="B1208" s="1">
        <v>45252</v>
      </c>
      <c r="C1208" t="s">
        <v>747</v>
      </c>
      <c r="D1208" t="s">
        <v>1740</v>
      </c>
      <c r="E1208" t="s">
        <v>1780</v>
      </c>
      <c r="F1208" t="str">
        <f>_xlfn.XLOOKUP(Table4[[#This Row],[Store_ID]],Table2[Store_ID],Table2[Region],"Unknown")</f>
        <v>South</v>
      </c>
      <c r="G1208">
        <v>1</v>
      </c>
      <c r="H1208">
        <f>IF(ISBLANK(G1208),AVERAGE(Table4[Quantity]),(G1208))</f>
        <v>1</v>
      </c>
      <c r="I1208">
        <v>955.06</v>
      </c>
      <c r="J1208">
        <f>IF(ISBLANK(I1208),AVERAGE(Table4[Unit_Price]),(I1208))</f>
        <v>955.06</v>
      </c>
      <c r="K1208">
        <v>0.14000000000000001</v>
      </c>
      <c r="L1208">
        <f>Table4[[#This Row],[Quantity cleaned]]*Table4[[#This Row],[Unit Price Cleaned]]*(1-Table4[[#This Row],[Discount]])</f>
        <v>821.35159999999996</v>
      </c>
      <c r="M1208">
        <f>IF(ISBLANK(L1208),AVERAGE(Table4[Total Amount]),(L1208))</f>
        <v>821.35159999999996</v>
      </c>
      <c r="N1208" t="str">
        <f>_xlfn.XLOOKUP(Table4[[#This Row],[Product_ID]],Product_Dim[Product_ID],Product_Dim[Product_Name],"Missing")</f>
        <v>Stainless Steel Cookware Set</v>
      </c>
      <c r="O1208" t="str">
        <f>_xlfn.XLOOKUP(Table4[[#This Row],[Product_ID]],Product_Dim[Product_ID],Product_Dim[Category],0)</f>
        <v>Home</v>
      </c>
      <c r="P1208">
        <f>_xlfn.XLOOKUP(Table4[[#This Row],[Product_ID]],Product_Dim[Product_ID],Product_Dim[Cost Cleaned2],"0")</f>
        <v>201.41</v>
      </c>
      <c r="Q1208" s="4">
        <f>IFERROR(Table4[[#This Row],[Total Amount]]-Table4[[#This Row],[Cost]]*Table4[[#This Row],[Quantity]],0)</f>
        <v>619.94159999999999</v>
      </c>
    </row>
    <row r="1209" spans="1:17" x14ac:dyDescent="0.35">
      <c r="A1209" t="s">
        <v>3022</v>
      </c>
      <c r="B1209" s="1">
        <v>45693</v>
      </c>
      <c r="C1209" t="s">
        <v>1099</v>
      </c>
      <c r="D1209" t="s">
        <v>1660</v>
      </c>
      <c r="E1209" t="s">
        <v>1795</v>
      </c>
      <c r="F1209" t="str">
        <f>_xlfn.XLOOKUP(Table4[[#This Row],[Store_ID]],Table2[Store_ID],Table2[Region],"Unknown")</f>
        <v>North</v>
      </c>
      <c r="G1209">
        <v>3</v>
      </c>
      <c r="H1209">
        <f>IF(ISBLANK(G1209),AVERAGE(Table4[Quantity]),(G1209))</f>
        <v>3</v>
      </c>
      <c r="I1209">
        <v>597.46</v>
      </c>
      <c r="J1209">
        <f>IF(ISBLANK(I1209),AVERAGE(Table4[Unit_Price]),(I1209))</f>
        <v>597.46</v>
      </c>
      <c r="K1209">
        <v>0.02</v>
      </c>
      <c r="L1209">
        <f>Table4[[#This Row],[Quantity cleaned]]*Table4[[#This Row],[Unit Price Cleaned]]*(1-Table4[[#This Row],[Discount]])</f>
        <v>1756.5324000000001</v>
      </c>
      <c r="M1209">
        <f>IF(ISBLANK(L1209),AVERAGE(Table4[Total Amount]),(L1209))</f>
        <v>1756.5324000000001</v>
      </c>
      <c r="N1209" t="str">
        <f>_xlfn.XLOOKUP(Table4[[#This Row],[Product_ID]],Product_Dim[Product_ID],Product_Dim[Product_Name],"Missing")</f>
        <v>Men's Hair Styling Gel</v>
      </c>
      <c r="O1209" t="str">
        <f>_xlfn.XLOOKUP(Table4[[#This Row],[Product_ID]],Product_Dim[Product_ID],Product_Dim[Category],0)</f>
        <v>Beauty</v>
      </c>
      <c r="P1209">
        <f>_xlfn.XLOOKUP(Table4[[#This Row],[Product_ID]],Product_Dim[Product_ID],Product_Dim[Cost Cleaned2],"0")</f>
        <v>17.309999999999999</v>
      </c>
      <c r="Q1209" s="4">
        <f>IFERROR(Table4[[#This Row],[Total Amount]]-Table4[[#This Row],[Cost]]*Table4[[#This Row],[Quantity]],0)</f>
        <v>1704.6024</v>
      </c>
    </row>
    <row r="1210" spans="1:17" x14ac:dyDescent="0.35">
      <c r="A1210" t="s">
        <v>3023</v>
      </c>
      <c r="B1210" s="1">
        <v>45446</v>
      </c>
      <c r="C1210" t="s">
        <v>994</v>
      </c>
      <c r="D1210" t="s">
        <v>1556</v>
      </c>
      <c r="E1210" t="s">
        <v>1798</v>
      </c>
      <c r="F1210" t="str">
        <f>_xlfn.XLOOKUP(Table4[[#This Row],[Store_ID]],Table2[Store_ID],Table2[Region],"Unknown")</f>
        <v>West</v>
      </c>
      <c r="G1210">
        <v>3</v>
      </c>
      <c r="H1210">
        <f>IF(ISBLANK(G1210),AVERAGE(Table4[Quantity]),(G1210))</f>
        <v>3</v>
      </c>
      <c r="I1210">
        <v>581.09</v>
      </c>
      <c r="J1210">
        <f>IF(ISBLANK(I1210),AVERAGE(Table4[Unit_Price]),(I1210))</f>
        <v>581.09</v>
      </c>
      <c r="K1210">
        <v>0.1</v>
      </c>
      <c r="L1210">
        <f>Table4[[#This Row],[Quantity cleaned]]*Table4[[#This Row],[Unit Price Cleaned]]*(1-Table4[[#This Row],[Discount]])</f>
        <v>1568.943</v>
      </c>
      <c r="M1210">
        <f>IF(ISBLANK(L1210),AVERAGE(Table4[Total Amount]),(L1210))</f>
        <v>1568.943</v>
      </c>
      <c r="N1210" t="str">
        <f>_xlfn.XLOOKUP(Table4[[#This Row],[Product_ID]],Product_Dim[Product_ID],Product_Dim[Product_Name],"Missing")</f>
        <v>Wireless Bluetooth Earbuds</v>
      </c>
      <c r="O1210" t="str">
        <f>_xlfn.XLOOKUP(Table4[[#This Row],[Product_ID]],Product_Dim[Product_ID],Product_Dim[Category],0)</f>
        <v>Electronics</v>
      </c>
      <c r="P1210">
        <f>_xlfn.XLOOKUP(Table4[[#This Row],[Product_ID]],Product_Dim[Product_ID],Product_Dim[Cost Cleaned2],"0")</f>
        <v>439.07</v>
      </c>
      <c r="Q1210" s="4">
        <f>IFERROR(Table4[[#This Row],[Total Amount]]-Table4[[#This Row],[Cost]]*Table4[[#This Row],[Quantity]],0)</f>
        <v>251.73299999999995</v>
      </c>
    </row>
    <row r="1211" spans="1:17" x14ac:dyDescent="0.35">
      <c r="A1211" t="s">
        <v>3024</v>
      </c>
      <c r="B1211" s="1">
        <v>45862</v>
      </c>
      <c r="C1211" t="s">
        <v>200</v>
      </c>
      <c r="D1211" t="s">
        <v>1602</v>
      </c>
      <c r="E1211" t="s">
        <v>1763</v>
      </c>
      <c r="F1211" t="str">
        <f>_xlfn.XLOOKUP(Table4[[#This Row],[Store_ID]],Table2[Store_ID],Table2[Region],"Unknown")</f>
        <v>South</v>
      </c>
      <c r="G1211">
        <v>4</v>
      </c>
      <c r="H1211">
        <f>IF(ISBLANK(G1211),AVERAGE(Table4[Quantity]),(G1211))</f>
        <v>4</v>
      </c>
      <c r="I1211">
        <v>153.94999999999999</v>
      </c>
      <c r="J1211">
        <f>IF(ISBLANK(I1211),AVERAGE(Table4[Unit_Price]),(I1211))</f>
        <v>153.94999999999999</v>
      </c>
      <c r="K1211">
        <v>0.11</v>
      </c>
      <c r="L1211">
        <f>Table4[[#This Row],[Quantity cleaned]]*Table4[[#This Row],[Unit Price Cleaned]]*(1-Table4[[#This Row],[Discount]])</f>
        <v>548.06200000000001</v>
      </c>
      <c r="M1211">
        <f>IF(ISBLANK(L1211),AVERAGE(Table4[Total Amount]),(L1211))</f>
        <v>548.06200000000001</v>
      </c>
      <c r="N1211" t="str">
        <f>_xlfn.XLOOKUP(Table4[[#This Row],[Product_ID]],Product_Dim[Product_ID],Product_Dim[Product_Name],"Missing")</f>
        <v>Stainless Steel Cutlery Set</v>
      </c>
      <c r="O1211" t="str">
        <f>_xlfn.XLOOKUP(Table4[[#This Row],[Product_ID]],Product_Dim[Product_ID],Product_Dim[Category],0)</f>
        <v>Home</v>
      </c>
      <c r="P1211">
        <f>_xlfn.XLOOKUP(Table4[[#This Row],[Product_ID]],Product_Dim[Product_ID],Product_Dim[Cost Cleaned2],"0")</f>
        <v>19.52</v>
      </c>
      <c r="Q1211" s="4">
        <f>IFERROR(Table4[[#This Row],[Total Amount]]-Table4[[#This Row],[Cost]]*Table4[[#This Row],[Quantity]],0)</f>
        <v>469.98200000000003</v>
      </c>
    </row>
    <row r="1212" spans="1:17" x14ac:dyDescent="0.35">
      <c r="A1212" t="s">
        <v>3025</v>
      </c>
      <c r="B1212" s="1">
        <v>45530</v>
      </c>
      <c r="C1212" t="s">
        <v>290</v>
      </c>
      <c r="D1212" t="s">
        <v>1614</v>
      </c>
      <c r="E1212" t="s">
        <v>1776</v>
      </c>
      <c r="F1212" t="str">
        <f>_xlfn.XLOOKUP(Table4[[#This Row],[Store_ID]],Table2[Store_ID],Table2[Region],"Unknown")</f>
        <v>West</v>
      </c>
      <c r="G1212">
        <v>4</v>
      </c>
      <c r="H1212">
        <f>IF(ISBLANK(G1212),AVERAGE(Table4[Quantity]),(G1212))</f>
        <v>4</v>
      </c>
      <c r="I1212">
        <v>271.04000000000002</v>
      </c>
      <c r="J1212">
        <f>IF(ISBLANK(I1212),AVERAGE(Table4[Unit_Price]),(I1212))</f>
        <v>271.04000000000002</v>
      </c>
      <c r="K1212">
        <v>0.12</v>
      </c>
      <c r="L1212">
        <f>Table4[[#This Row],[Quantity cleaned]]*Table4[[#This Row],[Unit Price Cleaned]]*(1-Table4[[#This Row],[Discount]])</f>
        <v>954.06080000000009</v>
      </c>
      <c r="M1212">
        <f>IF(ISBLANK(L1212),AVERAGE(Table4[Total Amount]),(L1212))</f>
        <v>954.06080000000009</v>
      </c>
      <c r="N1212" t="str">
        <f>_xlfn.XLOOKUP(Table4[[#This Row],[Product_ID]],Product_Dim[Product_ID],Product_Dim[Product_Name],"Missing")</f>
        <v>Women's Summer Dress</v>
      </c>
      <c r="O1212" t="str">
        <f>_xlfn.XLOOKUP(Table4[[#This Row],[Product_ID]],Product_Dim[Product_ID],Product_Dim[Category],0)</f>
        <v>Clothing</v>
      </c>
      <c r="P1212">
        <f>_xlfn.XLOOKUP(Table4[[#This Row],[Product_ID]],Product_Dim[Product_ID],Product_Dim[Cost Cleaned2],"0")</f>
        <v>223.43</v>
      </c>
      <c r="Q1212" s="4">
        <f>IFERROR(Table4[[#This Row],[Total Amount]]-Table4[[#This Row],[Cost]]*Table4[[#This Row],[Quantity]],0)</f>
        <v>60.340800000000058</v>
      </c>
    </row>
    <row r="1213" spans="1:17" x14ac:dyDescent="0.35">
      <c r="A1213" t="s">
        <v>3026</v>
      </c>
      <c r="B1213" s="1">
        <v>45558</v>
      </c>
      <c r="C1213" t="s">
        <v>66</v>
      </c>
      <c r="D1213" t="s">
        <v>1612</v>
      </c>
      <c r="E1213" t="s">
        <v>1770</v>
      </c>
      <c r="F1213" t="str">
        <f>_xlfn.XLOOKUP(Table4[[#This Row],[Store_ID]],Table2[Store_ID],Table2[Region],"Unknown")</f>
        <v>East</v>
      </c>
      <c r="G1213">
        <v>4</v>
      </c>
      <c r="H1213">
        <f>IF(ISBLANK(G1213),AVERAGE(Table4[Quantity]),(G1213))</f>
        <v>4</v>
      </c>
      <c r="I1213">
        <v>328.27</v>
      </c>
      <c r="J1213">
        <f>IF(ISBLANK(I1213),AVERAGE(Table4[Unit_Price]),(I1213))</f>
        <v>328.27</v>
      </c>
      <c r="K1213">
        <v>0.09</v>
      </c>
      <c r="L1213">
        <f>Table4[[#This Row],[Quantity cleaned]]*Table4[[#This Row],[Unit Price Cleaned]]*(1-Table4[[#This Row],[Discount]])</f>
        <v>1194.9028000000001</v>
      </c>
      <c r="M1213">
        <f>IF(ISBLANK(L1213),AVERAGE(Table4[Total Amount]),(L1213))</f>
        <v>1194.9028000000001</v>
      </c>
      <c r="N1213" t="str">
        <f>_xlfn.XLOOKUP(Table4[[#This Row],[Product_ID]],Product_Dim[Product_ID],Product_Dim[Product_Name],"Missing")</f>
        <v>Bedroom Table Lamp</v>
      </c>
      <c r="O1213" t="str">
        <f>_xlfn.XLOOKUP(Table4[[#This Row],[Product_ID]],Product_Dim[Product_ID],Product_Dim[Category],0)</f>
        <v>Home</v>
      </c>
      <c r="P1213">
        <f>_xlfn.XLOOKUP(Table4[[#This Row],[Product_ID]],Product_Dim[Product_ID],Product_Dim[Cost Cleaned2],"0")</f>
        <v>382.22</v>
      </c>
      <c r="Q1213" s="4">
        <f>IFERROR(Table4[[#This Row],[Total Amount]]-Table4[[#This Row],[Cost]]*Table4[[#This Row],[Quantity]],0)</f>
        <v>-333.97720000000004</v>
      </c>
    </row>
    <row r="1214" spans="1:17" x14ac:dyDescent="0.35">
      <c r="A1214" t="s">
        <v>3027</v>
      </c>
      <c r="B1214" s="1">
        <v>45472</v>
      </c>
      <c r="C1214" t="s">
        <v>1513</v>
      </c>
      <c r="D1214" t="s">
        <v>1576</v>
      </c>
      <c r="E1214" t="s">
        <v>1793</v>
      </c>
      <c r="F1214" t="str">
        <f>_xlfn.XLOOKUP(Table4[[#This Row],[Store_ID]],Table2[Store_ID],Table2[Region],"Unknown")</f>
        <v>South</v>
      </c>
      <c r="G1214">
        <v>4</v>
      </c>
      <c r="H1214">
        <f>IF(ISBLANK(G1214),AVERAGE(Table4[Quantity]),(G1214))</f>
        <v>4</v>
      </c>
      <c r="I1214">
        <v>884.71</v>
      </c>
      <c r="J1214">
        <f>IF(ISBLANK(I1214),AVERAGE(Table4[Unit_Price]),(I1214))</f>
        <v>884.71</v>
      </c>
      <c r="K1214">
        <v>0.09</v>
      </c>
      <c r="L1214">
        <f>Table4[[#This Row],[Quantity cleaned]]*Table4[[#This Row],[Unit Price Cleaned]]*(1-Table4[[#This Row],[Discount]])</f>
        <v>3220.3444000000004</v>
      </c>
      <c r="M1214">
        <f>IF(ISBLANK(L1214),AVERAGE(Table4[Total Amount]),(L1214))</f>
        <v>3220.3444000000004</v>
      </c>
      <c r="N1214" t="str">
        <f>_xlfn.XLOOKUP(Table4[[#This Row],[Product_ID]],Product_Dim[Product_ID],Product_Dim[Product_Name],"Missing")</f>
        <v>Soccer Training Cone Set</v>
      </c>
      <c r="O1214" t="str">
        <f>_xlfn.XLOOKUP(Table4[[#This Row],[Product_ID]],Product_Dim[Product_ID],Product_Dim[Category],0)</f>
        <v>Sports</v>
      </c>
      <c r="P1214">
        <f>_xlfn.XLOOKUP(Table4[[#This Row],[Product_ID]],Product_Dim[Product_ID],Product_Dim[Cost Cleaned2],"0")</f>
        <v>144.53</v>
      </c>
      <c r="Q1214" s="4">
        <f>IFERROR(Table4[[#This Row],[Total Amount]]-Table4[[#This Row],[Cost]]*Table4[[#This Row],[Quantity]],0)</f>
        <v>2642.2244000000005</v>
      </c>
    </row>
    <row r="1215" spans="1:17" x14ac:dyDescent="0.35">
      <c r="A1215" t="s">
        <v>3028</v>
      </c>
      <c r="B1215" s="1">
        <v>45809</v>
      </c>
      <c r="C1215" t="s">
        <v>792</v>
      </c>
      <c r="D1215" t="s">
        <v>1686</v>
      </c>
      <c r="E1215" t="s">
        <v>1763</v>
      </c>
      <c r="F1215" t="str">
        <f>_xlfn.XLOOKUP(Table4[[#This Row],[Store_ID]],Table2[Store_ID],Table2[Region],"Unknown")</f>
        <v>South</v>
      </c>
      <c r="G1215">
        <v>1</v>
      </c>
      <c r="H1215">
        <f>IF(ISBLANK(G1215),AVERAGE(Table4[Quantity]),(G1215))</f>
        <v>1</v>
      </c>
      <c r="I1215">
        <v>41.39</v>
      </c>
      <c r="J1215">
        <f>IF(ISBLANK(I1215),AVERAGE(Table4[Unit_Price]),(I1215))</f>
        <v>41.39</v>
      </c>
      <c r="K1215">
        <v>0.01</v>
      </c>
      <c r="L1215">
        <f>Table4[[#This Row],[Quantity cleaned]]*Table4[[#This Row],[Unit Price Cleaned]]*(1-Table4[[#This Row],[Discount]])</f>
        <v>40.976100000000002</v>
      </c>
      <c r="M1215">
        <f>IF(ISBLANK(L1215),AVERAGE(Table4[Total Amount]),(L1215))</f>
        <v>40.976100000000002</v>
      </c>
      <c r="N1215" t="str">
        <f>_xlfn.XLOOKUP(Table4[[#This Row],[Product_ID]],Product_Dim[Product_ID],Product_Dim[Product_Name],"Missing")</f>
        <v>Professional Jump Rope</v>
      </c>
      <c r="O1215" t="str">
        <f>_xlfn.XLOOKUP(Table4[[#This Row],[Product_ID]],Product_Dim[Product_ID],Product_Dim[Category],0)</f>
        <v>Sports</v>
      </c>
      <c r="P1215">
        <f>_xlfn.XLOOKUP(Table4[[#This Row],[Product_ID]],Product_Dim[Product_ID],Product_Dim[Cost Cleaned2],"0")</f>
        <v>477.61</v>
      </c>
      <c r="Q1215" s="4">
        <f>IFERROR(Table4[[#This Row],[Total Amount]]-Table4[[#This Row],[Cost]]*Table4[[#This Row],[Quantity]],0)</f>
        <v>-436.63390000000004</v>
      </c>
    </row>
    <row r="1216" spans="1:17" x14ac:dyDescent="0.35">
      <c r="A1216" t="s">
        <v>3029</v>
      </c>
      <c r="B1216" s="1">
        <v>45783</v>
      </c>
      <c r="C1216" t="s">
        <v>545</v>
      </c>
      <c r="D1216" t="s">
        <v>1656</v>
      </c>
      <c r="E1216" t="s">
        <v>1780</v>
      </c>
      <c r="F1216" t="str">
        <f>_xlfn.XLOOKUP(Table4[[#This Row],[Store_ID]],Table2[Store_ID],Table2[Region],"Unknown")</f>
        <v>South</v>
      </c>
      <c r="G1216">
        <v>4</v>
      </c>
      <c r="H1216">
        <f>IF(ISBLANK(G1216),AVERAGE(Table4[Quantity]),(G1216))</f>
        <v>4</v>
      </c>
      <c r="I1216">
        <v>64.06</v>
      </c>
      <c r="J1216">
        <f>IF(ISBLANK(I1216),AVERAGE(Table4[Unit_Price]),(I1216))</f>
        <v>64.06</v>
      </c>
      <c r="K1216">
        <v>0.26</v>
      </c>
      <c r="L1216">
        <f>Table4[[#This Row],[Quantity cleaned]]*Table4[[#This Row],[Unit Price Cleaned]]*(1-Table4[[#This Row],[Discount]])</f>
        <v>189.61760000000001</v>
      </c>
      <c r="M1216">
        <f>IF(ISBLANK(L1216),AVERAGE(Table4[Total Amount]),(L1216))</f>
        <v>189.61760000000001</v>
      </c>
      <c r="N1216" t="str">
        <f>_xlfn.XLOOKUP(Table4[[#This Row],[Product_ID]],Product_Dim[Product_ID],Product_Dim[Product_Name],"Missing")</f>
        <v>Foam Roller</v>
      </c>
      <c r="O1216" t="str">
        <f>_xlfn.XLOOKUP(Table4[[#This Row],[Product_ID]],Product_Dim[Product_ID],Product_Dim[Category],0)</f>
        <v>Sports</v>
      </c>
      <c r="P1216">
        <f>_xlfn.XLOOKUP(Table4[[#This Row],[Product_ID]],Product_Dim[Product_ID],Product_Dim[Cost Cleaned2],"0")</f>
        <v>30.62</v>
      </c>
      <c r="Q1216" s="4">
        <f>IFERROR(Table4[[#This Row],[Total Amount]]-Table4[[#This Row],[Cost]]*Table4[[#This Row],[Quantity]],0)</f>
        <v>67.137600000000006</v>
      </c>
    </row>
    <row r="1217" spans="1:17" x14ac:dyDescent="0.35">
      <c r="A1217" t="s">
        <v>3030</v>
      </c>
      <c r="B1217" s="1">
        <v>45849</v>
      </c>
      <c r="C1217" t="s">
        <v>1081</v>
      </c>
      <c r="D1217" t="s">
        <v>1634</v>
      </c>
      <c r="E1217" t="s">
        <v>1780</v>
      </c>
      <c r="F1217" t="str">
        <f>_xlfn.XLOOKUP(Table4[[#This Row],[Store_ID]],Table2[Store_ID],Table2[Region],"Unknown")</f>
        <v>South</v>
      </c>
      <c r="G1217">
        <v>2</v>
      </c>
      <c r="H1217">
        <f>IF(ISBLANK(G1217),AVERAGE(Table4[Quantity]),(G1217))</f>
        <v>2</v>
      </c>
      <c r="I1217">
        <v>152.25</v>
      </c>
      <c r="J1217">
        <f>IF(ISBLANK(I1217),AVERAGE(Table4[Unit_Price]),(I1217))</f>
        <v>152.25</v>
      </c>
      <c r="K1217">
        <v>0.13</v>
      </c>
      <c r="L1217">
        <f>Table4[[#This Row],[Quantity cleaned]]*Table4[[#This Row],[Unit Price Cleaned]]*(1-Table4[[#This Row],[Discount]])</f>
        <v>264.91500000000002</v>
      </c>
      <c r="M1217">
        <f>IF(ISBLANK(L1217),AVERAGE(Table4[Total Amount]),(L1217))</f>
        <v>264.91500000000002</v>
      </c>
      <c r="N1217" t="str">
        <f>_xlfn.XLOOKUP(Table4[[#This Row],[Product_ID]],Product_Dim[Product_ID],Product_Dim[Product_Name],"Missing")</f>
        <v>Men's Winter Jacket</v>
      </c>
      <c r="O1217" t="str">
        <f>_xlfn.XLOOKUP(Table4[[#This Row],[Product_ID]],Product_Dim[Product_ID],Product_Dim[Category],0)</f>
        <v>Clothing</v>
      </c>
      <c r="P1217">
        <f>_xlfn.XLOOKUP(Table4[[#This Row],[Product_ID]],Product_Dim[Product_ID],Product_Dim[Cost Cleaned2],"0")</f>
        <v>167.34</v>
      </c>
      <c r="Q1217" s="4">
        <f>IFERROR(Table4[[#This Row],[Total Amount]]-Table4[[#This Row],[Cost]]*Table4[[#This Row],[Quantity]],0)</f>
        <v>-69.764999999999986</v>
      </c>
    </row>
    <row r="1218" spans="1:17" x14ac:dyDescent="0.35">
      <c r="A1218" t="s">
        <v>3031</v>
      </c>
      <c r="B1218" s="1">
        <v>45281</v>
      </c>
      <c r="C1218" t="s">
        <v>351</v>
      </c>
      <c r="D1218" t="s">
        <v>1568</v>
      </c>
      <c r="E1218" t="s">
        <v>1807</v>
      </c>
      <c r="F1218" t="str">
        <f>_xlfn.XLOOKUP(Table4[[#This Row],[Store_ID]],Table2[Store_ID],Table2[Region],"Unknown")</f>
        <v>East</v>
      </c>
      <c r="G1218">
        <v>2</v>
      </c>
      <c r="H1218">
        <f>IF(ISBLANK(G1218),AVERAGE(Table4[Quantity]),(G1218))</f>
        <v>2</v>
      </c>
      <c r="I1218">
        <v>889.04</v>
      </c>
      <c r="J1218">
        <f>IF(ISBLANK(I1218),AVERAGE(Table4[Unit_Price]),(I1218))</f>
        <v>889.04</v>
      </c>
      <c r="K1218">
        <v>0.23</v>
      </c>
      <c r="L1218">
        <f>Table4[[#This Row],[Quantity cleaned]]*Table4[[#This Row],[Unit Price Cleaned]]*(1-Table4[[#This Row],[Discount]])</f>
        <v>1369.1215999999999</v>
      </c>
      <c r="M1218">
        <f>IF(ISBLANK(L1218),AVERAGE(Table4[Total Amount]),(L1218))</f>
        <v>1369.1215999999999</v>
      </c>
      <c r="N1218" t="str">
        <f>_xlfn.XLOOKUP(Table4[[#This Row],[Product_ID]],Product_Dim[Product_ID],Product_Dim[Product_Name],"Missing")</f>
        <v>USB-C Fast Charger</v>
      </c>
      <c r="O1218" t="str">
        <f>_xlfn.XLOOKUP(Table4[[#This Row],[Product_ID]],Product_Dim[Product_ID],Product_Dim[Category],0)</f>
        <v>Electronics</v>
      </c>
      <c r="P1218">
        <f>_xlfn.XLOOKUP(Table4[[#This Row],[Product_ID]],Product_Dim[Product_ID],Product_Dim[Cost Cleaned2],"0")</f>
        <v>242.23</v>
      </c>
      <c r="Q1218" s="4">
        <f>IFERROR(Table4[[#This Row],[Total Amount]]-Table4[[#This Row],[Cost]]*Table4[[#This Row],[Quantity]],0)</f>
        <v>884.66159999999991</v>
      </c>
    </row>
    <row r="1219" spans="1:17" x14ac:dyDescent="0.35">
      <c r="A1219" t="s">
        <v>3032</v>
      </c>
      <c r="B1219" s="1">
        <v>45322</v>
      </c>
      <c r="C1219" t="s">
        <v>533</v>
      </c>
      <c r="D1219" t="s">
        <v>1616</v>
      </c>
      <c r="E1219" t="s">
        <v>1783</v>
      </c>
      <c r="F1219" t="str">
        <f>_xlfn.XLOOKUP(Table4[[#This Row],[Store_ID]],Table2[Store_ID],Table2[Region],"Unknown")</f>
        <v>East</v>
      </c>
      <c r="G1219">
        <v>3</v>
      </c>
      <c r="H1219">
        <f>IF(ISBLANK(G1219),AVERAGE(Table4[Quantity]),(G1219))</f>
        <v>3</v>
      </c>
      <c r="I1219">
        <v>145.25</v>
      </c>
      <c r="J1219">
        <f>IF(ISBLANK(I1219),AVERAGE(Table4[Unit_Price]),(I1219))</f>
        <v>145.25</v>
      </c>
      <c r="K1219">
        <v>0.24</v>
      </c>
      <c r="L1219">
        <f>Table4[[#This Row],[Quantity cleaned]]*Table4[[#This Row],[Unit Price Cleaned]]*(1-Table4[[#This Row],[Discount]])</f>
        <v>331.17</v>
      </c>
      <c r="M1219">
        <f>IF(ISBLANK(L1219),AVERAGE(Table4[Total Amount]),(L1219))</f>
        <v>331.17</v>
      </c>
      <c r="N1219" t="str">
        <f>_xlfn.XLOOKUP(Table4[[#This Row],[Product_ID]],Product_Dim[Product_ID],Product_Dim[Product_Name],"Missing")</f>
        <v>Men's Casual Sneakers</v>
      </c>
      <c r="O1219" t="str">
        <f>_xlfn.XLOOKUP(Table4[[#This Row],[Product_ID]],Product_Dim[Product_ID],Product_Dim[Category],0)</f>
        <v>Clothing</v>
      </c>
      <c r="P1219">
        <f>_xlfn.XLOOKUP(Table4[[#This Row],[Product_ID]],Product_Dim[Product_ID],Product_Dim[Cost Cleaned2],"0")</f>
        <v>353.47</v>
      </c>
      <c r="Q1219" s="4">
        <f>IFERROR(Table4[[#This Row],[Total Amount]]-Table4[[#This Row],[Cost]]*Table4[[#This Row],[Quantity]],0)</f>
        <v>-729.24</v>
      </c>
    </row>
    <row r="1220" spans="1:17" x14ac:dyDescent="0.35">
      <c r="A1220" t="s">
        <v>3033</v>
      </c>
      <c r="B1220" s="1">
        <v>45560</v>
      </c>
      <c r="C1220" t="s">
        <v>206</v>
      </c>
      <c r="D1220" t="s">
        <v>1718</v>
      </c>
      <c r="E1220" t="s">
        <v>1755</v>
      </c>
      <c r="F1220" t="str">
        <f>_xlfn.XLOOKUP(Table4[[#This Row],[Store_ID]],Table2[Store_ID],Table2[Region],"Unknown")</f>
        <v>South</v>
      </c>
      <c r="G1220">
        <v>2</v>
      </c>
      <c r="H1220">
        <f>IF(ISBLANK(G1220),AVERAGE(Table4[Quantity]),(G1220))</f>
        <v>2</v>
      </c>
      <c r="I1220">
        <v>898.45</v>
      </c>
      <c r="J1220">
        <f>IF(ISBLANK(I1220),AVERAGE(Table4[Unit_Price]),(I1220))</f>
        <v>898.45</v>
      </c>
      <c r="K1220">
        <v>0.28999999999999998</v>
      </c>
      <c r="L1220">
        <f>Table4[[#This Row],[Quantity cleaned]]*Table4[[#This Row],[Unit Price Cleaned]]*(1-Table4[[#This Row],[Discount]])</f>
        <v>1275.799</v>
      </c>
      <c r="M1220">
        <f>IF(ISBLANK(L1220),AVERAGE(Table4[Total Amount]),(L1220))</f>
        <v>1275.799</v>
      </c>
      <c r="N1220" t="str">
        <f>_xlfn.XLOOKUP(Table4[[#This Row],[Product_ID]],Product_Dim[Product_ID],Product_Dim[Product_Name],"Missing")</f>
        <v>Sports Wrist Sweatbands</v>
      </c>
      <c r="O1220" t="str">
        <f>_xlfn.XLOOKUP(Table4[[#This Row],[Product_ID]],Product_Dim[Product_ID],Product_Dim[Category],0)</f>
        <v>Sports</v>
      </c>
      <c r="P1220">
        <f>_xlfn.XLOOKUP(Table4[[#This Row],[Product_ID]],Product_Dim[Product_ID],Product_Dim[Cost Cleaned2],"0")</f>
        <v>131.24</v>
      </c>
      <c r="Q1220" s="4">
        <f>IFERROR(Table4[[#This Row],[Total Amount]]-Table4[[#This Row],[Cost]]*Table4[[#This Row],[Quantity]],0)</f>
        <v>1013.319</v>
      </c>
    </row>
    <row r="1221" spans="1:17" x14ac:dyDescent="0.35">
      <c r="A1221" t="s">
        <v>3034</v>
      </c>
      <c r="B1221" s="1">
        <v>45905</v>
      </c>
      <c r="C1221" t="s">
        <v>119</v>
      </c>
      <c r="D1221" t="s">
        <v>1612</v>
      </c>
      <c r="E1221" t="s">
        <v>1795</v>
      </c>
      <c r="F1221" t="str">
        <f>_xlfn.XLOOKUP(Table4[[#This Row],[Store_ID]],Table2[Store_ID],Table2[Region],"Unknown")</f>
        <v>North</v>
      </c>
      <c r="G1221">
        <v>4</v>
      </c>
      <c r="H1221">
        <f>IF(ISBLANK(G1221),AVERAGE(Table4[Quantity]),(G1221))</f>
        <v>4</v>
      </c>
      <c r="I1221">
        <v>642.04999999999995</v>
      </c>
      <c r="J1221">
        <f>IF(ISBLANK(I1221),AVERAGE(Table4[Unit_Price]),(I1221))</f>
        <v>642.04999999999995</v>
      </c>
      <c r="K1221">
        <v>0.25</v>
      </c>
      <c r="L1221">
        <f>Table4[[#This Row],[Quantity cleaned]]*Table4[[#This Row],[Unit Price Cleaned]]*(1-Table4[[#This Row],[Discount]])</f>
        <v>1926.1499999999999</v>
      </c>
      <c r="M1221">
        <f>IF(ISBLANK(L1221),AVERAGE(Table4[Total Amount]),(L1221))</f>
        <v>1926.1499999999999</v>
      </c>
      <c r="N1221" t="str">
        <f>_xlfn.XLOOKUP(Table4[[#This Row],[Product_ID]],Product_Dim[Product_ID],Product_Dim[Product_Name],"Missing")</f>
        <v>Bedroom Table Lamp</v>
      </c>
      <c r="O1221" t="str">
        <f>_xlfn.XLOOKUP(Table4[[#This Row],[Product_ID]],Product_Dim[Product_ID],Product_Dim[Category],0)</f>
        <v>Home</v>
      </c>
      <c r="P1221">
        <f>_xlfn.XLOOKUP(Table4[[#This Row],[Product_ID]],Product_Dim[Product_ID],Product_Dim[Cost Cleaned2],"0")</f>
        <v>382.22</v>
      </c>
      <c r="Q1221" s="4">
        <f>IFERROR(Table4[[#This Row],[Total Amount]]-Table4[[#This Row],[Cost]]*Table4[[#This Row],[Quantity]],0)</f>
        <v>397.26999999999975</v>
      </c>
    </row>
    <row r="1222" spans="1:17" x14ac:dyDescent="0.35">
      <c r="A1222" t="s">
        <v>3035</v>
      </c>
      <c r="B1222" s="1">
        <v>45531</v>
      </c>
      <c r="C1222" t="s">
        <v>982</v>
      </c>
      <c r="D1222" t="s">
        <v>1710</v>
      </c>
      <c r="E1222" t="s">
        <v>1773</v>
      </c>
      <c r="F1222" t="str">
        <f>_xlfn.XLOOKUP(Table4[[#This Row],[Store_ID]],Table2[Store_ID],Table2[Region],"Unknown")</f>
        <v>South</v>
      </c>
      <c r="G1222">
        <v>4</v>
      </c>
      <c r="H1222">
        <f>IF(ISBLANK(G1222),AVERAGE(Table4[Quantity]),(G1222))</f>
        <v>4</v>
      </c>
      <c r="I1222">
        <v>450.83</v>
      </c>
      <c r="J1222">
        <f>IF(ISBLANK(I1222),AVERAGE(Table4[Unit_Price]),(I1222))</f>
        <v>450.83</v>
      </c>
      <c r="K1222">
        <v>0.24</v>
      </c>
      <c r="L1222">
        <f>Table4[[#This Row],[Quantity cleaned]]*Table4[[#This Row],[Unit Price Cleaned]]*(1-Table4[[#This Row],[Discount]])</f>
        <v>1370.5231999999999</v>
      </c>
      <c r="M1222">
        <f>IF(ISBLANK(L1222),AVERAGE(Table4[Total Amount]),(L1222))</f>
        <v>1370.5231999999999</v>
      </c>
      <c r="N1222" t="str">
        <f>_xlfn.XLOOKUP(Table4[[#This Row],[Product_ID]],Product_Dim[Product_ID],Product_Dim[Product_Name],"Missing")</f>
        <v>Wooden Bookshelf</v>
      </c>
      <c r="O1222" t="str">
        <f>_xlfn.XLOOKUP(Table4[[#This Row],[Product_ID]],Product_Dim[Product_ID],Product_Dim[Category],0)</f>
        <v>Home</v>
      </c>
      <c r="P1222">
        <f>_xlfn.XLOOKUP(Table4[[#This Row],[Product_ID]],Product_Dim[Product_ID],Product_Dim[Cost Cleaned2],"0")</f>
        <v>388.46</v>
      </c>
      <c r="Q1222" s="4">
        <f>IFERROR(Table4[[#This Row],[Total Amount]]-Table4[[#This Row],[Cost]]*Table4[[#This Row],[Quantity]],0)</f>
        <v>-183.31680000000006</v>
      </c>
    </row>
    <row r="1223" spans="1:17" x14ac:dyDescent="0.35">
      <c r="A1223" t="s">
        <v>3036</v>
      </c>
      <c r="B1223" s="1">
        <v>45216</v>
      </c>
      <c r="C1223" t="s">
        <v>47</v>
      </c>
      <c r="D1223" t="s">
        <v>1646</v>
      </c>
      <c r="E1223" t="s">
        <v>1807</v>
      </c>
      <c r="F1223" t="str">
        <f>_xlfn.XLOOKUP(Table4[[#This Row],[Store_ID]],Table2[Store_ID],Table2[Region],"Unknown")</f>
        <v>East</v>
      </c>
      <c r="G1223">
        <v>2</v>
      </c>
      <c r="H1223">
        <f>IF(ISBLANK(G1223),AVERAGE(Table4[Quantity]),(G1223))</f>
        <v>2</v>
      </c>
      <c r="I1223">
        <v>441.03</v>
      </c>
      <c r="J1223">
        <f>IF(ISBLANK(I1223),AVERAGE(Table4[Unit_Price]),(I1223))</f>
        <v>441.03</v>
      </c>
      <c r="K1223">
        <v>0.23</v>
      </c>
      <c r="L1223">
        <f>Table4[[#This Row],[Quantity cleaned]]*Table4[[#This Row],[Unit Price Cleaned]]*(1-Table4[[#This Row],[Discount]])</f>
        <v>679.18619999999999</v>
      </c>
      <c r="M1223">
        <f>IF(ISBLANK(L1223),AVERAGE(Table4[Total Amount]),(L1223))</f>
        <v>679.18619999999999</v>
      </c>
      <c r="N1223" t="str">
        <f>_xlfn.XLOOKUP(Table4[[#This Row],[Product_ID]],Product_Dim[Product_ID],Product_Dim[Product_Name],"Missing")</f>
        <v>Rugby Ball</v>
      </c>
      <c r="O1223" t="str">
        <f>_xlfn.XLOOKUP(Table4[[#This Row],[Product_ID]],Product_Dim[Product_ID],Product_Dim[Category],0)</f>
        <v>Sports</v>
      </c>
      <c r="P1223">
        <f>_xlfn.XLOOKUP(Table4[[#This Row],[Product_ID]],Product_Dim[Product_ID],Product_Dim[Cost Cleaned2],"0")</f>
        <v>212.26</v>
      </c>
      <c r="Q1223" s="4">
        <f>IFERROR(Table4[[#This Row],[Total Amount]]-Table4[[#This Row],[Cost]]*Table4[[#This Row],[Quantity]],0)</f>
        <v>254.6662</v>
      </c>
    </row>
    <row r="1224" spans="1:17" x14ac:dyDescent="0.35">
      <c r="A1224" t="s">
        <v>3037</v>
      </c>
      <c r="B1224" s="1">
        <v>45384</v>
      </c>
      <c r="C1224" t="s">
        <v>293</v>
      </c>
      <c r="D1224" t="s">
        <v>1592</v>
      </c>
      <c r="E1224" t="s">
        <v>1755</v>
      </c>
      <c r="F1224" t="str">
        <f>_xlfn.XLOOKUP(Table4[[#This Row],[Store_ID]],Table2[Store_ID],Table2[Region],"Unknown")</f>
        <v>South</v>
      </c>
      <c r="G1224">
        <v>3</v>
      </c>
      <c r="H1224">
        <f>IF(ISBLANK(G1224),AVERAGE(Table4[Quantity]),(G1224))</f>
        <v>3</v>
      </c>
      <c r="I1224">
        <v>377.69</v>
      </c>
      <c r="J1224">
        <f>IF(ISBLANK(I1224),AVERAGE(Table4[Unit_Price]),(I1224))</f>
        <v>377.69</v>
      </c>
      <c r="K1224">
        <v>7.0000000000000007E-2</v>
      </c>
      <c r="L1224">
        <f>Table4[[#This Row],[Quantity cleaned]]*Table4[[#This Row],[Unit Price Cleaned]]*(1-Table4[[#This Row],[Discount]])</f>
        <v>1053.7550999999999</v>
      </c>
      <c r="M1224">
        <f>IF(ISBLANK(L1224),AVERAGE(Table4[Total Amount]),(L1224))</f>
        <v>1053.7550999999999</v>
      </c>
      <c r="N1224" t="str">
        <f>_xlfn.XLOOKUP(Table4[[#This Row],[Product_ID]],Product_Dim[Product_ID],Product_Dim[Product_Name],"Missing")</f>
        <v>Women's Scarf Set</v>
      </c>
      <c r="O1224" t="str">
        <f>_xlfn.XLOOKUP(Table4[[#This Row],[Product_ID]],Product_Dim[Product_ID],Product_Dim[Category],0)</f>
        <v>Clothing</v>
      </c>
      <c r="P1224">
        <f>_xlfn.XLOOKUP(Table4[[#This Row],[Product_ID]],Product_Dim[Product_ID],Product_Dim[Cost Cleaned2],"0")</f>
        <v>174.02</v>
      </c>
      <c r="Q1224" s="4">
        <f>IFERROR(Table4[[#This Row],[Total Amount]]-Table4[[#This Row],[Cost]]*Table4[[#This Row],[Quantity]],0)</f>
        <v>531.6950999999998</v>
      </c>
    </row>
    <row r="1225" spans="1:17" x14ac:dyDescent="0.35">
      <c r="A1225" t="s">
        <v>3038</v>
      </c>
      <c r="B1225" s="1">
        <v>45416</v>
      </c>
      <c r="C1225" t="s">
        <v>530</v>
      </c>
      <c r="D1225" t="s">
        <v>1562</v>
      </c>
      <c r="E1225" t="s">
        <v>1773</v>
      </c>
      <c r="F1225" t="str">
        <f>_xlfn.XLOOKUP(Table4[[#This Row],[Store_ID]],Table2[Store_ID],Table2[Region],"Unknown")</f>
        <v>South</v>
      </c>
      <c r="G1225">
        <v>1</v>
      </c>
      <c r="H1225">
        <f>IF(ISBLANK(G1225),AVERAGE(Table4[Quantity]),(G1225))</f>
        <v>1</v>
      </c>
      <c r="I1225">
        <v>457.33</v>
      </c>
      <c r="J1225">
        <f>IF(ISBLANK(I1225),AVERAGE(Table4[Unit_Price]),(I1225))</f>
        <v>457.33</v>
      </c>
      <c r="K1225">
        <v>0.27</v>
      </c>
      <c r="L1225">
        <f>Table4[[#This Row],[Quantity cleaned]]*Table4[[#This Row],[Unit Price Cleaned]]*(1-Table4[[#This Row],[Discount]])</f>
        <v>333.85089999999997</v>
      </c>
      <c r="M1225">
        <f>IF(ISBLANK(L1225),AVERAGE(Table4[Total Amount]),(L1225))</f>
        <v>333.85089999999997</v>
      </c>
      <c r="N1225" t="str">
        <f>_xlfn.XLOOKUP(Table4[[#This Row],[Product_ID]],Product_Dim[Product_ID],Product_Dim[Product_Name],"Missing")</f>
        <v>Ceramic Kitchen Bowl Set</v>
      </c>
      <c r="O1225" t="str">
        <f>_xlfn.XLOOKUP(Table4[[#This Row],[Product_ID]],Product_Dim[Product_ID],Product_Dim[Category],0)</f>
        <v>Home</v>
      </c>
      <c r="P1225">
        <f>_xlfn.XLOOKUP(Table4[[#This Row],[Product_ID]],Product_Dim[Product_ID],Product_Dim[Cost Cleaned2],"0")</f>
        <v>298.86</v>
      </c>
      <c r="Q1225" s="4">
        <f>IFERROR(Table4[[#This Row],[Total Amount]]-Table4[[#This Row],[Cost]]*Table4[[#This Row],[Quantity]],0)</f>
        <v>34.990899999999954</v>
      </c>
    </row>
    <row r="1226" spans="1:17" x14ac:dyDescent="0.35">
      <c r="A1226" t="s">
        <v>3039</v>
      </c>
      <c r="B1226" s="1">
        <v>45880</v>
      </c>
      <c r="C1226" t="s">
        <v>777</v>
      </c>
      <c r="D1226" t="s">
        <v>1694</v>
      </c>
      <c r="E1226" t="s">
        <v>1770</v>
      </c>
      <c r="F1226" t="str">
        <f>_xlfn.XLOOKUP(Table4[[#This Row],[Store_ID]],Table2[Store_ID],Table2[Region],"Unknown")</f>
        <v>East</v>
      </c>
      <c r="G1226">
        <v>4</v>
      </c>
      <c r="H1226">
        <f>IF(ISBLANK(G1226),AVERAGE(Table4[Quantity]),(G1226))</f>
        <v>4</v>
      </c>
      <c r="I1226">
        <v>218.01</v>
      </c>
      <c r="J1226">
        <f>IF(ISBLANK(I1226),AVERAGE(Table4[Unit_Price]),(I1226))</f>
        <v>218.01</v>
      </c>
      <c r="K1226">
        <v>0.06</v>
      </c>
      <c r="L1226">
        <f>Table4[[#This Row],[Quantity cleaned]]*Table4[[#This Row],[Unit Price Cleaned]]*(1-Table4[[#This Row],[Discount]])</f>
        <v>819.71759999999995</v>
      </c>
      <c r="M1226">
        <f>IF(ISBLANK(L1226),AVERAGE(Table4[Total Amount]),(L1226))</f>
        <v>819.71759999999995</v>
      </c>
      <c r="N1226" t="str">
        <f>_xlfn.XLOOKUP(Table4[[#This Row],[Product_ID]],Product_Dim[Product_ID],Product_Dim[Product_Name],"Missing")</f>
        <v>Wireless Mouse</v>
      </c>
      <c r="O1226" t="str">
        <f>_xlfn.XLOOKUP(Table4[[#This Row],[Product_ID]],Product_Dim[Product_ID],Product_Dim[Category],0)</f>
        <v>Electronics</v>
      </c>
      <c r="P1226">
        <f>_xlfn.XLOOKUP(Table4[[#This Row],[Product_ID]],Product_Dim[Product_ID],Product_Dim[Cost Cleaned2],"0")</f>
        <v>392.89</v>
      </c>
      <c r="Q1226" s="4">
        <f>IFERROR(Table4[[#This Row],[Total Amount]]-Table4[[#This Row],[Cost]]*Table4[[#This Row],[Quantity]],0)</f>
        <v>-751.8424</v>
      </c>
    </row>
    <row r="1227" spans="1:17" x14ac:dyDescent="0.35">
      <c r="A1227" t="s">
        <v>3040</v>
      </c>
      <c r="B1227" s="1">
        <v>45933</v>
      </c>
      <c r="C1227" t="s">
        <v>703</v>
      </c>
      <c r="D1227" t="s">
        <v>1726</v>
      </c>
      <c r="E1227" t="s">
        <v>1804</v>
      </c>
      <c r="F1227" t="str">
        <f>_xlfn.XLOOKUP(Table4[[#This Row],[Store_ID]],Table2[Store_ID],Table2[Region],"Unknown")</f>
        <v>East</v>
      </c>
      <c r="G1227">
        <v>2</v>
      </c>
      <c r="H1227">
        <f>IF(ISBLANK(G1227),AVERAGE(Table4[Quantity]),(G1227))</f>
        <v>2</v>
      </c>
      <c r="I1227">
        <v>682.7</v>
      </c>
      <c r="J1227">
        <f>IF(ISBLANK(I1227),AVERAGE(Table4[Unit_Price]),(I1227))</f>
        <v>682.7</v>
      </c>
      <c r="K1227">
        <v>0.13</v>
      </c>
      <c r="L1227">
        <f>Table4[[#This Row],[Quantity cleaned]]*Table4[[#This Row],[Unit Price Cleaned]]*(1-Table4[[#This Row],[Discount]])</f>
        <v>1187.8980000000001</v>
      </c>
      <c r="M1227">
        <f>IF(ISBLANK(L1227),AVERAGE(Table4[Total Amount]),(L1227))</f>
        <v>1187.8980000000001</v>
      </c>
      <c r="N1227" t="str">
        <f>_xlfn.XLOOKUP(Table4[[#This Row],[Product_ID]],Product_Dim[Product_ID],Product_Dim[Product_Name],"Missing")</f>
        <v>Microwave Oven</v>
      </c>
      <c r="O1227" t="str">
        <f>_xlfn.XLOOKUP(Table4[[#This Row],[Product_ID]],Product_Dim[Product_ID],Product_Dim[Category],0)</f>
        <v>Home</v>
      </c>
      <c r="P1227">
        <f>_xlfn.XLOOKUP(Table4[[#This Row],[Product_ID]],Product_Dim[Product_ID],Product_Dim[Cost Cleaned2],"0")</f>
        <v>447.43</v>
      </c>
      <c r="Q1227" s="4">
        <f>IFERROR(Table4[[#This Row],[Total Amount]]-Table4[[#This Row],[Cost]]*Table4[[#This Row],[Quantity]],0)</f>
        <v>293.03800000000012</v>
      </c>
    </row>
    <row r="1228" spans="1:17" x14ac:dyDescent="0.35">
      <c r="A1228" t="s">
        <v>3041</v>
      </c>
      <c r="B1228" s="1">
        <v>45345</v>
      </c>
      <c r="C1228" t="s">
        <v>1012</v>
      </c>
      <c r="D1228" t="s">
        <v>1580</v>
      </c>
      <c r="E1228" t="s">
        <v>1804</v>
      </c>
      <c r="F1228" t="str">
        <f>_xlfn.XLOOKUP(Table4[[#This Row],[Store_ID]],Table2[Store_ID],Table2[Region],"Unknown")</f>
        <v>East</v>
      </c>
      <c r="G1228">
        <v>3</v>
      </c>
      <c r="H1228">
        <f>IF(ISBLANK(G1228),AVERAGE(Table4[Quantity]),(G1228))</f>
        <v>3</v>
      </c>
      <c r="I1228">
        <v>726.97</v>
      </c>
      <c r="J1228">
        <f>IF(ISBLANK(I1228),AVERAGE(Table4[Unit_Price]),(I1228))</f>
        <v>726.97</v>
      </c>
      <c r="K1228">
        <v>0.04</v>
      </c>
      <c r="L1228">
        <f>Table4[[#This Row],[Quantity cleaned]]*Table4[[#This Row],[Unit Price Cleaned]]*(1-Table4[[#This Row],[Discount]])</f>
        <v>2093.6735999999996</v>
      </c>
      <c r="M1228">
        <f>IF(ISBLANK(L1228),AVERAGE(Table4[Total Amount]),(L1228))</f>
        <v>2093.6735999999996</v>
      </c>
      <c r="N1228" t="str">
        <f>_xlfn.XLOOKUP(Table4[[#This Row],[Product_ID]],Product_Dim[Product_ID],Product_Dim[Product_Name],"Missing")</f>
        <v>Knee Support Brace</v>
      </c>
      <c r="O1228" t="str">
        <f>_xlfn.XLOOKUP(Table4[[#This Row],[Product_ID]],Product_Dim[Product_ID],Product_Dim[Category],0)</f>
        <v>Sports</v>
      </c>
      <c r="P1228">
        <f>_xlfn.XLOOKUP(Table4[[#This Row],[Product_ID]],Product_Dim[Product_ID],Product_Dim[Cost Cleaned2],"0")</f>
        <v>21.34</v>
      </c>
      <c r="Q1228" s="4">
        <f>IFERROR(Table4[[#This Row],[Total Amount]]-Table4[[#This Row],[Cost]]*Table4[[#This Row],[Quantity]],0)</f>
        <v>2029.6535999999996</v>
      </c>
    </row>
    <row r="1229" spans="1:17" x14ac:dyDescent="0.35">
      <c r="A1229" t="s">
        <v>3042</v>
      </c>
      <c r="B1229" s="1">
        <v>45681</v>
      </c>
      <c r="C1229" t="s">
        <v>1264</v>
      </c>
      <c r="D1229" t="s">
        <v>1660</v>
      </c>
      <c r="E1229" t="s">
        <v>1780</v>
      </c>
      <c r="F1229" t="str">
        <f>_xlfn.XLOOKUP(Table4[[#This Row],[Store_ID]],Table2[Store_ID],Table2[Region],"Unknown")</f>
        <v>South</v>
      </c>
      <c r="G1229">
        <v>2</v>
      </c>
      <c r="H1229">
        <f>IF(ISBLANK(G1229),AVERAGE(Table4[Quantity]),(G1229))</f>
        <v>2</v>
      </c>
      <c r="I1229">
        <v>107.97</v>
      </c>
      <c r="J1229">
        <f>IF(ISBLANK(I1229),AVERAGE(Table4[Unit_Price]),(I1229))</f>
        <v>107.97</v>
      </c>
      <c r="K1229">
        <v>0.06</v>
      </c>
      <c r="L1229">
        <f>Table4[[#This Row],[Quantity cleaned]]*Table4[[#This Row],[Unit Price Cleaned]]*(1-Table4[[#This Row],[Discount]])</f>
        <v>202.9836</v>
      </c>
      <c r="M1229">
        <f>IF(ISBLANK(L1229),AVERAGE(Table4[Total Amount]),(L1229))</f>
        <v>202.9836</v>
      </c>
      <c r="N1229" t="str">
        <f>_xlfn.XLOOKUP(Table4[[#This Row],[Product_ID]],Product_Dim[Product_ID],Product_Dim[Product_Name],"Missing")</f>
        <v>Men's Hair Styling Gel</v>
      </c>
      <c r="O1229" t="str">
        <f>_xlfn.XLOOKUP(Table4[[#This Row],[Product_ID]],Product_Dim[Product_ID],Product_Dim[Category],0)</f>
        <v>Beauty</v>
      </c>
      <c r="P1229">
        <f>_xlfn.XLOOKUP(Table4[[#This Row],[Product_ID]],Product_Dim[Product_ID],Product_Dim[Cost Cleaned2],"0")</f>
        <v>17.309999999999999</v>
      </c>
      <c r="Q1229" s="4">
        <f>IFERROR(Table4[[#This Row],[Total Amount]]-Table4[[#This Row],[Cost]]*Table4[[#This Row],[Quantity]],0)</f>
        <v>168.36359999999999</v>
      </c>
    </row>
    <row r="1230" spans="1:17" x14ac:dyDescent="0.35">
      <c r="A1230" t="s">
        <v>3043</v>
      </c>
      <c r="B1230" s="1">
        <v>45785</v>
      </c>
      <c r="C1230" t="s">
        <v>35</v>
      </c>
      <c r="D1230" t="s">
        <v>1549</v>
      </c>
      <c r="E1230" t="s">
        <v>1793</v>
      </c>
      <c r="F1230" t="str">
        <f>_xlfn.XLOOKUP(Table4[[#This Row],[Store_ID]],Table2[Store_ID],Table2[Region],"Unknown")</f>
        <v>South</v>
      </c>
      <c r="G1230">
        <v>1</v>
      </c>
      <c r="H1230">
        <f>IF(ISBLANK(G1230),AVERAGE(Table4[Quantity]),(G1230))</f>
        <v>1</v>
      </c>
      <c r="I1230">
        <v>38.880000000000003</v>
      </c>
      <c r="J1230">
        <f>IF(ISBLANK(I1230),AVERAGE(Table4[Unit_Price]),(I1230))</f>
        <v>38.880000000000003</v>
      </c>
      <c r="K1230">
        <v>0.16</v>
      </c>
      <c r="L1230">
        <f>Table4[[#This Row],[Quantity cleaned]]*Table4[[#This Row],[Unit Price Cleaned]]*(1-Table4[[#This Row],[Discount]])</f>
        <v>32.659199999999998</v>
      </c>
      <c r="M1230">
        <f>IF(ISBLANK(L1230),AVERAGE(Table4[Total Amount]),(L1230))</f>
        <v>32.659199999999998</v>
      </c>
      <c r="N1230" t="str">
        <f>_xlfn.XLOOKUP(Table4[[#This Row],[Product_ID]],Product_Dim[Product_ID],Product_Dim[Product_Name],"Missing")</f>
        <v>Men's Leather Belt</v>
      </c>
      <c r="O1230" t="str">
        <f>_xlfn.XLOOKUP(Table4[[#This Row],[Product_ID]],Product_Dim[Product_ID],Product_Dim[Category],0)</f>
        <v>Clothing</v>
      </c>
      <c r="P1230">
        <f>_xlfn.XLOOKUP(Table4[[#This Row],[Product_ID]],Product_Dim[Product_ID],Product_Dim[Cost Cleaned2],"0")</f>
        <v>261</v>
      </c>
      <c r="Q1230" s="4">
        <f>IFERROR(Table4[[#This Row],[Total Amount]]-Table4[[#This Row],[Cost]]*Table4[[#This Row],[Quantity]],0)</f>
        <v>-228.3408</v>
      </c>
    </row>
    <row r="1231" spans="1:17" x14ac:dyDescent="0.35">
      <c r="A1231" t="s">
        <v>3044</v>
      </c>
      <c r="B1231" s="1">
        <v>45823</v>
      </c>
      <c r="C1231" t="s">
        <v>279</v>
      </c>
      <c r="D1231" t="s">
        <v>1574</v>
      </c>
      <c r="E1231" t="s">
        <v>1801</v>
      </c>
      <c r="F1231" t="str">
        <f>_xlfn.XLOOKUP(Table4[[#This Row],[Store_ID]],Table2[Store_ID],Table2[Region],"Unknown")</f>
        <v>North</v>
      </c>
      <c r="G1231">
        <v>3</v>
      </c>
      <c r="H1231">
        <f>IF(ISBLANK(G1231),AVERAGE(Table4[Quantity]),(G1231))</f>
        <v>3</v>
      </c>
      <c r="I1231">
        <v>484.39</v>
      </c>
      <c r="J1231">
        <f>IF(ISBLANK(I1231),AVERAGE(Table4[Unit_Price]),(I1231))</f>
        <v>484.39</v>
      </c>
      <c r="K1231">
        <v>0.28999999999999998</v>
      </c>
      <c r="L1231">
        <f>Table4[[#This Row],[Quantity cleaned]]*Table4[[#This Row],[Unit Price Cleaned]]*(1-Table4[[#This Row],[Discount]])</f>
        <v>1031.7507000000001</v>
      </c>
      <c r="M1231">
        <f>IF(ISBLANK(L1231),AVERAGE(Table4[Total Amount]),(L1231))</f>
        <v>1031.7507000000001</v>
      </c>
      <c r="N1231" t="str">
        <f>_xlfn.XLOOKUP(Table4[[#This Row],[Product_ID]],Product_Dim[Product_ID],Product_Dim[Product_Name],"Missing")</f>
        <v>Beard Grooming Kit</v>
      </c>
      <c r="O1231" t="str">
        <f>_xlfn.XLOOKUP(Table4[[#This Row],[Product_ID]],Product_Dim[Product_ID],Product_Dim[Category],0)</f>
        <v>Beauty</v>
      </c>
      <c r="P1231">
        <f>_xlfn.XLOOKUP(Table4[[#This Row],[Product_ID]],Product_Dim[Product_ID],Product_Dim[Cost Cleaned2],"0")</f>
        <v>337.42</v>
      </c>
      <c r="Q1231" s="4">
        <f>IFERROR(Table4[[#This Row],[Total Amount]]-Table4[[#This Row],[Cost]]*Table4[[#This Row],[Quantity]],0)</f>
        <v>19.490700000000061</v>
      </c>
    </row>
    <row r="1232" spans="1:17" x14ac:dyDescent="0.35">
      <c r="A1232" t="s">
        <v>3045</v>
      </c>
      <c r="B1232" s="1">
        <v>45572</v>
      </c>
      <c r="C1232" t="s">
        <v>77</v>
      </c>
      <c r="D1232" t="s">
        <v>1702</v>
      </c>
      <c r="E1232" t="s">
        <v>1795</v>
      </c>
      <c r="F1232" t="str">
        <f>_xlfn.XLOOKUP(Table4[[#This Row],[Store_ID]],Table2[Store_ID],Table2[Region],"Unknown")</f>
        <v>North</v>
      </c>
      <c r="G1232">
        <v>2</v>
      </c>
      <c r="H1232">
        <f>IF(ISBLANK(G1232),AVERAGE(Table4[Quantity]),(G1232))</f>
        <v>2</v>
      </c>
      <c r="I1232">
        <v>949.3</v>
      </c>
      <c r="J1232">
        <f>IF(ISBLANK(I1232),AVERAGE(Table4[Unit_Price]),(I1232))</f>
        <v>949.3</v>
      </c>
      <c r="K1232">
        <v>0.08</v>
      </c>
      <c r="L1232">
        <f>Table4[[#This Row],[Quantity cleaned]]*Table4[[#This Row],[Unit Price Cleaned]]*(1-Table4[[#This Row],[Discount]])</f>
        <v>1746.712</v>
      </c>
      <c r="M1232">
        <f>IF(ISBLANK(L1232),AVERAGE(Table4[Total Amount]),(L1232))</f>
        <v>1746.712</v>
      </c>
      <c r="N1232" t="str">
        <f>_xlfn.XLOOKUP(Table4[[#This Row],[Product_ID]],Product_Dim[Product_ID],Product_Dim[Product_Name],"Missing")</f>
        <v>Wall-Mounted Spice Rack</v>
      </c>
      <c r="O1232" t="str">
        <f>_xlfn.XLOOKUP(Table4[[#This Row],[Product_ID]],Product_Dim[Product_ID],Product_Dim[Category],0)</f>
        <v>Home</v>
      </c>
      <c r="P1232">
        <f>_xlfn.XLOOKUP(Table4[[#This Row],[Product_ID]],Product_Dim[Product_ID],Product_Dim[Cost Cleaned2],"0")</f>
        <v>143.43</v>
      </c>
      <c r="Q1232" s="4">
        <f>IFERROR(Table4[[#This Row],[Total Amount]]-Table4[[#This Row],[Cost]]*Table4[[#This Row],[Quantity]],0)</f>
        <v>1459.8519999999999</v>
      </c>
    </row>
    <row r="1233" spans="1:17" x14ac:dyDescent="0.35">
      <c r="A1233" t="s">
        <v>3046</v>
      </c>
      <c r="B1233" s="1">
        <v>45259</v>
      </c>
      <c r="C1233" t="s">
        <v>1338</v>
      </c>
      <c r="D1233" t="s">
        <v>1684</v>
      </c>
      <c r="E1233" t="s">
        <v>1770</v>
      </c>
      <c r="F1233" t="str">
        <f>_xlfn.XLOOKUP(Table4[[#This Row],[Store_ID]],Table2[Store_ID],Table2[Region],"Unknown")</f>
        <v>East</v>
      </c>
      <c r="G1233">
        <v>3</v>
      </c>
      <c r="H1233">
        <f>IF(ISBLANK(G1233),AVERAGE(Table4[Quantity]),(G1233))</f>
        <v>3</v>
      </c>
      <c r="I1233">
        <v>664.75</v>
      </c>
      <c r="J1233">
        <f>IF(ISBLANK(I1233),AVERAGE(Table4[Unit_Price]),(I1233))</f>
        <v>664.75</v>
      </c>
      <c r="K1233">
        <v>0.12</v>
      </c>
      <c r="L1233">
        <f>Table4[[#This Row],[Quantity cleaned]]*Table4[[#This Row],[Unit Price Cleaned]]*(1-Table4[[#This Row],[Discount]])</f>
        <v>1754.94</v>
      </c>
      <c r="M1233">
        <f>IF(ISBLANK(L1233),AVERAGE(Table4[Total Amount]),(L1233))</f>
        <v>1754.94</v>
      </c>
      <c r="N1233" t="str">
        <f>_xlfn.XLOOKUP(Table4[[#This Row],[Product_ID]],Product_Dim[Product_ID],Product_Dim[Product_Name],"Missing")</f>
        <v>Hair Repair Oil Treatment</v>
      </c>
      <c r="O1233" t="str">
        <f>_xlfn.XLOOKUP(Table4[[#This Row],[Product_ID]],Product_Dim[Product_ID],Product_Dim[Category],0)</f>
        <v>Beauty</v>
      </c>
      <c r="P1233">
        <f>_xlfn.XLOOKUP(Table4[[#This Row],[Product_ID]],Product_Dim[Product_ID],Product_Dim[Cost Cleaned2],"0")</f>
        <v>214.32</v>
      </c>
      <c r="Q1233" s="4">
        <f>IFERROR(Table4[[#This Row],[Total Amount]]-Table4[[#This Row],[Cost]]*Table4[[#This Row],[Quantity]],0)</f>
        <v>1111.98</v>
      </c>
    </row>
    <row r="1234" spans="1:17" x14ac:dyDescent="0.35">
      <c r="A1234" t="s">
        <v>3047</v>
      </c>
      <c r="B1234" s="1">
        <v>45740</v>
      </c>
      <c r="C1234" t="s">
        <v>891</v>
      </c>
      <c r="D1234" t="s">
        <v>1682</v>
      </c>
      <c r="E1234" t="s">
        <v>1801</v>
      </c>
      <c r="F1234" t="str">
        <f>_xlfn.XLOOKUP(Table4[[#This Row],[Store_ID]],Table2[Store_ID],Table2[Region],"Unknown")</f>
        <v>North</v>
      </c>
      <c r="G1234">
        <v>3</v>
      </c>
      <c r="H1234">
        <f>IF(ISBLANK(G1234),AVERAGE(Table4[Quantity]),(G1234))</f>
        <v>3</v>
      </c>
      <c r="I1234">
        <v>190.04</v>
      </c>
      <c r="J1234">
        <f>IF(ISBLANK(I1234),AVERAGE(Table4[Unit_Price]),(I1234))</f>
        <v>190.04</v>
      </c>
      <c r="K1234">
        <v>7.0000000000000007E-2</v>
      </c>
      <c r="L1234">
        <f>Table4[[#This Row],[Quantity cleaned]]*Table4[[#This Row],[Unit Price Cleaned]]*(1-Table4[[#This Row],[Discount]])</f>
        <v>530.21159999999998</v>
      </c>
      <c r="M1234">
        <f>IF(ISBLANK(L1234),AVERAGE(Table4[Total Amount]),(L1234))</f>
        <v>530.21159999999998</v>
      </c>
      <c r="N1234" t="str">
        <f>_xlfn.XLOOKUP(Table4[[#This Row],[Product_ID]],Product_Dim[Product_ID],Product_Dim[Product_Name],"Missing")</f>
        <v>Kitchen Storage Rack</v>
      </c>
      <c r="O1234" t="str">
        <f>_xlfn.XLOOKUP(Table4[[#This Row],[Product_ID]],Product_Dim[Product_ID],Product_Dim[Category],0)</f>
        <v>Home</v>
      </c>
      <c r="P1234">
        <f>_xlfn.XLOOKUP(Table4[[#This Row],[Product_ID]],Product_Dim[Product_ID],Product_Dim[Cost Cleaned2],"0")</f>
        <v>138.05000000000001</v>
      </c>
      <c r="Q1234" s="4">
        <f>IFERROR(Table4[[#This Row],[Total Amount]]-Table4[[#This Row],[Cost]]*Table4[[#This Row],[Quantity]],0)</f>
        <v>116.06159999999994</v>
      </c>
    </row>
    <row r="1235" spans="1:17" x14ac:dyDescent="0.35">
      <c r="A1235" t="s">
        <v>3048</v>
      </c>
      <c r="B1235" s="1">
        <v>45869</v>
      </c>
      <c r="C1235" t="s">
        <v>876</v>
      </c>
      <c r="D1235" t="s">
        <v>1554</v>
      </c>
      <c r="E1235" t="s">
        <v>1795</v>
      </c>
      <c r="F1235" t="str">
        <f>_xlfn.XLOOKUP(Table4[[#This Row],[Store_ID]],Table2[Store_ID],Table2[Region],"Unknown")</f>
        <v>North</v>
      </c>
      <c r="G1235">
        <v>3</v>
      </c>
      <c r="H1235">
        <f>IF(ISBLANK(G1235),AVERAGE(Table4[Quantity]),(G1235))</f>
        <v>3</v>
      </c>
      <c r="I1235">
        <v>754.02</v>
      </c>
      <c r="J1235">
        <f>IF(ISBLANK(I1235),AVERAGE(Table4[Unit_Price]),(I1235))</f>
        <v>754.02</v>
      </c>
      <c r="K1235">
        <v>0.1</v>
      </c>
      <c r="L1235">
        <f>Table4[[#This Row],[Quantity cleaned]]*Table4[[#This Row],[Unit Price Cleaned]]*(1-Table4[[#This Row],[Discount]])</f>
        <v>2035.854</v>
      </c>
      <c r="M1235">
        <f>IF(ISBLANK(L1235),AVERAGE(Table4[Total Amount]),(L1235))</f>
        <v>2035.854</v>
      </c>
      <c r="N1235" t="str">
        <f>_xlfn.XLOOKUP(Table4[[#This Row],[Product_ID]],Product_Dim[Product_ID],Product_Dim[Product_Name],"Missing")</f>
        <v>LED Table Lamp</v>
      </c>
      <c r="O1235" t="str">
        <f>_xlfn.XLOOKUP(Table4[[#This Row],[Product_ID]],Product_Dim[Product_ID],Product_Dim[Category],0)</f>
        <v>Home</v>
      </c>
      <c r="P1235">
        <f>_xlfn.XLOOKUP(Table4[[#This Row],[Product_ID]],Product_Dim[Product_ID],Product_Dim[Cost Cleaned2],"0")</f>
        <v>218.86</v>
      </c>
      <c r="Q1235" s="4">
        <f>IFERROR(Table4[[#This Row],[Total Amount]]-Table4[[#This Row],[Cost]]*Table4[[#This Row],[Quantity]],0)</f>
        <v>1379.2739999999999</v>
      </c>
    </row>
    <row r="1236" spans="1:17" x14ac:dyDescent="0.35">
      <c r="A1236" t="s">
        <v>3049</v>
      </c>
      <c r="B1236" s="1">
        <v>45526</v>
      </c>
      <c r="C1236" t="s">
        <v>1194</v>
      </c>
      <c r="D1236" t="s">
        <v>1610</v>
      </c>
      <c r="E1236" t="s">
        <v>1788</v>
      </c>
      <c r="F1236" t="str">
        <f>_xlfn.XLOOKUP(Table4[[#This Row],[Store_ID]],Table2[Store_ID],Table2[Region],"Unknown")</f>
        <v>North</v>
      </c>
      <c r="G1236">
        <v>4</v>
      </c>
      <c r="H1236">
        <f>IF(ISBLANK(G1236),AVERAGE(Table4[Quantity]),(G1236))</f>
        <v>4</v>
      </c>
      <c r="I1236">
        <v>94.13</v>
      </c>
      <c r="J1236">
        <f>IF(ISBLANK(I1236),AVERAGE(Table4[Unit_Price]),(I1236))</f>
        <v>94.13</v>
      </c>
      <c r="K1236">
        <v>0.04</v>
      </c>
      <c r="L1236">
        <f>Table4[[#This Row],[Quantity cleaned]]*Table4[[#This Row],[Unit Price Cleaned]]*(1-Table4[[#This Row],[Discount]])</f>
        <v>361.45919999999995</v>
      </c>
      <c r="M1236">
        <f>IF(ISBLANK(L1236),AVERAGE(Table4[Total Amount]),(L1236))</f>
        <v>361.45919999999995</v>
      </c>
      <c r="N1236" t="str">
        <f>_xlfn.XLOOKUP(Table4[[#This Row],[Product_ID]],Product_Dim[Product_ID],Product_Dim[Product_Name],"Missing")</f>
        <v>Gaming Mechanical Keyboard</v>
      </c>
      <c r="O1236" t="str">
        <f>_xlfn.XLOOKUP(Table4[[#This Row],[Product_ID]],Product_Dim[Product_ID],Product_Dim[Category],0)</f>
        <v>Electronics</v>
      </c>
      <c r="P1236">
        <f>_xlfn.XLOOKUP(Table4[[#This Row],[Product_ID]],Product_Dim[Product_ID],Product_Dim[Cost Cleaned2],"0")</f>
        <v>419.28</v>
      </c>
      <c r="Q1236" s="4">
        <f>IFERROR(Table4[[#This Row],[Total Amount]]-Table4[[#This Row],[Cost]]*Table4[[#This Row],[Quantity]],0)</f>
        <v>-1315.6607999999999</v>
      </c>
    </row>
    <row r="1237" spans="1:17" x14ac:dyDescent="0.35">
      <c r="A1237" t="s">
        <v>3050</v>
      </c>
      <c r="B1237" s="1">
        <v>45489</v>
      </c>
      <c r="C1237" t="s">
        <v>1438</v>
      </c>
      <c r="D1237" t="s">
        <v>1540</v>
      </c>
      <c r="E1237" t="s">
        <v>1795</v>
      </c>
      <c r="F1237" t="str">
        <f>_xlfn.XLOOKUP(Table4[[#This Row],[Store_ID]],Table2[Store_ID],Table2[Region],"Unknown")</f>
        <v>North</v>
      </c>
      <c r="G1237">
        <v>3</v>
      </c>
      <c r="H1237">
        <f>IF(ISBLANK(G1237),AVERAGE(Table4[Quantity]),(G1237))</f>
        <v>3</v>
      </c>
      <c r="I1237">
        <v>402.3</v>
      </c>
      <c r="J1237">
        <f>IF(ISBLANK(I1237),AVERAGE(Table4[Unit_Price]),(I1237))</f>
        <v>402.3</v>
      </c>
      <c r="K1237">
        <v>0.21</v>
      </c>
      <c r="L1237">
        <f>Table4[[#This Row],[Quantity cleaned]]*Table4[[#This Row],[Unit Price Cleaned]]*(1-Table4[[#This Row],[Discount]])</f>
        <v>953.45100000000014</v>
      </c>
      <c r="M1237">
        <f>IF(ISBLANK(L1237),AVERAGE(Table4[Total Amount]),(L1237))</f>
        <v>953.45100000000014</v>
      </c>
      <c r="N1237" t="str">
        <f>_xlfn.XLOOKUP(Table4[[#This Row],[Product_ID]],Product_Dim[Product_ID],Product_Dim[Product_Name],"Missing")</f>
        <v>Men's Graphic T-Shirt</v>
      </c>
      <c r="O1237" t="str">
        <f>_xlfn.XLOOKUP(Table4[[#This Row],[Product_ID]],Product_Dim[Product_ID],Product_Dim[Category],0)</f>
        <v>Clothing</v>
      </c>
      <c r="P1237">
        <f>_xlfn.XLOOKUP(Table4[[#This Row],[Product_ID]],Product_Dim[Product_ID],Product_Dim[Cost Cleaned2],"0")</f>
        <v>342.56</v>
      </c>
      <c r="Q1237" s="4">
        <f>IFERROR(Table4[[#This Row],[Total Amount]]-Table4[[#This Row],[Cost]]*Table4[[#This Row],[Quantity]],0)</f>
        <v>-74.228999999999928</v>
      </c>
    </row>
    <row r="1238" spans="1:17" x14ac:dyDescent="0.35">
      <c r="A1238" t="s">
        <v>3051</v>
      </c>
      <c r="B1238" s="1">
        <v>45908</v>
      </c>
      <c r="C1238" t="s">
        <v>762</v>
      </c>
      <c r="D1238" t="s">
        <v>1714</v>
      </c>
      <c r="E1238" t="s">
        <v>1773</v>
      </c>
      <c r="F1238" t="str">
        <f>_xlfn.XLOOKUP(Table4[[#This Row],[Store_ID]],Table2[Store_ID],Table2[Region],"Unknown")</f>
        <v>South</v>
      </c>
      <c r="G1238">
        <v>1</v>
      </c>
      <c r="H1238">
        <f>IF(ISBLANK(G1238),AVERAGE(Table4[Quantity]),(G1238))</f>
        <v>1</v>
      </c>
      <c r="I1238">
        <v>729.05</v>
      </c>
      <c r="J1238">
        <f>IF(ISBLANK(I1238),AVERAGE(Table4[Unit_Price]),(I1238))</f>
        <v>729.05</v>
      </c>
      <c r="K1238">
        <v>0.06</v>
      </c>
      <c r="L1238">
        <f>Table4[[#This Row],[Quantity cleaned]]*Table4[[#This Row],[Unit Price Cleaned]]*(1-Table4[[#This Row],[Discount]])</f>
        <v>685.3069999999999</v>
      </c>
      <c r="M1238">
        <f>IF(ISBLANK(L1238),AVERAGE(Table4[Total Amount]),(L1238))</f>
        <v>685.3069999999999</v>
      </c>
      <c r="N1238" t="str">
        <f>_xlfn.XLOOKUP(Table4[[#This Row],[Product_ID]],Product_Dim[Product_ID],Product_Dim[Product_Name],"Missing")</f>
        <v>Kitchen Cutting Board</v>
      </c>
      <c r="O1238" t="str">
        <f>_xlfn.XLOOKUP(Table4[[#This Row],[Product_ID]],Product_Dim[Product_ID],Product_Dim[Category],0)</f>
        <v>Home</v>
      </c>
      <c r="P1238">
        <f>_xlfn.XLOOKUP(Table4[[#This Row],[Product_ID]],Product_Dim[Product_ID],Product_Dim[Cost Cleaned2],"0")</f>
        <v>176.07</v>
      </c>
      <c r="Q1238" s="4">
        <f>IFERROR(Table4[[#This Row],[Total Amount]]-Table4[[#This Row],[Cost]]*Table4[[#This Row],[Quantity]],0)</f>
        <v>509.23699999999991</v>
      </c>
    </row>
    <row r="1239" spans="1:17" x14ac:dyDescent="0.35">
      <c r="A1239" t="s">
        <v>3052</v>
      </c>
      <c r="B1239" s="1">
        <v>45912</v>
      </c>
      <c r="C1239" t="s">
        <v>453</v>
      </c>
      <c r="D1239" t="s">
        <v>1722</v>
      </c>
      <c r="E1239" t="s">
        <v>1791</v>
      </c>
      <c r="F1239" t="str">
        <f>_xlfn.XLOOKUP(Table4[[#This Row],[Store_ID]],Table2[Store_ID],Table2[Region],"Unknown")</f>
        <v>East</v>
      </c>
      <c r="G1239">
        <v>1</v>
      </c>
      <c r="H1239">
        <f>IF(ISBLANK(G1239),AVERAGE(Table4[Quantity]),(G1239))</f>
        <v>1</v>
      </c>
      <c r="I1239">
        <v>822.6</v>
      </c>
      <c r="J1239">
        <f>IF(ISBLANK(I1239),AVERAGE(Table4[Unit_Price]),(I1239))</f>
        <v>822.6</v>
      </c>
      <c r="K1239">
        <v>0.28999999999999998</v>
      </c>
      <c r="L1239">
        <f>Table4[[#This Row],[Quantity cleaned]]*Table4[[#This Row],[Unit Price Cleaned]]*(1-Table4[[#This Row],[Discount]])</f>
        <v>584.04599999999994</v>
      </c>
      <c r="M1239">
        <f>IF(ISBLANK(L1239),AVERAGE(Table4[Total Amount]),(L1239))</f>
        <v>584.04599999999994</v>
      </c>
      <c r="N1239" t="str">
        <f>_xlfn.XLOOKUP(Table4[[#This Row],[Product_ID]],Product_Dim[Product_ID],Product_Dim[Product_Name],"Missing")</f>
        <v>Gaming Mouse Pad XL</v>
      </c>
      <c r="O1239" t="str">
        <f>_xlfn.XLOOKUP(Table4[[#This Row],[Product_ID]],Product_Dim[Product_ID],Product_Dim[Category],0)</f>
        <v>Electronics</v>
      </c>
      <c r="P1239">
        <f>_xlfn.XLOOKUP(Table4[[#This Row],[Product_ID]],Product_Dim[Product_ID],Product_Dim[Cost Cleaned2],"0")</f>
        <v>340.14</v>
      </c>
      <c r="Q1239" s="4">
        <f>IFERROR(Table4[[#This Row],[Total Amount]]-Table4[[#This Row],[Cost]]*Table4[[#This Row],[Quantity]],0)</f>
        <v>243.90599999999995</v>
      </c>
    </row>
    <row r="1240" spans="1:17" x14ac:dyDescent="0.35">
      <c r="A1240" t="s">
        <v>3053</v>
      </c>
      <c r="B1240" s="1">
        <v>45771</v>
      </c>
      <c r="C1240" t="s">
        <v>629</v>
      </c>
      <c r="D1240" t="s">
        <v>1708</v>
      </c>
      <c r="E1240" t="s">
        <v>1776</v>
      </c>
      <c r="F1240" t="str">
        <f>_xlfn.XLOOKUP(Table4[[#This Row],[Store_ID]],Table2[Store_ID],Table2[Region],"Unknown")</f>
        <v>West</v>
      </c>
      <c r="G1240">
        <v>2</v>
      </c>
      <c r="H1240">
        <f>IF(ISBLANK(G1240),AVERAGE(Table4[Quantity]),(G1240))</f>
        <v>2</v>
      </c>
      <c r="I1240">
        <v>327.25</v>
      </c>
      <c r="J1240">
        <f>IF(ISBLANK(I1240),AVERAGE(Table4[Unit_Price]),(I1240))</f>
        <v>327.25</v>
      </c>
      <c r="K1240">
        <v>0.19</v>
      </c>
      <c r="L1240">
        <f>Table4[[#This Row],[Quantity cleaned]]*Table4[[#This Row],[Unit Price Cleaned]]*(1-Table4[[#This Row],[Discount]])</f>
        <v>530.14499999999998</v>
      </c>
      <c r="M1240">
        <f>IF(ISBLANK(L1240),AVERAGE(Table4[Total Amount]),(L1240))</f>
        <v>530.14499999999998</v>
      </c>
      <c r="N1240" t="str">
        <f>_xlfn.XLOOKUP(Table4[[#This Row],[Product_ID]],Product_Dim[Product_ID],Product_Dim[Product_Name],"Missing")</f>
        <v>Hydrating Face Cleanser</v>
      </c>
      <c r="O1240" t="str">
        <f>_xlfn.XLOOKUP(Table4[[#This Row],[Product_ID]],Product_Dim[Product_ID],Product_Dim[Category],0)</f>
        <v>Beauty</v>
      </c>
      <c r="P1240">
        <f>_xlfn.XLOOKUP(Table4[[#This Row],[Product_ID]],Product_Dim[Product_ID],Product_Dim[Cost Cleaned2],"0")</f>
        <v>254.04361702127662</v>
      </c>
      <c r="Q1240" s="4">
        <f>IFERROR(Table4[[#This Row],[Total Amount]]-Table4[[#This Row],[Cost]]*Table4[[#This Row],[Quantity]],0)</f>
        <v>22.057765957446748</v>
      </c>
    </row>
    <row r="1241" spans="1:17" x14ac:dyDescent="0.35">
      <c r="A1241" t="s">
        <v>3054</v>
      </c>
      <c r="B1241" s="1">
        <v>45619</v>
      </c>
      <c r="C1241" t="s">
        <v>299</v>
      </c>
      <c r="D1241" t="s">
        <v>1682</v>
      </c>
      <c r="E1241" t="s">
        <v>1780</v>
      </c>
      <c r="F1241" t="str">
        <f>_xlfn.XLOOKUP(Table4[[#This Row],[Store_ID]],Table2[Store_ID],Table2[Region],"Unknown")</f>
        <v>South</v>
      </c>
      <c r="G1241">
        <v>4</v>
      </c>
      <c r="H1241">
        <f>IF(ISBLANK(G1241),AVERAGE(Table4[Quantity]),(G1241))</f>
        <v>4</v>
      </c>
      <c r="I1241">
        <v>930.38</v>
      </c>
      <c r="J1241">
        <f>IF(ISBLANK(I1241),AVERAGE(Table4[Unit_Price]),(I1241))</f>
        <v>930.38</v>
      </c>
      <c r="K1241">
        <v>0</v>
      </c>
      <c r="L1241">
        <f>Table4[[#This Row],[Quantity cleaned]]*Table4[[#This Row],[Unit Price Cleaned]]*(1-Table4[[#This Row],[Discount]])</f>
        <v>3721.52</v>
      </c>
      <c r="M1241">
        <f>IF(ISBLANK(L1241),AVERAGE(Table4[Total Amount]),(L1241))</f>
        <v>3721.52</v>
      </c>
      <c r="N1241" t="str">
        <f>_xlfn.XLOOKUP(Table4[[#This Row],[Product_ID]],Product_Dim[Product_ID],Product_Dim[Product_Name],"Missing")</f>
        <v>Kitchen Storage Rack</v>
      </c>
      <c r="O1241" t="str">
        <f>_xlfn.XLOOKUP(Table4[[#This Row],[Product_ID]],Product_Dim[Product_ID],Product_Dim[Category],0)</f>
        <v>Home</v>
      </c>
      <c r="P1241">
        <f>_xlfn.XLOOKUP(Table4[[#This Row],[Product_ID]],Product_Dim[Product_ID],Product_Dim[Cost Cleaned2],"0")</f>
        <v>138.05000000000001</v>
      </c>
      <c r="Q1241" s="4">
        <f>IFERROR(Table4[[#This Row],[Total Amount]]-Table4[[#This Row],[Cost]]*Table4[[#This Row],[Quantity]],0)</f>
        <v>3169.3199999999997</v>
      </c>
    </row>
    <row r="1242" spans="1:17" x14ac:dyDescent="0.35">
      <c r="A1242" t="s">
        <v>3055</v>
      </c>
      <c r="B1242" s="1">
        <v>45394</v>
      </c>
      <c r="C1242" t="s">
        <v>482</v>
      </c>
      <c r="D1242" t="s">
        <v>1596</v>
      </c>
      <c r="E1242" t="s">
        <v>1767</v>
      </c>
      <c r="F1242" t="str">
        <f>_xlfn.XLOOKUP(Table4[[#This Row],[Store_ID]],Table2[Store_ID],Table2[Region],"Unknown")</f>
        <v>North</v>
      </c>
      <c r="G1242">
        <v>2</v>
      </c>
      <c r="H1242">
        <f>IF(ISBLANK(G1242),AVERAGE(Table4[Quantity]),(G1242))</f>
        <v>2</v>
      </c>
      <c r="I1242">
        <v>437.84</v>
      </c>
      <c r="J1242">
        <f>IF(ISBLANK(I1242),AVERAGE(Table4[Unit_Price]),(I1242))</f>
        <v>437.84</v>
      </c>
      <c r="K1242">
        <v>0.24</v>
      </c>
      <c r="L1242">
        <f>Table4[[#This Row],[Quantity cleaned]]*Table4[[#This Row],[Unit Price Cleaned]]*(1-Table4[[#This Row],[Discount]])</f>
        <v>665.51679999999999</v>
      </c>
      <c r="M1242">
        <f>IF(ISBLANK(L1242),AVERAGE(Table4[Total Amount]),(L1242))</f>
        <v>665.51679999999999</v>
      </c>
      <c r="N1242" t="str">
        <f>_xlfn.XLOOKUP(Table4[[#This Row],[Product_ID]],Product_Dim[Product_ID],Product_Dim[Product_Name],"Missing")</f>
        <v>Decorative Floor Vase</v>
      </c>
      <c r="O1242" t="str">
        <f>_xlfn.XLOOKUP(Table4[[#This Row],[Product_ID]],Product_Dim[Product_ID],Product_Dim[Category],0)</f>
        <v>Home</v>
      </c>
      <c r="P1242">
        <f>_xlfn.XLOOKUP(Table4[[#This Row],[Product_ID]],Product_Dim[Product_ID],Product_Dim[Cost Cleaned2],"0")</f>
        <v>254.04361702127662</v>
      </c>
      <c r="Q1242" s="4">
        <f>IFERROR(Table4[[#This Row],[Total Amount]]-Table4[[#This Row],[Cost]]*Table4[[#This Row],[Quantity]],0)</f>
        <v>157.42956595744675</v>
      </c>
    </row>
    <row r="1243" spans="1:17" x14ac:dyDescent="0.35">
      <c r="A1243" t="s">
        <v>3056</v>
      </c>
      <c r="B1243" s="1">
        <v>45786</v>
      </c>
      <c r="C1243" t="s">
        <v>253</v>
      </c>
      <c r="D1243" t="s">
        <v>1574</v>
      </c>
      <c r="E1243" t="s">
        <v>1798</v>
      </c>
      <c r="F1243" t="str">
        <f>_xlfn.XLOOKUP(Table4[[#This Row],[Store_ID]],Table2[Store_ID],Table2[Region],"Unknown")</f>
        <v>West</v>
      </c>
      <c r="G1243">
        <v>2</v>
      </c>
      <c r="H1243">
        <f>IF(ISBLANK(G1243),AVERAGE(Table4[Quantity]),(G1243))</f>
        <v>2</v>
      </c>
      <c r="I1243">
        <v>126.02</v>
      </c>
      <c r="J1243">
        <f>IF(ISBLANK(I1243),AVERAGE(Table4[Unit_Price]),(I1243))</f>
        <v>126.02</v>
      </c>
      <c r="K1243">
        <v>0.09</v>
      </c>
      <c r="L1243">
        <f>Table4[[#This Row],[Quantity cleaned]]*Table4[[#This Row],[Unit Price Cleaned]]*(1-Table4[[#This Row],[Discount]])</f>
        <v>229.35640000000001</v>
      </c>
      <c r="M1243">
        <f>IF(ISBLANK(L1243),AVERAGE(Table4[Total Amount]),(L1243))</f>
        <v>229.35640000000001</v>
      </c>
      <c r="N1243" t="str">
        <f>_xlfn.XLOOKUP(Table4[[#This Row],[Product_ID]],Product_Dim[Product_ID],Product_Dim[Product_Name],"Missing")</f>
        <v>Beard Grooming Kit</v>
      </c>
      <c r="O1243" t="str">
        <f>_xlfn.XLOOKUP(Table4[[#This Row],[Product_ID]],Product_Dim[Product_ID],Product_Dim[Category],0)</f>
        <v>Beauty</v>
      </c>
      <c r="P1243">
        <f>_xlfn.XLOOKUP(Table4[[#This Row],[Product_ID]],Product_Dim[Product_ID],Product_Dim[Cost Cleaned2],"0")</f>
        <v>337.42</v>
      </c>
      <c r="Q1243" s="4">
        <f>IFERROR(Table4[[#This Row],[Total Amount]]-Table4[[#This Row],[Cost]]*Table4[[#This Row],[Quantity]],0)</f>
        <v>-445.48360000000002</v>
      </c>
    </row>
    <row r="1244" spans="1:17" x14ac:dyDescent="0.35">
      <c r="A1244" t="s">
        <v>3057</v>
      </c>
      <c r="B1244" s="1">
        <v>45692</v>
      </c>
      <c r="C1244" t="s">
        <v>1350</v>
      </c>
      <c r="D1244" t="s">
        <v>1708</v>
      </c>
      <c r="E1244" t="s">
        <v>1795</v>
      </c>
      <c r="F1244" t="str">
        <f>_xlfn.XLOOKUP(Table4[[#This Row],[Store_ID]],Table2[Store_ID],Table2[Region],"Unknown")</f>
        <v>North</v>
      </c>
      <c r="G1244">
        <v>1</v>
      </c>
      <c r="H1244">
        <f>IF(ISBLANK(G1244),AVERAGE(Table4[Quantity]),(G1244))</f>
        <v>1</v>
      </c>
      <c r="I1244">
        <v>860.84</v>
      </c>
      <c r="J1244">
        <f>IF(ISBLANK(I1244),AVERAGE(Table4[Unit_Price]),(I1244))</f>
        <v>860.84</v>
      </c>
      <c r="K1244">
        <v>7.0000000000000007E-2</v>
      </c>
      <c r="L1244">
        <f>Table4[[#This Row],[Quantity cleaned]]*Table4[[#This Row],[Unit Price Cleaned]]*(1-Table4[[#This Row],[Discount]])</f>
        <v>800.58119999999997</v>
      </c>
      <c r="M1244">
        <f>IF(ISBLANK(L1244),AVERAGE(Table4[Total Amount]),(L1244))</f>
        <v>800.58119999999997</v>
      </c>
      <c r="N1244" t="str">
        <f>_xlfn.XLOOKUP(Table4[[#This Row],[Product_ID]],Product_Dim[Product_ID],Product_Dim[Product_Name],"Missing")</f>
        <v>Hydrating Face Cleanser</v>
      </c>
      <c r="O1244" t="str">
        <f>_xlfn.XLOOKUP(Table4[[#This Row],[Product_ID]],Product_Dim[Product_ID],Product_Dim[Category],0)</f>
        <v>Beauty</v>
      </c>
      <c r="P1244">
        <f>_xlfn.XLOOKUP(Table4[[#This Row],[Product_ID]],Product_Dim[Product_ID],Product_Dim[Cost Cleaned2],"0")</f>
        <v>254.04361702127662</v>
      </c>
      <c r="Q1244" s="4">
        <f>IFERROR(Table4[[#This Row],[Total Amount]]-Table4[[#This Row],[Cost]]*Table4[[#This Row],[Quantity]],0)</f>
        <v>546.53758297872332</v>
      </c>
    </row>
    <row r="1245" spans="1:17" x14ac:dyDescent="0.35">
      <c r="A1245" t="s">
        <v>3058</v>
      </c>
      <c r="B1245" s="1">
        <v>45677</v>
      </c>
      <c r="C1245" t="s">
        <v>330</v>
      </c>
      <c r="D1245" t="s">
        <v>1638</v>
      </c>
      <c r="E1245" t="s">
        <v>1791</v>
      </c>
      <c r="F1245" t="str">
        <f>_xlfn.XLOOKUP(Table4[[#This Row],[Store_ID]],Table2[Store_ID],Table2[Region],"Unknown")</f>
        <v>East</v>
      </c>
      <c r="G1245">
        <v>1</v>
      </c>
      <c r="H1245">
        <f>IF(ISBLANK(G1245),AVERAGE(Table4[Quantity]),(G1245))</f>
        <v>1</v>
      </c>
      <c r="I1245">
        <v>161.80000000000001</v>
      </c>
      <c r="J1245">
        <f>IF(ISBLANK(I1245),AVERAGE(Table4[Unit_Price]),(I1245))</f>
        <v>161.80000000000001</v>
      </c>
      <c r="K1245">
        <v>0.24</v>
      </c>
      <c r="L1245">
        <f>Table4[[#This Row],[Quantity cleaned]]*Table4[[#This Row],[Unit Price Cleaned]]*(1-Table4[[#This Row],[Discount]])</f>
        <v>122.968</v>
      </c>
      <c r="M1245">
        <f>IF(ISBLANK(L1245),AVERAGE(Table4[Total Amount]),(L1245))</f>
        <v>122.968</v>
      </c>
      <c r="N1245" t="str">
        <f>_xlfn.XLOOKUP(Table4[[#This Row],[Product_ID]],Product_Dim[Product_ID],Product_Dim[Product_Name],"Missing")</f>
        <v>Car Dashboard Phone Holder</v>
      </c>
      <c r="O1245" t="str">
        <f>_xlfn.XLOOKUP(Table4[[#This Row],[Product_ID]],Product_Dim[Product_ID],Product_Dim[Category],0)</f>
        <v>Electronics</v>
      </c>
      <c r="P1245">
        <f>_xlfn.XLOOKUP(Table4[[#This Row],[Product_ID]],Product_Dim[Product_ID],Product_Dim[Cost Cleaned2],"0")</f>
        <v>177.98</v>
      </c>
      <c r="Q1245" s="4">
        <f>IFERROR(Table4[[#This Row],[Total Amount]]-Table4[[#This Row],[Cost]]*Table4[[#This Row],[Quantity]],0)</f>
        <v>-55.011999999999986</v>
      </c>
    </row>
    <row r="1246" spans="1:17" x14ac:dyDescent="0.35">
      <c r="A1246" t="s">
        <v>3059</v>
      </c>
      <c r="B1246" s="1">
        <v>45669</v>
      </c>
      <c r="C1246" t="s">
        <v>1197</v>
      </c>
      <c r="D1246" t="s">
        <v>1618</v>
      </c>
      <c r="E1246" t="s">
        <v>1801</v>
      </c>
      <c r="F1246" t="str">
        <f>_xlfn.XLOOKUP(Table4[[#This Row],[Store_ID]],Table2[Store_ID],Table2[Region],"Unknown")</f>
        <v>North</v>
      </c>
      <c r="G1246">
        <v>4</v>
      </c>
      <c r="H1246">
        <f>IF(ISBLANK(G1246),AVERAGE(Table4[Quantity]),(G1246))</f>
        <v>4</v>
      </c>
      <c r="I1246">
        <v>347.82</v>
      </c>
      <c r="J1246">
        <f>IF(ISBLANK(I1246),AVERAGE(Table4[Unit_Price]),(I1246))</f>
        <v>347.82</v>
      </c>
      <c r="K1246">
        <v>0.02</v>
      </c>
      <c r="L1246">
        <f>Table4[[#This Row],[Quantity cleaned]]*Table4[[#This Row],[Unit Price Cleaned]]*(1-Table4[[#This Row],[Discount]])</f>
        <v>1363.4543999999999</v>
      </c>
      <c r="M1246">
        <f>IF(ISBLANK(L1246),AVERAGE(Table4[Total Amount]),(L1246))</f>
        <v>1363.4543999999999</v>
      </c>
      <c r="N1246" t="str">
        <f>_xlfn.XLOOKUP(Table4[[#This Row],[Product_ID]],Product_Dim[Product_ID],Product_Dim[Product_Name],"Missing")</f>
        <v>Sports Water Hydration Pack</v>
      </c>
      <c r="O1246" t="str">
        <f>_xlfn.XLOOKUP(Table4[[#This Row],[Product_ID]],Product_Dim[Product_ID],Product_Dim[Category],0)</f>
        <v>Sports</v>
      </c>
      <c r="P1246">
        <f>_xlfn.XLOOKUP(Table4[[#This Row],[Product_ID]],Product_Dim[Product_ID],Product_Dim[Cost Cleaned2],"0")</f>
        <v>135.61000000000001</v>
      </c>
      <c r="Q1246" s="4">
        <f>IFERROR(Table4[[#This Row],[Total Amount]]-Table4[[#This Row],[Cost]]*Table4[[#This Row],[Quantity]],0)</f>
        <v>821.0143999999998</v>
      </c>
    </row>
    <row r="1247" spans="1:17" x14ac:dyDescent="0.35">
      <c r="A1247" t="s">
        <v>3060</v>
      </c>
      <c r="B1247" s="1">
        <v>45299</v>
      </c>
      <c r="C1247" t="s">
        <v>1395</v>
      </c>
      <c r="D1247" t="s">
        <v>1712</v>
      </c>
      <c r="E1247" t="s">
        <v>1798</v>
      </c>
      <c r="F1247" t="str">
        <f>_xlfn.XLOOKUP(Table4[[#This Row],[Store_ID]],Table2[Store_ID],Table2[Region],"Unknown")</f>
        <v>West</v>
      </c>
      <c r="G1247">
        <v>3</v>
      </c>
      <c r="H1247">
        <f>IF(ISBLANK(G1247),AVERAGE(Table4[Quantity]),(G1247))</f>
        <v>3</v>
      </c>
      <c r="I1247">
        <v>416.44</v>
      </c>
      <c r="J1247">
        <f>IF(ISBLANK(I1247),AVERAGE(Table4[Unit_Price]),(I1247))</f>
        <v>416.44</v>
      </c>
      <c r="K1247">
        <v>0.27</v>
      </c>
      <c r="L1247">
        <f>Table4[[#This Row],[Quantity cleaned]]*Table4[[#This Row],[Unit Price Cleaned]]*(1-Table4[[#This Row],[Discount]])</f>
        <v>912.00359999999989</v>
      </c>
      <c r="M1247">
        <f>IF(ISBLANK(L1247),AVERAGE(Table4[Total Amount]),(L1247))</f>
        <v>912.00359999999989</v>
      </c>
      <c r="N1247" t="str">
        <f>_xlfn.XLOOKUP(Table4[[#This Row],[Product_ID]],Product_Dim[Product_ID],Product_Dim[Product_Name],"Missing")</f>
        <v>Women's Beanie Hat</v>
      </c>
      <c r="O1247" t="str">
        <f>_xlfn.XLOOKUP(Table4[[#This Row],[Product_ID]],Product_Dim[Product_ID],Product_Dim[Category],0)</f>
        <v>Clothing</v>
      </c>
      <c r="P1247">
        <f>_xlfn.XLOOKUP(Table4[[#This Row],[Product_ID]],Product_Dim[Product_ID],Product_Dim[Cost Cleaned2],"0")</f>
        <v>119.57</v>
      </c>
      <c r="Q1247" s="4">
        <f>IFERROR(Table4[[#This Row],[Total Amount]]-Table4[[#This Row],[Cost]]*Table4[[#This Row],[Quantity]],0)</f>
        <v>553.29359999999997</v>
      </c>
    </row>
    <row r="1248" spans="1:17" x14ac:dyDescent="0.35">
      <c r="A1248" t="s">
        <v>3061</v>
      </c>
      <c r="B1248" s="1">
        <v>45893</v>
      </c>
      <c r="C1248" t="s">
        <v>27</v>
      </c>
      <c r="D1248" t="s">
        <v>1666</v>
      </c>
      <c r="E1248" t="s">
        <v>1746</v>
      </c>
      <c r="F1248" t="str">
        <f>_xlfn.XLOOKUP(Table4[[#This Row],[Store_ID]],Table2[Store_ID],Table2[Region],"Unknown")</f>
        <v>East</v>
      </c>
      <c r="G1248">
        <v>1</v>
      </c>
      <c r="H1248">
        <f>IF(ISBLANK(G1248),AVERAGE(Table4[Quantity]),(G1248))</f>
        <v>1</v>
      </c>
      <c r="I1248">
        <v>147.96</v>
      </c>
      <c r="J1248">
        <f>IF(ISBLANK(I1248),AVERAGE(Table4[Unit_Price]),(I1248))</f>
        <v>147.96</v>
      </c>
      <c r="K1248">
        <v>0.24</v>
      </c>
      <c r="L1248">
        <f>Table4[[#This Row],[Quantity cleaned]]*Table4[[#This Row],[Unit Price Cleaned]]*(1-Table4[[#This Row],[Discount]])</f>
        <v>112.4496</v>
      </c>
      <c r="M1248">
        <f>IF(ISBLANK(L1248),AVERAGE(Table4[Total Amount]),(L1248))</f>
        <v>112.4496</v>
      </c>
      <c r="N1248" t="str">
        <f>_xlfn.XLOOKUP(Table4[[#This Row],[Product_ID]],Product_Dim[Product_ID],Product_Dim[Product_Name],"Missing")</f>
        <v>Laptop Cooling Pad</v>
      </c>
      <c r="O1248" t="str">
        <f>_xlfn.XLOOKUP(Table4[[#This Row],[Product_ID]],Product_Dim[Product_ID],Product_Dim[Category],0)</f>
        <v>Electronics</v>
      </c>
      <c r="P1248">
        <f>_xlfn.XLOOKUP(Table4[[#This Row],[Product_ID]],Product_Dim[Product_ID],Product_Dim[Cost Cleaned2],"0")</f>
        <v>86.42</v>
      </c>
      <c r="Q1248" s="4">
        <f>IFERROR(Table4[[#This Row],[Total Amount]]-Table4[[#This Row],[Cost]]*Table4[[#This Row],[Quantity]],0)</f>
        <v>26.029600000000002</v>
      </c>
    </row>
    <row r="1249" spans="1:17" x14ac:dyDescent="0.35">
      <c r="A1249" t="s">
        <v>3062</v>
      </c>
      <c r="B1249" s="1">
        <v>45560</v>
      </c>
      <c r="C1249" t="s">
        <v>1372</v>
      </c>
      <c r="D1249" t="s">
        <v>1578</v>
      </c>
      <c r="E1249" t="s">
        <v>1776</v>
      </c>
      <c r="F1249" t="str">
        <f>_xlfn.XLOOKUP(Table4[[#This Row],[Store_ID]],Table2[Store_ID],Table2[Region],"Unknown")</f>
        <v>West</v>
      </c>
      <c r="G1249">
        <v>3</v>
      </c>
      <c r="H1249">
        <f>IF(ISBLANK(G1249),AVERAGE(Table4[Quantity]),(G1249))</f>
        <v>3</v>
      </c>
      <c r="I1249">
        <v>550.26</v>
      </c>
      <c r="J1249">
        <f>IF(ISBLANK(I1249),AVERAGE(Table4[Unit_Price]),(I1249))</f>
        <v>550.26</v>
      </c>
      <c r="K1249">
        <v>0.22</v>
      </c>
      <c r="L1249">
        <f>Table4[[#This Row],[Quantity cleaned]]*Table4[[#This Row],[Unit Price Cleaned]]*(1-Table4[[#This Row],[Discount]])</f>
        <v>1287.6084000000001</v>
      </c>
      <c r="M1249">
        <f>IF(ISBLANK(L1249),AVERAGE(Table4[Total Amount]),(L1249))</f>
        <v>1287.6084000000001</v>
      </c>
      <c r="N1249" t="str">
        <f>_xlfn.XLOOKUP(Table4[[#This Row],[Product_ID]],Product_Dim[Product_ID],Product_Dim[Product_Name],"Missing")</f>
        <v>Women's Denim Jeans</v>
      </c>
      <c r="O1249" t="str">
        <f>_xlfn.XLOOKUP(Table4[[#This Row],[Product_ID]],Product_Dim[Product_ID],Product_Dim[Category],0)</f>
        <v>Clothing</v>
      </c>
      <c r="P1249">
        <f>_xlfn.XLOOKUP(Table4[[#This Row],[Product_ID]],Product_Dim[Product_ID],Product_Dim[Cost Cleaned2],"0")</f>
        <v>254.04361702127662</v>
      </c>
      <c r="Q1249" s="4">
        <f>IFERROR(Table4[[#This Row],[Total Amount]]-Table4[[#This Row],[Cost]]*Table4[[#This Row],[Quantity]],0)</f>
        <v>525.47754893617025</v>
      </c>
    </row>
    <row r="1250" spans="1:17" x14ac:dyDescent="0.35">
      <c r="A1250" t="s">
        <v>3063</v>
      </c>
      <c r="B1250" s="1">
        <v>45267</v>
      </c>
      <c r="C1250" t="s">
        <v>1155</v>
      </c>
      <c r="D1250" t="s">
        <v>1736</v>
      </c>
      <c r="E1250" t="s">
        <v>1773</v>
      </c>
      <c r="F1250" t="str">
        <f>_xlfn.XLOOKUP(Table4[[#This Row],[Store_ID]],Table2[Store_ID],Table2[Region],"Unknown")</f>
        <v>South</v>
      </c>
      <c r="G1250">
        <v>4</v>
      </c>
      <c r="H1250">
        <f>IF(ISBLANK(G1250),AVERAGE(Table4[Quantity]),(G1250))</f>
        <v>4</v>
      </c>
      <c r="I1250">
        <v>938.21</v>
      </c>
      <c r="J1250">
        <f>IF(ISBLANK(I1250),AVERAGE(Table4[Unit_Price]),(I1250))</f>
        <v>938.21</v>
      </c>
      <c r="K1250">
        <v>0.04</v>
      </c>
      <c r="L1250">
        <f>Table4[[#This Row],[Quantity cleaned]]*Table4[[#This Row],[Unit Price Cleaned]]*(1-Table4[[#This Row],[Discount]])</f>
        <v>3602.7264</v>
      </c>
      <c r="M1250">
        <f>IF(ISBLANK(L1250),AVERAGE(Table4[Total Amount]),(L1250))</f>
        <v>3602.7264</v>
      </c>
      <c r="N1250" t="str">
        <f>_xlfn.XLOOKUP(Table4[[#This Row],[Product_ID]],Product_Dim[Product_ID],Product_Dim[Product_Name],"Missing")</f>
        <v>Cricket Bat</v>
      </c>
      <c r="O1250" t="str">
        <f>_xlfn.XLOOKUP(Table4[[#This Row],[Product_ID]],Product_Dim[Product_ID],Product_Dim[Category],0)</f>
        <v>Sports</v>
      </c>
      <c r="P1250">
        <f>_xlfn.XLOOKUP(Table4[[#This Row],[Product_ID]],Product_Dim[Product_ID],Product_Dim[Cost Cleaned2],"0")</f>
        <v>245.98</v>
      </c>
      <c r="Q1250" s="4">
        <f>IFERROR(Table4[[#This Row],[Total Amount]]-Table4[[#This Row],[Cost]]*Table4[[#This Row],[Quantity]],0)</f>
        <v>2618.8063999999999</v>
      </c>
    </row>
    <row r="1251" spans="1:17" x14ac:dyDescent="0.35">
      <c r="A1251" t="s">
        <v>3064</v>
      </c>
      <c r="B1251" s="1">
        <v>45467</v>
      </c>
      <c r="C1251" t="s">
        <v>453</v>
      </c>
      <c r="D1251" t="s">
        <v>1730</v>
      </c>
      <c r="E1251" t="s">
        <v>1798</v>
      </c>
      <c r="F1251" t="str">
        <f>_xlfn.XLOOKUP(Table4[[#This Row],[Store_ID]],Table2[Store_ID],Table2[Region],"Unknown")</f>
        <v>West</v>
      </c>
      <c r="G1251">
        <v>3</v>
      </c>
      <c r="H1251">
        <f>IF(ISBLANK(G1251),AVERAGE(Table4[Quantity]),(G1251))</f>
        <v>3</v>
      </c>
      <c r="I1251">
        <v>517.98</v>
      </c>
      <c r="J1251">
        <f>IF(ISBLANK(I1251),AVERAGE(Table4[Unit_Price]),(I1251))</f>
        <v>517.98</v>
      </c>
      <c r="K1251">
        <v>0.01</v>
      </c>
      <c r="L1251">
        <f>Table4[[#This Row],[Quantity cleaned]]*Table4[[#This Row],[Unit Price Cleaned]]*(1-Table4[[#This Row],[Discount]])</f>
        <v>1538.4005999999999</v>
      </c>
      <c r="M1251">
        <f>IF(ISBLANK(L1251),AVERAGE(Table4[Total Amount]),(L1251))</f>
        <v>1538.4005999999999</v>
      </c>
      <c r="N1251" t="str">
        <f>_xlfn.XLOOKUP(Table4[[#This Row],[Product_ID]],Product_Dim[Product_ID],Product_Dim[Product_Name],"Missing")</f>
        <v>Vitamin E Body Lotion</v>
      </c>
      <c r="O1251" t="str">
        <f>_xlfn.XLOOKUP(Table4[[#This Row],[Product_ID]],Product_Dim[Product_ID],Product_Dim[Category],0)</f>
        <v>Beauty</v>
      </c>
      <c r="P1251">
        <f>_xlfn.XLOOKUP(Table4[[#This Row],[Product_ID]],Product_Dim[Product_ID],Product_Dim[Cost Cleaned2],"0")</f>
        <v>358.47</v>
      </c>
      <c r="Q1251" s="4">
        <f>IFERROR(Table4[[#This Row],[Total Amount]]-Table4[[#This Row],[Cost]]*Table4[[#This Row],[Quantity]],0)</f>
        <v>462.99059999999986</v>
      </c>
    </row>
    <row r="1252" spans="1:17" x14ac:dyDescent="0.35">
      <c r="A1252" t="s">
        <v>3065</v>
      </c>
      <c r="B1252" s="1">
        <v>45847</v>
      </c>
      <c r="C1252" t="s">
        <v>139</v>
      </c>
      <c r="D1252" t="s">
        <v>1551</v>
      </c>
      <c r="E1252" t="s">
        <v>1776</v>
      </c>
      <c r="F1252" t="str">
        <f>_xlfn.XLOOKUP(Table4[[#This Row],[Store_ID]],Table2[Store_ID],Table2[Region],"Unknown")</f>
        <v>West</v>
      </c>
      <c r="G1252">
        <v>1</v>
      </c>
      <c r="H1252">
        <f>IF(ISBLANK(G1252),AVERAGE(Table4[Quantity]),(G1252))</f>
        <v>1</v>
      </c>
      <c r="I1252">
        <v>98.27</v>
      </c>
      <c r="J1252">
        <f>IF(ISBLANK(I1252),AVERAGE(Table4[Unit_Price]),(I1252))</f>
        <v>98.27</v>
      </c>
      <c r="K1252">
        <v>0.16</v>
      </c>
      <c r="L1252">
        <f>Table4[[#This Row],[Quantity cleaned]]*Table4[[#This Row],[Unit Price Cleaned]]*(1-Table4[[#This Row],[Discount]])</f>
        <v>82.54679999999999</v>
      </c>
      <c r="M1252">
        <f>IF(ISBLANK(L1252),AVERAGE(Table4[Total Amount]),(L1252))</f>
        <v>82.54679999999999</v>
      </c>
      <c r="N1252" t="str">
        <f>_xlfn.XLOOKUP(Table4[[#This Row],[Product_ID]],Product_Dim[Product_ID],Product_Dim[Product_Name],"Missing")</f>
        <v>Herbal Face Moisturizer</v>
      </c>
      <c r="O1252" t="str">
        <f>_xlfn.XLOOKUP(Table4[[#This Row],[Product_ID]],Product_Dim[Product_ID],Product_Dim[Category],0)</f>
        <v>Beauty</v>
      </c>
      <c r="P1252">
        <f>_xlfn.XLOOKUP(Table4[[#This Row],[Product_ID]],Product_Dim[Product_ID],Product_Dim[Cost Cleaned2],"0")</f>
        <v>312.8</v>
      </c>
      <c r="Q1252" s="4">
        <f>IFERROR(Table4[[#This Row],[Total Amount]]-Table4[[#This Row],[Cost]]*Table4[[#This Row],[Quantity]],0)</f>
        <v>-230.25320000000002</v>
      </c>
    </row>
    <row r="1253" spans="1:17" x14ac:dyDescent="0.35">
      <c r="A1253" t="s">
        <v>3066</v>
      </c>
      <c r="B1253" s="1">
        <v>45480</v>
      </c>
      <c r="C1253" t="s">
        <v>798</v>
      </c>
      <c r="D1253" t="s">
        <v>1638</v>
      </c>
      <c r="E1253" t="s">
        <v>1786</v>
      </c>
      <c r="F1253" t="str">
        <f>_xlfn.XLOOKUP(Table4[[#This Row],[Store_ID]],Table2[Store_ID],Table2[Region],"Unknown")</f>
        <v>South</v>
      </c>
      <c r="G1253">
        <v>2</v>
      </c>
      <c r="H1253">
        <f>IF(ISBLANK(G1253),AVERAGE(Table4[Quantity]),(G1253))</f>
        <v>2</v>
      </c>
      <c r="I1253">
        <v>875.2</v>
      </c>
      <c r="J1253">
        <f>IF(ISBLANK(I1253),AVERAGE(Table4[Unit_Price]),(I1253))</f>
        <v>875.2</v>
      </c>
      <c r="K1253">
        <v>0.19</v>
      </c>
      <c r="L1253">
        <f>Table4[[#This Row],[Quantity cleaned]]*Table4[[#This Row],[Unit Price Cleaned]]*(1-Table4[[#This Row],[Discount]])</f>
        <v>1417.8240000000001</v>
      </c>
      <c r="M1253">
        <f>IF(ISBLANK(L1253),AVERAGE(Table4[Total Amount]),(L1253))</f>
        <v>1417.8240000000001</v>
      </c>
      <c r="N1253" t="str">
        <f>_xlfn.XLOOKUP(Table4[[#This Row],[Product_ID]],Product_Dim[Product_ID],Product_Dim[Product_Name],"Missing")</f>
        <v>Car Dashboard Phone Holder</v>
      </c>
      <c r="O1253" t="str">
        <f>_xlfn.XLOOKUP(Table4[[#This Row],[Product_ID]],Product_Dim[Product_ID],Product_Dim[Category],0)</f>
        <v>Electronics</v>
      </c>
      <c r="P1253">
        <f>_xlfn.XLOOKUP(Table4[[#This Row],[Product_ID]],Product_Dim[Product_ID],Product_Dim[Cost Cleaned2],"0")</f>
        <v>177.98</v>
      </c>
      <c r="Q1253" s="4">
        <f>IFERROR(Table4[[#This Row],[Total Amount]]-Table4[[#This Row],[Cost]]*Table4[[#This Row],[Quantity]],0)</f>
        <v>1061.864</v>
      </c>
    </row>
    <row r="1254" spans="1:17" x14ac:dyDescent="0.35">
      <c r="A1254" t="s">
        <v>3067</v>
      </c>
      <c r="B1254" s="1">
        <v>45345</v>
      </c>
      <c r="C1254" t="s">
        <v>958</v>
      </c>
      <c r="D1254" t="s">
        <v>1714</v>
      </c>
      <c r="E1254" t="s">
        <v>1746</v>
      </c>
      <c r="F1254" t="str">
        <f>_xlfn.XLOOKUP(Table4[[#This Row],[Store_ID]],Table2[Store_ID],Table2[Region],"Unknown")</f>
        <v>East</v>
      </c>
      <c r="G1254">
        <v>1</v>
      </c>
      <c r="H1254">
        <f>IF(ISBLANK(G1254),AVERAGE(Table4[Quantity]),(G1254))</f>
        <v>1</v>
      </c>
      <c r="I1254">
        <v>227.35</v>
      </c>
      <c r="J1254">
        <f>IF(ISBLANK(I1254),AVERAGE(Table4[Unit_Price]),(I1254))</f>
        <v>227.35</v>
      </c>
      <c r="K1254">
        <v>0.06</v>
      </c>
      <c r="L1254">
        <f>Table4[[#This Row],[Quantity cleaned]]*Table4[[#This Row],[Unit Price Cleaned]]*(1-Table4[[#This Row],[Discount]])</f>
        <v>213.70899999999997</v>
      </c>
      <c r="M1254">
        <f>IF(ISBLANK(L1254),AVERAGE(Table4[Total Amount]),(L1254))</f>
        <v>213.70899999999997</v>
      </c>
      <c r="N1254" t="str">
        <f>_xlfn.XLOOKUP(Table4[[#This Row],[Product_ID]],Product_Dim[Product_ID],Product_Dim[Product_Name],"Missing")</f>
        <v>Kitchen Cutting Board</v>
      </c>
      <c r="O1254" t="str">
        <f>_xlfn.XLOOKUP(Table4[[#This Row],[Product_ID]],Product_Dim[Product_ID],Product_Dim[Category],0)</f>
        <v>Home</v>
      </c>
      <c r="P1254">
        <f>_xlfn.XLOOKUP(Table4[[#This Row],[Product_ID]],Product_Dim[Product_ID],Product_Dim[Cost Cleaned2],"0")</f>
        <v>176.07</v>
      </c>
      <c r="Q1254" s="4">
        <f>IFERROR(Table4[[#This Row],[Total Amount]]-Table4[[#This Row],[Cost]]*Table4[[#This Row],[Quantity]],0)</f>
        <v>37.638999999999982</v>
      </c>
    </row>
    <row r="1255" spans="1:17" x14ac:dyDescent="0.35">
      <c r="A1255" t="s">
        <v>3068</v>
      </c>
      <c r="B1255" s="1">
        <v>45235</v>
      </c>
      <c r="C1255" t="s">
        <v>679</v>
      </c>
      <c r="D1255" t="s">
        <v>1690</v>
      </c>
      <c r="E1255" t="s">
        <v>1751</v>
      </c>
      <c r="F1255" t="str">
        <f>_xlfn.XLOOKUP(Table4[[#This Row],[Store_ID]],Table2[Store_ID],Table2[Region],"Unknown")</f>
        <v>North</v>
      </c>
      <c r="G1255">
        <v>1</v>
      </c>
      <c r="H1255">
        <f>IF(ISBLANK(G1255),AVERAGE(Table4[Quantity]),(G1255))</f>
        <v>1</v>
      </c>
      <c r="I1255">
        <v>842.46</v>
      </c>
      <c r="J1255">
        <f>IF(ISBLANK(I1255),AVERAGE(Table4[Unit_Price]),(I1255))</f>
        <v>842.46</v>
      </c>
      <c r="K1255">
        <v>0.05</v>
      </c>
      <c r="L1255">
        <f>Table4[[#This Row],[Quantity cleaned]]*Table4[[#This Row],[Unit Price Cleaned]]*(1-Table4[[#This Row],[Discount]])</f>
        <v>800.33699999999999</v>
      </c>
      <c r="M1255">
        <f>IF(ISBLANK(L1255),AVERAGE(Table4[Total Amount]),(L1255))</f>
        <v>800.33699999999999</v>
      </c>
      <c r="N1255" t="str">
        <f>_xlfn.XLOOKUP(Table4[[#This Row],[Product_ID]],Product_Dim[Product_ID],Product_Dim[Product_Name],"Missing")</f>
        <v>Bluetooth Car Audio System</v>
      </c>
      <c r="O1255" t="str">
        <f>_xlfn.XLOOKUP(Table4[[#This Row],[Product_ID]],Product_Dim[Product_ID],Product_Dim[Category],0)</f>
        <v>Electronics</v>
      </c>
      <c r="P1255">
        <f>_xlfn.XLOOKUP(Table4[[#This Row],[Product_ID]],Product_Dim[Product_ID],Product_Dim[Cost Cleaned2],"0")</f>
        <v>403.71</v>
      </c>
      <c r="Q1255" s="4">
        <f>IFERROR(Table4[[#This Row],[Total Amount]]-Table4[[#This Row],[Cost]]*Table4[[#This Row],[Quantity]],0)</f>
        <v>396.62700000000001</v>
      </c>
    </row>
    <row r="1256" spans="1:17" x14ac:dyDescent="0.35">
      <c r="A1256" t="s">
        <v>3069</v>
      </c>
      <c r="B1256" s="1">
        <v>45543</v>
      </c>
      <c r="C1256" t="s">
        <v>685</v>
      </c>
      <c r="D1256" t="s">
        <v>1614</v>
      </c>
      <c r="E1256" t="s">
        <v>1786</v>
      </c>
      <c r="F1256" t="str">
        <f>_xlfn.XLOOKUP(Table4[[#This Row],[Store_ID]],Table2[Store_ID],Table2[Region],"Unknown")</f>
        <v>South</v>
      </c>
      <c r="G1256">
        <v>3</v>
      </c>
      <c r="H1256">
        <f>IF(ISBLANK(G1256),AVERAGE(Table4[Quantity]),(G1256))</f>
        <v>3</v>
      </c>
      <c r="I1256">
        <v>120.67</v>
      </c>
      <c r="J1256">
        <f>IF(ISBLANK(I1256),AVERAGE(Table4[Unit_Price]),(I1256))</f>
        <v>120.67</v>
      </c>
      <c r="K1256">
        <v>0.08</v>
      </c>
      <c r="L1256">
        <f>Table4[[#This Row],[Quantity cleaned]]*Table4[[#This Row],[Unit Price Cleaned]]*(1-Table4[[#This Row],[Discount]])</f>
        <v>333.04919999999998</v>
      </c>
      <c r="M1256">
        <f>IF(ISBLANK(L1256),AVERAGE(Table4[Total Amount]),(L1256))</f>
        <v>333.04919999999998</v>
      </c>
      <c r="N1256" t="str">
        <f>_xlfn.XLOOKUP(Table4[[#This Row],[Product_ID]],Product_Dim[Product_ID],Product_Dim[Product_Name],"Missing")</f>
        <v>Women's Summer Dress</v>
      </c>
      <c r="O1256" t="str">
        <f>_xlfn.XLOOKUP(Table4[[#This Row],[Product_ID]],Product_Dim[Product_ID],Product_Dim[Category],0)</f>
        <v>Clothing</v>
      </c>
      <c r="P1256">
        <f>_xlfn.XLOOKUP(Table4[[#This Row],[Product_ID]],Product_Dim[Product_ID],Product_Dim[Cost Cleaned2],"0")</f>
        <v>223.43</v>
      </c>
      <c r="Q1256" s="4">
        <f>IFERROR(Table4[[#This Row],[Total Amount]]-Table4[[#This Row],[Cost]]*Table4[[#This Row],[Quantity]],0)</f>
        <v>-337.24079999999998</v>
      </c>
    </row>
    <row r="1257" spans="1:17" x14ac:dyDescent="0.35">
      <c r="A1257" t="s">
        <v>3070</v>
      </c>
      <c r="B1257" s="1">
        <v>45402</v>
      </c>
      <c r="C1257" t="s">
        <v>1522</v>
      </c>
      <c r="D1257" t="s">
        <v>1582</v>
      </c>
      <c r="E1257" t="s">
        <v>1760</v>
      </c>
      <c r="F1257" t="str">
        <f>_xlfn.XLOOKUP(Table4[[#This Row],[Store_ID]],Table2[Store_ID],Table2[Region],"Unknown")</f>
        <v>North</v>
      </c>
      <c r="G1257">
        <v>4</v>
      </c>
      <c r="H1257">
        <f>IF(ISBLANK(G1257),AVERAGE(Table4[Quantity]),(G1257))</f>
        <v>4</v>
      </c>
      <c r="I1257">
        <v>176.13</v>
      </c>
      <c r="J1257">
        <f>IF(ISBLANK(I1257),AVERAGE(Table4[Unit_Price]),(I1257))</f>
        <v>176.13</v>
      </c>
      <c r="K1257">
        <v>0.27</v>
      </c>
      <c r="L1257">
        <f>Table4[[#This Row],[Quantity cleaned]]*Table4[[#This Row],[Unit Price Cleaned]]*(1-Table4[[#This Row],[Discount]])</f>
        <v>514.29959999999994</v>
      </c>
      <c r="M1257">
        <f>IF(ISBLANK(L1257),AVERAGE(Table4[Total Amount]),(L1257))</f>
        <v>514.29959999999994</v>
      </c>
      <c r="N1257" t="str">
        <f>_xlfn.XLOOKUP(Table4[[#This Row],[Product_ID]],Product_Dim[Product_ID],Product_Dim[Product_Name],"Missing")</f>
        <v>Outdoor Sports Water Bottle</v>
      </c>
      <c r="O1257" t="str">
        <f>_xlfn.XLOOKUP(Table4[[#This Row],[Product_ID]],Product_Dim[Product_ID],Product_Dim[Category],0)</f>
        <v>Sports</v>
      </c>
      <c r="P1257">
        <f>_xlfn.XLOOKUP(Table4[[#This Row],[Product_ID]],Product_Dim[Product_ID],Product_Dim[Cost Cleaned2],"0")</f>
        <v>131.51</v>
      </c>
      <c r="Q1257" s="4">
        <f>IFERROR(Table4[[#This Row],[Total Amount]]-Table4[[#This Row],[Cost]]*Table4[[#This Row],[Quantity]],0)</f>
        <v>-11.740400000000022</v>
      </c>
    </row>
    <row r="1258" spans="1:17" x14ac:dyDescent="0.35">
      <c r="A1258" t="s">
        <v>3071</v>
      </c>
      <c r="B1258" s="1">
        <v>45671</v>
      </c>
      <c r="C1258" t="s">
        <v>1387</v>
      </c>
      <c r="D1258" t="s">
        <v>1668</v>
      </c>
      <c r="E1258" t="s">
        <v>1786</v>
      </c>
      <c r="F1258" t="str">
        <f>_xlfn.XLOOKUP(Table4[[#This Row],[Store_ID]],Table2[Store_ID],Table2[Region],"Unknown")</f>
        <v>South</v>
      </c>
      <c r="G1258">
        <v>4</v>
      </c>
      <c r="H1258">
        <f>IF(ISBLANK(G1258),AVERAGE(Table4[Quantity]),(G1258))</f>
        <v>4</v>
      </c>
      <c r="I1258">
        <v>592.67999999999995</v>
      </c>
      <c r="J1258">
        <f>IF(ISBLANK(I1258),AVERAGE(Table4[Unit_Price]),(I1258))</f>
        <v>592.67999999999995</v>
      </c>
      <c r="K1258">
        <v>0.03</v>
      </c>
      <c r="L1258">
        <f>Table4[[#This Row],[Quantity cleaned]]*Table4[[#This Row],[Unit Price Cleaned]]*(1-Table4[[#This Row],[Discount]])</f>
        <v>2299.5983999999999</v>
      </c>
      <c r="M1258">
        <f>IF(ISBLANK(L1258),AVERAGE(Table4[Total Amount]),(L1258))</f>
        <v>2299.5983999999999</v>
      </c>
      <c r="N1258" t="str">
        <f>_xlfn.XLOOKUP(Table4[[#This Row],[Product_ID]],Product_Dim[Product_ID],Product_Dim[Product_Name],"Missing")</f>
        <v>Organic Sunscreen Lotion</v>
      </c>
      <c r="O1258" t="str">
        <f>_xlfn.XLOOKUP(Table4[[#This Row],[Product_ID]],Product_Dim[Product_ID],Product_Dim[Category],0)</f>
        <v>Beauty</v>
      </c>
      <c r="P1258">
        <f>_xlfn.XLOOKUP(Table4[[#This Row],[Product_ID]],Product_Dim[Product_ID],Product_Dim[Cost Cleaned2],"0")</f>
        <v>266.86</v>
      </c>
      <c r="Q1258" s="4">
        <f>IFERROR(Table4[[#This Row],[Total Amount]]-Table4[[#This Row],[Cost]]*Table4[[#This Row],[Quantity]],0)</f>
        <v>1232.1583999999998</v>
      </c>
    </row>
    <row r="1259" spans="1:17" x14ac:dyDescent="0.35">
      <c r="A1259" t="s">
        <v>3072</v>
      </c>
      <c r="B1259" s="1">
        <v>45367</v>
      </c>
      <c r="C1259" t="s">
        <v>577</v>
      </c>
      <c r="D1259" t="s">
        <v>1682</v>
      </c>
      <c r="E1259" t="s">
        <v>1763</v>
      </c>
      <c r="F1259" t="str">
        <f>_xlfn.XLOOKUP(Table4[[#This Row],[Store_ID]],Table2[Store_ID],Table2[Region],"Unknown")</f>
        <v>South</v>
      </c>
      <c r="G1259">
        <v>4</v>
      </c>
      <c r="H1259">
        <f>IF(ISBLANK(G1259),AVERAGE(Table4[Quantity]),(G1259))</f>
        <v>4</v>
      </c>
      <c r="I1259">
        <v>662.43</v>
      </c>
      <c r="J1259">
        <f>IF(ISBLANK(I1259),AVERAGE(Table4[Unit_Price]),(I1259))</f>
        <v>662.43</v>
      </c>
      <c r="K1259">
        <v>0.24</v>
      </c>
      <c r="L1259">
        <f>Table4[[#This Row],[Quantity cleaned]]*Table4[[#This Row],[Unit Price Cleaned]]*(1-Table4[[#This Row],[Discount]])</f>
        <v>2013.7872</v>
      </c>
      <c r="M1259">
        <f>IF(ISBLANK(L1259),AVERAGE(Table4[Total Amount]),(L1259))</f>
        <v>2013.7872</v>
      </c>
      <c r="N1259" t="str">
        <f>_xlfn.XLOOKUP(Table4[[#This Row],[Product_ID]],Product_Dim[Product_ID],Product_Dim[Product_Name],"Missing")</f>
        <v>Kitchen Storage Rack</v>
      </c>
      <c r="O1259" t="str">
        <f>_xlfn.XLOOKUP(Table4[[#This Row],[Product_ID]],Product_Dim[Product_ID],Product_Dim[Category],0)</f>
        <v>Home</v>
      </c>
      <c r="P1259">
        <f>_xlfn.XLOOKUP(Table4[[#This Row],[Product_ID]],Product_Dim[Product_ID],Product_Dim[Cost Cleaned2],"0")</f>
        <v>138.05000000000001</v>
      </c>
      <c r="Q1259" s="4">
        <f>IFERROR(Table4[[#This Row],[Total Amount]]-Table4[[#This Row],[Cost]]*Table4[[#This Row],[Quantity]],0)</f>
        <v>1461.5871999999999</v>
      </c>
    </row>
    <row r="1260" spans="1:17" x14ac:dyDescent="0.35">
      <c r="A1260" t="s">
        <v>3073</v>
      </c>
      <c r="B1260" s="1">
        <v>45488</v>
      </c>
      <c r="C1260" t="s">
        <v>436</v>
      </c>
      <c r="D1260" t="s">
        <v>1628</v>
      </c>
      <c r="E1260" t="s">
        <v>1776</v>
      </c>
      <c r="F1260" t="str">
        <f>_xlfn.XLOOKUP(Table4[[#This Row],[Store_ID]],Table2[Store_ID],Table2[Region],"Unknown")</f>
        <v>West</v>
      </c>
      <c r="G1260">
        <v>3</v>
      </c>
      <c r="H1260">
        <f>IF(ISBLANK(G1260),AVERAGE(Table4[Quantity]),(G1260))</f>
        <v>3</v>
      </c>
      <c r="I1260">
        <v>518.35</v>
      </c>
      <c r="J1260">
        <f>IF(ISBLANK(I1260),AVERAGE(Table4[Unit_Price]),(I1260))</f>
        <v>518.35</v>
      </c>
      <c r="K1260">
        <v>0.21</v>
      </c>
      <c r="L1260">
        <f>Table4[[#This Row],[Quantity cleaned]]*Table4[[#This Row],[Unit Price Cleaned]]*(1-Table4[[#This Row],[Discount]])</f>
        <v>1228.4895000000001</v>
      </c>
      <c r="M1260">
        <f>IF(ISBLANK(L1260),AVERAGE(Table4[Total Amount]),(L1260))</f>
        <v>1228.4895000000001</v>
      </c>
      <c r="N1260" t="str">
        <f>_xlfn.XLOOKUP(Table4[[#This Row],[Product_ID]],Product_Dim[Product_ID],Product_Dim[Product_Name],"Missing")</f>
        <v>USB External Hard Drive</v>
      </c>
      <c r="O1260" t="str">
        <f>_xlfn.XLOOKUP(Table4[[#This Row],[Product_ID]],Product_Dim[Product_ID],Product_Dim[Category],0)</f>
        <v>Electronics</v>
      </c>
      <c r="P1260">
        <f>_xlfn.XLOOKUP(Table4[[#This Row],[Product_ID]],Product_Dim[Product_ID],Product_Dim[Cost Cleaned2],"0")</f>
        <v>253.33</v>
      </c>
      <c r="Q1260" s="4">
        <f>IFERROR(Table4[[#This Row],[Total Amount]]-Table4[[#This Row],[Cost]]*Table4[[#This Row],[Quantity]],0)</f>
        <v>468.49950000000013</v>
      </c>
    </row>
    <row r="1261" spans="1:17" x14ac:dyDescent="0.35">
      <c r="A1261" t="s">
        <v>3074</v>
      </c>
      <c r="B1261" s="1">
        <v>45509</v>
      </c>
      <c r="C1261" t="s">
        <v>973</v>
      </c>
      <c r="D1261" t="s">
        <v>1664</v>
      </c>
      <c r="E1261" t="s">
        <v>1767</v>
      </c>
      <c r="F1261" t="str">
        <f>_xlfn.XLOOKUP(Table4[[#This Row],[Store_ID]],Table2[Store_ID],Table2[Region],"Unknown")</f>
        <v>North</v>
      </c>
      <c r="G1261">
        <v>1</v>
      </c>
      <c r="H1261">
        <f>IF(ISBLANK(G1261),AVERAGE(Table4[Quantity]),(G1261))</f>
        <v>1</v>
      </c>
      <c r="I1261">
        <v>85.58</v>
      </c>
      <c r="J1261">
        <f>IF(ISBLANK(I1261),AVERAGE(Table4[Unit_Price]),(I1261))</f>
        <v>85.58</v>
      </c>
      <c r="K1261">
        <v>0.1</v>
      </c>
      <c r="L1261">
        <f>Table4[[#This Row],[Quantity cleaned]]*Table4[[#This Row],[Unit Price Cleaned]]*(1-Table4[[#This Row],[Discount]])</f>
        <v>77.022000000000006</v>
      </c>
      <c r="M1261">
        <f>IF(ISBLANK(L1261),AVERAGE(Table4[Total Amount]),(L1261))</f>
        <v>77.022000000000006</v>
      </c>
      <c r="N1261" t="str">
        <f>_xlfn.XLOOKUP(Table4[[#This Row],[Product_ID]],Product_Dim[Product_ID],Product_Dim[Product_Name],"Missing")</f>
        <v>Tennis Ball 3-Pack</v>
      </c>
      <c r="O1261" t="str">
        <f>_xlfn.XLOOKUP(Table4[[#This Row],[Product_ID]],Product_Dim[Product_ID],Product_Dim[Category],0)</f>
        <v>Sports</v>
      </c>
      <c r="P1261">
        <f>_xlfn.XLOOKUP(Table4[[#This Row],[Product_ID]],Product_Dim[Product_ID],Product_Dim[Cost Cleaned2],"0")</f>
        <v>103.45</v>
      </c>
      <c r="Q1261" s="4">
        <f>IFERROR(Table4[[#This Row],[Total Amount]]-Table4[[#This Row],[Cost]]*Table4[[#This Row],[Quantity]],0)</f>
        <v>-26.427999999999997</v>
      </c>
    </row>
    <row r="1262" spans="1:17" x14ac:dyDescent="0.35">
      <c r="A1262" t="s">
        <v>3075</v>
      </c>
      <c r="B1262" s="1">
        <v>45323</v>
      </c>
      <c r="C1262" t="s">
        <v>1131</v>
      </c>
      <c r="D1262" t="s">
        <v>1716</v>
      </c>
      <c r="E1262" t="s">
        <v>1751</v>
      </c>
      <c r="F1262" t="str">
        <f>_xlfn.XLOOKUP(Table4[[#This Row],[Store_ID]],Table2[Store_ID],Table2[Region],"Unknown")</f>
        <v>North</v>
      </c>
      <c r="G1262">
        <v>4</v>
      </c>
      <c r="H1262">
        <f>IF(ISBLANK(G1262),AVERAGE(Table4[Quantity]),(G1262))</f>
        <v>4</v>
      </c>
      <c r="I1262">
        <v>800</v>
      </c>
      <c r="J1262">
        <f>IF(ISBLANK(I1262),AVERAGE(Table4[Unit_Price]),(I1262))</f>
        <v>800</v>
      </c>
      <c r="K1262">
        <v>0.2</v>
      </c>
      <c r="L1262">
        <f>Table4[[#This Row],[Quantity cleaned]]*Table4[[#This Row],[Unit Price Cleaned]]*(1-Table4[[#This Row],[Discount]])</f>
        <v>2560</v>
      </c>
      <c r="M1262">
        <f>IF(ISBLANK(L1262),AVERAGE(Table4[Total Amount]),(L1262))</f>
        <v>2560</v>
      </c>
      <c r="N1262" t="str">
        <f>_xlfn.XLOOKUP(Table4[[#This Row],[Product_ID]],Product_Dim[Product_ID],Product_Dim[Product_Name],"Missing")</f>
        <v>LED Bedside Lamp</v>
      </c>
      <c r="O1262" t="str">
        <f>_xlfn.XLOOKUP(Table4[[#This Row],[Product_ID]],Product_Dim[Product_ID],Product_Dim[Category],0)</f>
        <v>Home</v>
      </c>
      <c r="P1262">
        <f>_xlfn.XLOOKUP(Table4[[#This Row],[Product_ID]],Product_Dim[Product_ID],Product_Dim[Cost Cleaned2],"0")</f>
        <v>371.38</v>
      </c>
      <c r="Q1262" s="4">
        <f>IFERROR(Table4[[#This Row],[Total Amount]]-Table4[[#This Row],[Cost]]*Table4[[#This Row],[Quantity]],0)</f>
        <v>1074.48</v>
      </c>
    </row>
    <row r="1263" spans="1:17" x14ac:dyDescent="0.35">
      <c r="A1263" t="s">
        <v>3076</v>
      </c>
      <c r="B1263" s="1">
        <v>45889</v>
      </c>
      <c r="C1263" t="s">
        <v>515</v>
      </c>
      <c r="D1263" t="s">
        <v>1662</v>
      </c>
      <c r="E1263" t="s">
        <v>1783</v>
      </c>
      <c r="F1263" t="str">
        <f>_xlfn.XLOOKUP(Table4[[#This Row],[Store_ID]],Table2[Store_ID],Table2[Region],"Unknown")</f>
        <v>East</v>
      </c>
      <c r="G1263">
        <v>3</v>
      </c>
      <c r="H1263">
        <f>IF(ISBLANK(G1263),AVERAGE(Table4[Quantity]),(G1263))</f>
        <v>3</v>
      </c>
      <c r="I1263">
        <v>118.25</v>
      </c>
      <c r="J1263">
        <f>IF(ISBLANK(I1263),AVERAGE(Table4[Unit_Price]),(I1263))</f>
        <v>118.25</v>
      </c>
      <c r="K1263">
        <v>0.26</v>
      </c>
      <c r="L1263">
        <f>Table4[[#This Row],[Quantity cleaned]]*Table4[[#This Row],[Unit Price Cleaned]]*(1-Table4[[#This Row],[Discount]])</f>
        <v>262.51499999999999</v>
      </c>
      <c r="M1263">
        <f>IF(ISBLANK(L1263),AVERAGE(Table4[Total Amount]),(L1263))</f>
        <v>262.51499999999999</v>
      </c>
      <c r="N1263" t="str">
        <f>_xlfn.XLOOKUP(Table4[[#This Row],[Product_ID]],Product_Dim[Product_ID],Product_Dim[Product_Name],"Missing")</f>
        <v>Luxury Perfume Spray</v>
      </c>
      <c r="O1263" t="str">
        <f>_xlfn.XLOOKUP(Table4[[#This Row],[Product_ID]],Product_Dim[Product_ID],Product_Dim[Category],0)</f>
        <v>Beauty</v>
      </c>
      <c r="P1263">
        <f>_xlfn.XLOOKUP(Table4[[#This Row],[Product_ID]],Product_Dim[Product_ID],Product_Dim[Cost Cleaned2],"0")</f>
        <v>482.75</v>
      </c>
      <c r="Q1263" s="4">
        <f>IFERROR(Table4[[#This Row],[Total Amount]]-Table4[[#This Row],[Cost]]*Table4[[#This Row],[Quantity]],0)</f>
        <v>-1185.7350000000001</v>
      </c>
    </row>
    <row r="1264" spans="1:17" x14ac:dyDescent="0.35">
      <c r="A1264" t="s">
        <v>3077</v>
      </c>
      <c r="B1264" s="1">
        <v>45253</v>
      </c>
      <c r="C1264" t="s">
        <v>1302</v>
      </c>
      <c r="D1264" t="s">
        <v>1606</v>
      </c>
      <c r="E1264" t="s">
        <v>1795</v>
      </c>
      <c r="F1264" t="str">
        <f>_xlfn.XLOOKUP(Table4[[#This Row],[Store_ID]],Table2[Store_ID],Table2[Region],"Unknown")</f>
        <v>North</v>
      </c>
      <c r="G1264">
        <v>1</v>
      </c>
      <c r="H1264">
        <f>IF(ISBLANK(G1264),AVERAGE(Table4[Quantity]),(G1264))</f>
        <v>1</v>
      </c>
      <c r="I1264">
        <v>223.25</v>
      </c>
      <c r="J1264">
        <f>IF(ISBLANK(I1264),AVERAGE(Table4[Unit_Price]),(I1264))</f>
        <v>223.25</v>
      </c>
      <c r="K1264">
        <v>0.28999999999999998</v>
      </c>
      <c r="L1264">
        <f>Table4[[#This Row],[Quantity cleaned]]*Table4[[#This Row],[Unit Price Cleaned]]*(1-Table4[[#This Row],[Discount]])</f>
        <v>158.50749999999999</v>
      </c>
      <c r="M1264">
        <f>IF(ISBLANK(L1264),AVERAGE(Table4[Total Amount]),(L1264))</f>
        <v>158.50749999999999</v>
      </c>
      <c r="N1264" t="str">
        <f>_xlfn.XLOOKUP(Table4[[#This Row],[Product_ID]],Product_Dim[Product_ID],Product_Dim[Product_Name],"Missing")</f>
        <v>Vitamin C Face Serum</v>
      </c>
      <c r="O1264" t="str">
        <f>_xlfn.XLOOKUP(Table4[[#This Row],[Product_ID]],Product_Dim[Product_ID],Product_Dim[Category],0)</f>
        <v>Beauty</v>
      </c>
      <c r="P1264">
        <f>_xlfn.XLOOKUP(Table4[[#This Row],[Product_ID]],Product_Dim[Product_ID],Product_Dim[Cost Cleaned2],"0")</f>
        <v>283.83</v>
      </c>
      <c r="Q1264" s="4">
        <f>IFERROR(Table4[[#This Row],[Total Amount]]-Table4[[#This Row],[Cost]]*Table4[[#This Row],[Quantity]],0)</f>
        <v>-125.32249999999999</v>
      </c>
    </row>
    <row r="1265" spans="1:17" x14ac:dyDescent="0.35">
      <c r="A1265" t="s">
        <v>3078</v>
      </c>
      <c r="B1265" s="1">
        <v>45530</v>
      </c>
      <c r="C1265" t="s">
        <v>1320</v>
      </c>
      <c r="D1265" t="s">
        <v>1606</v>
      </c>
      <c r="E1265" t="s">
        <v>1763</v>
      </c>
      <c r="F1265" t="str">
        <f>_xlfn.XLOOKUP(Table4[[#This Row],[Store_ID]],Table2[Store_ID],Table2[Region],"Unknown")</f>
        <v>South</v>
      </c>
      <c r="G1265">
        <v>3</v>
      </c>
      <c r="H1265">
        <f>IF(ISBLANK(G1265),AVERAGE(Table4[Quantity]),(G1265))</f>
        <v>3</v>
      </c>
      <c r="I1265">
        <v>918.76</v>
      </c>
      <c r="J1265">
        <f>IF(ISBLANK(I1265),AVERAGE(Table4[Unit_Price]),(I1265))</f>
        <v>918.76</v>
      </c>
      <c r="K1265">
        <v>0.2</v>
      </c>
      <c r="L1265">
        <f>Table4[[#This Row],[Quantity cleaned]]*Table4[[#This Row],[Unit Price Cleaned]]*(1-Table4[[#This Row],[Discount]])</f>
        <v>2205.0239999999999</v>
      </c>
      <c r="M1265">
        <f>IF(ISBLANK(L1265),AVERAGE(Table4[Total Amount]),(L1265))</f>
        <v>2205.0239999999999</v>
      </c>
      <c r="N1265" t="str">
        <f>_xlfn.XLOOKUP(Table4[[#This Row],[Product_ID]],Product_Dim[Product_ID],Product_Dim[Product_Name],"Missing")</f>
        <v>Vitamin C Face Serum</v>
      </c>
      <c r="O1265" t="str">
        <f>_xlfn.XLOOKUP(Table4[[#This Row],[Product_ID]],Product_Dim[Product_ID],Product_Dim[Category],0)</f>
        <v>Beauty</v>
      </c>
      <c r="P1265">
        <f>_xlfn.XLOOKUP(Table4[[#This Row],[Product_ID]],Product_Dim[Product_ID],Product_Dim[Cost Cleaned2],"0")</f>
        <v>283.83</v>
      </c>
      <c r="Q1265" s="4">
        <f>IFERROR(Table4[[#This Row],[Total Amount]]-Table4[[#This Row],[Cost]]*Table4[[#This Row],[Quantity]],0)</f>
        <v>1353.5339999999999</v>
      </c>
    </row>
    <row r="1266" spans="1:17" x14ac:dyDescent="0.35">
      <c r="A1266" t="s">
        <v>3079</v>
      </c>
      <c r="B1266" s="1">
        <v>45491</v>
      </c>
      <c r="C1266" t="s">
        <v>885</v>
      </c>
      <c r="D1266" t="s">
        <v>1710</v>
      </c>
      <c r="E1266" t="s">
        <v>1791</v>
      </c>
      <c r="F1266" t="str">
        <f>_xlfn.XLOOKUP(Table4[[#This Row],[Store_ID]],Table2[Store_ID],Table2[Region],"Unknown")</f>
        <v>East</v>
      </c>
      <c r="G1266">
        <v>2</v>
      </c>
      <c r="H1266">
        <f>IF(ISBLANK(G1266),AVERAGE(Table4[Quantity]),(G1266))</f>
        <v>2</v>
      </c>
      <c r="I1266">
        <v>905.26</v>
      </c>
      <c r="J1266">
        <f>IF(ISBLANK(I1266),AVERAGE(Table4[Unit_Price]),(I1266))</f>
        <v>905.26</v>
      </c>
      <c r="K1266">
        <v>0.15</v>
      </c>
      <c r="L1266">
        <f>Table4[[#This Row],[Quantity cleaned]]*Table4[[#This Row],[Unit Price Cleaned]]*(1-Table4[[#This Row],[Discount]])</f>
        <v>1538.942</v>
      </c>
      <c r="M1266">
        <f>IF(ISBLANK(L1266),AVERAGE(Table4[Total Amount]),(L1266))</f>
        <v>1538.942</v>
      </c>
      <c r="N1266" t="str">
        <f>_xlfn.XLOOKUP(Table4[[#This Row],[Product_ID]],Product_Dim[Product_ID],Product_Dim[Product_Name],"Missing")</f>
        <v>Wooden Bookshelf</v>
      </c>
      <c r="O1266" t="str">
        <f>_xlfn.XLOOKUP(Table4[[#This Row],[Product_ID]],Product_Dim[Product_ID],Product_Dim[Category],0)</f>
        <v>Home</v>
      </c>
      <c r="P1266">
        <f>_xlfn.XLOOKUP(Table4[[#This Row],[Product_ID]],Product_Dim[Product_ID],Product_Dim[Cost Cleaned2],"0")</f>
        <v>388.46</v>
      </c>
      <c r="Q1266" s="4">
        <f>IFERROR(Table4[[#This Row],[Total Amount]]-Table4[[#This Row],[Cost]]*Table4[[#This Row],[Quantity]],0)</f>
        <v>762.02200000000005</v>
      </c>
    </row>
    <row r="1267" spans="1:17" x14ac:dyDescent="0.35">
      <c r="A1267" t="s">
        <v>3080</v>
      </c>
      <c r="B1267" s="1">
        <v>45628</v>
      </c>
      <c r="C1267" t="s">
        <v>979</v>
      </c>
      <c r="D1267" t="s">
        <v>1574</v>
      </c>
      <c r="E1267" t="s">
        <v>1807</v>
      </c>
      <c r="F1267" t="str">
        <f>_xlfn.XLOOKUP(Table4[[#This Row],[Store_ID]],Table2[Store_ID],Table2[Region],"Unknown")</f>
        <v>East</v>
      </c>
      <c r="G1267">
        <v>4</v>
      </c>
      <c r="H1267">
        <f>IF(ISBLANK(G1267),AVERAGE(Table4[Quantity]),(G1267))</f>
        <v>4</v>
      </c>
      <c r="I1267">
        <v>295.39999999999998</v>
      </c>
      <c r="J1267">
        <f>IF(ISBLANK(I1267),AVERAGE(Table4[Unit_Price]),(I1267))</f>
        <v>295.39999999999998</v>
      </c>
      <c r="K1267">
        <v>0.23</v>
      </c>
      <c r="L1267">
        <f>Table4[[#This Row],[Quantity cleaned]]*Table4[[#This Row],[Unit Price Cleaned]]*(1-Table4[[#This Row],[Discount]])</f>
        <v>909.83199999999999</v>
      </c>
      <c r="M1267">
        <f>IF(ISBLANK(L1267),AVERAGE(Table4[Total Amount]),(L1267))</f>
        <v>909.83199999999999</v>
      </c>
      <c r="N1267" t="str">
        <f>_xlfn.XLOOKUP(Table4[[#This Row],[Product_ID]],Product_Dim[Product_ID],Product_Dim[Product_Name],"Missing")</f>
        <v>Beard Grooming Kit</v>
      </c>
      <c r="O1267" t="str">
        <f>_xlfn.XLOOKUP(Table4[[#This Row],[Product_ID]],Product_Dim[Product_ID],Product_Dim[Category],0)</f>
        <v>Beauty</v>
      </c>
      <c r="P1267">
        <f>_xlfn.XLOOKUP(Table4[[#This Row],[Product_ID]],Product_Dim[Product_ID],Product_Dim[Cost Cleaned2],"0")</f>
        <v>337.42</v>
      </c>
      <c r="Q1267" s="4">
        <f>IFERROR(Table4[[#This Row],[Total Amount]]-Table4[[#This Row],[Cost]]*Table4[[#This Row],[Quantity]],0)</f>
        <v>-439.84800000000007</v>
      </c>
    </row>
    <row r="1268" spans="1:17" x14ac:dyDescent="0.35">
      <c r="A1268" t="s">
        <v>3081</v>
      </c>
      <c r="B1268" s="1">
        <v>45861</v>
      </c>
      <c r="C1268" t="s">
        <v>309</v>
      </c>
      <c r="D1268" t="s">
        <v>1730</v>
      </c>
      <c r="E1268" t="s">
        <v>1767</v>
      </c>
      <c r="F1268" t="str">
        <f>_xlfn.XLOOKUP(Table4[[#This Row],[Store_ID]],Table2[Store_ID],Table2[Region],"Unknown")</f>
        <v>North</v>
      </c>
      <c r="G1268">
        <v>1</v>
      </c>
      <c r="H1268">
        <f>IF(ISBLANK(G1268),AVERAGE(Table4[Quantity]),(G1268))</f>
        <v>1</v>
      </c>
      <c r="I1268">
        <v>252.18</v>
      </c>
      <c r="J1268">
        <f>IF(ISBLANK(I1268),AVERAGE(Table4[Unit_Price]),(I1268))</f>
        <v>252.18</v>
      </c>
      <c r="K1268">
        <v>0.23</v>
      </c>
      <c r="L1268">
        <f>Table4[[#This Row],[Quantity cleaned]]*Table4[[#This Row],[Unit Price Cleaned]]*(1-Table4[[#This Row],[Discount]])</f>
        <v>194.17860000000002</v>
      </c>
      <c r="M1268">
        <f>IF(ISBLANK(L1268),AVERAGE(Table4[Total Amount]),(L1268))</f>
        <v>194.17860000000002</v>
      </c>
      <c r="N1268" t="str">
        <f>_xlfn.XLOOKUP(Table4[[#This Row],[Product_ID]],Product_Dim[Product_ID],Product_Dim[Product_Name],"Missing")</f>
        <v>Vitamin E Body Lotion</v>
      </c>
      <c r="O1268" t="str">
        <f>_xlfn.XLOOKUP(Table4[[#This Row],[Product_ID]],Product_Dim[Product_ID],Product_Dim[Category],0)</f>
        <v>Beauty</v>
      </c>
      <c r="P1268">
        <f>_xlfn.XLOOKUP(Table4[[#This Row],[Product_ID]],Product_Dim[Product_ID],Product_Dim[Cost Cleaned2],"0")</f>
        <v>358.47</v>
      </c>
      <c r="Q1268" s="4">
        <f>IFERROR(Table4[[#This Row],[Total Amount]]-Table4[[#This Row],[Cost]]*Table4[[#This Row],[Quantity]],0)</f>
        <v>-164.29140000000001</v>
      </c>
    </row>
    <row r="1269" spans="1:17" x14ac:dyDescent="0.35">
      <c r="A1269" t="s">
        <v>3082</v>
      </c>
      <c r="B1269" s="1">
        <v>45878</v>
      </c>
      <c r="C1269" t="s">
        <v>506</v>
      </c>
      <c r="D1269" t="s">
        <v>1736</v>
      </c>
      <c r="E1269" t="s">
        <v>1788</v>
      </c>
      <c r="F1269" t="str">
        <f>_xlfn.XLOOKUP(Table4[[#This Row],[Store_ID]],Table2[Store_ID],Table2[Region],"Unknown")</f>
        <v>North</v>
      </c>
      <c r="G1269">
        <v>4</v>
      </c>
      <c r="H1269">
        <f>IF(ISBLANK(G1269),AVERAGE(Table4[Quantity]),(G1269))</f>
        <v>4</v>
      </c>
      <c r="I1269">
        <v>792.1</v>
      </c>
      <c r="J1269">
        <f>IF(ISBLANK(I1269),AVERAGE(Table4[Unit_Price]),(I1269))</f>
        <v>792.1</v>
      </c>
      <c r="K1269">
        <v>0.19</v>
      </c>
      <c r="L1269">
        <f>Table4[[#This Row],[Quantity cleaned]]*Table4[[#This Row],[Unit Price Cleaned]]*(1-Table4[[#This Row],[Discount]])</f>
        <v>2566.4040000000005</v>
      </c>
      <c r="M1269">
        <f>IF(ISBLANK(L1269),AVERAGE(Table4[Total Amount]),(L1269))</f>
        <v>2566.4040000000005</v>
      </c>
      <c r="N1269" t="str">
        <f>_xlfn.XLOOKUP(Table4[[#This Row],[Product_ID]],Product_Dim[Product_ID],Product_Dim[Product_Name],"Missing")</f>
        <v>Cricket Bat</v>
      </c>
      <c r="O1269" t="str">
        <f>_xlfn.XLOOKUP(Table4[[#This Row],[Product_ID]],Product_Dim[Product_ID],Product_Dim[Category],0)</f>
        <v>Sports</v>
      </c>
      <c r="P1269">
        <f>_xlfn.XLOOKUP(Table4[[#This Row],[Product_ID]],Product_Dim[Product_ID],Product_Dim[Cost Cleaned2],"0")</f>
        <v>245.98</v>
      </c>
      <c r="Q1269" s="4">
        <f>IFERROR(Table4[[#This Row],[Total Amount]]-Table4[[#This Row],[Cost]]*Table4[[#This Row],[Quantity]],0)</f>
        <v>1582.4840000000004</v>
      </c>
    </row>
    <row r="1270" spans="1:17" x14ac:dyDescent="0.35">
      <c r="A1270" t="s">
        <v>3083</v>
      </c>
      <c r="B1270" s="1">
        <v>45426</v>
      </c>
      <c r="C1270" t="s">
        <v>273</v>
      </c>
      <c r="D1270" t="s">
        <v>1718</v>
      </c>
      <c r="E1270" t="s">
        <v>1793</v>
      </c>
      <c r="F1270" t="str">
        <f>_xlfn.XLOOKUP(Table4[[#This Row],[Store_ID]],Table2[Store_ID],Table2[Region],"Unknown")</f>
        <v>South</v>
      </c>
      <c r="G1270">
        <v>1</v>
      </c>
      <c r="H1270">
        <f>IF(ISBLANK(G1270),AVERAGE(Table4[Quantity]),(G1270))</f>
        <v>1</v>
      </c>
      <c r="I1270">
        <v>883.36</v>
      </c>
      <c r="J1270">
        <f>IF(ISBLANK(I1270),AVERAGE(Table4[Unit_Price]),(I1270))</f>
        <v>883.36</v>
      </c>
      <c r="K1270">
        <v>0.11</v>
      </c>
      <c r="L1270">
        <f>Table4[[#This Row],[Quantity cleaned]]*Table4[[#This Row],[Unit Price Cleaned]]*(1-Table4[[#This Row],[Discount]])</f>
        <v>786.19040000000007</v>
      </c>
      <c r="M1270">
        <f>IF(ISBLANK(L1270),AVERAGE(Table4[Total Amount]),(L1270))</f>
        <v>786.19040000000007</v>
      </c>
      <c r="N1270" t="str">
        <f>_xlfn.XLOOKUP(Table4[[#This Row],[Product_ID]],Product_Dim[Product_ID],Product_Dim[Product_Name],"Missing")</f>
        <v>Sports Wrist Sweatbands</v>
      </c>
      <c r="O1270" t="str">
        <f>_xlfn.XLOOKUP(Table4[[#This Row],[Product_ID]],Product_Dim[Product_ID],Product_Dim[Category],0)</f>
        <v>Sports</v>
      </c>
      <c r="P1270">
        <f>_xlfn.XLOOKUP(Table4[[#This Row],[Product_ID]],Product_Dim[Product_ID],Product_Dim[Cost Cleaned2],"0")</f>
        <v>131.24</v>
      </c>
      <c r="Q1270" s="4">
        <f>IFERROR(Table4[[#This Row],[Total Amount]]-Table4[[#This Row],[Cost]]*Table4[[#This Row],[Quantity]],0)</f>
        <v>654.95040000000006</v>
      </c>
    </row>
    <row r="1271" spans="1:17" x14ac:dyDescent="0.35">
      <c r="A1271" t="s">
        <v>3084</v>
      </c>
      <c r="B1271" s="1">
        <v>45231</v>
      </c>
      <c r="C1271" t="s">
        <v>873</v>
      </c>
      <c r="D1271" t="s">
        <v>1680</v>
      </c>
      <c r="E1271" t="s">
        <v>1746</v>
      </c>
      <c r="F1271" t="str">
        <f>_xlfn.XLOOKUP(Table4[[#This Row],[Store_ID]],Table2[Store_ID],Table2[Region],"Unknown")</f>
        <v>East</v>
      </c>
      <c r="G1271">
        <v>4</v>
      </c>
      <c r="H1271">
        <f>IF(ISBLANK(G1271),AVERAGE(Table4[Quantity]),(G1271))</f>
        <v>4</v>
      </c>
      <c r="I1271">
        <v>305.95</v>
      </c>
      <c r="J1271">
        <f>IF(ISBLANK(I1271),AVERAGE(Table4[Unit_Price]),(I1271))</f>
        <v>305.95</v>
      </c>
      <c r="K1271">
        <v>0.08</v>
      </c>
      <c r="L1271">
        <f>Table4[[#This Row],[Quantity cleaned]]*Table4[[#This Row],[Unit Price Cleaned]]*(1-Table4[[#This Row],[Discount]])</f>
        <v>1125.896</v>
      </c>
      <c r="M1271">
        <f>IF(ISBLANK(L1271),AVERAGE(Table4[Total Amount]),(L1271))</f>
        <v>1125.896</v>
      </c>
      <c r="N1271" t="str">
        <f>_xlfn.XLOOKUP(Table4[[#This Row],[Product_ID]],Product_Dim[Product_ID],Product_Dim[Product_Name],"Missing")</f>
        <v>Men's Sports Shorts</v>
      </c>
      <c r="O1271" t="str">
        <f>_xlfn.XLOOKUP(Table4[[#This Row],[Product_ID]],Product_Dim[Product_ID],Product_Dim[Category],0)</f>
        <v>Clothing</v>
      </c>
      <c r="P1271">
        <f>_xlfn.XLOOKUP(Table4[[#This Row],[Product_ID]],Product_Dim[Product_ID],Product_Dim[Cost Cleaned2],"0")</f>
        <v>218.22</v>
      </c>
      <c r="Q1271" s="4">
        <f>IFERROR(Table4[[#This Row],[Total Amount]]-Table4[[#This Row],[Cost]]*Table4[[#This Row],[Quantity]],0)</f>
        <v>253.01599999999996</v>
      </c>
    </row>
    <row r="1272" spans="1:17" x14ac:dyDescent="0.35">
      <c r="A1272" t="s">
        <v>3085</v>
      </c>
      <c r="B1272" s="1">
        <v>45609</v>
      </c>
      <c r="C1272" t="s">
        <v>1244</v>
      </c>
      <c r="D1272" t="s">
        <v>1658</v>
      </c>
      <c r="E1272" t="s">
        <v>1773</v>
      </c>
      <c r="F1272" t="str">
        <f>_xlfn.XLOOKUP(Table4[[#This Row],[Store_ID]],Table2[Store_ID],Table2[Region],"Unknown")</f>
        <v>South</v>
      </c>
      <c r="G1272">
        <v>3</v>
      </c>
      <c r="H1272">
        <f>IF(ISBLANK(G1272),AVERAGE(Table4[Quantity]),(G1272))</f>
        <v>3</v>
      </c>
      <c r="I1272">
        <v>742.45</v>
      </c>
      <c r="J1272">
        <f>IF(ISBLANK(I1272),AVERAGE(Table4[Unit_Price]),(I1272))</f>
        <v>742.45</v>
      </c>
      <c r="K1272">
        <v>0.23</v>
      </c>
      <c r="L1272">
        <f>Table4[[#This Row],[Quantity cleaned]]*Table4[[#This Row],[Unit Price Cleaned]]*(1-Table4[[#This Row],[Discount]])</f>
        <v>1715.0595000000003</v>
      </c>
      <c r="M1272">
        <f>IF(ISBLANK(L1272),AVERAGE(Table4[Total Amount]),(L1272))</f>
        <v>1715.0595000000003</v>
      </c>
      <c r="N1272" t="str">
        <f>_xlfn.XLOOKUP(Table4[[#This Row],[Product_ID]],Product_Dim[Product_ID],Product_Dim[Product_Name],"Missing")</f>
        <v>Womens Cotton Scarf</v>
      </c>
      <c r="O1272" t="str">
        <f>_xlfn.XLOOKUP(Table4[[#This Row],[Product_ID]],Product_Dim[Product_ID],Product_Dim[Category],0)</f>
        <v>Clothing</v>
      </c>
      <c r="P1272">
        <f>_xlfn.XLOOKUP(Table4[[#This Row],[Product_ID]],Product_Dim[Product_ID],Product_Dim[Cost Cleaned2],"0")</f>
        <v>113.83</v>
      </c>
      <c r="Q1272" s="4">
        <f>IFERROR(Table4[[#This Row],[Total Amount]]-Table4[[#This Row],[Cost]]*Table4[[#This Row],[Quantity]],0)</f>
        <v>1373.5695000000003</v>
      </c>
    </row>
    <row r="1273" spans="1:17" x14ac:dyDescent="0.35">
      <c r="A1273" t="s">
        <v>3086</v>
      </c>
      <c r="B1273" s="1">
        <v>45392</v>
      </c>
      <c r="C1273" t="s">
        <v>1107</v>
      </c>
      <c r="D1273" t="s">
        <v>1592</v>
      </c>
      <c r="E1273" t="s">
        <v>1804</v>
      </c>
      <c r="F1273" t="str">
        <f>_xlfn.XLOOKUP(Table4[[#This Row],[Store_ID]],Table2[Store_ID],Table2[Region],"Unknown")</f>
        <v>East</v>
      </c>
      <c r="G1273">
        <v>3</v>
      </c>
      <c r="H1273">
        <f>IF(ISBLANK(G1273),AVERAGE(Table4[Quantity]),(G1273))</f>
        <v>3</v>
      </c>
      <c r="I1273">
        <v>336.1</v>
      </c>
      <c r="J1273">
        <f>IF(ISBLANK(I1273),AVERAGE(Table4[Unit_Price]),(I1273))</f>
        <v>336.1</v>
      </c>
      <c r="K1273">
        <v>0.12</v>
      </c>
      <c r="L1273">
        <f>Table4[[#This Row],[Quantity cleaned]]*Table4[[#This Row],[Unit Price Cleaned]]*(1-Table4[[#This Row],[Discount]])</f>
        <v>887.30400000000009</v>
      </c>
      <c r="M1273">
        <f>IF(ISBLANK(L1273),AVERAGE(Table4[Total Amount]),(L1273))</f>
        <v>887.30400000000009</v>
      </c>
      <c r="N1273" t="str">
        <f>_xlfn.XLOOKUP(Table4[[#This Row],[Product_ID]],Product_Dim[Product_ID],Product_Dim[Product_Name],"Missing")</f>
        <v>Women's Scarf Set</v>
      </c>
      <c r="O1273" t="str">
        <f>_xlfn.XLOOKUP(Table4[[#This Row],[Product_ID]],Product_Dim[Product_ID],Product_Dim[Category],0)</f>
        <v>Clothing</v>
      </c>
      <c r="P1273">
        <f>_xlfn.XLOOKUP(Table4[[#This Row],[Product_ID]],Product_Dim[Product_ID],Product_Dim[Cost Cleaned2],"0")</f>
        <v>174.02</v>
      </c>
      <c r="Q1273" s="4">
        <f>IFERROR(Table4[[#This Row],[Total Amount]]-Table4[[#This Row],[Cost]]*Table4[[#This Row],[Quantity]],0)</f>
        <v>365.24400000000003</v>
      </c>
    </row>
    <row r="1274" spans="1:17" x14ac:dyDescent="0.35">
      <c r="A1274" t="s">
        <v>3087</v>
      </c>
      <c r="B1274" s="1">
        <v>45876</v>
      </c>
      <c r="C1274" t="s">
        <v>1276</v>
      </c>
      <c r="D1274" t="s">
        <v>1600</v>
      </c>
      <c r="E1274" t="s">
        <v>1773</v>
      </c>
      <c r="F1274" t="str">
        <f>_xlfn.XLOOKUP(Table4[[#This Row],[Store_ID]],Table2[Store_ID],Table2[Region],"Unknown")</f>
        <v>South</v>
      </c>
      <c r="G1274">
        <v>3</v>
      </c>
      <c r="H1274">
        <f>IF(ISBLANK(G1274),AVERAGE(Table4[Quantity]),(G1274))</f>
        <v>3</v>
      </c>
      <c r="I1274">
        <v>310.36</v>
      </c>
      <c r="J1274">
        <f>IF(ISBLANK(I1274),AVERAGE(Table4[Unit_Price]),(I1274))</f>
        <v>310.36</v>
      </c>
      <c r="K1274">
        <v>0.14000000000000001</v>
      </c>
      <c r="L1274">
        <f>Table4[[#This Row],[Quantity cleaned]]*Table4[[#This Row],[Unit Price Cleaned]]*(1-Table4[[#This Row],[Discount]])</f>
        <v>800.72879999999998</v>
      </c>
      <c r="M1274">
        <f>IF(ISBLANK(L1274),AVERAGE(Table4[Total Amount]),(L1274))</f>
        <v>800.72879999999998</v>
      </c>
      <c r="N1274" t="str">
        <f>_xlfn.XLOOKUP(Table4[[#This Row],[Product_ID]],Product_Dim[Product_ID],Product_Dim[Product_Name],"Missing")</f>
        <v>Fabric Sofa Throw Blanket</v>
      </c>
      <c r="O1274" t="str">
        <f>_xlfn.XLOOKUP(Table4[[#This Row],[Product_ID]],Product_Dim[Product_ID],Product_Dim[Category],0)</f>
        <v>Home</v>
      </c>
      <c r="P1274">
        <f>_xlfn.XLOOKUP(Table4[[#This Row],[Product_ID]],Product_Dim[Product_ID],Product_Dim[Cost Cleaned2],"0")</f>
        <v>218.48</v>
      </c>
      <c r="Q1274" s="4">
        <f>IFERROR(Table4[[#This Row],[Total Amount]]-Table4[[#This Row],[Cost]]*Table4[[#This Row],[Quantity]],0)</f>
        <v>145.28880000000004</v>
      </c>
    </row>
    <row r="1275" spans="1:17" x14ac:dyDescent="0.35">
      <c r="A1275" t="s">
        <v>3088</v>
      </c>
      <c r="B1275" s="1">
        <v>45772</v>
      </c>
      <c r="C1275" t="s">
        <v>882</v>
      </c>
      <c r="D1275" t="s">
        <v>1738</v>
      </c>
      <c r="E1275" t="s">
        <v>1776</v>
      </c>
      <c r="F1275" t="str">
        <f>_xlfn.XLOOKUP(Table4[[#This Row],[Store_ID]],Table2[Store_ID],Table2[Region],"Unknown")</f>
        <v>West</v>
      </c>
      <c r="G1275">
        <v>3</v>
      </c>
      <c r="H1275">
        <f>IF(ISBLANK(G1275),AVERAGE(Table4[Quantity]),(G1275))</f>
        <v>3</v>
      </c>
      <c r="I1275">
        <v>992.81</v>
      </c>
      <c r="J1275">
        <f>IF(ISBLANK(I1275),AVERAGE(Table4[Unit_Price]),(I1275))</f>
        <v>992.81</v>
      </c>
      <c r="K1275">
        <v>0.04</v>
      </c>
      <c r="L1275">
        <f>Table4[[#This Row],[Quantity cleaned]]*Table4[[#This Row],[Unit Price Cleaned]]*(1-Table4[[#This Row],[Discount]])</f>
        <v>2859.2927999999997</v>
      </c>
      <c r="M1275">
        <f>IF(ISBLANK(L1275),AVERAGE(Table4[Total Amount]),(L1275))</f>
        <v>2859.2927999999997</v>
      </c>
      <c r="N1275" t="str">
        <f>_xlfn.XLOOKUP(Table4[[#This Row],[Product_ID]],Product_Dim[Product_ID],Product_Dim[Product_Name],"Missing")</f>
        <v>Portable Bluetooth Speaker</v>
      </c>
      <c r="O1275" t="str">
        <f>_xlfn.XLOOKUP(Table4[[#This Row],[Product_ID]],Product_Dim[Product_ID],Product_Dim[Category],0)</f>
        <v>Electronics</v>
      </c>
      <c r="P1275">
        <f>_xlfn.XLOOKUP(Table4[[#This Row],[Product_ID]],Product_Dim[Product_ID],Product_Dim[Cost Cleaned2],"0")</f>
        <v>431.67</v>
      </c>
      <c r="Q1275" s="4">
        <f>IFERROR(Table4[[#This Row],[Total Amount]]-Table4[[#This Row],[Cost]]*Table4[[#This Row],[Quantity]],0)</f>
        <v>1564.2827999999997</v>
      </c>
    </row>
    <row r="1276" spans="1:17" x14ac:dyDescent="0.35">
      <c r="A1276" t="s">
        <v>3089</v>
      </c>
      <c r="B1276" s="1">
        <v>45217</v>
      </c>
      <c r="C1276" t="s">
        <v>643</v>
      </c>
      <c r="D1276" t="s">
        <v>1662</v>
      </c>
      <c r="E1276" t="s">
        <v>1786</v>
      </c>
      <c r="F1276" t="str">
        <f>_xlfn.XLOOKUP(Table4[[#This Row],[Store_ID]],Table2[Store_ID],Table2[Region],"Unknown")</f>
        <v>South</v>
      </c>
      <c r="G1276">
        <v>3</v>
      </c>
      <c r="H1276">
        <f>IF(ISBLANK(G1276),AVERAGE(Table4[Quantity]),(G1276))</f>
        <v>3</v>
      </c>
      <c r="I1276">
        <v>257.11</v>
      </c>
      <c r="J1276">
        <f>IF(ISBLANK(I1276),AVERAGE(Table4[Unit_Price]),(I1276))</f>
        <v>257.11</v>
      </c>
      <c r="K1276">
        <v>0.26</v>
      </c>
      <c r="L1276">
        <f>Table4[[#This Row],[Quantity cleaned]]*Table4[[#This Row],[Unit Price Cleaned]]*(1-Table4[[#This Row],[Discount]])</f>
        <v>570.78420000000006</v>
      </c>
      <c r="M1276">
        <f>IF(ISBLANK(L1276),AVERAGE(Table4[Total Amount]),(L1276))</f>
        <v>570.78420000000006</v>
      </c>
      <c r="N1276" t="str">
        <f>_xlfn.XLOOKUP(Table4[[#This Row],[Product_ID]],Product_Dim[Product_ID],Product_Dim[Product_Name],"Missing")</f>
        <v>Luxury Perfume Spray</v>
      </c>
      <c r="O1276" t="str">
        <f>_xlfn.XLOOKUP(Table4[[#This Row],[Product_ID]],Product_Dim[Product_ID],Product_Dim[Category],0)</f>
        <v>Beauty</v>
      </c>
      <c r="P1276">
        <f>_xlfn.XLOOKUP(Table4[[#This Row],[Product_ID]],Product_Dim[Product_ID],Product_Dim[Cost Cleaned2],"0")</f>
        <v>482.75</v>
      </c>
      <c r="Q1276" s="4">
        <f>IFERROR(Table4[[#This Row],[Total Amount]]-Table4[[#This Row],[Cost]]*Table4[[#This Row],[Quantity]],0)</f>
        <v>-877.46579999999994</v>
      </c>
    </row>
    <row r="1277" spans="1:17" x14ac:dyDescent="0.35">
      <c r="A1277" t="s">
        <v>3090</v>
      </c>
      <c r="B1277" s="1">
        <v>45739</v>
      </c>
      <c r="C1277" t="s">
        <v>708</v>
      </c>
      <c r="D1277" t="s">
        <v>1732</v>
      </c>
      <c r="E1277" t="s">
        <v>1788</v>
      </c>
      <c r="F1277" t="str">
        <f>_xlfn.XLOOKUP(Table4[[#This Row],[Store_ID]],Table2[Store_ID],Table2[Region],"Unknown")</f>
        <v>North</v>
      </c>
      <c r="G1277">
        <v>4</v>
      </c>
      <c r="H1277">
        <f>IF(ISBLANK(G1277),AVERAGE(Table4[Quantity]),(G1277))</f>
        <v>4</v>
      </c>
      <c r="I1277">
        <v>816.29</v>
      </c>
      <c r="J1277">
        <f>IF(ISBLANK(I1277),AVERAGE(Table4[Unit_Price]),(I1277))</f>
        <v>816.29</v>
      </c>
      <c r="K1277">
        <v>0.24</v>
      </c>
      <c r="L1277">
        <f>Table4[[#This Row],[Quantity cleaned]]*Table4[[#This Row],[Unit Price Cleaned]]*(1-Table4[[#This Row],[Discount]])</f>
        <v>2481.5216</v>
      </c>
      <c r="M1277">
        <f>IF(ISBLANK(L1277),AVERAGE(Table4[Total Amount]),(L1277))</f>
        <v>2481.5216</v>
      </c>
      <c r="N1277" t="str">
        <f>_xlfn.XLOOKUP(Table4[[#This Row],[Product_ID]],Product_Dim[Product_ID],Product_Dim[Product_Name],"Missing")</f>
        <v>Sports Stopwatch Basic</v>
      </c>
      <c r="O1277" t="str">
        <f>_xlfn.XLOOKUP(Table4[[#This Row],[Product_ID]],Product_Dim[Product_ID],Product_Dim[Category],0)</f>
        <v>Sports</v>
      </c>
      <c r="P1277">
        <f>_xlfn.XLOOKUP(Table4[[#This Row],[Product_ID]],Product_Dim[Product_ID],Product_Dim[Cost Cleaned2],"0")</f>
        <v>60.65</v>
      </c>
      <c r="Q1277" s="4">
        <f>IFERROR(Table4[[#This Row],[Total Amount]]-Table4[[#This Row],[Cost]]*Table4[[#This Row],[Quantity]],0)</f>
        <v>2238.9216000000001</v>
      </c>
    </row>
    <row r="1278" spans="1:17" x14ac:dyDescent="0.35">
      <c r="A1278" t="s">
        <v>3091</v>
      </c>
      <c r="B1278" s="1">
        <v>45272</v>
      </c>
      <c r="C1278" t="s">
        <v>417</v>
      </c>
      <c r="D1278" t="s">
        <v>1662</v>
      </c>
      <c r="E1278" t="s">
        <v>1788</v>
      </c>
      <c r="F1278" t="str">
        <f>_xlfn.XLOOKUP(Table4[[#This Row],[Store_ID]],Table2[Store_ID],Table2[Region],"Unknown")</f>
        <v>North</v>
      </c>
      <c r="G1278">
        <v>4</v>
      </c>
      <c r="H1278">
        <f>IF(ISBLANK(G1278),AVERAGE(Table4[Quantity]),(G1278))</f>
        <v>4</v>
      </c>
      <c r="I1278">
        <v>755.82</v>
      </c>
      <c r="J1278">
        <f>IF(ISBLANK(I1278),AVERAGE(Table4[Unit_Price]),(I1278))</f>
        <v>755.82</v>
      </c>
      <c r="K1278">
        <v>0.22</v>
      </c>
      <c r="L1278">
        <f>Table4[[#This Row],[Quantity cleaned]]*Table4[[#This Row],[Unit Price Cleaned]]*(1-Table4[[#This Row],[Discount]])</f>
        <v>2358.1584000000003</v>
      </c>
      <c r="M1278">
        <f>IF(ISBLANK(L1278),AVERAGE(Table4[Total Amount]),(L1278))</f>
        <v>2358.1584000000003</v>
      </c>
      <c r="N1278" t="str">
        <f>_xlfn.XLOOKUP(Table4[[#This Row],[Product_ID]],Product_Dim[Product_ID],Product_Dim[Product_Name],"Missing")</f>
        <v>Luxury Perfume Spray</v>
      </c>
      <c r="O1278" t="str">
        <f>_xlfn.XLOOKUP(Table4[[#This Row],[Product_ID]],Product_Dim[Product_ID],Product_Dim[Category],0)</f>
        <v>Beauty</v>
      </c>
      <c r="P1278">
        <f>_xlfn.XLOOKUP(Table4[[#This Row],[Product_ID]],Product_Dim[Product_ID],Product_Dim[Cost Cleaned2],"0")</f>
        <v>482.75</v>
      </c>
      <c r="Q1278" s="4">
        <f>IFERROR(Table4[[#This Row],[Total Amount]]-Table4[[#This Row],[Cost]]*Table4[[#This Row],[Quantity]],0)</f>
        <v>427.15840000000026</v>
      </c>
    </row>
    <row r="1279" spans="1:17" x14ac:dyDescent="0.35">
      <c r="A1279" t="s">
        <v>3092</v>
      </c>
      <c r="B1279" s="1">
        <v>45524</v>
      </c>
      <c r="C1279" t="s">
        <v>20</v>
      </c>
      <c r="D1279" t="s">
        <v>1537</v>
      </c>
      <c r="E1279" t="s">
        <v>1793</v>
      </c>
      <c r="F1279" t="str">
        <f>_xlfn.XLOOKUP(Table4[[#This Row],[Store_ID]],Table2[Store_ID],Table2[Region],"Unknown")</f>
        <v>South</v>
      </c>
      <c r="G1279">
        <v>1</v>
      </c>
      <c r="H1279">
        <f>IF(ISBLANK(G1279),AVERAGE(Table4[Quantity]),(G1279))</f>
        <v>1</v>
      </c>
      <c r="I1279">
        <v>449.6</v>
      </c>
      <c r="J1279">
        <f>IF(ISBLANK(I1279),AVERAGE(Table4[Unit_Price]),(I1279))</f>
        <v>449.6</v>
      </c>
      <c r="K1279">
        <v>0.01</v>
      </c>
      <c r="L1279">
        <f>Table4[[#This Row],[Quantity cleaned]]*Table4[[#This Row],[Unit Price Cleaned]]*(1-Table4[[#This Row],[Discount]])</f>
        <v>445.10400000000004</v>
      </c>
      <c r="M1279">
        <f>IF(ISBLANK(L1279),AVERAGE(Table4[Total Amount]),(L1279))</f>
        <v>445.10400000000004</v>
      </c>
      <c r="N1279" t="str">
        <f>_xlfn.XLOOKUP(Table4[[#This Row],[Product_ID]],Product_Dim[Product_ID],Product_Dim[Product_Name],"Missing")</f>
        <v>Brother Laser Printer</v>
      </c>
      <c r="O1279" t="str">
        <f>_xlfn.XLOOKUP(Table4[[#This Row],[Product_ID]],Product_Dim[Product_ID],Product_Dim[Category],0)</f>
        <v>Electronics</v>
      </c>
      <c r="P1279">
        <f>_xlfn.XLOOKUP(Table4[[#This Row],[Product_ID]],Product_Dim[Product_ID],Product_Dim[Cost Cleaned2],"0")</f>
        <v>112.42</v>
      </c>
      <c r="Q1279" s="4">
        <f>IFERROR(Table4[[#This Row],[Total Amount]]-Table4[[#This Row],[Cost]]*Table4[[#This Row],[Quantity]],0)</f>
        <v>332.68400000000003</v>
      </c>
    </row>
    <row r="1280" spans="1:17" x14ac:dyDescent="0.35">
      <c r="A1280" t="s">
        <v>3093</v>
      </c>
      <c r="B1280" s="1">
        <v>45481</v>
      </c>
      <c r="C1280" t="s">
        <v>1096</v>
      </c>
      <c r="D1280" t="s">
        <v>1570</v>
      </c>
      <c r="E1280" t="s">
        <v>1746</v>
      </c>
      <c r="F1280" t="str">
        <f>_xlfn.XLOOKUP(Table4[[#This Row],[Store_ID]],Table2[Store_ID],Table2[Region],"Unknown")</f>
        <v>East</v>
      </c>
      <c r="G1280">
        <v>2</v>
      </c>
      <c r="H1280">
        <f>IF(ISBLANK(G1280),AVERAGE(Table4[Quantity]),(G1280))</f>
        <v>2</v>
      </c>
      <c r="I1280">
        <v>779.29</v>
      </c>
      <c r="J1280">
        <f>IF(ISBLANK(I1280),AVERAGE(Table4[Unit_Price]),(I1280))</f>
        <v>779.29</v>
      </c>
      <c r="K1280">
        <v>0.12</v>
      </c>
      <c r="L1280">
        <f>Table4[[#This Row],[Quantity cleaned]]*Table4[[#This Row],[Unit Price Cleaned]]*(1-Table4[[#This Row],[Discount]])</f>
        <v>1371.5503999999999</v>
      </c>
      <c r="M1280">
        <f>IF(ISBLANK(L1280),AVERAGE(Table4[Total Amount]),(L1280))</f>
        <v>1371.5503999999999</v>
      </c>
      <c r="N1280" t="str">
        <f>_xlfn.XLOOKUP(Table4[[#This Row],[Product_ID]],Product_Dim[Product_ID],Product_Dim[Product_Name],"Missing")</f>
        <v>Decorative Wall Mirror</v>
      </c>
      <c r="O1280" t="str">
        <f>_xlfn.XLOOKUP(Table4[[#This Row],[Product_ID]],Product_Dim[Product_ID],Product_Dim[Category],0)</f>
        <v>Home</v>
      </c>
      <c r="P1280">
        <f>_xlfn.XLOOKUP(Table4[[#This Row],[Product_ID]],Product_Dim[Product_ID],Product_Dim[Cost Cleaned2],"0")</f>
        <v>48.01</v>
      </c>
      <c r="Q1280" s="4">
        <f>IFERROR(Table4[[#This Row],[Total Amount]]-Table4[[#This Row],[Cost]]*Table4[[#This Row],[Quantity]],0)</f>
        <v>1275.5303999999999</v>
      </c>
    </row>
    <row r="1281" spans="1:17" x14ac:dyDescent="0.35">
      <c r="A1281" t="s">
        <v>3094</v>
      </c>
      <c r="B1281" s="1">
        <v>45267</v>
      </c>
      <c r="C1281" t="s">
        <v>1426</v>
      </c>
      <c r="D1281" t="s">
        <v>1696</v>
      </c>
      <c r="E1281" t="s">
        <v>1801</v>
      </c>
      <c r="F1281" t="str">
        <f>_xlfn.XLOOKUP(Table4[[#This Row],[Store_ID]],Table2[Store_ID],Table2[Region],"Unknown")</f>
        <v>North</v>
      </c>
      <c r="G1281">
        <v>1</v>
      </c>
      <c r="H1281">
        <f>IF(ISBLANK(G1281),AVERAGE(Table4[Quantity]),(G1281))</f>
        <v>1</v>
      </c>
      <c r="I1281">
        <v>748.75</v>
      </c>
      <c r="J1281">
        <f>IF(ISBLANK(I1281),AVERAGE(Table4[Unit_Price]),(I1281))</f>
        <v>748.75</v>
      </c>
      <c r="K1281">
        <v>0.1</v>
      </c>
      <c r="L1281">
        <f>Table4[[#This Row],[Quantity cleaned]]*Table4[[#This Row],[Unit Price Cleaned]]*(1-Table4[[#This Row],[Discount]])</f>
        <v>673.875</v>
      </c>
      <c r="M1281">
        <f>IF(ISBLANK(L1281),AVERAGE(Table4[Total Amount]),(L1281))</f>
        <v>673.875</v>
      </c>
      <c r="N1281" t="str">
        <f>_xlfn.XLOOKUP(Table4[[#This Row],[Product_ID]],Product_Dim[Product_ID],Product_Dim[Product_Name],"Missing")</f>
        <v>WiFi Mesh Router</v>
      </c>
      <c r="O1281" t="str">
        <f>_xlfn.XLOOKUP(Table4[[#This Row],[Product_ID]],Product_Dim[Product_ID],Product_Dim[Category],0)</f>
        <v>Electronics</v>
      </c>
      <c r="P1281">
        <f>_xlfn.XLOOKUP(Table4[[#This Row],[Product_ID]],Product_Dim[Product_ID],Product_Dim[Cost Cleaned2],"0")</f>
        <v>480.9</v>
      </c>
      <c r="Q1281" s="4">
        <f>IFERROR(Table4[[#This Row],[Total Amount]]-Table4[[#This Row],[Cost]]*Table4[[#This Row],[Quantity]],0)</f>
        <v>192.97500000000002</v>
      </c>
    </row>
    <row r="1282" spans="1:17" x14ac:dyDescent="0.35">
      <c r="A1282" t="s">
        <v>3095</v>
      </c>
      <c r="B1282" s="1">
        <v>45328</v>
      </c>
      <c r="C1282" t="s">
        <v>593</v>
      </c>
      <c r="D1282" t="s">
        <v>1720</v>
      </c>
      <c r="E1282" t="s">
        <v>1746</v>
      </c>
      <c r="F1282" t="str">
        <f>_xlfn.XLOOKUP(Table4[[#This Row],[Store_ID]],Table2[Store_ID],Table2[Region],"Unknown")</f>
        <v>East</v>
      </c>
      <c r="G1282">
        <v>2</v>
      </c>
      <c r="H1282">
        <f>IF(ISBLANK(G1282),AVERAGE(Table4[Quantity]),(G1282))</f>
        <v>2</v>
      </c>
      <c r="I1282">
        <v>121.67</v>
      </c>
      <c r="J1282">
        <f>IF(ISBLANK(I1282),AVERAGE(Table4[Unit_Price]),(I1282))</f>
        <v>121.67</v>
      </c>
      <c r="K1282">
        <v>0.08</v>
      </c>
      <c r="L1282">
        <f>Table4[[#This Row],[Quantity cleaned]]*Table4[[#This Row],[Unit Price Cleaned]]*(1-Table4[[#This Row],[Discount]])</f>
        <v>223.87280000000001</v>
      </c>
      <c r="M1282">
        <f>IF(ISBLANK(L1282),AVERAGE(Table4[Total Amount]),(L1282))</f>
        <v>223.87280000000001</v>
      </c>
      <c r="N1282" t="str">
        <f>_xlfn.XLOOKUP(Table4[[#This Row],[Product_ID]],Product_Dim[Product_ID],Product_Dim[Product_Name],"Missing")</f>
        <v>Face Foundation Kit</v>
      </c>
      <c r="O1282" t="str">
        <f>_xlfn.XLOOKUP(Table4[[#This Row],[Product_ID]],Product_Dim[Product_ID],Product_Dim[Category],0)</f>
        <v>Beauty</v>
      </c>
      <c r="P1282">
        <f>_xlfn.XLOOKUP(Table4[[#This Row],[Product_ID]],Product_Dim[Product_ID],Product_Dim[Cost Cleaned2],"0")</f>
        <v>183.04</v>
      </c>
      <c r="Q1282" s="4">
        <f>IFERROR(Table4[[#This Row],[Total Amount]]-Table4[[#This Row],[Cost]]*Table4[[#This Row],[Quantity]],0)</f>
        <v>-142.20719999999997</v>
      </c>
    </row>
    <row r="1283" spans="1:17" x14ac:dyDescent="0.35">
      <c r="A1283" t="s">
        <v>3096</v>
      </c>
      <c r="B1283" s="1">
        <v>45787</v>
      </c>
      <c r="C1283" t="s">
        <v>1508</v>
      </c>
      <c r="D1283" t="s">
        <v>1640</v>
      </c>
      <c r="E1283" t="s">
        <v>1795</v>
      </c>
      <c r="F1283" t="str">
        <f>_xlfn.XLOOKUP(Table4[[#This Row],[Store_ID]],Table2[Store_ID],Table2[Region],"Unknown")</f>
        <v>North</v>
      </c>
      <c r="G1283">
        <v>3</v>
      </c>
      <c r="H1283">
        <f>IF(ISBLANK(G1283),AVERAGE(Table4[Quantity]),(G1283))</f>
        <v>3</v>
      </c>
      <c r="I1283">
        <v>225.14</v>
      </c>
      <c r="J1283">
        <f>IF(ISBLANK(I1283),AVERAGE(Table4[Unit_Price]),(I1283))</f>
        <v>225.14</v>
      </c>
      <c r="K1283">
        <v>0.15</v>
      </c>
      <c r="L1283">
        <f>Table4[[#This Row],[Quantity cleaned]]*Table4[[#This Row],[Unit Price Cleaned]]*(1-Table4[[#This Row],[Discount]])</f>
        <v>574.10699999999997</v>
      </c>
      <c r="M1283">
        <f>IF(ISBLANK(L1283),AVERAGE(Table4[Total Amount]),(L1283))</f>
        <v>574.10699999999997</v>
      </c>
      <c r="N1283" t="str">
        <f>_xlfn.XLOOKUP(Table4[[#This Row],[Product_ID]],Product_Dim[Product_ID],Product_Dim[Product_Name],"Missing")</f>
        <v>Men's Roll-On Perfume</v>
      </c>
      <c r="O1283" t="str">
        <f>_xlfn.XLOOKUP(Table4[[#This Row],[Product_ID]],Product_Dim[Product_ID],Product_Dim[Category],0)</f>
        <v>Beauty</v>
      </c>
      <c r="P1283">
        <f>_xlfn.XLOOKUP(Table4[[#This Row],[Product_ID]],Product_Dim[Product_ID],Product_Dim[Cost Cleaned2],"0")</f>
        <v>43.29</v>
      </c>
      <c r="Q1283" s="4">
        <f>IFERROR(Table4[[#This Row],[Total Amount]]-Table4[[#This Row],[Cost]]*Table4[[#This Row],[Quantity]],0)</f>
        <v>444.23699999999997</v>
      </c>
    </row>
    <row r="1284" spans="1:17" x14ac:dyDescent="0.35">
      <c r="A1284" t="s">
        <v>3097</v>
      </c>
      <c r="B1284" s="1">
        <v>45876</v>
      </c>
      <c r="C1284" t="s">
        <v>1006</v>
      </c>
      <c r="D1284" t="s">
        <v>1600</v>
      </c>
      <c r="E1284" t="s">
        <v>1807</v>
      </c>
      <c r="F1284" t="str">
        <f>_xlfn.XLOOKUP(Table4[[#This Row],[Store_ID]],Table2[Store_ID],Table2[Region],"Unknown")</f>
        <v>East</v>
      </c>
      <c r="G1284">
        <v>1</v>
      </c>
      <c r="H1284">
        <f>IF(ISBLANK(G1284),AVERAGE(Table4[Quantity]),(G1284))</f>
        <v>1</v>
      </c>
      <c r="I1284">
        <v>654.17999999999995</v>
      </c>
      <c r="J1284">
        <f>IF(ISBLANK(I1284),AVERAGE(Table4[Unit_Price]),(I1284))</f>
        <v>654.17999999999995</v>
      </c>
      <c r="K1284">
        <v>0.19</v>
      </c>
      <c r="L1284">
        <f>Table4[[#This Row],[Quantity cleaned]]*Table4[[#This Row],[Unit Price Cleaned]]*(1-Table4[[#This Row],[Discount]])</f>
        <v>529.88580000000002</v>
      </c>
      <c r="M1284">
        <f>IF(ISBLANK(L1284),AVERAGE(Table4[Total Amount]),(L1284))</f>
        <v>529.88580000000002</v>
      </c>
      <c r="N1284" t="str">
        <f>_xlfn.XLOOKUP(Table4[[#This Row],[Product_ID]],Product_Dim[Product_ID],Product_Dim[Product_Name],"Missing")</f>
        <v>Fabric Sofa Throw Blanket</v>
      </c>
      <c r="O1284" t="str">
        <f>_xlfn.XLOOKUP(Table4[[#This Row],[Product_ID]],Product_Dim[Product_ID],Product_Dim[Category],0)</f>
        <v>Home</v>
      </c>
      <c r="P1284">
        <f>_xlfn.XLOOKUP(Table4[[#This Row],[Product_ID]],Product_Dim[Product_ID],Product_Dim[Cost Cleaned2],"0")</f>
        <v>218.48</v>
      </c>
      <c r="Q1284" s="4">
        <f>IFERROR(Table4[[#This Row],[Total Amount]]-Table4[[#This Row],[Cost]]*Table4[[#This Row],[Quantity]],0)</f>
        <v>311.4058</v>
      </c>
    </row>
    <row r="1285" spans="1:17" x14ac:dyDescent="0.35">
      <c r="A1285" t="s">
        <v>3098</v>
      </c>
      <c r="B1285" s="1">
        <v>45552</v>
      </c>
      <c r="C1285" t="s">
        <v>213</v>
      </c>
      <c r="D1285" t="s">
        <v>1684</v>
      </c>
      <c r="E1285" t="s">
        <v>1767</v>
      </c>
      <c r="F1285" t="str">
        <f>_xlfn.XLOOKUP(Table4[[#This Row],[Store_ID]],Table2[Store_ID],Table2[Region],"Unknown")</f>
        <v>North</v>
      </c>
      <c r="G1285">
        <v>2</v>
      </c>
      <c r="H1285">
        <f>IF(ISBLANK(G1285),AVERAGE(Table4[Quantity]),(G1285))</f>
        <v>2</v>
      </c>
      <c r="I1285">
        <v>504.98</v>
      </c>
      <c r="J1285">
        <f>IF(ISBLANK(I1285),AVERAGE(Table4[Unit_Price]),(I1285))</f>
        <v>504.98</v>
      </c>
      <c r="K1285">
        <v>0.08</v>
      </c>
      <c r="L1285">
        <f>Table4[[#This Row],[Quantity cleaned]]*Table4[[#This Row],[Unit Price Cleaned]]*(1-Table4[[#This Row],[Discount]])</f>
        <v>929.16320000000007</v>
      </c>
      <c r="M1285">
        <f>IF(ISBLANK(L1285),AVERAGE(Table4[Total Amount]),(L1285))</f>
        <v>929.16320000000007</v>
      </c>
      <c r="N1285" t="str">
        <f>_xlfn.XLOOKUP(Table4[[#This Row],[Product_ID]],Product_Dim[Product_ID],Product_Dim[Product_Name],"Missing")</f>
        <v>Hair Repair Oil Treatment</v>
      </c>
      <c r="O1285" t="str">
        <f>_xlfn.XLOOKUP(Table4[[#This Row],[Product_ID]],Product_Dim[Product_ID],Product_Dim[Category],0)</f>
        <v>Beauty</v>
      </c>
      <c r="P1285">
        <f>_xlfn.XLOOKUP(Table4[[#This Row],[Product_ID]],Product_Dim[Product_ID],Product_Dim[Cost Cleaned2],"0")</f>
        <v>214.32</v>
      </c>
      <c r="Q1285" s="4">
        <f>IFERROR(Table4[[#This Row],[Total Amount]]-Table4[[#This Row],[Cost]]*Table4[[#This Row],[Quantity]],0)</f>
        <v>500.52320000000009</v>
      </c>
    </row>
    <row r="1286" spans="1:17" x14ac:dyDescent="0.35">
      <c r="A1286" t="s">
        <v>3099</v>
      </c>
      <c r="B1286" s="1">
        <v>45823</v>
      </c>
      <c r="C1286" t="s">
        <v>1176</v>
      </c>
      <c r="D1286" t="s">
        <v>1650</v>
      </c>
      <c r="E1286" t="s">
        <v>1776</v>
      </c>
      <c r="F1286" t="str">
        <f>_xlfn.XLOOKUP(Table4[[#This Row],[Store_ID]],Table2[Store_ID],Table2[Region],"Unknown")</f>
        <v>West</v>
      </c>
      <c r="G1286">
        <v>2</v>
      </c>
      <c r="H1286">
        <f>IF(ISBLANK(G1286),AVERAGE(Table4[Quantity]),(G1286))</f>
        <v>2</v>
      </c>
      <c r="I1286">
        <v>623.20000000000005</v>
      </c>
      <c r="J1286">
        <f>IF(ISBLANK(I1286),AVERAGE(Table4[Unit_Price]),(I1286))</f>
        <v>623.20000000000005</v>
      </c>
      <c r="K1286">
        <v>0.14000000000000001</v>
      </c>
      <c r="L1286">
        <f>Table4[[#This Row],[Quantity cleaned]]*Table4[[#This Row],[Unit Price Cleaned]]*(1-Table4[[#This Row],[Discount]])</f>
        <v>1071.904</v>
      </c>
      <c r="M1286">
        <f>IF(ISBLANK(L1286),AVERAGE(Table4[Total Amount]),(L1286))</f>
        <v>1071.904</v>
      </c>
      <c r="N1286" t="str">
        <f>_xlfn.XLOOKUP(Table4[[#This Row],[Product_ID]],Product_Dim[Product_ID],Product_Dim[Product_Name],"Missing")</f>
        <v>Sports Stopwatch Pro</v>
      </c>
      <c r="O1286" t="str">
        <f>_xlfn.XLOOKUP(Table4[[#This Row],[Product_ID]],Product_Dim[Product_ID],Product_Dim[Category],0)</f>
        <v>Sports</v>
      </c>
      <c r="P1286">
        <f>_xlfn.XLOOKUP(Table4[[#This Row],[Product_ID]],Product_Dim[Product_ID],Product_Dim[Cost Cleaned2],"0")</f>
        <v>434.84</v>
      </c>
      <c r="Q1286" s="4">
        <f>IFERROR(Table4[[#This Row],[Total Amount]]-Table4[[#This Row],[Cost]]*Table4[[#This Row],[Quantity]],0)</f>
        <v>202.22400000000005</v>
      </c>
    </row>
    <row r="1287" spans="1:17" x14ac:dyDescent="0.35">
      <c r="A1287" t="s">
        <v>3100</v>
      </c>
      <c r="B1287" s="1">
        <v>45622</v>
      </c>
      <c r="C1287" t="s">
        <v>1018</v>
      </c>
      <c r="D1287" t="s">
        <v>1549</v>
      </c>
      <c r="E1287" t="s">
        <v>1798</v>
      </c>
      <c r="F1287" t="str">
        <f>_xlfn.XLOOKUP(Table4[[#This Row],[Store_ID]],Table2[Store_ID],Table2[Region],"Unknown")</f>
        <v>West</v>
      </c>
      <c r="G1287">
        <v>2</v>
      </c>
      <c r="H1287">
        <f>IF(ISBLANK(G1287),AVERAGE(Table4[Quantity]),(G1287))</f>
        <v>2</v>
      </c>
      <c r="I1287">
        <v>530.54</v>
      </c>
      <c r="J1287">
        <f>IF(ISBLANK(I1287),AVERAGE(Table4[Unit_Price]),(I1287))</f>
        <v>530.54</v>
      </c>
      <c r="K1287">
        <v>0.28000000000000003</v>
      </c>
      <c r="L1287">
        <f>Table4[[#This Row],[Quantity cleaned]]*Table4[[#This Row],[Unit Price Cleaned]]*(1-Table4[[#This Row],[Discount]])</f>
        <v>763.97759999999994</v>
      </c>
      <c r="M1287">
        <f>IF(ISBLANK(L1287),AVERAGE(Table4[Total Amount]),(L1287))</f>
        <v>763.97759999999994</v>
      </c>
      <c r="N1287" t="str">
        <f>_xlfn.XLOOKUP(Table4[[#This Row],[Product_ID]],Product_Dim[Product_ID],Product_Dim[Product_Name],"Missing")</f>
        <v>Men's Leather Belt</v>
      </c>
      <c r="O1287" t="str">
        <f>_xlfn.XLOOKUP(Table4[[#This Row],[Product_ID]],Product_Dim[Product_ID],Product_Dim[Category],0)</f>
        <v>Clothing</v>
      </c>
      <c r="P1287">
        <f>_xlfn.XLOOKUP(Table4[[#This Row],[Product_ID]],Product_Dim[Product_ID],Product_Dim[Cost Cleaned2],"0")</f>
        <v>261</v>
      </c>
      <c r="Q1287" s="4">
        <f>IFERROR(Table4[[#This Row],[Total Amount]]-Table4[[#This Row],[Cost]]*Table4[[#This Row],[Quantity]],0)</f>
        <v>241.97759999999994</v>
      </c>
    </row>
    <row r="1288" spans="1:17" x14ac:dyDescent="0.35">
      <c r="A1288" t="s">
        <v>3101</v>
      </c>
      <c r="B1288" s="1">
        <v>45810</v>
      </c>
      <c r="C1288" t="s">
        <v>1137</v>
      </c>
      <c r="D1288" t="s">
        <v>1537</v>
      </c>
      <c r="E1288" t="s">
        <v>1798</v>
      </c>
      <c r="F1288" t="str">
        <f>_xlfn.XLOOKUP(Table4[[#This Row],[Store_ID]],Table2[Store_ID],Table2[Region],"Unknown")</f>
        <v>West</v>
      </c>
      <c r="G1288">
        <v>3</v>
      </c>
      <c r="H1288">
        <f>IF(ISBLANK(G1288),AVERAGE(Table4[Quantity]),(G1288))</f>
        <v>3</v>
      </c>
      <c r="I1288">
        <v>279.45</v>
      </c>
      <c r="J1288">
        <f>IF(ISBLANK(I1288),AVERAGE(Table4[Unit_Price]),(I1288))</f>
        <v>279.45</v>
      </c>
      <c r="K1288">
        <v>0.15</v>
      </c>
      <c r="L1288">
        <f>Table4[[#This Row],[Quantity cleaned]]*Table4[[#This Row],[Unit Price Cleaned]]*(1-Table4[[#This Row],[Discount]])</f>
        <v>712.59749999999985</v>
      </c>
      <c r="M1288">
        <f>IF(ISBLANK(L1288),AVERAGE(Table4[Total Amount]),(L1288))</f>
        <v>712.59749999999985</v>
      </c>
      <c r="N1288" t="str">
        <f>_xlfn.XLOOKUP(Table4[[#This Row],[Product_ID]],Product_Dim[Product_ID],Product_Dim[Product_Name],"Missing")</f>
        <v>Brother Laser Printer</v>
      </c>
      <c r="O1288" t="str">
        <f>_xlfn.XLOOKUP(Table4[[#This Row],[Product_ID]],Product_Dim[Product_ID],Product_Dim[Category],0)</f>
        <v>Electronics</v>
      </c>
      <c r="P1288">
        <f>_xlfn.XLOOKUP(Table4[[#This Row],[Product_ID]],Product_Dim[Product_ID],Product_Dim[Cost Cleaned2],"0")</f>
        <v>112.42</v>
      </c>
      <c r="Q1288" s="4">
        <f>IFERROR(Table4[[#This Row],[Total Amount]]-Table4[[#This Row],[Cost]]*Table4[[#This Row],[Quantity]],0)</f>
        <v>375.33749999999986</v>
      </c>
    </row>
    <row r="1289" spans="1:17" x14ac:dyDescent="0.35">
      <c r="A1289" t="s">
        <v>3102</v>
      </c>
      <c r="B1289" s="1">
        <v>45645</v>
      </c>
      <c r="C1289" t="s">
        <v>844</v>
      </c>
      <c r="D1289" t="s">
        <v>1566</v>
      </c>
      <c r="E1289" t="s">
        <v>1776</v>
      </c>
      <c r="F1289" t="str">
        <f>_xlfn.XLOOKUP(Table4[[#This Row],[Store_ID]],Table2[Store_ID],Table2[Region],"Unknown")</f>
        <v>West</v>
      </c>
      <c r="G1289">
        <v>3</v>
      </c>
      <c r="H1289">
        <f>IF(ISBLANK(G1289),AVERAGE(Table4[Quantity]),(G1289))</f>
        <v>3</v>
      </c>
      <c r="I1289">
        <v>906.99</v>
      </c>
      <c r="J1289">
        <f>IF(ISBLANK(I1289),AVERAGE(Table4[Unit_Price]),(I1289))</f>
        <v>906.99</v>
      </c>
      <c r="K1289">
        <v>0.26</v>
      </c>
      <c r="L1289">
        <f>Table4[[#This Row],[Quantity cleaned]]*Table4[[#This Row],[Unit Price Cleaned]]*(1-Table4[[#This Row],[Discount]])</f>
        <v>2013.5178000000001</v>
      </c>
      <c r="M1289">
        <f>IF(ISBLANK(L1289),AVERAGE(Table4[Total Amount]),(L1289))</f>
        <v>2013.5178000000001</v>
      </c>
      <c r="N1289" t="str">
        <f>_xlfn.XLOOKUP(Table4[[#This Row],[Product_ID]],Product_Dim[Product_ID],Product_Dim[Product_Name],"Missing")</f>
        <v>Hair Strengthening Shampoo</v>
      </c>
      <c r="O1289" t="str">
        <f>_xlfn.XLOOKUP(Table4[[#This Row],[Product_ID]],Product_Dim[Product_ID],Product_Dim[Category],0)</f>
        <v>Beauty</v>
      </c>
      <c r="P1289">
        <f>_xlfn.XLOOKUP(Table4[[#This Row],[Product_ID]],Product_Dim[Product_ID],Product_Dim[Cost Cleaned2],"0")</f>
        <v>115.82</v>
      </c>
      <c r="Q1289" s="4">
        <f>IFERROR(Table4[[#This Row],[Total Amount]]-Table4[[#This Row],[Cost]]*Table4[[#This Row],[Quantity]],0)</f>
        <v>1666.0578</v>
      </c>
    </row>
    <row r="1290" spans="1:17" x14ac:dyDescent="0.35">
      <c r="A1290" t="s">
        <v>3103</v>
      </c>
      <c r="B1290" s="1">
        <v>45749</v>
      </c>
      <c r="C1290" t="s">
        <v>253</v>
      </c>
      <c r="D1290" t="s">
        <v>1702</v>
      </c>
      <c r="E1290" t="s">
        <v>1801</v>
      </c>
      <c r="F1290" t="str">
        <f>_xlfn.XLOOKUP(Table4[[#This Row],[Store_ID]],Table2[Store_ID],Table2[Region],"Unknown")</f>
        <v>North</v>
      </c>
      <c r="G1290">
        <v>4</v>
      </c>
      <c r="H1290">
        <f>IF(ISBLANK(G1290),AVERAGE(Table4[Quantity]),(G1290))</f>
        <v>4</v>
      </c>
      <c r="I1290">
        <v>408.76</v>
      </c>
      <c r="J1290">
        <f>IF(ISBLANK(I1290),AVERAGE(Table4[Unit_Price]),(I1290))</f>
        <v>408.76</v>
      </c>
      <c r="K1290">
        <v>0.12</v>
      </c>
      <c r="L1290">
        <f>Table4[[#This Row],[Quantity cleaned]]*Table4[[#This Row],[Unit Price Cleaned]]*(1-Table4[[#This Row],[Discount]])</f>
        <v>1438.8352</v>
      </c>
      <c r="M1290">
        <f>IF(ISBLANK(L1290),AVERAGE(Table4[Total Amount]),(L1290))</f>
        <v>1438.8352</v>
      </c>
      <c r="N1290" t="str">
        <f>_xlfn.XLOOKUP(Table4[[#This Row],[Product_ID]],Product_Dim[Product_ID],Product_Dim[Product_Name],"Missing")</f>
        <v>Wall-Mounted Spice Rack</v>
      </c>
      <c r="O1290" t="str">
        <f>_xlfn.XLOOKUP(Table4[[#This Row],[Product_ID]],Product_Dim[Product_ID],Product_Dim[Category],0)</f>
        <v>Home</v>
      </c>
      <c r="P1290">
        <f>_xlfn.XLOOKUP(Table4[[#This Row],[Product_ID]],Product_Dim[Product_ID],Product_Dim[Cost Cleaned2],"0")</f>
        <v>143.43</v>
      </c>
      <c r="Q1290" s="4">
        <f>IFERROR(Table4[[#This Row],[Total Amount]]-Table4[[#This Row],[Cost]]*Table4[[#This Row],[Quantity]],0)</f>
        <v>865.11519999999996</v>
      </c>
    </row>
    <row r="1291" spans="1:17" x14ac:dyDescent="0.35">
      <c r="A1291" t="s">
        <v>3104</v>
      </c>
      <c r="B1291" s="1">
        <v>45537</v>
      </c>
      <c r="C1291" t="s">
        <v>580</v>
      </c>
      <c r="D1291" t="s">
        <v>1614</v>
      </c>
      <c r="E1291" t="s">
        <v>1780</v>
      </c>
      <c r="F1291" t="str">
        <f>_xlfn.XLOOKUP(Table4[[#This Row],[Store_ID]],Table2[Store_ID],Table2[Region],"Unknown")</f>
        <v>South</v>
      </c>
      <c r="G1291">
        <v>2</v>
      </c>
      <c r="H1291">
        <f>IF(ISBLANK(G1291),AVERAGE(Table4[Quantity]),(G1291))</f>
        <v>2</v>
      </c>
      <c r="I1291">
        <v>117.34</v>
      </c>
      <c r="J1291">
        <f>IF(ISBLANK(I1291),AVERAGE(Table4[Unit_Price]),(I1291))</f>
        <v>117.34</v>
      </c>
      <c r="K1291">
        <v>0.09</v>
      </c>
      <c r="L1291">
        <f>Table4[[#This Row],[Quantity cleaned]]*Table4[[#This Row],[Unit Price Cleaned]]*(1-Table4[[#This Row],[Discount]])</f>
        <v>213.55880000000002</v>
      </c>
      <c r="M1291">
        <f>IF(ISBLANK(L1291),AVERAGE(Table4[Total Amount]),(L1291))</f>
        <v>213.55880000000002</v>
      </c>
      <c r="N1291" t="str">
        <f>_xlfn.XLOOKUP(Table4[[#This Row],[Product_ID]],Product_Dim[Product_ID],Product_Dim[Product_Name],"Missing")</f>
        <v>Women's Summer Dress</v>
      </c>
      <c r="O1291" t="str">
        <f>_xlfn.XLOOKUP(Table4[[#This Row],[Product_ID]],Product_Dim[Product_ID],Product_Dim[Category],0)</f>
        <v>Clothing</v>
      </c>
      <c r="P1291">
        <f>_xlfn.XLOOKUP(Table4[[#This Row],[Product_ID]],Product_Dim[Product_ID],Product_Dim[Cost Cleaned2],"0")</f>
        <v>223.43</v>
      </c>
      <c r="Q1291" s="4">
        <f>IFERROR(Table4[[#This Row],[Total Amount]]-Table4[[#This Row],[Cost]]*Table4[[#This Row],[Quantity]],0)</f>
        <v>-233.30119999999999</v>
      </c>
    </row>
    <row r="1292" spans="1:17" x14ac:dyDescent="0.35">
      <c r="A1292" t="s">
        <v>3105</v>
      </c>
      <c r="B1292" s="1">
        <v>45376</v>
      </c>
      <c r="C1292" t="s">
        <v>554</v>
      </c>
      <c r="D1292" t="s">
        <v>1724</v>
      </c>
      <c r="E1292" t="s">
        <v>1793</v>
      </c>
      <c r="F1292" t="str">
        <f>_xlfn.XLOOKUP(Table4[[#This Row],[Store_ID]],Table2[Store_ID],Table2[Region],"Unknown")</f>
        <v>South</v>
      </c>
      <c r="G1292">
        <v>3</v>
      </c>
      <c r="H1292">
        <f>IF(ISBLANK(G1292),AVERAGE(Table4[Quantity]),(G1292))</f>
        <v>3</v>
      </c>
      <c r="I1292">
        <v>690.27</v>
      </c>
      <c r="J1292">
        <f>IF(ISBLANK(I1292),AVERAGE(Table4[Unit_Price]),(I1292))</f>
        <v>690.27</v>
      </c>
      <c r="K1292">
        <v>7.0000000000000007E-2</v>
      </c>
      <c r="L1292">
        <f>Table4[[#This Row],[Quantity cleaned]]*Table4[[#This Row],[Unit Price Cleaned]]*(1-Table4[[#This Row],[Discount]])</f>
        <v>1925.8532999999998</v>
      </c>
      <c r="M1292">
        <f>IF(ISBLANK(L1292),AVERAGE(Table4[Total Amount]),(L1292))</f>
        <v>1925.8532999999998</v>
      </c>
      <c r="N1292" t="str">
        <f>_xlfn.XLOOKUP(Table4[[#This Row],[Product_ID]],Product_Dim[Product_ID],Product_Dim[Product_Name],"Missing")</f>
        <v>Women's High Heels</v>
      </c>
      <c r="O1292" t="str">
        <f>_xlfn.XLOOKUP(Table4[[#This Row],[Product_ID]],Product_Dim[Product_ID],Product_Dim[Category],0)</f>
        <v>Clothing</v>
      </c>
      <c r="P1292">
        <f>_xlfn.XLOOKUP(Table4[[#This Row],[Product_ID]],Product_Dim[Product_ID],Product_Dim[Cost Cleaned2],"0")</f>
        <v>438.25</v>
      </c>
      <c r="Q1292" s="4">
        <f>IFERROR(Table4[[#This Row],[Total Amount]]-Table4[[#This Row],[Cost]]*Table4[[#This Row],[Quantity]],0)</f>
        <v>611.10329999999976</v>
      </c>
    </row>
    <row r="1293" spans="1:17" x14ac:dyDescent="0.35">
      <c r="A1293" t="s">
        <v>3106</v>
      </c>
      <c r="B1293" s="1">
        <v>45709</v>
      </c>
      <c r="C1293" t="s">
        <v>376</v>
      </c>
      <c r="D1293" t="s">
        <v>1598</v>
      </c>
      <c r="E1293" t="s">
        <v>1801</v>
      </c>
      <c r="F1293" t="str">
        <f>_xlfn.XLOOKUP(Table4[[#This Row],[Store_ID]],Table2[Store_ID],Table2[Region],"Unknown")</f>
        <v>North</v>
      </c>
      <c r="G1293">
        <v>4</v>
      </c>
      <c r="H1293">
        <f>IF(ISBLANK(G1293),AVERAGE(Table4[Quantity]),(G1293))</f>
        <v>4</v>
      </c>
      <c r="I1293">
        <v>377.18</v>
      </c>
      <c r="J1293">
        <f>IF(ISBLANK(I1293),AVERAGE(Table4[Unit_Price]),(I1293))</f>
        <v>377.18</v>
      </c>
      <c r="K1293">
        <v>0.24</v>
      </c>
      <c r="L1293">
        <f>Table4[[#This Row],[Quantity cleaned]]*Table4[[#This Row],[Unit Price Cleaned]]*(1-Table4[[#This Row],[Discount]])</f>
        <v>1146.6272000000001</v>
      </c>
      <c r="M1293">
        <f>IF(ISBLANK(L1293),AVERAGE(Table4[Total Amount]),(L1293))</f>
        <v>1146.6272000000001</v>
      </c>
      <c r="N1293" t="str">
        <f>_xlfn.XLOOKUP(Table4[[#This Row],[Product_ID]],Product_Dim[Product_ID],Product_Dim[Product_Name],"Missing")</f>
        <v>Sports Stopwatch Timer</v>
      </c>
      <c r="O1293" t="str">
        <f>_xlfn.XLOOKUP(Table4[[#This Row],[Product_ID]],Product_Dim[Product_ID],Product_Dim[Category],0)</f>
        <v>Sports</v>
      </c>
      <c r="P1293">
        <f>_xlfn.XLOOKUP(Table4[[#This Row],[Product_ID]],Product_Dim[Product_ID],Product_Dim[Cost Cleaned2],"0")</f>
        <v>38.76</v>
      </c>
      <c r="Q1293" s="4">
        <f>IFERROR(Table4[[#This Row],[Total Amount]]-Table4[[#This Row],[Cost]]*Table4[[#This Row],[Quantity]],0)</f>
        <v>991.58720000000017</v>
      </c>
    </row>
    <row r="1294" spans="1:17" x14ac:dyDescent="0.35">
      <c r="A1294" t="s">
        <v>3107</v>
      </c>
      <c r="B1294" s="1">
        <v>45446</v>
      </c>
      <c r="C1294" t="s">
        <v>388</v>
      </c>
      <c r="D1294" t="s">
        <v>1622</v>
      </c>
      <c r="E1294" t="s">
        <v>1746</v>
      </c>
      <c r="F1294" t="str">
        <f>_xlfn.XLOOKUP(Table4[[#This Row],[Store_ID]],Table2[Store_ID],Table2[Region],"Unknown")</f>
        <v>East</v>
      </c>
      <c r="G1294">
        <v>1</v>
      </c>
      <c r="H1294">
        <f>IF(ISBLANK(G1294),AVERAGE(Table4[Quantity]),(G1294))</f>
        <v>1</v>
      </c>
      <c r="I1294">
        <v>70.52</v>
      </c>
      <c r="J1294">
        <f>IF(ISBLANK(I1294),AVERAGE(Table4[Unit_Price]),(I1294))</f>
        <v>70.52</v>
      </c>
      <c r="K1294">
        <v>0.08</v>
      </c>
      <c r="L1294">
        <f>Table4[[#This Row],[Quantity cleaned]]*Table4[[#This Row],[Unit Price Cleaned]]*(1-Table4[[#This Row],[Discount]])</f>
        <v>64.878399999999999</v>
      </c>
      <c r="M1294">
        <f>IF(ISBLANK(L1294),AVERAGE(Table4[Total Amount]),(L1294))</f>
        <v>64.878399999999999</v>
      </c>
      <c r="N1294" t="str">
        <f>_xlfn.XLOOKUP(Table4[[#This Row],[Product_ID]],Product_Dim[Product_ID],Product_Dim[Product_Name],"Missing")</f>
        <v>Noise-Canceling Headphones</v>
      </c>
      <c r="O1294" t="str">
        <f>_xlfn.XLOOKUP(Table4[[#This Row],[Product_ID]],Product_Dim[Product_ID],Product_Dim[Category],0)</f>
        <v>Electronics</v>
      </c>
      <c r="P1294">
        <f>_xlfn.XLOOKUP(Table4[[#This Row],[Product_ID]],Product_Dim[Product_ID],Product_Dim[Cost Cleaned2],"0")</f>
        <v>38.520000000000003</v>
      </c>
      <c r="Q1294" s="4">
        <f>IFERROR(Table4[[#This Row],[Total Amount]]-Table4[[#This Row],[Cost]]*Table4[[#This Row],[Quantity]],0)</f>
        <v>26.358399999999996</v>
      </c>
    </row>
    <row r="1295" spans="1:17" x14ac:dyDescent="0.35">
      <c r="A1295" t="s">
        <v>3108</v>
      </c>
      <c r="B1295" s="1">
        <v>45330</v>
      </c>
      <c r="C1295" t="s">
        <v>870</v>
      </c>
      <c r="D1295" t="s">
        <v>1618</v>
      </c>
      <c r="E1295" t="s">
        <v>1780</v>
      </c>
      <c r="F1295" t="str">
        <f>_xlfn.XLOOKUP(Table4[[#This Row],[Store_ID]],Table2[Store_ID],Table2[Region],"Unknown")</f>
        <v>South</v>
      </c>
      <c r="G1295">
        <v>1</v>
      </c>
      <c r="H1295">
        <f>IF(ISBLANK(G1295),AVERAGE(Table4[Quantity]),(G1295))</f>
        <v>1</v>
      </c>
      <c r="I1295">
        <v>40.25</v>
      </c>
      <c r="J1295">
        <f>IF(ISBLANK(I1295),AVERAGE(Table4[Unit_Price]),(I1295))</f>
        <v>40.25</v>
      </c>
      <c r="K1295">
        <v>0.1</v>
      </c>
      <c r="L1295">
        <f>Table4[[#This Row],[Quantity cleaned]]*Table4[[#This Row],[Unit Price Cleaned]]*(1-Table4[[#This Row],[Discount]])</f>
        <v>36.225000000000001</v>
      </c>
      <c r="M1295">
        <f>IF(ISBLANK(L1295),AVERAGE(Table4[Total Amount]),(L1295))</f>
        <v>36.225000000000001</v>
      </c>
      <c r="N1295" t="str">
        <f>_xlfn.XLOOKUP(Table4[[#This Row],[Product_ID]],Product_Dim[Product_ID],Product_Dim[Product_Name],"Missing")</f>
        <v>Sports Water Hydration Pack</v>
      </c>
      <c r="O1295" t="str">
        <f>_xlfn.XLOOKUP(Table4[[#This Row],[Product_ID]],Product_Dim[Product_ID],Product_Dim[Category],0)</f>
        <v>Sports</v>
      </c>
      <c r="P1295">
        <f>_xlfn.XLOOKUP(Table4[[#This Row],[Product_ID]],Product_Dim[Product_ID],Product_Dim[Cost Cleaned2],"0")</f>
        <v>135.61000000000001</v>
      </c>
      <c r="Q1295" s="4">
        <f>IFERROR(Table4[[#This Row],[Total Amount]]-Table4[[#This Row],[Cost]]*Table4[[#This Row],[Quantity]],0)</f>
        <v>-99.385000000000019</v>
      </c>
    </row>
    <row r="1296" spans="1:17" x14ac:dyDescent="0.35">
      <c r="A1296" t="s">
        <v>3109</v>
      </c>
      <c r="B1296" s="1">
        <v>45388</v>
      </c>
      <c r="C1296" t="s">
        <v>741</v>
      </c>
      <c r="D1296" t="s">
        <v>1720</v>
      </c>
      <c r="E1296" t="s">
        <v>1786</v>
      </c>
      <c r="F1296" t="str">
        <f>_xlfn.XLOOKUP(Table4[[#This Row],[Store_ID]],Table2[Store_ID],Table2[Region],"Unknown")</f>
        <v>South</v>
      </c>
      <c r="G1296">
        <v>3</v>
      </c>
      <c r="H1296">
        <f>IF(ISBLANK(G1296),AVERAGE(Table4[Quantity]),(G1296))</f>
        <v>3</v>
      </c>
      <c r="I1296">
        <v>539.44000000000005</v>
      </c>
      <c r="J1296">
        <f>IF(ISBLANK(I1296),AVERAGE(Table4[Unit_Price]),(I1296))</f>
        <v>539.44000000000005</v>
      </c>
      <c r="K1296">
        <v>0.05</v>
      </c>
      <c r="L1296">
        <f>Table4[[#This Row],[Quantity cleaned]]*Table4[[#This Row],[Unit Price Cleaned]]*(1-Table4[[#This Row],[Discount]])</f>
        <v>1537.404</v>
      </c>
      <c r="M1296">
        <f>IF(ISBLANK(L1296),AVERAGE(Table4[Total Amount]),(L1296))</f>
        <v>1537.404</v>
      </c>
      <c r="N1296" t="str">
        <f>_xlfn.XLOOKUP(Table4[[#This Row],[Product_ID]],Product_Dim[Product_ID],Product_Dim[Product_Name],"Missing")</f>
        <v>Face Foundation Kit</v>
      </c>
      <c r="O1296" t="str">
        <f>_xlfn.XLOOKUP(Table4[[#This Row],[Product_ID]],Product_Dim[Product_ID],Product_Dim[Category],0)</f>
        <v>Beauty</v>
      </c>
      <c r="P1296">
        <f>_xlfn.XLOOKUP(Table4[[#This Row],[Product_ID]],Product_Dim[Product_ID],Product_Dim[Cost Cleaned2],"0")</f>
        <v>183.04</v>
      </c>
      <c r="Q1296" s="4">
        <f>IFERROR(Table4[[#This Row],[Total Amount]]-Table4[[#This Row],[Cost]]*Table4[[#This Row],[Quantity]],0)</f>
        <v>988.28399999999999</v>
      </c>
    </row>
    <row r="1297" spans="1:17" x14ac:dyDescent="0.35">
      <c r="A1297" t="s">
        <v>3110</v>
      </c>
      <c r="B1297" s="1">
        <v>45313</v>
      </c>
      <c r="C1297" t="s">
        <v>786</v>
      </c>
      <c r="D1297" t="s">
        <v>1662</v>
      </c>
      <c r="E1297" t="s">
        <v>1763</v>
      </c>
      <c r="F1297" t="str">
        <f>_xlfn.XLOOKUP(Table4[[#This Row],[Store_ID]],Table2[Store_ID],Table2[Region],"Unknown")</f>
        <v>South</v>
      </c>
      <c r="G1297">
        <v>3</v>
      </c>
      <c r="H1297">
        <f>IF(ISBLANK(G1297),AVERAGE(Table4[Quantity]),(G1297))</f>
        <v>3</v>
      </c>
      <c r="I1297">
        <v>543.49</v>
      </c>
      <c r="J1297">
        <f>IF(ISBLANK(I1297),AVERAGE(Table4[Unit_Price]),(I1297))</f>
        <v>543.49</v>
      </c>
      <c r="K1297">
        <v>0.05</v>
      </c>
      <c r="L1297">
        <f>Table4[[#This Row],[Quantity cleaned]]*Table4[[#This Row],[Unit Price Cleaned]]*(1-Table4[[#This Row],[Discount]])</f>
        <v>1548.9465</v>
      </c>
      <c r="M1297">
        <f>IF(ISBLANK(L1297),AVERAGE(Table4[Total Amount]),(L1297))</f>
        <v>1548.9465</v>
      </c>
      <c r="N1297" t="str">
        <f>_xlfn.XLOOKUP(Table4[[#This Row],[Product_ID]],Product_Dim[Product_ID],Product_Dim[Product_Name],"Missing")</f>
        <v>Luxury Perfume Spray</v>
      </c>
      <c r="O1297" t="str">
        <f>_xlfn.XLOOKUP(Table4[[#This Row],[Product_ID]],Product_Dim[Product_ID],Product_Dim[Category],0)</f>
        <v>Beauty</v>
      </c>
      <c r="P1297">
        <f>_xlfn.XLOOKUP(Table4[[#This Row],[Product_ID]],Product_Dim[Product_ID],Product_Dim[Cost Cleaned2],"0")</f>
        <v>482.75</v>
      </c>
      <c r="Q1297" s="4">
        <f>IFERROR(Table4[[#This Row],[Total Amount]]-Table4[[#This Row],[Cost]]*Table4[[#This Row],[Quantity]],0)</f>
        <v>100.69650000000001</v>
      </c>
    </row>
    <row r="1298" spans="1:17" x14ac:dyDescent="0.35">
      <c r="A1298" t="s">
        <v>3111</v>
      </c>
      <c r="B1298" s="1">
        <v>45221</v>
      </c>
      <c r="C1298" t="s">
        <v>1015</v>
      </c>
      <c r="D1298" t="s">
        <v>1554</v>
      </c>
      <c r="E1298" t="s">
        <v>1770</v>
      </c>
      <c r="F1298" t="str">
        <f>_xlfn.XLOOKUP(Table4[[#This Row],[Store_ID]],Table2[Store_ID],Table2[Region],"Unknown")</f>
        <v>East</v>
      </c>
      <c r="G1298">
        <v>4</v>
      </c>
      <c r="H1298">
        <f>IF(ISBLANK(G1298),AVERAGE(Table4[Quantity]),(G1298))</f>
        <v>4</v>
      </c>
      <c r="I1298">
        <v>547.21</v>
      </c>
      <c r="J1298">
        <f>IF(ISBLANK(I1298),AVERAGE(Table4[Unit_Price]),(I1298))</f>
        <v>547.21</v>
      </c>
      <c r="K1298">
        <v>0.1</v>
      </c>
      <c r="L1298">
        <f>Table4[[#This Row],[Quantity cleaned]]*Table4[[#This Row],[Unit Price Cleaned]]*(1-Table4[[#This Row],[Discount]])</f>
        <v>1969.9560000000001</v>
      </c>
      <c r="M1298">
        <f>IF(ISBLANK(L1298),AVERAGE(Table4[Total Amount]),(L1298))</f>
        <v>1969.9560000000001</v>
      </c>
      <c r="N1298" t="str">
        <f>_xlfn.XLOOKUP(Table4[[#This Row],[Product_ID]],Product_Dim[Product_ID],Product_Dim[Product_Name],"Missing")</f>
        <v>LED Table Lamp</v>
      </c>
      <c r="O1298" t="str">
        <f>_xlfn.XLOOKUP(Table4[[#This Row],[Product_ID]],Product_Dim[Product_ID],Product_Dim[Category],0)</f>
        <v>Home</v>
      </c>
      <c r="P1298">
        <f>_xlfn.XLOOKUP(Table4[[#This Row],[Product_ID]],Product_Dim[Product_ID],Product_Dim[Cost Cleaned2],"0")</f>
        <v>218.86</v>
      </c>
      <c r="Q1298" s="4">
        <f>IFERROR(Table4[[#This Row],[Total Amount]]-Table4[[#This Row],[Cost]]*Table4[[#This Row],[Quantity]],0)</f>
        <v>1094.5160000000001</v>
      </c>
    </row>
    <row r="1299" spans="1:17" x14ac:dyDescent="0.35">
      <c r="A1299" t="s">
        <v>3112</v>
      </c>
      <c r="B1299" s="1">
        <v>45619</v>
      </c>
      <c r="C1299" t="s">
        <v>768</v>
      </c>
      <c r="D1299" t="s">
        <v>1672</v>
      </c>
      <c r="E1299" t="s">
        <v>1751</v>
      </c>
      <c r="F1299" t="str">
        <f>_xlfn.XLOOKUP(Table4[[#This Row],[Store_ID]],Table2[Store_ID],Table2[Region],"Unknown")</f>
        <v>North</v>
      </c>
      <c r="G1299">
        <v>2</v>
      </c>
      <c r="H1299">
        <f>IF(ISBLANK(G1299),AVERAGE(Table4[Quantity]),(G1299))</f>
        <v>2</v>
      </c>
      <c r="I1299">
        <v>892.46</v>
      </c>
      <c r="J1299">
        <f>IF(ISBLANK(I1299),AVERAGE(Table4[Unit_Price]),(I1299))</f>
        <v>892.46</v>
      </c>
      <c r="K1299">
        <v>7.0000000000000007E-2</v>
      </c>
      <c r="L1299">
        <f>Table4[[#This Row],[Quantity cleaned]]*Table4[[#This Row],[Unit Price Cleaned]]*(1-Table4[[#This Row],[Discount]])</f>
        <v>1659.9756</v>
      </c>
      <c r="M1299">
        <f>IF(ISBLANK(L1299),AVERAGE(Table4[Total Amount]),(L1299))</f>
        <v>1659.9756</v>
      </c>
      <c r="N1299" t="str">
        <f>_xlfn.XLOOKUP(Table4[[#This Row],[Product_ID]],Product_Dim[Product_ID],Product_Dim[Product_Name],"Missing")</f>
        <v>Adjustable Dumbbells 20kg</v>
      </c>
      <c r="O1299" t="str">
        <f>_xlfn.XLOOKUP(Table4[[#This Row],[Product_ID]],Product_Dim[Product_ID],Product_Dim[Category],0)</f>
        <v>Sports</v>
      </c>
      <c r="P1299">
        <f>_xlfn.XLOOKUP(Table4[[#This Row],[Product_ID]],Product_Dim[Product_ID],Product_Dim[Cost Cleaned2],"0")</f>
        <v>240.63</v>
      </c>
      <c r="Q1299" s="4">
        <f>IFERROR(Table4[[#This Row],[Total Amount]]-Table4[[#This Row],[Cost]]*Table4[[#This Row],[Quantity]],0)</f>
        <v>1178.7156</v>
      </c>
    </row>
    <row r="1300" spans="1:17" x14ac:dyDescent="0.35">
      <c r="A1300" t="s">
        <v>3113</v>
      </c>
      <c r="B1300" s="1">
        <v>45286</v>
      </c>
      <c r="C1300" t="s">
        <v>1203</v>
      </c>
      <c r="D1300" t="s">
        <v>1594</v>
      </c>
      <c r="E1300" t="s">
        <v>1776</v>
      </c>
      <c r="F1300" t="str">
        <f>_xlfn.XLOOKUP(Table4[[#This Row],[Store_ID]],Table2[Store_ID],Table2[Region],"Unknown")</f>
        <v>West</v>
      </c>
      <c r="G1300">
        <v>2</v>
      </c>
      <c r="H1300">
        <f>IF(ISBLANK(G1300),AVERAGE(Table4[Quantity]),(G1300))</f>
        <v>2</v>
      </c>
      <c r="I1300">
        <v>853.41</v>
      </c>
      <c r="J1300">
        <f>IF(ISBLANK(I1300),AVERAGE(Table4[Unit_Price]),(I1300))</f>
        <v>853.41</v>
      </c>
      <c r="K1300">
        <v>0.25</v>
      </c>
      <c r="L1300">
        <f>Table4[[#This Row],[Quantity cleaned]]*Table4[[#This Row],[Unit Price Cleaned]]*(1-Table4[[#This Row],[Discount]])</f>
        <v>1280.115</v>
      </c>
      <c r="M1300">
        <f>IF(ISBLANK(L1300),AVERAGE(Table4[Total Amount]),(L1300))</f>
        <v>1280.115</v>
      </c>
      <c r="N1300" t="str">
        <f>_xlfn.XLOOKUP(Table4[[#This Row],[Product_ID]],Product_Dim[Product_ID],Product_Dim[Product_Name],"Missing")</f>
        <v>Wireless Bluetooth Speaker</v>
      </c>
      <c r="O1300" t="str">
        <f>_xlfn.XLOOKUP(Table4[[#This Row],[Product_ID]],Product_Dim[Product_ID],Product_Dim[Category],0)</f>
        <v>Electronics</v>
      </c>
      <c r="P1300">
        <f>_xlfn.XLOOKUP(Table4[[#This Row],[Product_ID]],Product_Dim[Product_ID],Product_Dim[Cost Cleaned2],"0")</f>
        <v>322.41000000000003</v>
      </c>
      <c r="Q1300" s="4">
        <f>IFERROR(Table4[[#This Row],[Total Amount]]-Table4[[#This Row],[Cost]]*Table4[[#This Row],[Quantity]],0)</f>
        <v>635.29499999999996</v>
      </c>
    </row>
    <row r="1301" spans="1:17" x14ac:dyDescent="0.35">
      <c r="A1301" t="s">
        <v>3114</v>
      </c>
      <c r="B1301" s="1">
        <v>45451</v>
      </c>
      <c r="C1301" t="s">
        <v>382</v>
      </c>
      <c r="D1301" t="s">
        <v>1706</v>
      </c>
      <c r="E1301" t="s">
        <v>1773</v>
      </c>
      <c r="F1301" t="str">
        <f>_xlfn.XLOOKUP(Table4[[#This Row],[Store_ID]],Table2[Store_ID],Table2[Region],"Unknown")</f>
        <v>South</v>
      </c>
      <c r="G1301">
        <v>1</v>
      </c>
      <c r="H1301">
        <f>IF(ISBLANK(G1301),AVERAGE(Table4[Quantity]),(G1301))</f>
        <v>1</v>
      </c>
      <c r="I1301">
        <v>162.13999999999999</v>
      </c>
      <c r="J1301">
        <f>IF(ISBLANK(I1301),AVERAGE(Table4[Unit_Price]),(I1301))</f>
        <v>162.13999999999999</v>
      </c>
      <c r="K1301">
        <v>7.0000000000000007E-2</v>
      </c>
      <c r="L1301">
        <f>Table4[[#This Row],[Quantity cleaned]]*Table4[[#This Row],[Unit Price Cleaned]]*(1-Table4[[#This Row],[Discount]])</f>
        <v>150.79019999999997</v>
      </c>
      <c r="M1301">
        <f>IF(ISBLANK(L1301),AVERAGE(Table4[Total Amount]),(L1301))</f>
        <v>150.79019999999997</v>
      </c>
      <c r="N1301" t="str">
        <f>_xlfn.XLOOKUP(Table4[[#This Row],[Product_ID]],Product_Dim[Product_ID],Product_Dim[Product_Name],"Missing")</f>
        <v>Fitness Resistance Bands</v>
      </c>
      <c r="O1301" t="str">
        <f>_xlfn.XLOOKUP(Table4[[#This Row],[Product_ID]],Product_Dim[Product_ID],Product_Dim[Category],0)</f>
        <v>Sports</v>
      </c>
      <c r="P1301">
        <f>_xlfn.XLOOKUP(Table4[[#This Row],[Product_ID]],Product_Dim[Product_ID],Product_Dim[Cost Cleaned2],"0")</f>
        <v>152.91999999999999</v>
      </c>
      <c r="Q1301" s="4">
        <f>IFERROR(Table4[[#This Row],[Total Amount]]-Table4[[#This Row],[Cost]]*Table4[[#This Row],[Quantity]],0)</f>
        <v>-2.1298000000000172</v>
      </c>
    </row>
    <row r="1302" spans="1:17" x14ac:dyDescent="0.35">
      <c r="A1302" t="s">
        <v>3115</v>
      </c>
      <c r="B1302" s="1">
        <v>45478</v>
      </c>
      <c r="C1302" t="s">
        <v>491</v>
      </c>
      <c r="D1302" t="s">
        <v>1734</v>
      </c>
      <c r="E1302" t="s">
        <v>1798</v>
      </c>
      <c r="F1302" t="str">
        <f>_xlfn.XLOOKUP(Table4[[#This Row],[Store_ID]],Table2[Store_ID],Table2[Region],"Unknown")</f>
        <v>West</v>
      </c>
      <c r="G1302">
        <v>1</v>
      </c>
      <c r="H1302">
        <f>IF(ISBLANK(G1302),AVERAGE(Table4[Quantity]),(G1302))</f>
        <v>1</v>
      </c>
      <c r="I1302">
        <v>893.14</v>
      </c>
      <c r="J1302">
        <f>IF(ISBLANK(I1302),AVERAGE(Table4[Unit_Price]),(I1302))</f>
        <v>893.14</v>
      </c>
      <c r="K1302">
        <v>0.09</v>
      </c>
      <c r="L1302">
        <f>Table4[[#This Row],[Quantity cleaned]]*Table4[[#This Row],[Unit Price Cleaned]]*(1-Table4[[#This Row],[Discount]])</f>
        <v>812.75739999999996</v>
      </c>
      <c r="M1302">
        <f>IF(ISBLANK(L1302),AVERAGE(Table4[Total Amount]),(L1302))</f>
        <v>812.75739999999996</v>
      </c>
      <c r="N1302" t="str">
        <f>_xlfn.XLOOKUP(Table4[[#This Row],[Product_ID]],Product_Dim[Product_ID],Product_Dim[Product_Name],"Missing")</f>
        <v>Women's Formal Blazer</v>
      </c>
      <c r="O1302" t="str">
        <f>_xlfn.XLOOKUP(Table4[[#This Row],[Product_ID]],Product_Dim[Product_ID],Product_Dim[Category],0)</f>
        <v>Clothing</v>
      </c>
      <c r="P1302">
        <f>_xlfn.XLOOKUP(Table4[[#This Row],[Product_ID]],Product_Dim[Product_ID],Product_Dim[Cost Cleaned2],"0")</f>
        <v>358.47</v>
      </c>
      <c r="Q1302" s="4">
        <f>IFERROR(Table4[[#This Row],[Total Amount]]-Table4[[#This Row],[Cost]]*Table4[[#This Row],[Quantity]],0)</f>
        <v>454.28739999999993</v>
      </c>
    </row>
    <row r="1303" spans="1:17" x14ac:dyDescent="0.35">
      <c r="A1303" t="s">
        <v>3116</v>
      </c>
      <c r="B1303" s="1">
        <v>45528</v>
      </c>
      <c r="C1303" t="s">
        <v>361</v>
      </c>
      <c r="D1303" t="s">
        <v>1610</v>
      </c>
      <c r="E1303" t="s">
        <v>1776</v>
      </c>
      <c r="F1303" t="str">
        <f>_xlfn.XLOOKUP(Table4[[#This Row],[Store_ID]],Table2[Store_ID],Table2[Region],"Unknown")</f>
        <v>West</v>
      </c>
      <c r="G1303">
        <v>4</v>
      </c>
      <c r="H1303">
        <f>IF(ISBLANK(G1303),AVERAGE(Table4[Quantity]),(G1303))</f>
        <v>4</v>
      </c>
      <c r="I1303">
        <v>349.07</v>
      </c>
      <c r="J1303">
        <f>IF(ISBLANK(I1303),AVERAGE(Table4[Unit_Price]),(I1303))</f>
        <v>349.07</v>
      </c>
      <c r="K1303">
        <v>0.28000000000000003</v>
      </c>
      <c r="L1303">
        <f>Table4[[#This Row],[Quantity cleaned]]*Table4[[#This Row],[Unit Price Cleaned]]*(1-Table4[[#This Row],[Discount]])</f>
        <v>1005.3216</v>
      </c>
      <c r="M1303">
        <f>IF(ISBLANK(L1303),AVERAGE(Table4[Total Amount]),(L1303))</f>
        <v>1005.3216</v>
      </c>
      <c r="N1303" t="str">
        <f>_xlfn.XLOOKUP(Table4[[#This Row],[Product_ID]],Product_Dim[Product_ID],Product_Dim[Product_Name],"Missing")</f>
        <v>Gaming Mechanical Keyboard</v>
      </c>
      <c r="O1303" t="str">
        <f>_xlfn.XLOOKUP(Table4[[#This Row],[Product_ID]],Product_Dim[Product_ID],Product_Dim[Category],0)</f>
        <v>Electronics</v>
      </c>
      <c r="P1303">
        <f>_xlfn.XLOOKUP(Table4[[#This Row],[Product_ID]],Product_Dim[Product_ID],Product_Dim[Cost Cleaned2],"0")</f>
        <v>419.28</v>
      </c>
      <c r="Q1303" s="4">
        <f>IFERROR(Table4[[#This Row],[Total Amount]]-Table4[[#This Row],[Cost]]*Table4[[#This Row],[Quantity]],0)</f>
        <v>-671.7983999999999</v>
      </c>
    </row>
    <row r="1304" spans="1:17" x14ac:dyDescent="0.35">
      <c r="A1304" t="s">
        <v>3117</v>
      </c>
      <c r="B1304" s="1">
        <v>45418</v>
      </c>
      <c r="C1304" t="s">
        <v>894</v>
      </c>
      <c r="D1304" t="s">
        <v>1704</v>
      </c>
      <c r="E1304" t="s">
        <v>1791</v>
      </c>
      <c r="F1304" t="str">
        <f>_xlfn.XLOOKUP(Table4[[#This Row],[Store_ID]],Table2[Store_ID],Table2[Region],"Unknown")</f>
        <v>East</v>
      </c>
      <c r="G1304">
        <v>1</v>
      </c>
      <c r="H1304">
        <f>IF(ISBLANK(G1304),AVERAGE(Table4[Quantity]),(G1304))</f>
        <v>1</v>
      </c>
      <c r="I1304">
        <v>747.9</v>
      </c>
      <c r="J1304">
        <f>IF(ISBLANK(I1304),AVERAGE(Table4[Unit_Price]),(I1304))</f>
        <v>747.9</v>
      </c>
      <c r="K1304">
        <v>0.21</v>
      </c>
      <c r="L1304">
        <f>Table4[[#This Row],[Quantity cleaned]]*Table4[[#This Row],[Unit Price Cleaned]]*(1-Table4[[#This Row],[Discount]])</f>
        <v>590.84100000000001</v>
      </c>
      <c r="M1304">
        <f>IF(ISBLANK(L1304),AVERAGE(Table4[Total Amount]),(L1304))</f>
        <v>590.84100000000001</v>
      </c>
      <c r="N1304" t="str">
        <f>_xlfn.XLOOKUP(Table4[[#This Row],[Product_ID]],Product_Dim[Product_ID],Product_Dim[Product_Name],"Missing")</f>
        <v>Badminton Racket Set</v>
      </c>
      <c r="O1304" t="str">
        <f>_xlfn.XLOOKUP(Table4[[#This Row],[Product_ID]],Product_Dim[Product_ID],Product_Dim[Category],0)</f>
        <v>Sports</v>
      </c>
      <c r="P1304">
        <f>_xlfn.XLOOKUP(Table4[[#This Row],[Product_ID]],Product_Dim[Product_ID],Product_Dim[Cost Cleaned2],"0")</f>
        <v>285.54000000000002</v>
      </c>
      <c r="Q1304" s="4">
        <f>IFERROR(Table4[[#This Row],[Total Amount]]-Table4[[#This Row],[Cost]]*Table4[[#This Row],[Quantity]],0)</f>
        <v>305.30099999999999</v>
      </c>
    </row>
    <row r="1305" spans="1:17" x14ac:dyDescent="0.35">
      <c r="A1305" t="s">
        <v>3118</v>
      </c>
      <c r="B1305" s="1">
        <v>45478</v>
      </c>
      <c r="C1305" t="s">
        <v>122</v>
      </c>
      <c r="D1305" t="s">
        <v>1704</v>
      </c>
      <c r="E1305" t="s">
        <v>1770</v>
      </c>
      <c r="F1305" t="str">
        <f>_xlfn.XLOOKUP(Table4[[#This Row],[Store_ID]],Table2[Store_ID],Table2[Region],"Unknown")</f>
        <v>East</v>
      </c>
      <c r="G1305">
        <v>3</v>
      </c>
      <c r="H1305">
        <f>IF(ISBLANK(G1305),AVERAGE(Table4[Quantity]),(G1305))</f>
        <v>3</v>
      </c>
      <c r="I1305">
        <v>438.92</v>
      </c>
      <c r="J1305">
        <f>IF(ISBLANK(I1305),AVERAGE(Table4[Unit_Price]),(I1305))</f>
        <v>438.92</v>
      </c>
      <c r="K1305">
        <v>0.21</v>
      </c>
      <c r="L1305">
        <f>Table4[[#This Row],[Quantity cleaned]]*Table4[[#This Row],[Unit Price Cleaned]]*(1-Table4[[#This Row],[Discount]])</f>
        <v>1040.2404000000001</v>
      </c>
      <c r="M1305">
        <f>IF(ISBLANK(L1305),AVERAGE(Table4[Total Amount]),(L1305))</f>
        <v>1040.2404000000001</v>
      </c>
      <c r="N1305" t="str">
        <f>_xlfn.XLOOKUP(Table4[[#This Row],[Product_ID]],Product_Dim[Product_ID],Product_Dim[Product_Name],"Missing")</f>
        <v>Badminton Racket Set</v>
      </c>
      <c r="O1305" t="str">
        <f>_xlfn.XLOOKUP(Table4[[#This Row],[Product_ID]],Product_Dim[Product_ID],Product_Dim[Category],0)</f>
        <v>Sports</v>
      </c>
      <c r="P1305">
        <f>_xlfn.XLOOKUP(Table4[[#This Row],[Product_ID]],Product_Dim[Product_ID],Product_Dim[Cost Cleaned2],"0")</f>
        <v>285.54000000000002</v>
      </c>
      <c r="Q1305" s="4">
        <f>IFERROR(Table4[[#This Row],[Total Amount]]-Table4[[#This Row],[Cost]]*Table4[[#This Row],[Quantity]],0)</f>
        <v>183.62040000000002</v>
      </c>
    </row>
    <row r="1306" spans="1:17" x14ac:dyDescent="0.35">
      <c r="A1306" t="s">
        <v>3119</v>
      </c>
      <c r="B1306" s="1">
        <v>45232</v>
      </c>
      <c r="C1306" t="s">
        <v>420</v>
      </c>
      <c r="D1306" t="s">
        <v>1696</v>
      </c>
      <c r="E1306" t="s">
        <v>1763</v>
      </c>
      <c r="F1306" t="str">
        <f>_xlfn.XLOOKUP(Table4[[#This Row],[Store_ID]],Table2[Store_ID],Table2[Region],"Unknown")</f>
        <v>South</v>
      </c>
      <c r="G1306">
        <v>4</v>
      </c>
      <c r="H1306">
        <f>IF(ISBLANK(G1306),AVERAGE(Table4[Quantity]),(G1306))</f>
        <v>4</v>
      </c>
      <c r="I1306">
        <v>665.38</v>
      </c>
      <c r="J1306">
        <f>IF(ISBLANK(I1306),AVERAGE(Table4[Unit_Price]),(I1306))</f>
        <v>665.38</v>
      </c>
      <c r="K1306">
        <v>0.18</v>
      </c>
      <c r="L1306">
        <f>Table4[[#This Row],[Quantity cleaned]]*Table4[[#This Row],[Unit Price Cleaned]]*(1-Table4[[#This Row],[Discount]])</f>
        <v>2182.4464000000003</v>
      </c>
      <c r="M1306">
        <f>IF(ISBLANK(L1306),AVERAGE(Table4[Total Amount]),(L1306))</f>
        <v>2182.4464000000003</v>
      </c>
      <c r="N1306" t="str">
        <f>_xlfn.XLOOKUP(Table4[[#This Row],[Product_ID]],Product_Dim[Product_ID],Product_Dim[Product_Name],"Missing")</f>
        <v>WiFi Mesh Router</v>
      </c>
      <c r="O1306" t="str">
        <f>_xlfn.XLOOKUP(Table4[[#This Row],[Product_ID]],Product_Dim[Product_ID],Product_Dim[Category],0)</f>
        <v>Electronics</v>
      </c>
      <c r="P1306">
        <f>_xlfn.XLOOKUP(Table4[[#This Row],[Product_ID]],Product_Dim[Product_ID],Product_Dim[Cost Cleaned2],"0")</f>
        <v>480.9</v>
      </c>
      <c r="Q1306" s="4">
        <f>IFERROR(Table4[[#This Row],[Total Amount]]-Table4[[#This Row],[Cost]]*Table4[[#This Row],[Quantity]],0)</f>
        <v>258.84640000000036</v>
      </c>
    </row>
    <row r="1307" spans="1:17" x14ac:dyDescent="0.35">
      <c r="A1307" t="s">
        <v>3120</v>
      </c>
      <c r="B1307" s="1">
        <v>45616</v>
      </c>
      <c r="C1307" t="s">
        <v>20</v>
      </c>
      <c r="D1307" t="s">
        <v>1662</v>
      </c>
      <c r="E1307" t="s">
        <v>1804</v>
      </c>
      <c r="F1307" t="str">
        <f>_xlfn.XLOOKUP(Table4[[#This Row],[Store_ID]],Table2[Store_ID],Table2[Region],"Unknown")</f>
        <v>East</v>
      </c>
      <c r="G1307">
        <v>1</v>
      </c>
      <c r="H1307">
        <f>IF(ISBLANK(G1307),AVERAGE(Table4[Quantity]),(G1307))</f>
        <v>1</v>
      </c>
      <c r="I1307">
        <v>146.49</v>
      </c>
      <c r="J1307">
        <f>IF(ISBLANK(I1307),AVERAGE(Table4[Unit_Price]),(I1307))</f>
        <v>146.49</v>
      </c>
      <c r="K1307">
        <v>0.28000000000000003</v>
      </c>
      <c r="L1307">
        <f>Table4[[#This Row],[Quantity cleaned]]*Table4[[#This Row],[Unit Price Cleaned]]*(1-Table4[[#This Row],[Discount]])</f>
        <v>105.47280000000001</v>
      </c>
      <c r="M1307">
        <f>IF(ISBLANK(L1307),AVERAGE(Table4[Total Amount]),(L1307))</f>
        <v>105.47280000000001</v>
      </c>
      <c r="N1307" t="str">
        <f>_xlfn.XLOOKUP(Table4[[#This Row],[Product_ID]],Product_Dim[Product_ID],Product_Dim[Product_Name],"Missing")</f>
        <v>Luxury Perfume Spray</v>
      </c>
      <c r="O1307" t="str">
        <f>_xlfn.XLOOKUP(Table4[[#This Row],[Product_ID]],Product_Dim[Product_ID],Product_Dim[Category],0)</f>
        <v>Beauty</v>
      </c>
      <c r="P1307">
        <f>_xlfn.XLOOKUP(Table4[[#This Row],[Product_ID]],Product_Dim[Product_ID],Product_Dim[Cost Cleaned2],"0")</f>
        <v>482.75</v>
      </c>
      <c r="Q1307" s="4">
        <f>IFERROR(Table4[[#This Row],[Total Amount]]-Table4[[#This Row],[Cost]]*Table4[[#This Row],[Quantity]],0)</f>
        <v>-377.27719999999999</v>
      </c>
    </row>
    <row r="1308" spans="1:17" x14ac:dyDescent="0.35">
      <c r="A1308" t="s">
        <v>3121</v>
      </c>
      <c r="B1308" s="1">
        <v>45774</v>
      </c>
      <c r="C1308" t="s">
        <v>467</v>
      </c>
      <c r="D1308" t="s">
        <v>1618</v>
      </c>
      <c r="E1308" t="s">
        <v>1795</v>
      </c>
      <c r="F1308" t="str">
        <f>_xlfn.XLOOKUP(Table4[[#This Row],[Store_ID]],Table2[Store_ID],Table2[Region],"Unknown")</f>
        <v>North</v>
      </c>
      <c r="G1308">
        <v>2</v>
      </c>
      <c r="H1308">
        <f>IF(ISBLANK(G1308),AVERAGE(Table4[Quantity]),(G1308))</f>
        <v>2</v>
      </c>
      <c r="I1308">
        <v>235.39</v>
      </c>
      <c r="J1308">
        <f>IF(ISBLANK(I1308),AVERAGE(Table4[Unit_Price]),(I1308))</f>
        <v>235.39</v>
      </c>
      <c r="K1308">
        <v>0.27</v>
      </c>
      <c r="L1308">
        <f>Table4[[#This Row],[Quantity cleaned]]*Table4[[#This Row],[Unit Price Cleaned]]*(1-Table4[[#This Row],[Discount]])</f>
        <v>343.6694</v>
      </c>
      <c r="M1308">
        <f>IF(ISBLANK(L1308),AVERAGE(Table4[Total Amount]),(L1308))</f>
        <v>343.6694</v>
      </c>
      <c r="N1308" t="str">
        <f>_xlfn.XLOOKUP(Table4[[#This Row],[Product_ID]],Product_Dim[Product_ID],Product_Dim[Product_Name],"Missing")</f>
        <v>Sports Water Hydration Pack</v>
      </c>
      <c r="O1308" t="str">
        <f>_xlfn.XLOOKUP(Table4[[#This Row],[Product_ID]],Product_Dim[Product_ID],Product_Dim[Category],0)</f>
        <v>Sports</v>
      </c>
      <c r="P1308">
        <f>_xlfn.XLOOKUP(Table4[[#This Row],[Product_ID]],Product_Dim[Product_ID],Product_Dim[Cost Cleaned2],"0")</f>
        <v>135.61000000000001</v>
      </c>
      <c r="Q1308" s="4">
        <f>IFERROR(Table4[[#This Row],[Total Amount]]-Table4[[#This Row],[Cost]]*Table4[[#This Row],[Quantity]],0)</f>
        <v>72.449399999999969</v>
      </c>
    </row>
    <row r="1309" spans="1:17" x14ac:dyDescent="0.35">
      <c r="A1309" t="s">
        <v>3122</v>
      </c>
      <c r="B1309" s="1">
        <v>45651</v>
      </c>
      <c r="C1309" t="s">
        <v>113</v>
      </c>
      <c r="D1309" t="s">
        <v>1664</v>
      </c>
      <c r="E1309" t="s">
        <v>1767</v>
      </c>
      <c r="F1309" t="str">
        <f>_xlfn.XLOOKUP(Table4[[#This Row],[Store_ID]],Table2[Store_ID],Table2[Region],"Unknown")</f>
        <v>North</v>
      </c>
      <c r="G1309">
        <v>3</v>
      </c>
      <c r="H1309">
        <f>IF(ISBLANK(G1309),AVERAGE(Table4[Quantity]),(G1309))</f>
        <v>3</v>
      </c>
      <c r="I1309">
        <v>38.07</v>
      </c>
      <c r="J1309">
        <f>IF(ISBLANK(I1309),AVERAGE(Table4[Unit_Price]),(I1309))</f>
        <v>38.07</v>
      </c>
      <c r="K1309">
        <v>0.09</v>
      </c>
      <c r="L1309">
        <f>Table4[[#This Row],[Quantity cleaned]]*Table4[[#This Row],[Unit Price Cleaned]]*(1-Table4[[#This Row],[Discount]])</f>
        <v>103.93110000000001</v>
      </c>
      <c r="M1309">
        <f>IF(ISBLANK(L1309),AVERAGE(Table4[Total Amount]),(L1309))</f>
        <v>103.93110000000001</v>
      </c>
      <c r="N1309" t="str">
        <f>_xlfn.XLOOKUP(Table4[[#This Row],[Product_ID]],Product_Dim[Product_ID],Product_Dim[Product_Name],"Missing")</f>
        <v>Tennis Ball 3-Pack</v>
      </c>
      <c r="O1309" t="str">
        <f>_xlfn.XLOOKUP(Table4[[#This Row],[Product_ID]],Product_Dim[Product_ID],Product_Dim[Category],0)</f>
        <v>Sports</v>
      </c>
      <c r="P1309">
        <f>_xlfn.XLOOKUP(Table4[[#This Row],[Product_ID]],Product_Dim[Product_ID],Product_Dim[Cost Cleaned2],"0")</f>
        <v>103.45</v>
      </c>
      <c r="Q1309" s="4">
        <f>IFERROR(Table4[[#This Row],[Total Amount]]-Table4[[#This Row],[Cost]]*Table4[[#This Row],[Quantity]],0)</f>
        <v>-206.41890000000001</v>
      </c>
    </row>
    <row r="1310" spans="1:17" x14ac:dyDescent="0.35">
      <c r="A1310" t="s">
        <v>3123</v>
      </c>
      <c r="B1310" s="1">
        <v>45902</v>
      </c>
      <c r="C1310" t="s">
        <v>1249</v>
      </c>
      <c r="D1310" t="s">
        <v>1610</v>
      </c>
      <c r="E1310" t="s">
        <v>1763</v>
      </c>
      <c r="F1310" t="str">
        <f>_xlfn.XLOOKUP(Table4[[#This Row],[Store_ID]],Table2[Store_ID],Table2[Region],"Unknown")</f>
        <v>South</v>
      </c>
      <c r="G1310">
        <v>2</v>
      </c>
      <c r="H1310">
        <f>IF(ISBLANK(G1310),AVERAGE(Table4[Quantity]),(G1310))</f>
        <v>2</v>
      </c>
      <c r="I1310">
        <v>511.7</v>
      </c>
      <c r="J1310">
        <f>IF(ISBLANK(I1310),AVERAGE(Table4[Unit_Price]),(I1310))</f>
        <v>511.7</v>
      </c>
      <c r="K1310">
        <v>0.12</v>
      </c>
      <c r="L1310">
        <f>Table4[[#This Row],[Quantity cleaned]]*Table4[[#This Row],[Unit Price Cleaned]]*(1-Table4[[#This Row],[Discount]])</f>
        <v>900.59199999999998</v>
      </c>
      <c r="M1310">
        <f>IF(ISBLANK(L1310),AVERAGE(Table4[Total Amount]),(L1310))</f>
        <v>900.59199999999998</v>
      </c>
      <c r="N1310" t="str">
        <f>_xlfn.XLOOKUP(Table4[[#This Row],[Product_ID]],Product_Dim[Product_ID],Product_Dim[Product_Name],"Missing")</f>
        <v>Gaming Mechanical Keyboard</v>
      </c>
      <c r="O1310" t="str">
        <f>_xlfn.XLOOKUP(Table4[[#This Row],[Product_ID]],Product_Dim[Product_ID],Product_Dim[Category],0)</f>
        <v>Electronics</v>
      </c>
      <c r="P1310">
        <f>_xlfn.XLOOKUP(Table4[[#This Row],[Product_ID]],Product_Dim[Product_ID],Product_Dim[Cost Cleaned2],"0")</f>
        <v>419.28</v>
      </c>
      <c r="Q1310" s="4">
        <f>IFERROR(Table4[[#This Row],[Total Amount]]-Table4[[#This Row],[Cost]]*Table4[[#This Row],[Quantity]],0)</f>
        <v>62.032000000000039</v>
      </c>
    </row>
    <row r="1311" spans="1:17" x14ac:dyDescent="0.35">
      <c r="A1311" t="s">
        <v>3124</v>
      </c>
      <c r="B1311" s="1">
        <v>45401</v>
      </c>
      <c r="C1311" t="s">
        <v>327</v>
      </c>
      <c r="D1311" t="s">
        <v>1692</v>
      </c>
      <c r="E1311" t="s">
        <v>1776</v>
      </c>
      <c r="F1311" t="str">
        <f>_xlfn.XLOOKUP(Table4[[#This Row],[Store_ID]],Table2[Store_ID],Table2[Region],"Unknown")</f>
        <v>West</v>
      </c>
      <c r="G1311">
        <v>4</v>
      </c>
      <c r="H1311">
        <f>IF(ISBLANK(G1311),AVERAGE(Table4[Quantity]),(G1311))</f>
        <v>4</v>
      </c>
      <c r="I1311">
        <v>488.72</v>
      </c>
      <c r="J1311">
        <f>IF(ISBLANK(I1311),AVERAGE(Table4[Unit_Price]),(I1311))</f>
        <v>488.72</v>
      </c>
      <c r="K1311">
        <v>0.23</v>
      </c>
      <c r="L1311">
        <f>Table4[[#This Row],[Quantity cleaned]]*Table4[[#This Row],[Unit Price Cleaned]]*(1-Table4[[#This Row],[Discount]])</f>
        <v>1505.2576000000001</v>
      </c>
      <c r="M1311">
        <f>IF(ISBLANK(L1311),AVERAGE(Table4[Total Amount]),(L1311))</f>
        <v>1505.2576000000001</v>
      </c>
      <c r="N1311" t="str">
        <f>_xlfn.XLOOKUP(Table4[[#This Row],[Product_ID]],Product_Dim[Product_ID],Product_Dim[Product_Name],"Missing")</f>
        <v>Women's Ankle Boots</v>
      </c>
      <c r="O1311" t="str">
        <f>_xlfn.XLOOKUP(Table4[[#This Row],[Product_ID]],Product_Dim[Product_ID],Product_Dim[Category],0)</f>
        <v>Clothing</v>
      </c>
      <c r="P1311">
        <f>_xlfn.XLOOKUP(Table4[[#This Row],[Product_ID]],Product_Dim[Product_ID],Product_Dim[Cost Cleaned2],"0")</f>
        <v>158.13999999999999</v>
      </c>
      <c r="Q1311" s="4">
        <f>IFERROR(Table4[[#This Row],[Total Amount]]-Table4[[#This Row],[Cost]]*Table4[[#This Row],[Quantity]],0)</f>
        <v>872.69760000000019</v>
      </c>
    </row>
    <row r="1312" spans="1:17" x14ac:dyDescent="0.35">
      <c r="A1312" t="s">
        <v>3125</v>
      </c>
      <c r="B1312" s="1">
        <v>45717</v>
      </c>
      <c r="C1312" t="s">
        <v>1215</v>
      </c>
      <c r="D1312" t="s">
        <v>1642</v>
      </c>
      <c r="E1312" t="s">
        <v>1788</v>
      </c>
      <c r="F1312" t="str">
        <f>_xlfn.XLOOKUP(Table4[[#This Row],[Store_ID]],Table2[Store_ID],Table2[Region],"Unknown")</f>
        <v>North</v>
      </c>
      <c r="G1312">
        <v>2</v>
      </c>
      <c r="H1312">
        <f>IF(ISBLANK(G1312),AVERAGE(Table4[Quantity]),(G1312))</f>
        <v>2</v>
      </c>
      <c r="I1312">
        <v>520.45000000000005</v>
      </c>
      <c r="J1312">
        <f>IF(ISBLANK(I1312),AVERAGE(Table4[Unit_Price]),(I1312))</f>
        <v>520.45000000000005</v>
      </c>
      <c r="K1312">
        <v>0.11</v>
      </c>
      <c r="L1312">
        <f>Table4[[#This Row],[Quantity cleaned]]*Table4[[#This Row],[Unit Price Cleaned]]*(1-Table4[[#This Row],[Discount]])</f>
        <v>926.40100000000007</v>
      </c>
      <c r="M1312">
        <f>IF(ISBLANK(L1312),AVERAGE(Table4[Total Amount]),(L1312))</f>
        <v>926.40100000000007</v>
      </c>
      <c r="N1312" t="str">
        <f>_xlfn.XLOOKUP(Table4[[#This Row],[Product_ID]],Product_Dim[Product_ID],Product_Dim[Product_Name],"Missing")</f>
        <v>Boxing Hand Wraps</v>
      </c>
      <c r="O1312" t="str">
        <f>_xlfn.XLOOKUP(Table4[[#This Row],[Product_ID]],Product_Dim[Product_ID],Product_Dim[Category],0)</f>
        <v>Sports</v>
      </c>
      <c r="P1312">
        <f>_xlfn.XLOOKUP(Table4[[#This Row],[Product_ID]],Product_Dim[Product_ID],Product_Dim[Cost Cleaned2],"0")</f>
        <v>190.29</v>
      </c>
      <c r="Q1312" s="4">
        <f>IFERROR(Table4[[#This Row],[Total Amount]]-Table4[[#This Row],[Cost]]*Table4[[#This Row],[Quantity]],0)</f>
        <v>545.82100000000014</v>
      </c>
    </row>
    <row r="1313" spans="1:17" x14ac:dyDescent="0.35">
      <c r="A1313" t="s">
        <v>3126</v>
      </c>
      <c r="B1313" s="1">
        <v>45376</v>
      </c>
      <c r="C1313" t="s">
        <v>1335</v>
      </c>
      <c r="D1313" t="s">
        <v>1638</v>
      </c>
      <c r="E1313" t="s">
        <v>1767</v>
      </c>
      <c r="F1313" t="str">
        <f>_xlfn.XLOOKUP(Table4[[#This Row],[Store_ID]],Table2[Store_ID],Table2[Region],"Unknown")</f>
        <v>North</v>
      </c>
      <c r="G1313">
        <v>1</v>
      </c>
      <c r="H1313">
        <f>IF(ISBLANK(G1313),AVERAGE(Table4[Quantity]),(G1313))</f>
        <v>1</v>
      </c>
      <c r="I1313">
        <v>340.9</v>
      </c>
      <c r="J1313">
        <f>IF(ISBLANK(I1313),AVERAGE(Table4[Unit_Price]),(I1313))</f>
        <v>340.9</v>
      </c>
      <c r="K1313">
        <v>0.28999999999999998</v>
      </c>
      <c r="L1313">
        <f>Table4[[#This Row],[Quantity cleaned]]*Table4[[#This Row],[Unit Price Cleaned]]*(1-Table4[[#This Row],[Discount]])</f>
        <v>242.03899999999996</v>
      </c>
      <c r="M1313">
        <f>IF(ISBLANK(L1313),AVERAGE(Table4[Total Amount]),(L1313))</f>
        <v>242.03899999999996</v>
      </c>
      <c r="N1313" t="str">
        <f>_xlfn.XLOOKUP(Table4[[#This Row],[Product_ID]],Product_Dim[Product_ID],Product_Dim[Product_Name],"Missing")</f>
        <v>Car Dashboard Phone Holder</v>
      </c>
      <c r="O1313" t="str">
        <f>_xlfn.XLOOKUP(Table4[[#This Row],[Product_ID]],Product_Dim[Product_ID],Product_Dim[Category],0)</f>
        <v>Electronics</v>
      </c>
      <c r="P1313">
        <f>_xlfn.XLOOKUP(Table4[[#This Row],[Product_ID]],Product_Dim[Product_ID],Product_Dim[Cost Cleaned2],"0")</f>
        <v>177.98</v>
      </c>
      <c r="Q1313" s="4">
        <f>IFERROR(Table4[[#This Row],[Total Amount]]-Table4[[#This Row],[Cost]]*Table4[[#This Row],[Quantity]],0)</f>
        <v>64.058999999999969</v>
      </c>
    </row>
    <row r="1314" spans="1:17" x14ac:dyDescent="0.35">
      <c r="A1314" t="s">
        <v>3127</v>
      </c>
      <c r="B1314" s="1">
        <v>45576</v>
      </c>
      <c r="C1314" t="s">
        <v>1081</v>
      </c>
      <c r="D1314" t="s">
        <v>1604</v>
      </c>
      <c r="E1314" t="s">
        <v>1776</v>
      </c>
      <c r="F1314" t="str">
        <f>_xlfn.XLOOKUP(Table4[[#This Row],[Store_ID]],Table2[Store_ID],Table2[Region],"Unknown")</f>
        <v>West</v>
      </c>
      <c r="G1314">
        <v>3</v>
      </c>
      <c r="H1314">
        <f>IF(ISBLANK(G1314),AVERAGE(Table4[Quantity]),(G1314))</f>
        <v>3</v>
      </c>
      <c r="I1314">
        <v>653.59</v>
      </c>
      <c r="J1314">
        <f>IF(ISBLANK(I1314),AVERAGE(Table4[Unit_Price]),(I1314))</f>
        <v>653.59</v>
      </c>
      <c r="K1314">
        <v>0.17</v>
      </c>
      <c r="L1314">
        <f>Table4[[#This Row],[Quantity cleaned]]*Table4[[#This Row],[Unit Price Cleaned]]*(1-Table4[[#This Row],[Discount]])</f>
        <v>1627.4390999999998</v>
      </c>
      <c r="M1314">
        <f>IF(ISBLANK(L1314),AVERAGE(Table4[Total Amount]),(L1314))</f>
        <v>1627.4390999999998</v>
      </c>
      <c r="N1314" t="str">
        <f>_xlfn.XLOOKUP(Table4[[#This Row],[Product_ID]],Product_Dim[Product_ID],Product_Dim[Product_Name],"Missing")</f>
        <v>Basketball</v>
      </c>
      <c r="O1314" t="str">
        <f>_xlfn.XLOOKUP(Table4[[#This Row],[Product_ID]],Product_Dim[Product_ID],Product_Dim[Category],0)</f>
        <v>Sports</v>
      </c>
      <c r="P1314">
        <f>_xlfn.XLOOKUP(Table4[[#This Row],[Product_ID]],Product_Dim[Product_ID],Product_Dim[Cost Cleaned2],"0")</f>
        <v>204.39</v>
      </c>
      <c r="Q1314" s="4">
        <f>IFERROR(Table4[[#This Row],[Total Amount]]-Table4[[#This Row],[Cost]]*Table4[[#This Row],[Quantity]],0)</f>
        <v>1014.2690999999999</v>
      </c>
    </row>
    <row r="1315" spans="1:17" x14ac:dyDescent="0.35">
      <c r="A1315" t="s">
        <v>3128</v>
      </c>
      <c r="B1315" s="1">
        <v>45906</v>
      </c>
      <c r="C1315" t="s">
        <v>88</v>
      </c>
      <c r="D1315" t="s">
        <v>1594</v>
      </c>
      <c r="E1315" t="s">
        <v>1804</v>
      </c>
      <c r="F1315" t="str">
        <f>_xlfn.XLOOKUP(Table4[[#This Row],[Store_ID]],Table2[Store_ID],Table2[Region],"Unknown")</f>
        <v>East</v>
      </c>
      <c r="G1315">
        <v>1</v>
      </c>
      <c r="H1315">
        <f>IF(ISBLANK(G1315),AVERAGE(Table4[Quantity]),(G1315))</f>
        <v>1</v>
      </c>
      <c r="I1315">
        <v>179.77</v>
      </c>
      <c r="J1315">
        <f>IF(ISBLANK(I1315),AVERAGE(Table4[Unit_Price]),(I1315))</f>
        <v>179.77</v>
      </c>
      <c r="K1315">
        <v>0.23</v>
      </c>
      <c r="L1315">
        <f>Table4[[#This Row],[Quantity cleaned]]*Table4[[#This Row],[Unit Price Cleaned]]*(1-Table4[[#This Row],[Discount]])</f>
        <v>138.4229</v>
      </c>
      <c r="M1315">
        <f>IF(ISBLANK(L1315),AVERAGE(Table4[Total Amount]),(L1315))</f>
        <v>138.4229</v>
      </c>
      <c r="N1315" t="str">
        <f>_xlfn.XLOOKUP(Table4[[#This Row],[Product_ID]],Product_Dim[Product_ID],Product_Dim[Product_Name],"Missing")</f>
        <v>Wireless Bluetooth Speaker</v>
      </c>
      <c r="O1315" t="str">
        <f>_xlfn.XLOOKUP(Table4[[#This Row],[Product_ID]],Product_Dim[Product_ID],Product_Dim[Category],0)</f>
        <v>Electronics</v>
      </c>
      <c r="P1315">
        <f>_xlfn.XLOOKUP(Table4[[#This Row],[Product_ID]],Product_Dim[Product_ID],Product_Dim[Cost Cleaned2],"0")</f>
        <v>322.41000000000003</v>
      </c>
      <c r="Q1315" s="4">
        <f>IFERROR(Table4[[#This Row],[Total Amount]]-Table4[[#This Row],[Cost]]*Table4[[#This Row],[Quantity]],0)</f>
        <v>-183.98710000000003</v>
      </c>
    </row>
    <row r="1316" spans="1:17" x14ac:dyDescent="0.35">
      <c r="A1316" t="s">
        <v>3129</v>
      </c>
      <c r="B1316" s="1">
        <v>45523</v>
      </c>
      <c r="C1316" t="s">
        <v>39</v>
      </c>
      <c r="D1316" t="s">
        <v>1537</v>
      </c>
      <c r="E1316" t="s">
        <v>1780</v>
      </c>
      <c r="F1316" t="str">
        <f>_xlfn.XLOOKUP(Table4[[#This Row],[Store_ID]],Table2[Store_ID],Table2[Region],"Unknown")</f>
        <v>South</v>
      </c>
      <c r="G1316">
        <v>2</v>
      </c>
      <c r="H1316">
        <f>IF(ISBLANK(G1316),AVERAGE(Table4[Quantity]),(G1316))</f>
        <v>2</v>
      </c>
      <c r="I1316">
        <v>943.8</v>
      </c>
      <c r="J1316">
        <f>IF(ISBLANK(I1316),AVERAGE(Table4[Unit_Price]),(I1316))</f>
        <v>943.8</v>
      </c>
      <c r="K1316">
        <v>0.06</v>
      </c>
      <c r="L1316">
        <f>Table4[[#This Row],[Quantity cleaned]]*Table4[[#This Row],[Unit Price Cleaned]]*(1-Table4[[#This Row],[Discount]])</f>
        <v>1774.3439999999998</v>
      </c>
      <c r="M1316">
        <f>IF(ISBLANK(L1316),AVERAGE(Table4[Total Amount]),(L1316))</f>
        <v>1774.3439999999998</v>
      </c>
      <c r="N1316" t="str">
        <f>_xlfn.XLOOKUP(Table4[[#This Row],[Product_ID]],Product_Dim[Product_ID],Product_Dim[Product_Name],"Missing")</f>
        <v>Brother Laser Printer</v>
      </c>
      <c r="O1316" t="str">
        <f>_xlfn.XLOOKUP(Table4[[#This Row],[Product_ID]],Product_Dim[Product_ID],Product_Dim[Category],0)</f>
        <v>Electronics</v>
      </c>
      <c r="P1316">
        <f>_xlfn.XLOOKUP(Table4[[#This Row],[Product_ID]],Product_Dim[Product_ID],Product_Dim[Cost Cleaned2],"0")</f>
        <v>112.42</v>
      </c>
      <c r="Q1316" s="4">
        <f>IFERROR(Table4[[#This Row],[Total Amount]]-Table4[[#This Row],[Cost]]*Table4[[#This Row],[Quantity]],0)</f>
        <v>1549.5039999999999</v>
      </c>
    </row>
    <row r="1317" spans="1:17" x14ac:dyDescent="0.35">
      <c r="A1317" t="s">
        <v>3130</v>
      </c>
      <c r="B1317" s="1">
        <v>45234</v>
      </c>
      <c r="C1317" t="s">
        <v>1267</v>
      </c>
      <c r="D1317" t="s">
        <v>1684</v>
      </c>
      <c r="E1317" t="s">
        <v>1795</v>
      </c>
      <c r="F1317" t="str">
        <f>_xlfn.XLOOKUP(Table4[[#This Row],[Store_ID]],Table2[Store_ID],Table2[Region],"Unknown")</f>
        <v>North</v>
      </c>
      <c r="G1317">
        <v>2</v>
      </c>
      <c r="H1317">
        <f>IF(ISBLANK(G1317),AVERAGE(Table4[Quantity]),(G1317))</f>
        <v>2</v>
      </c>
      <c r="I1317">
        <v>985</v>
      </c>
      <c r="J1317">
        <f>IF(ISBLANK(I1317),AVERAGE(Table4[Unit_Price]),(I1317))</f>
        <v>985</v>
      </c>
      <c r="K1317">
        <v>0.25</v>
      </c>
      <c r="L1317">
        <f>Table4[[#This Row],[Quantity cleaned]]*Table4[[#This Row],[Unit Price Cleaned]]*(1-Table4[[#This Row],[Discount]])</f>
        <v>1477.5</v>
      </c>
      <c r="M1317">
        <f>IF(ISBLANK(L1317),AVERAGE(Table4[Total Amount]),(L1317))</f>
        <v>1477.5</v>
      </c>
      <c r="N1317" t="str">
        <f>_xlfn.XLOOKUP(Table4[[#This Row],[Product_ID]],Product_Dim[Product_ID],Product_Dim[Product_Name],"Missing")</f>
        <v>Hair Repair Oil Treatment</v>
      </c>
      <c r="O1317" t="str">
        <f>_xlfn.XLOOKUP(Table4[[#This Row],[Product_ID]],Product_Dim[Product_ID],Product_Dim[Category],0)</f>
        <v>Beauty</v>
      </c>
      <c r="P1317">
        <f>_xlfn.XLOOKUP(Table4[[#This Row],[Product_ID]],Product_Dim[Product_ID],Product_Dim[Cost Cleaned2],"0")</f>
        <v>214.32</v>
      </c>
      <c r="Q1317" s="4">
        <f>IFERROR(Table4[[#This Row],[Total Amount]]-Table4[[#This Row],[Cost]]*Table4[[#This Row],[Quantity]],0)</f>
        <v>1048.8600000000001</v>
      </c>
    </row>
    <row r="1318" spans="1:17" x14ac:dyDescent="0.35">
      <c r="A1318" t="s">
        <v>3131</v>
      </c>
      <c r="B1318" s="1">
        <v>45405</v>
      </c>
      <c r="C1318" t="s">
        <v>1487</v>
      </c>
      <c r="D1318" t="s">
        <v>1718</v>
      </c>
      <c r="E1318" t="s">
        <v>1783</v>
      </c>
      <c r="F1318" t="str">
        <f>_xlfn.XLOOKUP(Table4[[#This Row],[Store_ID]],Table2[Store_ID],Table2[Region],"Unknown")</f>
        <v>East</v>
      </c>
      <c r="G1318">
        <v>4</v>
      </c>
      <c r="H1318">
        <f>IF(ISBLANK(G1318),AVERAGE(Table4[Quantity]),(G1318))</f>
        <v>4</v>
      </c>
      <c r="I1318">
        <v>216.81</v>
      </c>
      <c r="J1318">
        <f>IF(ISBLANK(I1318),AVERAGE(Table4[Unit_Price]),(I1318))</f>
        <v>216.81</v>
      </c>
      <c r="K1318">
        <v>0.28999999999999998</v>
      </c>
      <c r="L1318">
        <f>Table4[[#This Row],[Quantity cleaned]]*Table4[[#This Row],[Unit Price Cleaned]]*(1-Table4[[#This Row],[Discount]])</f>
        <v>615.74040000000002</v>
      </c>
      <c r="M1318">
        <f>IF(ISBLANK(L1318),AVERAGE(Table4[Total Amount]),(L1318))</f>
        <v>615.74040000000002</v>
      </c>
      <c r="N1318" t="str">
        <f>_xlfn.XLOOKUP(Table4[[#This Row],[Product_ID]],Product_Dim[Product_ID],Product_Dim[Product_Name],"Missing")</f>
        <v>Sports Wrist Sweatbands</v>
      </c>
      <c r="O1318" t="str">
        <f>_xlfn.XLOOKUP(Table4[[#This Row],[Product_ID]],Product_Dim[Product_ID],Product_Dim[Category],0)</f>
        <v>Sports</v>
      </c>
      <c r="P1318">
        <f>_xlfn.XLOOKUP(Table4[[#This Row],[Product_ID]],Product_Dim[Product_ID],Product_Dim[Cost Cleaned2],"0")</f>
        <v>131.24</v>
      </c>
      <c r="Q1318" s="4">
        <f>IFERROR(Table4[[#This Row],[Total Amount]]-Table4[[#This Row],[Cost]]*Table4[[#This Row],[Quantity]],0)</f>
        <v>90.780399999999986</v>
      </c>
    </row>
    <row r="1319" spans="1:17" x14ac:dyDescent="0.35">
      <c r="A1319" t="s">
        <v>3132</v>
      </c>
      <c r="B1319" s="1">
        <v>45223</v>
      </c>
      <c r="C1319" t="s">
        <v>403</v>
      </c>
      <c r="D1319" t="s">
        <v>1670</v>
      </c>
      <c r="E1319" t="s">
        <v>1755</v>
      </c>
      <c r="F1319" t="str">
        <f>_xlfn.XLOOKUP(Table4[[#This Row],[Store_ID]],Table2[Store_ID],Table2[Region],"Unknown")</f>
        <v>South</v>
      </c>
      <c r="G1319">
        <v>4</v>
      </c>
      <c r="H1319">
        <f>IF(ISBLANK(G1319),AVERAGE(Table4[Quantity]),(G1319))</f>
        <v>4</v>
      </c>
      <c r="I1319">
        <v>950.21</v>
      </c>
      <c r="J1319">
        <f>IF(ISBLANK(I1319),AVERAGE(Table4[Unit_Price]),(I1319))</f>
        <v>950.21</v>
      </c>
      <c r="K1319">
        <v>0.27</v>
      </c>
      <c r="L1319">
        <f>Table4[[#This Row],[Quantity cleaned]]*Table4[[#This Row],[Unit Price Cleaned]]*(1-Table4[[#This Row],[Discount]])</f>
        <v>2774.6132000000002</v>
      </c>
      <c r="M1319">
        <f>IF(ISBLANK(L1319),AVERAGE(Table4[Total Amount]),(L1319))</f>
        <v>2774.6132000000002</v>
      </c>
      <c r="N1319" t="str">
        <f>_xlfn.XLOOKUP(Table4[[#This Row],[Product_ID]],Product_Dim[Product_ID],Product_Dim[Product_Name],"Missing")</f>
        <v>Matte Lipstick Set</v>
      </c>
      <c r="O1319" t="str">
        <f>_xlfn.XLOOKUP(Table4[[#This Row],[Product_ID]],Product_Dim[Product_ID],Product_Dim[Category],0)</f>
        <v>Beauty</v>
      </c>
      <c r="P1319">
        <f>_xlfn.XLOOKUP(Table4[[#This Row],[Product_ID]],Product_Dim[Product_ID],Product_Dim[Cost Cleaned2],"0")</f>
        <v>299.11</v>
      </c>
      <c r="Q1319" s="4">
        <f>IFERROR(Table4[[#This Row],[Total Amount]]-Table4[[#This Row],[Cost]]*Table4[[#This Row],[Quantity]],0)</f>
        <v>1578.1732000000002</v>
      </c>
    </row>
    <row r="1320" spans="1:17" x14ac:dyDescent="0.35">
      <c r="A1320" t="s">
        <v>3133</v>
      </c>
      <c r="B1320" s="1">
        <v>45838</v>
      </c>
      <c r="C1320" t="s">
        <v>813</v>
      </c>
      <c r="D1320" t="s">
        <v>1638</v>
      </c>
      <c r="E1320" t="s">
        <v>1773</v>
      </c>
      <c r="F1320" t="str">
        <f>_xlfn.XLOOKUP(Table4[[#This Row],[Store_ID]],Table2[Store_ID],Table2[Region],"Unknown")</f>
        <v>South</v>
      </c>
      <c r="G1320">
        <v>2</v>
      </c>
      <c r="H1320">
        <f>IF(ISBLANK(G1320),AVERAGE(Table4[Quantity]),(G1320))</f>
        <v>2</v>
      </c>
      <c r="I1320">
        <v>271.39999999999998</v>
      </c>
      <c r="J1320">
        <f>IF(ISBLANK(I1320),AVERAGE(Table4[Unit_Price]),(I1320))</f>
        <v>271.39999999999998</v>
      </c>
      <c r="K1320">
        <v>0.17</v>
      </c>
      <c r="L1320">
        <f>Table4[[#This Row],[Quantity cleaned]]*Table4[[#This Row],[Unit Price Cleaned]]*(1-Table4[[#This Row],[Discount]])</f>
        <v>450.52399999999994</v>
      </c>
      <c r="M1320">
        <f>IF(ISBLANK(L1320),AVERAGE(Table4[Total Amount]),(L1320))</f>
        <v>450.52399999999994</v>
      </c>
      <c r="N1320" t="str">
        <f>_xlfn.XLOOKUP(Table4[[#This Row],[Product_ID]],Product_Dim[Product_ID],Product_Dim[Product_Name],"Missing")</f>
        <v>Car Dashboard Phone Holder</v>
      </c>
      <c r="O1320" t="str">
        <f>_xlfn.XLOOKUP(Table4[[#This Row],[Product_ID]],Product_Dim[Product_ID],Product_Dim[Category],0)</f>
        <v>Electronics</v>
      </c>
      <c r="P1320">
        <f>_xlfn.XLOOKUP(Table4[[#This Row],[Product_ID]],Product_Dim[Product_ID],Product_Dim[Cost Cleaned2],"0")</f>
        <v>177.98</v>
      </c>
      <c r="Q1320" s="4">
        <f>IFERROR(Table4[[#This Row],[Total Amount]]-Table4[[#This Row],[Cost]]*Table4[[#This Row],[Quantity]],0)</f>
        <v>94.563999999999965</v>
      </c>
    </row>
    <row r="1321" spans="1:17" x14ac:dyDescent="0.35">
      <c r="A1321" t="s">
        <v>3134</v>
      </c>
      <c r="B1321" s="1">
        <v>45883</v>
      </c>
      <c r="C1321" t="s">
        <v>554</v>
      </c>
      <c r="D1321" t="s">
        <v>1620</v>
      </c>
      <c r="E1321" t="s">
        <v>1776</v>
      </c>
      <c r="F1321" t="str">
        <f>_xlfn.XLOOKUP(Table4[[#This Row],[Store_ID]],Table2[Store_ID],Table2[Region],"Unknown")</f>
        <v>West</v>
      </c>
      <c r="G1321">
        <v>4</v>
      </c>
      <c r="H1321">
        <f>IF(ISBLANK(G1321),AVERAGE(Table4[Quantity]),(G1321))</f>
        <v>4</v>
      </c>
      <c r="I1321">
        <v>708.19</v>
      </c>
      <c r="J1321">
        <f>IF(ISBLANK(I1321),AVERAGE(Table4[Unit_Price]),(I1321))</f>
        <v>708.19</v>
      </c>
      <c r="K1321">
        <v>0.1</v>
      </c>
      <c r="L1321">
        <f>Table4[[#This Row],[Quantity cleaned]]*Table4[[#This Row],[Unit Price Cleaned]]*(1-Table4[[#This Row],[Discount]])</f>
        <v>2549.4840000000004</v>
      </c>
      <c r="M1321">
        <f>IF(ISBLANK(L1321),AVERAGE(Table4[Total Amount]),(L1321))</f>
        <v>2549.4840000000004</v>
      </c>
      <c r="N1321" t="str">
        <f>_xlfn.XLOOKUP(Table4[[#This Row],[Product_ID]],Product_Dim[Product_ID],Product_Dim[Product_Name],"Missing")</f>
        <v>Portable Power Bank</v>
      </c>
      <c r="O1321" t="str">
        <f>_xlfn.XLOOKUP(Table4[[#This Row],[Product_ID]],Product_Dim[Product_ID],Product_Dim[Category],0)</f>
        <v>Electronics</v>
      </c>
      <c r="P1321">
        <f>_xlfn.XLOOKUP(Table4[[#This Row],[Product_ID]],Product_Dim[Product_ID],Product_Dim[Cost Cleaned2],"0")</f>
        <v>326.06</v>
      </c>
      <c r="Q1321" s="4">
        <f>IFERROR(Table4[[#This Row],[Total Amount]]-Table4[[#This Row],[Cost]]*Table4[[#This Row],[Quantity]],0)</f>
        <v>1245.2440000000004</v>
      </c>
    </row>
    <row r="1322" spans="1:17" x14ac:dyDescent="0.35">
      <c r="A1322" t="s">
        <v>3135</v>
      </c>
      <c r="B1322" s="1">
        <v>45788</v>
      </c>
      <c r="C1322" t="s">
        <v>1369</v>
      </c>
      <c r="D1322" t="s">
        <v>1650</v>
      </c>
      <c r="E1322" t="s">
        <v>1760</v>
      </c>
      <c r="F1322" t="str">
        <f>_xlfn.XLOOKUP(Table4[[#This Row],[Store_ID]],Table2[Store_ID],Table2[Region],"Unknown")</f>
        <v>North</v>
      </c>
      <c r="G1322">
        <v>3</v>
      </c>
      <c r="H1322">
        <f>IF(ISBLANK(G1322),AVERAGE(Table4[Quantity]),(G1322))</f>
        <v>3</v>
      </c>
      <c r="I1322">
        <v>477.05</v>
      </c>
      <c r="J1322">
        <f>IF(ISBLANK(I1322),AVERAGE(Table4[Unit_Price]),(I1322))</f>
        <v>477.05</v>
      </c>
      <c r="K1322">
        <v>0.05</v>
      </c>
      <c r="L1322">
        <f>Table4[[#This Row],[Quantity cleaned]]*Table4[[#This Row],[Unit Price Cleaned]]*(1-Table4[[#This Row],[Discount]])</f>
        <v>1359.5925</v>
      </c>
      <c r="M1322">
        <f>IF(ISBLANK(L1322),AVERAGE(Table4[Total Amount]),(L1322))</f>
        <v>1359.5925</v>
      </c>
      <c r="N1322" t="str">
        <f>_xlfn.XLOOKUP(Table4[[#This Row],[Product_ID]],Product_Dim[Product_ID],Product_Dim[Product_Name],"Missing")</f>
        <v>Sports Stopwatch Pro</v>
      </c>
      <c r="O1322" t="str">
        <f>_xlfn.XLOOKUP(Table4[[#This Row],[Product_ID]],Product_Dim[Product_ID],Product_Dim[Category],0)</f>
        <v>Sports</v>
      </c>
      <c r="P1322">
        <f>_xlfn.XLOOKUP(Table4[[#This Row],[Product_ID]],Product_Dim[Product_ID],Product_Dim[Cost Cleaned2],"0")</f>
        <v>434.84</v>
      </c>
      <c r="Q1322" s="4">
        <f>IFERROR(Table4[[#This Row],[Total Amount]]-Table4[[#This Row],[Cost]]*Table4[[#This Row],[Quantity]],0)</f>
        <v>55.072499999999991</v>
      </c>
    </row>
    <row r="1323" spans="1:17" x14ac:dyDescent="0.35">
      <c r="A1323" t="s">
        <v>3136</v>
      </c>
      <c r="B1323" s="1">
        <v>45383</v>
      </c>
      <c r="C1323" t="s">
        <v>964</v>
      </c>
      <c r="D1323" t="s">
        <v>1690</v>
      </c>
      <c r="E1323" t="s">
        <v>1780</v>
      </c>
      <c r="F1323" t="str">
        <f>_xlfn.XLOOKUP(Table4[[#This Row],[Store_ID]],Table2[Store_ID],Table2[Region],"Unknown")</f>
        <v>South</v>
      </c>
      <c r="G1323">
        <v>3</v>
      </c>
      <c r="H1323">
        <f>IF(ISBLANK(G1323),AVERAGE(Table4[Quantity]),(G1323))</f>
        <v>3</v>
      </c>
      <c r="I1323">
        <v>627.29</v>
      </c>
      <c r="J1323">
        <f>IF(ISBLANK(I1323),AVERAGE(Table4[Unit_Price]),(I1323))</f>
        <v>627.29</v>
      </c>
      <c r="K1323">
        <v>0.27</v>
      </c>
      <c r="L1323">
        <f>Table4[[#This Row],[Quantity cleaned]]*Table4[[#This Row],[Unit Price Cleaned]]*(1-Table4[[#This Row],[Discount]])</f>
        <v>1373.7650999999998</v>
      </c>
      <c r="M1323">
        <f>IF(ISBLANK(L1323),AVERAGE(Table4[Total Amount]),(L1323))</f>
        <v>1373.7650999999998</v>
      </c>
      <c r="N1323" t="str">
        <f>_xlfn.XLOOKUP(Table4[[#This Row],[Product_ID]],Product_Dim[Product_ID],Product_Dim[Product_Name],"Missing")</f>
        <v>Bluetooth Car Audio System</v>
      </c>
      <c r="O1323" t="str">
        <f>_xlfn.XLOOKUP(Table4[[#This Row],[Product_ID]],Product_Dim[Product_ID],Product_Dim[Category],0)</f>
        <v>Electronics</v>
      </c>
      <c r="P1323">
        <f>_xlfn.XLOOKUP(Table4[[#This Row],[Product_ID]],Product_Dim[Product_ID],Product_Dim[Cost Cleaned2],"0")</f>
        <v>403.71</v>
      </c>
      <c r="Q1323" s="4">
        <f>IFERROR(Table4[[#This Row],[Total Amount]]-Table4[[#This Row],[Cost]]*Table4[[#This Row],[Quantity]],0)</f>
        <v>162.63509999999997</v>
      </c>
    </row>
    <row r="1324" spans="1:17" x14ac:dyDescent="0.35">
      <c r="A1324" t="s">
        <v>3137</v>
      </c>
      <c r="B1324" s="1">
        <v>45335</v>
      </c>
      <c r="C1324" t="s">
        <v>955</v>
      </c>
      <c r="D1324" t="s">
        <v>1730</v>
      </c>
      <c r="E1324" t="s">
        <v>1786</v>
      </c>
      <c r="F1324" t="str">
        <f>_xlfn.XLOOKUP(Table4[[#This Row],[Store_ID]],Table2[Store_ID],Table2[Region],"Unknown")</f>
        <v>South</v>
      </c>
      <c r="G1324">
        <v>3</v>
      </c>
      <c r="H1324">
        <f>IF(ISBLANK(G1324),AVERAGE(Table4[Quantity]),(G1324))</f>
        <v>3</v>
      </c>
      <c r="I1324">
        <v>206.84</v>
      </c>
      <c r="J1324">
        <f>IF(ISBLANK(I1324),AVERAGE(Table4[Unit_Price]),(I1324))</f>
        <v>206.84</v>
      </c>
      <c r="K1324">
        <v>0.19</v>
      </c>
      <c r="L1324">
        <f>Table4[[#This Row],[Quantity cleaned]]*Table4[[#This Row],[Unit Price Cleaned]]*(1-Table4[[#This Row],[Discount]])</f>
        <v>502.62120000000004</v>
      </c>
      <c r="M1324">
        <f>IF(ISBLANK(L1324),AVERAGE(Table4[Total Amount]),(L1324))</f>
        <v>502.62120000000004</v>
      </c>
      <c r="N1324" t="str">
        <f>_xlfn.XLOOKUP(Table4[[#This Row],[Product_ID]],Product_Dim[Product_ID],Product_Dim[Product_Name],"Missing")</f>
        <v>Vitamin E Body Lotion</v>
      </c>
      <c r="O1324" t="str">
        <f>_xlfn.XLOOKUP(Table4[[#This Row],[Product_ID]],Product_Dim[Product_ID],Product_Dim[Category],0)</f>
        <v>Beauty</v>
      </c>
      <c r="P1324">
        <f>_xlfn.XLOOKUP(Table4[[#This Row],[Product_ID]],Product_Dim[Product_ID],Product_Dim[Cost Cleaned2],"0")</f>
        <v>358.47</v>
      </c>
      <c r="Q1324" s="4">
        <f>IFERROR(Table4[[#This Row],[Total Amount]]-Table4[[#This Row],[Cost]]*Table4[[#This Row],[Quantity]],0)</f>
        <v>-572.78880000000004</v>
      </c>
    </row>
    <row r="1325" spans="1:17" x14ac:dyDescent="0.35">
      <c r="A1325" t="s">
        <v>3138</v>
      </c>
      <c r="B1325" s="1">
        <v>45304</v>
      </c>
      <c r="C1325" t="s">
        <v>798</v>
      </c>
      <c r="D1325" t="s">
        <v>1602</v>
      </c>
      <c r="E1325" t="s">
        <v>1751</v>
      </c>
      <c r="F1325" t="str">
        <f>_xlfn.XLOOKUP(Table4[[#This Row],[Store_ID]],Table2[Store_ID],Table2[Region],"Unknown")</f>
        <v>North</v>
      </c>
      <c r="G1325">
        <v>4</v>
      </c>
      <c r="H1325">
        <f>IF(ISBLANK(G1325),AVERAGE(Table4[Quantity]),(G1325))</f>
        <v>4</v>
      </c>
      <c r="I1325">
        <v>629.04999999999995</v>
      </c>
      <c r="J1325">
        <f>IF(ISBLANK(I1325),AVERAGE(Table4[Unit_Price]),(I1325))</f>
        <v>629.04999999999995</v>
      </c>
      <c r="K1325">
        <v>0.26</v>
      </c>
      <c r="L1325">
        <f>Table4[[#This Row],[Quantity cleaned]]*Table4[[#This Row],[Unit Price Cleaned]]*(1-Table4[[#This Row],[Discount]])</f>
        <v>1861.9879999999998</v>
      </c>
      <c r="M1325">
        <f>IF(ISBLANK(L1325),AVERAGE(Table4[Total Amount]),(L1325))</f>
        <v>1861.9879999999998</v>
      </c>
      <c r="N1325" t="str">
        <f>_xlfn.XLOOKUP(Table4[[#This Row],[Product_ID]],Product_Dim[Product_ID],Product_Dim[Product_Name],"Missing")</f>
        <v>Stainless Steel Cutlery Set</v>
      </c>
      <c r="O1325" t="str">
        <f>_xlfn.XLOOKUP(Table4[[#This Row],[Product_ID]],Product_Dim[Product_ID],Product_Dim[Category],0)</f>
        <v>Home</v>
      </c>
      <c r="P1325">
        <f>_xlfn.XLOOKUP(Table4[[#This Row],[Product_ID]],Product_Dim[Product_ID],Product_Dim[Cost Cleaned2],"0")</f>
        <v>19.52</v>
      </c>
      <c r="Q1325" s="4">
        <f>IFERROR(Table4[[#This Row],[Total Amount]]-Table4[[#This Row],[Cost]]*Table4[[#This Row],[Quantity]],0)</f>
        <v>1783.9079999999999</v>
      </c>
    </row>
    <row r="1326" spans="1:17" x14ac:dyDescent="0.35">
      <c r="A1326" t="s">
        <v>3139</v>
      </c>
      <c r="B1326" s="1">
        <v>45543</v>
      </c>
      <c r="C1326" t="s">
        <v>1352</v>
      </c>
      <c r="D1326" t="s">
        <v>1690</v>
      </c>
      <c r="E1326" t="s">
        <v>1801</v>
      </c>
      <c r="F1326" t="str">
        <f>_xlfn.XLOOKUP(Table4[[#This Row],[Store_ID]],Table2[Store_ID],Table2[Region],"Unknown")</f>
        <v>North</v>
      </c>
      <c r="G1326">
        <v>4</v>
      </c>
      <c r="H1326">
        <f>IF(ISBLANK(G1326),AVERAGE(Table4[Quantity]),(G1326))</f>
        <v>4</v>
      </c>
      <c r="I1326">
        <v>529.04</v>
      </c>
      <c r="J1326">
        <f>IF(ISBLANK(I1326),AVERAGE(Table4[Unit_Price]),(I1326))</f>
        <v>529.04</v>
      </c>
      <c r="K1326">
        <v>0.1</v>
      </c>
      <c r="L1326">
        <f>Table4[[#This Row],[Quantity cleaned]]*Table4[[#This Row],[Unit Price Cleaned]]*(1-Table4[[#This Row],[Discount]])</f>
        <v>1904.5439999999999</v>
      </c>
      <c r="M1326">
        <f>IF(ISBLANK(L1326),AVERAGE(Table4[Total Amount]),(L1326))</f>
        <v>1904.5439999999999</v>
      </c>
      <c r="N1326" t="str">
        <f>_xlfn.XLOOKUP(Table4[[#This Row],[Product_ID]],Product_Dim[Product_ID],Product_Dim[Product_Name],"Missing")</f>
        <v>Bluetooth Car Audio System</v>
      </c>
      <c r="O1326" t="str">
        <f>_xlfn.XLOOKUP(Table4[[#This Row],[Product_ID]],Product_Dim[Product_ID],Product_Dim[Category],0)</f>
        <v>Electronics</v>
      </c>
      <c r="P1326">
        <f>_xlfn.XLOOKUP(Table4[[#This Row],[Product_ID]],Product_Dim[Product_ID],Product_Dim[Cost Cleaned2],"0")</f>
        <v>403.71</v>
      </c>
      <c r="Q1326" s="4">
        <f>IFERROR(Table4[[#This Row],[Total Amount]]-Table4[[#This Row],[Cost]]*Table4[[#This Row],[Quantity]],0)</f>
        <v>289.70399999999995</v>
      </c>
    </row>
    <row r="1327" spans="1:17" x14ac:dyDescent="0.35">
      <c r="A1327" t="s">
        <v>3140</v>
      </c>
      <c r="B1327" s="1">
        <v>45326</v>
      </c>
      <c r="C1327" t="s">
        <v>1090</v>
      </c>
      <c r="D1327" t="s">
        <v>1602</v>
      </c>
      <c r="E1327" t="s">
        <v>1801</v>
      </c>
      <c r="F1327" t="str">
        <f>_xlfn.XLOOKUP(Table4[[#This Row],[Store_ID]],Table2[Store_ID],Table2[Region],"Unknown")</f>
        <v>North</v>
      </c>
      <c r="G1327">
        <v>1</v>
      </c>
      <c r="H1327">
        <f>IF(ISBLANK(G1327),AVERAGE(Table4[Quantity]),(G1327))</f>
        <v>1</v>
      </c>
      <c r="I1327">
        <v>350.67</v>
      </c>
      <c r="J1327">
        <f>IF(ISBLANK(I1327),AVERAGE(Table4[Unit_Price]),(I1327))</f>
        <v>350.67</v>
      </c>
      <c r="K1327">
        <v>0.22</v>
      </c>
      <c r="L1327">
        <f>Table4[[#This Row],[Quantity cleaned]]*Table4[[#This Row],[Unit Price Cleaned]]*(1-Table4[[#This Row],[Discount]])</f>
        <v>273.52260000000001</v>
      </c>
      <c r="M1327">
        <f>IF(ISBLANK(L1327),AVERAGE(Table4[Total Amount]),(L1327))</f>
        <v>273.52260000000001</v>
      </c>
      <c r="N1327" t="str">
        <f>_xlfn.XLOOKUP(Table4[[#This Row],[Product_ID]],Product_Dim[Product_ID],Product_Dim[Product_Name],"Missing")</f>
        <v>Stainless Steel Cutlery Set</v>
      </c>
      <c r="O1327" t="str">
        <f>_xlfn.XLOOKUP(Table4[[#This Row],[Product_ID]],Product_Dim[Product_ID],Product_Dim[Category],0)</f>
        <v>Home</v>
      </c>
      <c r="P1327">
        <f>_xlfn.XLOOKUP(Table4[[#This Row],[Product_ID]],Product_Dim[Product_ID],Product_Dim[Cost Cleaned2],"0")</f>
        <v>19.52</v>
      </c>
      <c r="Q1327" s="4">
        <f>IFERROR(Table4[[#This Row],[Total Amount]]-Table4[[#This Row],[Cost]]*Table4[[#This Row],[Quantity]],0)</f>
        <v>254.0026</v>
      </c>
    </row>
    <row r="1328" spans="1:17" x14ac:dyDescent="0.35">
      <c r="A1328" t="s">
        <v>3141</v>
      </c>
      <c r="B1328" s="1">
        <v>45498</v>
      </c>
      <c r="C1328" t="s">
        <v>1155</v>
      </c>
      <c r="D1328" t="s">
        <v>1732</v>
      </c>
      <c r="E1328" t="s">
        <v>1751</v>
      </c>
      <c r="F1328" t="str">
        <f>_xlfn.XLOOKUP(Table4[[#This Row],[Store_ID]],Table2[Store_ID],Table2[Region],"Unknown")</f>
        <v>North</v>
      </c>
      <c r="G1328">
        <v>1</v>
      </c>
      <c r="H1328">
        <f>IF(ISBLANK(G1328),AVERAGE(Table4[Quantity]),(G1328))</f>
        <v>1</v>
      </c>
      <c r="I1328">
        <v>128.93</v>
      </c>
      <c r="J1328">
        <f>IF(ISBLANK(I1328),AVERAGE(Table4[Unit_Price]),(I1328))</f>
        <v>128.93</v>
      </c>
      <c r="K1328">
        <v>0.26</v>
      </c>
      <c r="L1328">
        <f>Table4[[#This Row],[Quantity cleaned]]*Table4[[#This Row],[Unit Price Cleaned]]*(1-Table4[[#This Row],[Discount]])</f>
        <v>95.408200000000008</v>
      </c>
      <c r="M1328">
        <f>IF(ISBLANK(L1328),AVERAGE(Table4[Total Amount]),(L1328))</f>
        <v>95.408200000000008</v>
      </c>
      <c r="N1328" t="str">
        <f>_xlfn.XLOOKUP(Table4[[#This Row],[Product_ID]],Product_Dim[Product_ID],Product_Dim[Product_Name],"Missing")</f>
        <v>Sports Stopwatch Basic</v>
      </c>
      <c r="O1328" t="str">
        <f>_xlfn.XLOOKUP(Table4[[#This Row],[Product_ID]],Product_Dim[Product_ID],Product_Dim[Category],0)</f>
        <v>Sports</v>
      </c>
      <c r="P1328">
        <f>_xlfn.XLOOKUP(Table4[[#This Row],[Product_ID]],Product_Dim[Product_ID],Product_Dim[Cost Cleaned2],"0")</f>
        <v>60.65</v>
      </c>
      <c r="Q1328" s="4">
        <f>IFERROR(Table4[[#This Row],[Total Amount]]-Table4[[#This Row],[Cost]]*Table4[[#This Row],[Quantity]],0)</f>
        <v>34.758200000000009</v>
      </c>
    </row>
    <row r="1329" spans="1:17" x14ac:dyDescent="0.35">
      <c r="A1329" t="s">
        <v>3142</v>
      </c>
      <c r="B1329" s="1">
        <v>45544</v>
      </c>
      <c r="C1329" t="s">
        <v>485</v>
      </c>
      <c r="D1329" t="s">
        <v>1714</v>
      </c>
      <c r="E1329" t="s">
        <v>1795</v>
      </c>
      <c r="F1329" t="str">
        <f>_xlfn.XLOOKUP(Table4[[#This Row],[Store_ID]],Table2[Store_ID],Table2[Region],"Unknown")</f>
        <v>North</v>
      </c>
      <c r="G1329">
        <v>2</v>
      </c>
      <c r="H1329">
        <f>IF(ISBLANK(G1329),AVERAGE(Table4[Quantity]),(G1329))</f>
        <v>2</v>
      </c>
      <c r="I1329">
        <v>384.92</v>
      </c>
      <c r="J1329">
        <f>IF(ISBLANK(I1329),AVERAGE(Table4[Unit_Price]),(I1329))</f>
        <v>384.92</v>
      </c>
      <c r="K1329">
        <v>0.09</v>
      </c>
      <c r="L1329">
        <f>Table4[[#This Row],[Quantity cleaned]]*Table4[[#This Row],[Unit Price Cleaned]]*(1-Table4[[#This Row],[Discount]])</f>
        <v>700.5544000000001</v>
      </c>
      <c r="M1329">
        <f>IF(ISBLANK(L1329),AVERAGE(Table4[Total Amount]),(L1329))</f>
        <v>700.5544000000001</v>
      </c>
      <c r="N1329" t="str">
        <f>_xlfn.XLOOKUP(Table4[[#This Row],[Product_ID]],Product_Dim[Product_ID],Product_Dim[Product_Name],"Missing")</f>
        <v>Kitchen Cutting Board</v>
      </c>
      <c r="O1329" t="str">
        <f>_xlfn.XLOOKUP(Table4[[#This Row],[Product_ID]],Product_Dim[Product_ID],Product_Dim[Category],0)</f>
        <v>Home</v>
      </c>
      <c r="P1329">
        <f>_xlfn.XLOOKUP(Table4[[#This Row],[Product_ID]],Product_Dim[Product_ID],Product_Dim[Cost Cleaned2],"0")</f>
        <v>176.07</v>
      </c>
      <c r="Q1329" s="4">
        <f>IFERROR(Table4[[#This Row],[Total Amount]]-Table4[[#This Row],[Cost]]*Table4[[#This Row],[Quantity]],0)</f>
        <v>348.41440000000011</v>
      </c>
    </row>
    <row r="1330" spans="1:17" x14ac:dyDescent="0.35">
      <c r="A1330" t="s">
        <v>3143</v>
      </c>
      <c r="B1330" s="1">
        <v>45268</v>
      </c>
      <c r="C1330" t="s">
        <v>1045</v>
      </c>
      <c r="D1330" t="s">
        <v>1549</v>
      </c>
      <c r="E1330" t="s">
        <v>1776</v>
      </c>
      <c r="F1330" t="str">
        <f>_xlfn.XLOOKUP(Table4[[#This Row],[Store_ID]],Table2[Store_ID],Table2[Region],"Unknown")</f>
        <v>West</v>
      </c>
      <c r="G1330">
        <v>3</v>
      </c>
      <c r="H1330">
        <f>IF(ISBLANK(G1330),AVERAGE(Table4[Quantity]),(G1330))</f>
        <v>3</v>
      </c>
      <c r="I1330">
        <v>120.77</v>
      </c>
      <c r="J1330">
        <f>IF(ISBLANK(I1330),AVERAGE(Table4[Unit_Price]),(I1330))</f>
        <v>120.77</v>
      </c>
      <c r="K1330">
        <v>0.28999999999999998</v>
      </c>
      <c r="L1330">
        <f>Table4[[#This Row],[Quantity cleaned]]*Table4[[#This Row],[Unit Price Cleaned]]*(1-Table4[[#This Row],[Discount]])</f>
        <v>257.24009999999998</v>
      </c>
      <c r="M1330">
        <f>IF(ISBLANK(L1330),AVERAGE(Table4[Total Amount]),(L1330))</f>
        <v>257.24009999999998</v>
      </c>
      <c r="N1330" t="str">
        <f>_xlfn.XLOOKUP(Table4[[#This Row],[Product_ID]],Product_Dim[Product_ID],Product_Dim[Product_Name],"Missing")</f>
        <v>Men's Leather Belt</v>
      </c>
      <c r="O1330" t="str">
        <f>_xlfn.XLOOKUP(Table4[[#This Row],[Product_ID]],Product_Dim[Product_ID],Product_Dim[Category],0)</f>
        <v>Clothing</v>
      </c>
      <c r="P1330">
        <f>_xlfn.XLOOKUP(Table4[[#This Row],[Product_ID]],Product_Dim[Product_ID],Product_Dim[Cost Cleaned2],"0")</f>
        <v>261</v>
      </c>
      <c r="Q1330" s="4">
        <f>IFERROR(Table4[[#This Row],[Total Amount]]-Table4[[#This Row],[Cost]]*Table4[[#This Row],[Quantity]],0)</f>
        <v>-525.75990000000002</v>
      </c>
    </row>
    <row r="1331" spans="1:17" x14ac:dyDescent="0.35">
      <c r="A1331" t="s">
        <v>3144</v>
      </c>
      <c r="B1331" s="1">
        <v>45824</v>
      </c>
      <c r="C1331" t="s">
        <v>714</v>
      </c>
      <c r="D1331" t="s">
        <v>1694</v>
      </c>
      <c r="E1331" t="s">
        <v>1801</v>
      </c>
      <c r="F1331" t="str">
        <f>_xlfn.XLOOKUP(Table4[[#This Row],[Store_ID]],Table2[Store_ID],Table2[Region],"Unknown")</f>
        <v>North</v>
      </c>
      <c r="G1331">
        <v>4</v>
      </c>
      <c r="H1331">
        <f>IF(ISBLANK(G1331),AVERAGE(Table4[Quantity]),(G1331))</f>
        <v>4</v>
      </c>
      <c r="I1331">
        <v>661.39</v>
      </c>
      <c r="J1331">
        <f>IF(ISBLANK(I1331),AVERAGE(Table4[Unit_Price]),(I1331))</f>
        <v>661.39</v>
      </c>
      <c r="K1331">
        <v>7.0000000000000007E-2</v>
      </c>
      <c r="L1331">
        <f>Table4[[#This Row],[Quantity cleaned]]*Table4[[#This Row],[Unit Price Cleaned]]*(1-Table4[[#This Row],[Discount]])</f>
        <v>2460.3707999999997</v>
      </c>
      <c r="M1331">
        <f>IF(ISBLANK(L1331),AVERAGE(Table4[Total Amount]),(L1331))</f>
        <v>2460.3707999999997</v>
      </c>
      <c r="N1331" t="str">
        <f>_xlfn.XLOOKUP(Table4[[#This Row],[Product_ID]],Product_Dim[Product_ID],Product_Dim[Product_Name],"Missing")</f>
        <v>Wireless Mouse</v>
      </c>
      <c r="O1331" t="str">
        <f>_xlfn.XLOOKUP(Table4[[#This Row],[Product_ID]],Product_Dim[Product_ID],Product_Dim[Category],0)</f>
        <v>Electronics</v>
      </c>
      <c r="P1331">
        <f>_xlfn.XLOOKUP(Table4[[#This Row],[Product_ID]],Product_Dim[Product_ID],Product_Dim[Cost Cleaned2],"0")</f>
        <v>392.89</v>
      </c>
      <c r="Q1331" s="4">
        <f>IFERROR(Table4[[#This Row],[Total Amount]]-Table4[[#This Row],[Cost]]*Table4[[#This Row],[Quantity]],0)</f>
        <v>888.81079999999974</v>
      </c>
    </row>
    <row r="1332" spans="1:17" x14ac:dyDescent="0.35">
      <c r="A1332" t="s">
        <v>3145</v>
      </c>
      <c r="B1332" s="1">
        <v>45261</v>
      </c>
      <c r="C1332" t="s">
        <v>1384</v>
      </c>
      <c r="D1332" t="s">
        <v>1666</v>
      </c>
      <c r="E1332" t="s">
        <v>1755</v>
      </c>
      <c r="F1332" t="str">
        <f>_xlfn.XLOOKUP(Table4[[#This Row],[Store_ID]],Table2[Store_ID],Table2[Region],"Unknown")</f>
        <v>South</v>
      </c>
      <c r="G1332">
        <v>1</v>
      </c>
      <c r="H1332">
        <f>IF(ISBLANK(G1332),AVERAGE(Table4[Quantity]),(G1332))</f>
        <v>1</v>
      </c>
      <c r="I1332">
        <v>195.24</v>
      </c>
      <c r="J1332">
        <f>IF(ISBLANK(I1332),AVERAGE(Table4[Unit_Price]),(I1332))</f>
        <v>195.24</v>
      </c>
      <c r="K1332">
        <v>0.27</v>
      </c>
      <c r="L1332">
        <f>Table4[[#This Row],[Quantity cleaned]]*Table4[[#This Row],[Unit Price Cleaned]]*(1-Table4[[#This Row],[Discount]])</f>
        <v>142.52520000000001</v>
      </c>
      <c r="M1332">
        <f>IF(ISBLANK(L1332),AVERAGE(Table4[Total Amount]),(L1332))</f>
        <v>142.52520000000001</v>
      </c>
      <c r="N1332" t="str">
        <f>_xlfn.XLOOKUP(Table4[[#This Row],[Product_ID]],Product_Dim[Product_ID],Product_Dim[Product_Name],"Missing")</f>
        <v>Laptop Cooling Pad</v>
      </c>
      <c r="O1332" t="str">
        <f>_xlfn.XLOOKUP(Table4[[#This Row],[Product_ID]],Product_Dim[Product_ID],Product_Dim[Category],0)</f>
        <v>Electronics</v>
      </c>
      <c r="P1332">
        <f>_xlfn.XLOOKUP(Table4[[#This Row],[Product_ID]],Product_Dim[Product_ID],Product_Dim[Cost Cleaned2],"0")</f>
        <v>86.42</v>
      </c>
      <c r="Q1332" s="4">
        <f>IFERROR(Table4[[#This Row],[Total Amount]]-Table4[[#This Row],[Cost]]*Table4[[#This Row],[Quantity]],0)</f>
        <v>56.105200000000011</v>
      </c>
    </row>
    <row r="1333" spans="1:17" x14ac:dyDescent="0.35">
      <c r="A1333" t="s">
        <v>3146</v>
      </c>
      <c r="B1333" s="1">
        <v>45233</v>
      </c>
      <c r="C1333" t="s">
        <v>23</v>
      </c>
      <c r="D1333" t="s">
        <v>1726</v>
      </c>
      <c r="E1333" t="s">
        <v>1804</v>
      </c>
      <c r="F1333" t="str">
        <f>_xlfn.XLOOKUP(Table4[[#This Row],[Store_ID]],Table2[Store_ID],Table2[Region],"Unknown")</f>
        <v>East</v>
      </c>
      <c r="G1333">
        <v>2</v>
      </c>
      <c r="H1333">
        <f>IF(ISBLANK(G1333),AVERAGE(Table4[Quantity]),(G1333))</f>
        <v>2</v>
      </c>
      <c r="I1333">
        <v>177.4</v>
      </c>
      <c r="J1333">
        <f>IF(ISBLANK(I1333),AVERAGE(Table4[Unit_Price]),(I1333))</f>
        <v>177.4</v>
      </c>
      <c r="K1333">
        <v>0.19</v>
      </c>
      <c r="L1333">
        <f>Table4[[#This Row],[Quantity cleaned]]*Table4[[#This Row],[Unit Price Cleaned]]*(1-Table4[[#This Row],[Discount]])</f>
        <v>287.38800000000003</v>
      </c>
      <c r="M1333">
        <f>IF(ISBLANK(L1333),AVERAGE(Table4[Total Amount]),(L1333))</f>
        <v>287.38800000000003</v>
      </c>
      <c r="N1333" t="str">
        <f>_xlfn.XLOOKUP(Table4[[#This Row],[Product_ID]],Product_Dim[Product_ID],Product_Dim[Product_Name],"Missing")</f>
        <v>Microwave Oven</v>
      </c>
      <c r="O1333" t="str">
        <f>_xlfn.XLOOKUP(Table4[[#This Row],[Product_ID]],Product_Dim[Product_ID],Product_Dim[Category],0)</f>
        <v>Home</v>
      </c>
      <c r="P1333">
        <f>_xlfn.XLOOKUP(Table4[[#This Row],[Product_ID]],Product_Dim[Product_ID],Product_Dim[Cost Cleaned2],"0")</f>
        <v>447.43</v>
      </c>
      <c r="Q1333" s="4">
        <f>IFERROR(Table4[[#This Row],[Total Amount]]-Table4[[#This Row],[Cost]]*Table4[[#This Row],[Quantity]],0)</f>
        <v>-607.47199999999998</v>
      </c>
    </row>
    <row r="1334" spans="1:17" x14ac:dyDescent="0.35">
      <c r="A1334" t="s">
        <v>3147</v>
      </c>
      <c r="B1334" s="1">
        <v>45673</v>
      </c>
      <c r="C1334" t="s">
        <v>209</v>
      </c>
      <c r="D1334" t="s">
        <v>1738</v>
      </c>
      <c r="E1334" t="s">
        <v>1786</v>
      </c>
      <c r="F1334" t="str">
        <f>_xlfn.XLOOKUP(Table4[[#This Row],[Store_ID]],Table2[Store_ID],Table2[Region],"Unknown")</f>
        <v>South</v>
      </c>
      <c r="G1334">
        <v>4</v>
      </c>
      <c r="H1334">
        <f>IF(ISBLANK(G1334),AVERAGE(Table4[Quantity]),(G1334))</f>
        <v>4</v>
      </c>
      <c r="I1334">
        <v>862.67</v>
      </c>
      <c r="J1334">
        <f>IF(ISBLANK(I1334),AVERAGE(Table4[Unit_Price]),(I1334))</f>
        <v>862.67</v>
      </c>
      <c r="K1334">
        <v>0.2</v>
      </c>
      <c r="L1334">
        <f>Table4[[#This Row],[Quantity cleaned]]*Table4[[#This Row],[Unit Price Cleaned]]*(1-Table4[[#This Row],[Discount]])</f>
        <v>2760.5439999999999</v>
      </c>
      <c r="M1334">
        <f>IF(ISBLANK(L1334),AVERAGE(Table4[Total Amount]),(L1334))</f>
        <v>2760.5439999999999</v>
      </c>
      <c r="N1334" t="str">
        <f>_xlfn.XLOOKUP(Table4[[#This Row],[Product_ID]],Product_Dim[Product_ID],Product_Dim[Product_Name],"Missing")</f>
        <v>Portable Bluetooth Speaker</v>
      </c>
      <c r="O1334" t="str">
        <f>_xlfn.XLOOKUP(Table4[[#This Row],[Product_ID]],Product_Dim[Product_ID],Product_Dim[Category],0)</f>
        <v>Electronics</v>
      </c>
      <c r="P1334">
        <f>_xlfn.XLOOKUP(Table4[[#This Row],[Product_ID]],Product_Dim[Product_ID],Product_Dim[Cost Cleaned2],"0")</f>
        <v>431.67</v>
      </c>
      <c r="Q1334" s="4">
        <f>IFERROR(Table4[[#This Row],[Total Amount]]-Table4[[#This Row],[Cost]]*Table4[[#This Row],[Quantity]],0)</f>
        <v>1033.8639999999998</v>
      </c>
    </row>
    <row r="1335" spans="1:17" x14ac:dyDescent="0.35">
      <c r="A1335" t="s">
        <v>3148</v>
      </c>
      <c r="B1335" s="1">
        <v>45565</v>
      </c>
      <c r="C1335" t="s">
        <v>1369</v>
      </c>
      <c r="D1335" t="s">
        <v>1576</v>
      </c>
      <c r="E1335" t="s">
        <v>1770</v>
      </c>
      <c r="F1335" t="str">
        <f>_xlfn.XLOOKUP(Table4[[#This Row],[Store_ID]],Table2[Store_ID],Table2[Region],"Unknown")</f>
        <v>East</v>
      </c>
      <c r="G1335">
        <v>1</v>
      </c>
      <c r="H1335">
        <f>IF(ISBLANK(G1335),AVERAGE(Table4[Quantity]),(G1335))</f>
        <v>1</v>
      </c>
      <c r="I1335">
        <v>55.04</v>
      </c>
      <c r="J1335">
        <f>IF(ISBLANK(I1335),AVERAGE(Table4[Unit_Price]),(I1335))</f>
        <v>55.04</v>
      </c>
      <c r="K1335">
        <v>0.01</v>
      </c>
      <c r="L1335">
        <f>Table4[[#This Row],[Quantity cleaned]]*Table4[[#This Row],[Unit Price Cleaned]]*(1-Table4[[#This Row],[Discount]])</f>
        <v>54.489599999999996</v>
      </c>
      <c r="M1335">
        <f>IF(ISBLANK(L1335),AVERAGE(Table4[Total Amount]),(L1335))</f>
        <v>54.489599999999996</v>
      </c>
      <c r="N1335" t="str">
        <f>_xlfn.XLOOKUP(Table4[[#This Row],[Product_ID]],Product_Dim[Product_ID],Product_Dim[Product_Name],"Missing")</f>
        <v>Soccer Training Cone Set</v>
      </c>
      <c r="O1335" t="str">
        <f>_xlfn.XLOOKUP(Table4[[#This Row],[Product_ID]],Product_Dim[Product_ID],Product_Dim[Category],0)</f>
        <v>Sports</v>
      </c>
      <c r="P1335">
        <f>_xlfn.XLOOKUP(Table4[[#This Row],[Product_ID]],Product_Dim[Product_ID],Product_Dim[Cost Cleaned2],"0")</f>
        <v>144.53</v>
      </c>
      <c r="Q1335" s="4">
        <f>IFERROR(Table4[[#This Row],[Total Amount]]-Table4[[#This Row],[Cost]]*Table4[[#This Row],[Quantity]],0)</f>
        <v>-90.040400000000005</v>
      </c>
    </row>
    <row r="1336" spans="1:17" x14ac:dyDescent="0.35">
      <c r="A1336" t="s">
        <v>3149</v>
      </c>
      <c r="B1336" s="1">
        <v>45646</v>
      </c>
      <c r="C1336" t="s">
        <v>183</v>
      </c>
      <c r="D1336" t="s">
        <v>1632</v>
      </c>
      <c r="E1336" t="s">
        <v>1746</v>
      </c>
      <c r="F1336" t="str">
        <f>_xlfn.XLOOKUP(Table4[[#This Row],[Store_ID]],Table2[Store_ID],Table2[Region],"Unknown")</f>
        <v>East</v>
      </c>
      <c r="G1336">
        <v>2</v>
      </c>
      <c r="H1336">
        <f>IF(ISBLANK(G1336),AVERAGE(Table4[Quantity]),(G1336))</f>
        <v>2</v>
      </c>
      <c r="I1336">
        <v>905.47</v>
      </c>
      <c r="J1336">
        <f>IF(ISBLANK(I1336),AVERAGE(Table4[Unit_Price]),(I1336))</f>
        <v>905.47</v>
      </c>
      <c r="K1336">
        <v>0.2</v>
      </c>
      <c r="L1336">
        <f>Table4[[#This Row],[Quantity cleaned]]*Table4[[#This Row],[Unit Price Cleaned]]*(1-Table4[[#This Row],[Discount]])</f>
        <v>1448.7520000000002</v>
      </c>
      <c r="M1336">
        <f>IF(ISBLANK(L1336),AVERAGE(Table4[Total Amount]),(L1336))</f>
        <v>1448.7520000000002</v>
      </c>
      <c r="N1336" t="str">
        <f>_xlfn.XLOOKUP(Table4[[#This Row],[Product_ID]],Product_Dim[Product_ID],Product_Dim[Product_Name],"Missing")</f>
        <v>High-Grip Football</v>
      </c>
      <c r="O1336" t="str">
        <f>_xlfn.XLOOKUP(Table4[[#This Row],[Product_ID]],Product_Dim[Product_ID],Product_Dim[Category],0)</f>
        <v>Sports</v>
      </c>
      <c r="P1336">
        <f>_xlfn.XLOOKUP(Table4[[#This Row],[Product_ID]],Product_Dim[Product_ID],Product_Dim[Cost Cleaned2],"0")</f>
        <v>318.91000000000003</v>
      </c>
      <c r="Q1336" s="4">
        <f>IFERROR(Table4[[#This Row],[Total Amount]]-Table4[[#This Row],[Cost]]*Table4[[#This Row],[Quantity]],0)</f>
        <v>810.93200000000013</v>
      </c>
    </row>
    <row r="1337" spans="1:17" x14ac:dyDescent="0.35">
      <c r="A1337" t="s">
        <v>3150</v>
      </c>
      <c r="B1337" s="1">
        <v>45539</v>
      </c>
      <c r="C1337" t="s">
        <v>1417</v>
      </c>
      <c r="D1337" t="s">
        <v>1668</v>
      </c>
      <c r="E1337" t="s">
        <v>1791</v>
      </c>
      <c r="F1337" t="str">
        <f>_xlfn.XLOOKUP(Table4[[#This Row],[Store_ID]],Table2[Store_ID],Table2[Region],"Unknown")</f>
        <v>East</v>
      </c>
      <c r="G1337">
        <v>3</v>
      </c>
      <c r="H1337">
        <f>IF(ISBLANK(G1337),AVERAGE(Table4[Quantity]),(G1337))</f>
        <v>3</v>
      </c>
      <c r="I1337">
        <v>217.13</v>
      </c>
      <c r="J1337">
        <f>IF(ISBLANK(I1337),AVERAGE(Table4[Unit_Price]),(I1337))</f>
        <v>217.13</v>
      </c>
      <c r="K1337">
        <v>0.28000000000000003</v>
      </c>
      <c r="L1337">
        <f>Table4[[#This Row],[Quantity cleaned]]*Table4[[#This Row],[Unit Price Cleaned]]*(1-Table4[[#This Row],[Discount]])</f>
        <v>469.00079999999997</v>
      </c>
      <c r="M1337">
        <f>IF(ISBLANK(L1337),AVERAGE(Table4[Total Amount]),(L1337))</f>
        <v>469.00079999999997</v>
      </c>
      <c r="N1337" t="str">
        <f>_xlfn.XLOOKUP(Table4[[#This Row],[Product_ID]],Product_Dim[Product_ID],Product_Dim[Product_Name],"Missing")</f>
        <v>Organic Sunscreen Lotion</v>
      </c>
      <c r="O1337" t="str">
        <f>_xlfn.XLOOKUP(Table4[[#This Row],[Product_ID]],Product_Dim[Product_ID],Product_Dim[Category],0)</f>
        <v>Beauty</v>
      </c>
      <c r="P1337">
        <f>_xlfn.XLOOKUP(Table4[[#This Row],[Product_ID]],Product_Dim[Product_ID],Product_Dim[Cost Cleaned2],"0")</f>
        <v>266.86</v>
      </c>
      <c r="Q1337" s="4">
        <f>IFERROR(Table4[[#This Row],[Total Amount]]-Table4[[#This Row],[Cost]]*Table4[[#This Row],[Quantity]],0)</f>
        <v>-331.57920000000007</v>
      </c>
    </row>
    <row r="1338" spans="1:17" x14ac:dyDescent="0.35">
      <c r="A1338" t="s">
        <v>3151</v>
      </c>
      <c r="B1338" s="1">
        <v>45936</v>
      </c>
      <c r="C1338" t="s">
        <v>1209</v>
      </c>
      <c r="D1338" t="s">
        <v>1692</v>
      </c>
      <c r="E1338" t="s">
        <v>1746</v>
      </c>
      <c r="F1338" t="str">
        <f>_xlfn.XLOOKUP(Table4[[#This Row],[Store_ID]],Table2[Store_ID],Table2[Region],"Unknown")</f>
        <v>East</v>
      </c>
      <c r="G1338">
        <v>3</v>
      </c>
      <c r="H1338">
        <f>IF(ISBLANK(G1338),AVERAGE(Table4[Quantity]),(G1338))</f>
        <v>3</v>
      </c>
      <c r="I1338">
        <v>580.45000000000005</v>
      </c>
      <c r="J1338">
        <f>IF(ISBLANK(I1338),AVERAGE(Table4[Unit_Price]),(I1338))</f>
        <v>580.45000000000005</v>
      </c>
      <c r="K1338">
        <v>0</v>
      </c>
      <c r="L1338">
        <f>Table4[[#This Row],[Quantity cleaned]]*Table4[[#This Row],[Unit Price Cleaned]]*(1-Table4[[#This Row],[Discount]])</f>
        <v>1741.3500000000001</v>
      </c>
      <c r="M1338">
        <f>IF(ISBLANK(L1338),AVERAGE(Table4[Total Amount]),(L1338))</f>
        <v>1741.3500000000001</v>
      </c>
      <c r="N1338" t="str">
        <f>_xlfn.XLOOKUP(Table4[[#This Row],[Product_ID]],Product_Dim[Product_ID],Product_Dim[Product_Name],"Missing")</f>
        <v>Women's Ankle Boots</v>
      </c>
      <c r="O1338" t="str">
        <f>_xlfn.XLOOKUP(Table4[[#This Row],[Product_ID]],Product_Dim[Product_ID],Product_Dim[Category],0)</f>
        <v>Clothing</v>
      </c>
      <c r="P1338">
        <f>_xlfn.XLOOKUP(Table4[[#This Row],[Product_ID]],Product_Dim[Product_ID],Product_Dim[Cost Cleaned2],"0")</f>
        <v>158.13999999999999</v>
      </c>
      <c r="Q1338" s="4">
        <f>IFERROR(Table4[[#This Row],[Total Amount]]-Table4[[#This Row],[Cost]]*Table4[[#This Row],[Quantity]],0)</f>
        <v>1266.9300000000003</v>
      </c>
    </row>
    <row r="1339" spans="1:17" x14ac:dyDescent="0.35">
      <c r="A1339" t="s">
        <v>3152</v>
      </c>
      <c r="B1339" s="1">
        <v>45854</v>
      </c>
      <c r="C1339" t="s">
        <v>361</v>
      </c>
      <c r="D1339" t="s">
        <v>1547</v>
      </c>
      <c r="E1339" t="s">
        <v>1801</v>
      </c>
      <c r="F1339" t="str">
        <f>_xlfn.XLOOKUP(Table4[[#This Row],[Store_ID]],Table2[Store_ID],Table2[Region],"Unknown")</f>
        <v>North</v>
      </c>
      <c r="G1339">
        <v>2</v>
      </c>
      <c r="H1339">
        <f>IF(ISBLANK(G1339),AVERAGE(Table4[Quantity]),(G1339))</f>
        <v>2</v>
      </c>
      <c r="I1339">
        <v>892.88</v>
      </c>
      <c r="J1339">
        <f>IF(ISBLANK(I1339),AVERAGE(Table4[Unit_Price]),(I1339))</f>
        <v>892.88</v>
      </c>
      <c r="K1339">
        <v>0.17</v>
      </c>
      <c r="L1339">
        <f>Table4[[#This Row],[Quantity cleaned]]*Table4[[#This Row],[Unit Price Cleaned]]*(1-Table4[[#This Row],[Discount]])</f>
        <v>1482.1807999999999</v>
      </c>
      <c r="M1339">
        <f>IF(ISBLANK(L1339),AVERAGE(Table4[Total Amount]),(L1339))</f>
        <v>1482.1807999999999</v>
      </c>
      <c r="N1339" t="str">
        <f>_xlfn.XLOOKUP(Table4[[#This Row],[Product_ID]],Product_Dim[Product_ID],Product_Dim[Product_Name],"Missing")</f>
        <v>Women's Yoga Pants</v>
      </c>
      <c r="O1339" t="str">
        <f>_xlfn.XLOOKUP(Table4[[#This Row],[Product_ID]],Product_Dim[Product_ID],Product_Dim[Category],0)</f>
        <v>Clothing</v>
      </c>
      <c r="P1339">
        <f>_xlfn.XLOOKUP(Table4[[#This Row],[Product_ID]],Product_Dim[Product_ID],Product_Dim[Cost Cleaned2],"0")</f>
        <v>306.45999999999998</v>
      </c>
      <c r="Q1339" s="4">
        <f>IFERROR(Table4[[#This Row],[Total Amount]]-Table4[[#This Row],[Cost]]*Table4[[#This Row],[Quantity]],0)</f>
        <v>869.2607999999999</v>
      </c>
    </row>
    <row r="1340" spans="1:17" x14ac:dyDescent="0.35">
      <c r="A1340" t="s">
        <v>3153</v>
      </c>
      <c r="B1340" s="1">
        <v>45936</v>
      </c>
      <c r="C1340" t="s">
        <v>324</v>
      </c>
      <c r="D1340" t="s">
        <v>1622</v>
      </c>
      <c r="E1340" t="s">
        <v>1804</v>
      </c>
      <c r="F1340" t="str">
        <f>_xlfn.XLOOKUP(Table4[[#This Row],[Store_ID]],Table2[Store_ID],Table2[Region],"Unknown")</f>
        <v>East</v>
      </c>
      <c r="G1340">
        <v>2</v>
      </c>
      <c r="H1340">
        <f>IF(ISBLANK(G1340),AVERAGE(Table4[Quantity]),(G1340))</f>
        <v>2</v>
      </c>
      <c r="I1340">
        <v>356.28</v>
      </c>
      <c r="J1340">
        <f>IF(ISBLANK(I1340),AVERAGE(Table4[Unit_Price]),(I1340))</f>
        <v>356.28</v>
      </c>
      <c r="K1340">
        <v>0.11</v>
      </c>
      <c r="L1340">
        <f>Table4[[#This Row],[Quantity cleaned]]*Table4[[#This Row],[Unit Price Cleaned]]*(1-Table4[[#This Row],[Discount]])</f>
        <v>634.17840000000001</v>
      </c>
      <c r="M1340">
        <f>IF(ISBLANK(L1340),AVERAGE(Table4[Total Amount]),(L1340))</f>
        <v>634.17840000000001</v>
      </c>
      <c r="N1340" t="str">
        <f>_xlfn.XLOOKUP(Table4[[#This Row],[Product_ID]],Product_Dim[Product_ID],Product_Dim[Product_Name],"Missing")</f>
        <v>Noise-Canceling Headphones</v>
      </c>
      <c r="O1340" t="str">
        <f>_xlfn.XLOOKUP(Table4[[#This Row],[Product_ID]],Product_Dim[Product_ID],Product_Dim[Category],0)</f>
        <v>Electronics</v>
      </c>
      <c r="P1340">
        <f>_xlfn.XLOOKUP(Table4[[#This Row],[Product_ID]],Product_Dim[Product_ID],Product_Dim[Cost Cleaned2],"0")</f>
        <v>38.520000000000003</v>
      </c>
      <c r="Q1340" s="4">
        <f>IFERROR(Table4[[#This Row],[Total Amount]]-Table4[[#This Row],[Cost]]*Table4[[#This Row],[Quantity]],0)</f>
        <v>557.13840000000005</v>
      </c>
    </row>
    <row r="1341" spans="1:17" x14ac:dyDescent="0.35">
      <c r="A1341" t="s">
        <v>3154</v>
      </c>
      <c r="B1341" s="1">
        <v>45921</v>
      </c>
      <c r="C1341" t="s">
        <v>1194</v>
      </c>
      <c r="D1341" t="s">
        <v>1702</v>
      </c>
      <c r="E1341" t="s">
        <v>1755</v>
      </c>
      <c r="F1341" t="str">
        <f>_xlfn.XLOOKUP(Table4[[#This Row],[Store_ID]],Table2[Store_ID],Table2[Region],"Unknown")</f>
        <v>South</v>
      </c>
      <c r="G1341">
        <v>4</v>
      </c>
      <c r="H1341">
        <f>IF(ISBLANK(G1341),AVERAGE(Table4[Quantity]),(G1341))</f>
        <v>4</v>
      </c>
      <c r="I1341">
        <v>806.99</v>
      </c>
      <c r="J1341">
        <f>IF(ISBLANK(I1341),AVERAGE(Table4[Unit_Price]),(I1341))</f>
        <v>806.99</v>
      </c>
      <c r="K1341">
        <v>0.06</v>
      </c>
      <c r="L1341">
        <f>Table4[[#This Row],[Quantity cleaned]]*Table4[[#This Row],[Unit Price Cleaned]]*(1-Table4[[#This Row],[Discount]])</f>
        <v>3034.2824000000001</v>
      </c>
      <c r="M1341">
        <f>IF(ISBLANK(L1341),AVERAGE(Table4[Total Amount]),(L1341))</f>
        <v>3034.2824000000001</v>
      </c>
      <c r="N1341" t="str">
        <f>_xlfn.XLOOKUP(Table4[[#This Row],[Product_ID]],Product_Dim[Product_ID],Product_Dim[Product_Name],"Missing")</f>
        <v>Wall-Mounted Spice Rack</v>
      </c>
      <c r="O1341" t="str">
        <f>_xlfn.XLOOKUP(Table4[[#This Row],[Product_ID]],Product_Dim[Product_ID],Product_Dim[Category],0)</f>
        <v>Home</v>
      </c>
      <c r="P1341">
        <f>_xlfn.XLOOKUP(Table4[[#This Row],[Product_ID]],Product_Dim[Product_ID],Product_Dim[Cost Cleaned2],"0")</f>
        <v>143.43</v>
      </c>
      <c r="Q1341" s="4">
        <f>IFERROR(Table4[[#This Row],[Total Amount]]-Table4[[#This Row],[Cost]]*Table4[[#This Row],[Quantity]],0)</f>
        <v>2460.5623999999998</v>
      </c>
    </row>
    <row r="1342" spans="1:17" x14ac:dyDescent="0.35">
      <c r="A1342" t="s">
        <v>3155</v>
      </c>
      <c r="B1342" s="1">
        <v>45855</v>
      </c>
      <c r="C1342" t="s">
        <v>1355</v>
      </c>
      <c r="D1342" t="s">
        <v>1582</v>
      </c>
      <c r="E1342" t="s">
        <v>1751</v>
      </c>
      <c r="F1342" t="str">
        <f>_xlfn.XLOOKUP(Table4[[#This Row],[Store_ID]],Table2[Store_ID],Table2[Region],"Unknown")</f>
        <v>North</v>
      </c>
      <c r="G1342">
        <v>3</v>
      </c>
      <c r="H1342">
        <f>IF(ISBLANK(G1342),AVERAGE(Table4[Quantity]),(G1342))</f>
        <v>3</v>
      </c>
      <c r="I1342">
        <v>684.22</v>
      </c>
      <c r="J1342">
        <f>IF(ISBLANK(I1342),AVERAGE(Table4[Unit_Price]),(I1342))</f>
        <v>684.22</v>
      </c>
      <c r="K1342">
        <v>0.09</v>
      </c>
      <c r="L1342">
        <f>Table4[[#This Row],[Quantity cleaned]]*Table4[[#This Row],[Unit Price Cleaned]]*(1-Table4[[#This Row],[Discount]])</f>
        <v>1867.9205999999999</v>
      </c>
      <c r="M1342">
        <f>IF(ISBLANK(L1342),AVERAGE(Table4[Total Amount]),(L1342))</f>
        <v>1867.9205999999999</v>
      </c>
      <c r="N1342" t="str">
        <f>_xlfn.XLOOKUP(Table4[[#This Row],[Product_ID]],Product_Dim[Product_ID],Product_Dim[Product_Name],"Missing")</f>
        <v>Outdoor Sports Water Bottle</v>
      </c>
      <c r="O1342" t="str">
        <f>_xlfn.XLOOKUP(Table4[[#This Row],[Product_ID]],Product_Dim[Product_ID],Product_Dim[Category],0)</f>
        <v>Sports</v>
      </c>
      <c r="P1342">
        <f>_xlfn.XLOOKUP(Table4[[#This Row],[Product_ID]],Product_Dim[Product_ID],Product_Dim[Cost Cleaned2],"0")</f>
        <v>131.51</v>
      </c>
      <c r="Q1342" s="4">
        <f>IFERROR(Table4[[#This Row],[Total Amount]]-Table4[[#This Row],[Cost]]*Table4[[#This Row],[Quantity]],0)</f>
        <v>1473.3905999999999</v>
      </c>
    </row>
    <row r="1343" spans="1:17" x14ac:dyDescent="0.35">
      <c r="A1343" t="s">
        <v>3156</v>
      </c>
      <c r="B1343" s="1">
        <v>45837</v>
      </c>
      <c r="C1343" t="s">
        <v>1366</v>
      </c>
      <c r="D1343" t="s">
        <v>1728</v>
      </c>
      <c r="E1343" t="s">
        <v>1773</v>
      </c>
      <c r="F1343" t="str">
        <f>_xlfn.XLOOKUP(Table4[[#This Row],[Store_ID]],Table2[Store_ID],Table2[Region],"Unknown")</f>
        <v>South</v>
      </c>
      <c r="G1343">
        <v>4</v>
      </c>
      <c r="H1343">
        <f>IF(ISBLANK(G1343),AVERAGE(Table4[Quantity]),(G1343))</f>
        <v>4</v>
      </c>
      <c r="I1343">
        <v>763.34</v>
      </c>
      <c r="J1343">
        <f>IF(ISBLANK(I1343),AVERAGE(Table4[Unit_Price]),(I1343))</f>
        <v>763.34</v>
      </c>
      <c r="K1343">
        <v>7.0000000000000007E-2</v>
      </c>
      <c r="L1343">
        <f>Table4[[#This Row],[Quantity cleaned]]*Table4[[#This Row],[Unit Price Cleaned]]*(1-Table4[[#This Row],[Discount]])</f>
        <v>2839.6248000000001</v>
      </c>
      <c r="M1343">
        <f>IF(ISBLANK(L1343),AVERAGE(Table4[Total Amount]),(L1343))</f>
        <v>2839.6248000000001</v>
      </c>
      <c r="N1343" t="str">
        <f>_xlfn.XLOOKUP(Table4[[#This Row],[Product_ID]],Product_Dim[Product_ID],Product_Dim[Product_Name],"Missing")</f>
        <v>USB-C Laptop Charger</v>
      </c>
      <c r="O1343" t="str">
        <f>_xlfn.XLOOKUP(Table4[[#This Row],[Product_ID]],Product_Dim[Product_ID],Product_Dim[Category],0)</f>
        <v>Electronics</v>
      </c>
      <c r="P1343">
        <f>_xlfn.XLOOKUP(Table4[[#This Row],[Product_ID]],Product_Dim[Product_ID],Product_Dim[Cost Cleaned2],"0")</f>
        <v>377.52</v>
      </c>
      <c r="Q1343" s="4">
        <f>IFERROR(Table4[[#This Row],[Total Amount]]-Table4[[#This Row],[Cost]]*Table4[[#This Row],[Quantity]],0)</f>
        <v>1329.5448000000001</v>
      </c>
    </row>
    <row r="1344" spans="1:17" x14ac:dyDescent="0.35">
      <c r="A1344" t="s">
        <v>3157</v>
      </c>
      <c r="B1344" s="1">
        <v>45738</v>
      </c>
      <c r="C1344" t="s">
        <v>1125</v>
      </c>
      <c r="D1344" t="s">
        <v>1642</v>
      </c>
      <c r="E1344" t="s">
        <v>1760</v>
      </c>
      <c r="F1344" t="str">
        <f>_xlfn.XLOOKUP(Table4[[#This Row],[Store_ID]],Table2[Store_ID],Table2[Region],"Unknown")</f>
        <v>North</v>
      </c>
      <c r="G1344">
        <v>3</v>
      </c>
      <c r="H1344">
        <f>IF(ISBLANK(G1344),AVERAGE(Table4[Quantity]),(G1344))</f>
        <v>3</v>
      </c>
      <c r="I1344">
        <v>721.94</v>
      </c>
      <c r="J1344">
        <f>IF(ISBLANK(I1344),AVERAGE(Table4[Unit_Price]),(I1344))</f>
        <v>721.94</v>
      </c>
      <c r="K1344">
        <v>0.26</v>
      </c>
      <c r="L1344">
        <f>Table4[[#This Row],[Quantity cleaned]]*Table4[[#This Row],[Unit Price Cleaned]]*(1-Table4[[#This Row],[Discount]])</f>
        <v>1602.7068000000002</v>
      </c>
      <c r="M1344">
        <f>IF(ISBLANK(L1344),AVERAGE(Table4[Total Amount]),(L1344))</f>
        <v>1602.7068000000002</v>
      </c>
      <c r="N1344" t="str">
        <f>_xlfn.XLOOKUP(Table4[[#This Row],[Product_ID]],Product_Dim[Product_ID],Product_Dim[Product_Name],"Missing")</f>
        <v>Boxing Hand Wraps</v>
      </c>
      <c r="O1344" t="str">
        <f>_xlfn.XLOOKUP(Table4[[#This Row],[Product_ID]],Product_Dim[Product_ID],Product_Dim[Category],0)</f>
        <v>Sports</v>
      </c>
      <c r="P1344">
        <f>_xlfn.XLOOKUP(Table4[[#This Row],[Product_ID]],Product_Dim[Product_ID],Product_Dim[Cost Cleaned2],"0")</f>
        <v>190.29</v>
      </c>
      <c r="Q1344" s="4">
        <f>IFERROR(Table4[[#This Row],[Total Amount]]-Table4[[#This Row],[Cost]]*Table4[[#This Row],[Quantity]],0)</f>
        <v>1031.8368</v>
      </c>
    </row>
    <row r="1345" spans="1:17" x14ac:dyDescent="0.35">
      <c r="A1345" t="s">
        <v>3158</v>
      </c>
      <c r="B1345" s="1">
        <v>45323</v>
      </c>
      <c r="C1345" t="s">
        <v>1258</v>
      </c>
      <c r="D1345" t="s">
        <v>1736</v>
      </c>
      <c r="E1345" t="s">
        <v>1751</v>
      </c>
      <c r="F1345" t="str">
        <f>_xlfn.XLOOKUP(Table4[[#This Row],[Store_ID]],Table2[Store_ID],Table2[Region],"Unknown")</f>
        <v>North</v>
      </c>
      <c r="G1345">
        <v>3</v>
      </c>
      <c r="H1345">
        <f>IF(ISBLANK(G1345),AVERAGE(Table4[Quantity]),(G1345))</f>
        <v>3</v>
      </c>
      <c r="I1345">
        <v>760.38</v>
      </c>
      <c r="J1345">
        <f>IF(ISBLANK(I1345),AVERAGE(Table4[Unit_Price]),(I1345))</f>
        <v>760.38</v>
      </c>
      <c r="K1345">
        <v>0</v>
      </c>
      <c r="L1345">
        <f>Table4[[#This Row],[Quantity cleaned]]*Table4[[#This Row],[Unit Price Cleaned]]*(1-Table4[[#This Row],[Discount]])</f>
        <v>2281.14</v>
      </c>
      <c r="M1345">
        <f>IF(ISBLANK(L1345),AVERAGE(Table4[Total Amount]),(L1345))</f>
        <v>2281.14</v>
      </c>
      <c r="N1345" t="str">
        <f>_xlfn.XLOOKUP(Table4[[#This Row],[Product_ID]],Product_Dim[Product_ID],Product_Dim[Product_Name],"Missing")</f>
        <v>Cricket Bat</v>
      </c>
      <c r="O1345" t="str">
        <f>_xlfn.XLOOKUP(Table4[[#This Row],[Product_ID]],Product_Dim[Product_ID],Product_Dim[Category],0)</f>
        <v>Sports</v>
      </c>
      <c r="P1345">
        <f>_xlfn.XLOOKUP(Table4[[#This Row],[Product_ID]],Product_Dim[Product_ID],Product_Dim[Cost Cleaned2],"0")</f>
        <v>245.98</v>
      </c>
      <c r="Q1345" s="4">
        <f>IFERROR(Table4[[#This Row],[Total Amount]]-Table4[[#This Row],[Cost]]*Table4[[#This Row],[Quantity]],0)</f>
        <v>1543.1999999999998</v>
      </c>
    </row>
    <row r="1346" spans="1:17" x14ac:dyDescent="0.35">
      <c r="A1346" t="s">
        <v>3159</v>
      </c>
      <c r="B1346" s="1">
        <v>45362</v>
      </c>
      <c r="C1346" t="s">
        <v>937</v>
      </c>
      <c r="D1346" t="s">
        <v>1736</v>
      </c>
      <c r="E1346" t="s">
        <v>1770</v>
      </c>
      <c r="F1346" t="str">
        <f>_xlfn.XLOOKUP(Table4[[#This Row],[Store_ID]],Table2[Store_ID],Table2[Region],"Unknown")</f>
        <v>East</v>
      </c>
      <c r="G1346">
        <v>3</v>
      </c>
      <c r="H1346">
        <f>IF(ISBLANK(G1346),AVERAGE(Table4[Quantity]),(G1346))</f>
        <v>3</v>
      </c>
      <c r="I1346">
        <v>612.53</v>
      </c>
      <c r="J1346">
        <f>IF(ISBLANK(I1346),AVERAGE(Table4[Unit_Price]),(I1346))</f>
        <v>612.53</v>
      </c>
      <c r="K1346">
        <v>0.21</v>
      </c>
      <c r="L1346">
        <f>Table4[[#This Row],[Quantity cleaned]]*Table4[[#This Row],[Unit Price Cleaned]]*(1-Table4[[#This Row],[Discount]])</f>
        <v>1451.6960999999999</v>
      </c>
      <c r="M1346">
        <f>IF(ISBLANK(L1346),AVERAGE(Table4[Total Amount]),(L1346))</f>
        <v>1451.6960999999999</v>
      </c>
      <c r="N1346" t="str">
        <f>_xlfn.XLOOKUP(Table4[[#This Row],[Product_ID]],Product_Dim[Product_ID],Product_Dim[Product_Name],"Missing")</f>
        <v>Cricket Bat</v>
      </c>
      <c r="O1346" t="str">
        <f>_xlfn.XLOOKUP(Table4[[#This Row],[Product_ID]],Product_Dim[Product_ID],Product_Dim[Category],0)</f>
        <v>Sports</v>
      </c>
      <c r="P1346">
        <f>_xlfn.XLOOKUP(Table4[[#This Row],[Product_ID]],Product_Dim[Product_ID],Product_Dim[Cost Cleaned2],"0")</f>
        <v>245.98</v>
      </c>
      <c r="Q1346" s="4">
        <f>IFERROR(Table4[[#This Row],[Total Amount]]-Table4[[#This Row],[Cost]]*Table4[[#This Row],[Quantity]],0)</f>
        <v>713.75609999999995</v>
      </c>
    </row>
    <row r="1347" spans="1:17" x14ac:dyDescent="0.35">
      <c r="A1347" t="s">
        <v>3160</v>
      </c>
      <c r="B1347" s="1">
        <v>45544</v>
      </c>
      <c r="C1347" t="s">
        <v>155</v>
      </c>
      <c r="D1347" t="s">
        <v>1668</v>
      </c>
      <c r="E1347" t="s">
        <v>1798</v>
      </c>
      <c r="F1347" t="str">
        <f>_xlfn.XLOOKUP(Table4[[#This Row],[Store_ID]],Table2[Store_ID],Table2[Region],"Unknown")</f>
        <v>West</v>
      </c>
      <c r="G1347">
        <v>3</v>
      </c>
      <c r="H1347">
        <f>IF(ISBLANK(G1347),AVERAGE(Table4[Quantity]),(G1347))</f>
        <v>3</v>
      </c>
      <c r="I1347">
        <v>841.37</v>
      </c>
      <c r="J1347">
        <f>IF(ISBLANK(I1347),AVERAGE(Table4[Unit_Price]),(I1347))</f>
        <v>841.37</v>
      </c>
      <c r="K1347">
        <v>0.28999999999999998</v>
      </c>
      <c r="L1347">
        <f>Table4[[#This Row],[Quantity cleaned]]*Table4[[#This Row],[Unit Price Cleaned]]*(1-Table4[[#This Row],[Discount]])</f>
        <v>1792.1180999999999</v>
      </c>
      <c r="M1347">
        <f>IF(ISBLANK(L1347),AVERAGE(Table4[Total Amount]),(L1347))</f>
        <v>1792.1180999999999</v>
      </c>
      <c r="N1347" t="str">
        <f>_xlfn.XLOOKUP(Table4[[#This Row],[Product_ID]],Product_Dim[Product_ID],Product_Dim[Product_Name],"Missing")</f>
        <v>Organic Sunscreen Lotion</v>
      </c>
      <c r="O1347" t="str">
        <f>_xlfn.XLOOKUP(Table4[[#This Row],[Product_ID]],Product_Dim[Product_ID],Product_Dim[Category],0)</f>
        <v>Beauty</v>
      </c>
      <c r="P1347">
        <f>_xlfn.XLOOKUP(Table4[[#This Row],[Product_ID]],Product_Dim[Product_ID],Product_Dim[Cost Cleaned2],"0")</f>
        <v>266.86</v>
      </c>
      <c r="Q1347" s="4">
        <f>IFERROR(Table4[[#This Row],[Total Amount]]-Table4[[#This Row],[Cost]]*Table4[[#This Row],[Quantity]],0)</f>
        <v>991.53809999999987</v>
      </c>
    </row>
    <row r="1348" spans="1:17" x14ac:dyDescent="0.35">
      <c r="A1348" t="s">
        <v>3161</v>
      </c>
      <c r="B1348" s="1">
        <v>45249</v>
      </c>
      <c r="C1348" t="s">
        <v>828</v>
      </c>
      <c r="D1348" t="s">
        <v>1638</v>
      </c>
      <c r="E1348" t="s">
        <v>1780</v>
      </c>
      <c r="F1348" t="str">
        <f>_xlfn.XLOOKUP(Table4[[#This Row],[Store_ID]],Table2[Store_ID],Table2[Region],"Unknown")</f>
        <v>South</v>
      </c>
      <c r="G1348">
        <v>2</v>
      </c>
      <c r="H1348">
        <f>IF(ISBLANK(G1348),AVERAGE(Table4[Quantity]),(G1348))</f>
        <v>2</v>
      </c>
      <c r="I1348">
        <v>636.51</v>
      </c>
      <c r="J1348">
        <f>IF(ISBLANK(I1348),AVERAGE(Table4[Unit_Price]),(I1348))</f>
        <v>636.51</v>
      </c>
      <c r="K1348">
        <v>0.25</v>
      </c>
      <c r="L1348">
        <f>Table4[[#This Row],[Quantity cleaned]]*Table4[[#This Row],[Unit Price Cleaned]]*(1-Table4[[#This Row],[Discount]])</f>
        <v>954.76499999999999</v>
      </c>
      <c r="M1348">
        <f>IF(ISBLANK(L1348),AVERAGE(Table4[Total Amount]),(L1348))</f>
        <v>954.76499999999999</v>
      </c>
      <c r="N1348" t="str">
        <f>_xlfn.XLOOKUP(Table4[[#This Row],[Product_ID]],Product_Dim[Product_ID],Product_Dim[Product_Name],"Missing")</f>
        <v>Car Dashboard Phone Holder</v>
      </c>
      <c r="O1348" t="str">
        <f>_xlfn.XLOOKUP(Table4[[#This Row],[Product_ID]],Product_Dim[Product_ID],Product_Dim[Category],0)</f>
        <v>Electronics</v>
      </c>
      <c r="P1348">
        <f>_xlfn.XLOOKUP(Table4[[#This Row],[Product_ID]],Product_Dim[Product_ID],Product_Dim[Cost Cleaned2],"0")</f>
        <v>177.98</v>
      </c>
      <c r="Q1348" s="4">
        <f>IFERROR(Table4[[#This Row],[Total Amount]]-Table4[[#This Row],[Cost]]*Table4[[#This Row],[Quantity]],0)</f>
        <v>598.80500000000006</v>
      </c>
    </row>
    <row r="1349" spans="1:17" x14ac:dyDescent="0.35">
      <c r="A1349" t="s">
        <v>3162</v>
      </c>
      <c r="B1349" s="1">
        <v>45659</v>
      </c>
      <c r="C1349" t="s">
        <v>324</v>
      </c>
      <c r="D1349" t="s">
        <v>1632</v>
      </c>
      <c r="E1349" t="s">
        <v>1776</v>
      </c>
      <c r="F1349" t="str">
        <f>_xlfn.XLOOKUP(Table4[[#This Row],[Store_ID]],Table2[Store_ID],Table2[Region],"Unknown")</f>
        <v>West</v>
      </c>
      <c r="G1349">
        <v>2</v>
      </c>
      <c r="H1349">
        <f>IF(ISBLANK(G1349),AVERAGE(Table4[Quantity]),(G1349))</f>
        <v>2</v>
      </c>
      <c r="I1349">
        <v>732.37</v>
      </c>
      <c r="J1349">
        <f>IF(ISBLANK(I1349),AVERAGE(Table4[Unit_Price]),(I1349))</f>
        <v>732.37</v>
      </c>
      <c r="K1349">
        <v>0.22</v>
      </c>
      <c r="L1349">
        <f>Table4[[#This Row],[Quantity cleaned]]*Table4[[#This Row],[Unit Price Cleaned]]*(1-Table4[[#This Row],[Discount]])</f>
        <v>1142.4972</v>
      </c>
      <c r="M1349">
        <f>IF(ISBLANK(L1349),AVERAGE(Table4[Total Amount]),(L1349))</f>
        <v>1142.4972</v>
      </c>
      <c r="N1349" t="str">
        <f>_xlfn.XLOOKUP(Table4[[#This Row],[Product_ID]],Product_Dim[Product_ID],Product_Dim[Product_Name],"Missing")</f>
        <v>High-Grip Football</v>
      </c>
      <c r="O1349" t="str">
        <f>_xlfn.XLOOKUP(Table4[[#This Row],[Product_ID]],Product_Dim[Product_ID],Product_Dim[Category],0)</f>
        <v>Sports</v>
      </c>
      <c r="P1349">
        <f>_xlfn.XLOOKUP(Table4[[#This Row],[Product_ID]],Product_Dim[Product_ID],Product_Dim[Cost Cleaned2],"0")</f>
        <v>318.91000000000003</v>
      </c>
      <c r="Q1349" s="4">
        <f>IFERROR(Table4[[#This Row],[Total Amount]]-Table4[[#This Row],[Cost]]*Table4[[#This Row],[Quantity]],0)</f>
        <v>504.67719999999997</v>
      </c>
    </row>
    <row r="1350" spans="1:17" x14ac:dyDescent="0.35">
      <c r="A1350" t="s">
        <v>3163</v>
      </c>
      <c r="B1350" s="1">
        <v>45927</v>
      </c>
      <c r="C1350" t="s">
        <v>542</v>
      </c>
      <c r="D1350" t="s">
        <v>1650</v>
      </c>
      <c r="E1350" t="s">
        <v>1798</v>
      </c>
      <c r="F1350" t="str">
        <f>_xlfn.XLOOKUP(Table4[[#This Row],[Store_ID]],Table2[Store_ID],Table2[Region],"Unknown")</f>
        <v>West</v>
      </c>
      <c r="G1350">
        <v>3</v>
      </c>
      <c r="H1350">
        <f>IF(ISBLANK(G1350),AVERAGE(Table4[Quantity]),(G1350))</f>
        <v>3</v>
      </c>
      <c r="I1350">
        <v>183.44</v>
      </c>
      <c r="J1350">
        <f>IF(ISBLANK(I1350),AVERAGE(Table4[Unit_Price]),(I1350))</f>
        <v>183.44</v>
      </c>
      <c r="K1350">
        <v>0.28000000000000003</v>
      </c>
      <c r="L1350">
        <f>Table4[[#This Row],[Quantity cleaned]]*Table4[[#This Row],[Unit Price Cleaned]]*(1-Table4[[#This Row],[Discount]])</f>
        <v>396.23039999999992</v>
      </c>
      <c r="M1350">
        <f>IF(ISBLANK(L1350),AVERAGE(Table4[Total Amount]),(L1350))</f>
        <v>396.23039999999992</v>
      </c>
      <c r="N1350" t="str">
        <f>_xlfn.XLOOKUP(Table4[[#This Row],[Product_ID]],Product_Dim[Product_ID],Product_Dim[Product_Name],"Missing")</f>
        <v>Sports Stopwatch Pro</v>
      </c>
      <c r="O1350" t="str">
        <f>_xlfn.XLOOKUP(Table4[[#This Row],[Product_ID]],Product_Dim[Product_ID],Product_Dim[Category],0)</f>
        <v>Sports</v>
      </c>
      <c r="P1350">
        <f>_xlfn.XLOOKUP(Table4[[#This Row],[Product_ID]],Product_Dim[Product_ID],Product_Dim[Cost Cleaned2],"0")</f>
        <v>434.84</v>
      </c>
      <c r="Q1350" s="4">
        <f>IFERROR(Table4[[#This Row],[Total Amount]]-Table4[[#This Row],[Cost]]*Table4[[#This Row],[Quantity]],0)</f>
        <v>-908.28960000000006</v>
      </c>
    </row>
    <row r="1351" spans="1:17" x14ac:dyDescent="0.35">
      <c r="A1351" t="s">
        <v>3164</v>
      </c>
      <c r="B1351" s="1">
        <v>45373</v>
      </c>
      <c r="C1351" t="s">
        <v>236</v>
      </c>
      <c r="D1351" t="s">
        <v>1564</v>
      </c>
      <c r="E1351" t="s">
        <v>1791</v>
      </c>
      <c r="F1351" t="str">
        <f>_xlfn.XLOOKUP(Table4[[#This Row],[Store_ID]],Table2[Store_ID],Table2[Region],"Unknown")</f>
        <v>East</v>
      </c>
      <c r="G1351">
        <v>4</v>
      </c>
      <c r="H1351">
        <f>IF(ISBLANK(G1351),AVERAGE(Table4[Quantity]),(G1351))</f>
        <v>4</v>
      </c>
      <c r="I1351">
        <v>898.58</v>
      </c>
      <c r="J1351">
        <f>IF(ISBLANK(I1351),AVERAGE(Table4[Unit_Price]),(I1351))</f>
        <v>898.58</v>
      </c>
      <c r="K1351">
        <v>0.16</v>
      </c>
      <c r="L1351">
        <f>Table4[[#This Row],[Quantity cleaned]]*Table4[[#This Row],[Unit Price Cleaned]]*(1-Table4[[#This Row],[Discount]])</f>
        <v>3019.2287999999999</v>
      </c>
      <c r="M1351">
        <f>IF(ISBLANK(L1351),AVERAGE(Table4[Total Amount]),(L1351))</f>
        <v>3019.2287999999999</v>
      </c>
      <c r="N1351" t="str">
        <f>_xlfn.XLOOKUP(Table4[[#This Row],[Product_ID]],Product_Dim[Product_ID],Product_Dim[Product_Name],"Missing")</f>
        <v>HD Smart TV Stick</v>
      </c>
      <c r="O1351" t="str">
        <f>_xlfn.XLOOKUP(Table4[[#This Row],[Product_ID]],Product_Dim[Product_ID],Product_Dim[Category],0)</f>
        <v>Electronics</v>
      </c>
      <c r="P1351">
        <f>_xlfn.XLOOKUP(Table4[[#This Row],[Product_ID]],Product_Dim[Product_ID],Product_Dim[Cost Cleaned2],"0")</f>
        <v>449.4</v>
      </c>
      <c r="Q1351" s="4">
        <f>IFERROR(Table4[[#This Row],[Total Amount]]-Table4[[#This Row],[Cost]]*Table4[[#This Row],[Quantity]],0)</f>
        <v>1221.6288</v>
      </c>
    </row>
    <row r="1352" spans="1:17" x14ac:dyDescent="0.35">
      <c r="A1352" t="s">
        <v>3165</v>
      </c>
      <c r="B1352" s="1">
        <v>45529</v>
      </c>
      <c r="C1352" t="s">
        <v>1212</v>
      </c>
      <c r="D1352" t="s">
        <v>1588</v>
      </c>
      <c r="E1352" t="s">
        <v>1755</v>
      </c>
      <c r="F1352" t="str">
        <f>_xlfn.XLOOKUP(Table4[[#This Row],[Store_ID]],Table2[Store_ID],Table2[Region],"Unknown")</f>
        <v>South</v>
      </c>
      <c r="G1352">
        <v>3</v>
      </c>
      <c r="H1352">
        <f>IF(ISBLANK(G1352),AVERAGE(Table4[Quantity]),(G1352))</f>
        <v>3</v>
      </c>
      <c r="I1352">
        <v>152.41</v>
      </c>
      <c r="J1352">
        <f>IF(ISBLANK(I1352),AVERAGE(Table4[Unit_Price]),(I1352))</f>
        <v>152.41</v>
      </c>
      <c r="K1352">
        <v>0.25</v>
      </c>
      <c r="L1352">
        <f>Table4[[#This Row],[Quantity cleaned]]*Table4[[#This Row],[Unit Price Cleaned]]*(1-Table4[[#This Row],[Discount]])</f>
        <v>342.92250000000001</v>
      </c>
      <c r="M1352">
        <f>IF(ISBLANK(L1352),AVERAGE(Table4[Total Amount]),(L1352))</f>
        <v>342.92250000000001</v>
      </c>
      <c r="N1352" t="str">
        <f>_xlfn.XLOOKUP(Table4[[#This Row],[Product_ID]],Product_Dim[Product_ID],Product_Dim[Product_Name],"Missing")</f>
        <v>Men's Formal Shirt</v>
      </c>
      <c r="O1352" t="str">
        <f>_xlfn.XLOOKUP(Table4[[#This Row],[Product_ID]],Product_Dim[Product_ID],Product_Dim[Category],0)</f>
        <v>Clothing</v>
      </c>
      <c r="P1352">
        <f>_xlfn.XLOOKUP(Table4[[#This Row],[Product_ID]],Product_Dim[Product_ID],Product_Dim[Cost Cleaned2],"0")</f>
        <v>254.04361702127662</v>
      </c>
      <c r="Q1352" s="4">
        <f>IFERROR(Table4[[#This Row],[Total Amount]]-Table4[[#This Row],[Cost]]*Table4[[#This Row],[Quantity]],0)</f>
        <v>-419.20835106382981</v>
      </c>
    </row>
    <row r="1353" spans="1:17" x14ac:dyDescent="0.35">
      <c r="A1353" t="s">
        <v>3166</v>
      </c>
      <c r="B1353" s="1">
        <v>45872</v>
      </c>
      <c r="C1353" t="s">
        <v>717</v>
      </c>
      <c r="D1353" t="s">
        <v>1726</v>
      </c>
      <c r="E1353" t="s">
        <v>1793</v>
      </c>
      <c r="F1353" t="str">
        <f>_xlfn.XLOOKUP(Table4[[#This Row],[Store_ID]],Table2[Store_ID],Table2[Region],"Unknown")</f>
        <v>South</v>
      </c>
      <c r="G1353">
        <v>3</v>
      </c>
      <c r="H1353">
        <f>IF(ISBLANK(G1353),AVERAGE(Table4[Quantity]),(G1353))</f>
        <v>3</v>
      </c>
      <c r="I1353">
        <v>972.58</v>
      </c>
      <c r="J1353">
        <f>IF(ISBLANK(I1353),AVERAGE(Table4[Unit_Price]),(I1353))</f>
        <v>972.58</v>
      </c>
      <c r="K1353">
        <v>0.28000000000000003</v>
      </c>
      <c r="L1353">
        <f>Table4[[#This Row],[Quantity cleaned]]*Table4[[#This Row],[Unit Price Cleaned]]*(1-Table4[[#This Row],[Discount]])</f>
        <v>2100.7728000000002</v>
      </c>
      <c r="M1353">
        <f>IF(ISBLANK(L1353),AVERAGE(Table4[Total Amount]),(L1353))</f>
        <v>2100.7728000000002</v>
      </c>
      <c r="N1353" t="str">
        <f>_xlfn.XLOOKUP(Table4[[#This Row],[Product_ID]],Product_Dim[Product_ID],Product_Dim[Product_Name],"Missing")</f>
        <v>Microwave Oven</v>
      </c>
      <c r="O1353" t="str">
        <f>_xlfn.XLOOKUP(Table4[[#This Row],[Product_ID]],Product_Dim[Product_ID],Product_Dim[Category],0)</f>
        <v>Home</v>
      </c>
      <c r="P1353">
        <f>_xlfn.XLOOKUP(Table4[[#This Row],[Product_ID]],Product_Dim[Product_ID],Product_Dim[Cost Cleaned2],"0")</f>
        <v>447.43</v>
      </c>
      <c r="Q1353" s="4">
        <f>IFERROR(Table4[[#This Row],[Total Amount]]-Table4[[#This Row],[Cost]]*Table4[[#This Row],[Quantity]],0)</f>
        <v>758.48280000000022</v>
      </c>
    </row>
    <row r="1354" spans="1:17" x14ac:dyDescent="0.35">
      <c r="A1354" t="s">
        <v>3167</v>
      </c>
      <c r="B1354" s="1">
        <v>45267</v>
      </c>
      <c r="C1354" t="s">
        <v>1432</v>
      </c>
      <c r="D1354" t="s">
        <v>1680</v>
      </c>
      <c r="E1354" t="s">
        <v>1786</v>
      </c>
      <c r="F1354" t="str">
        <f>_xlfn.XLOOKUP(Table4[[#This Row],[Store_ID]],Table2[Store_ID],Table2[Region],"Unknown")</f>
        <v>South</v>
      </c>
      <c r="G1354">
        <v>4</v>
      </c>
      <c r="H1354">
        <f>IF(ISBLANK(G1354),AVERAGE(Table4[Quantity]),(G1354))</f>
        <v>4</v>
      </c>
      <c r="I1354">
        <v>136.4</v>
      </c>
      <c r="J1354">
        <f>IF(ISBLANK(I1354),AVERAGE(Table4[Unit_Price]),(I1354))</f>
        <v>136.4</v>
      </c>
      <c r="K1354">
        <v>0.04</v>
      </c>
      <c r="L1354">
        <f>Table4[[#This Row],[Quantity cleaned]]*Table4[[#This Row],[Unit Price Cleaned]]*(1-Table4[[#This Row],[Discount]])</f>
        <v>523.77599999999995</v>
      </c>
      <c r="M1354">
        <f>IF(ISBLANK(L1354),AVERAGE(Table4[Total Amount]),(L1354))</f>
        <v>523.77599999999995</v>
      </c>
      <c r="N1354" t="str">
        <f>_xlfn.XLOOKUP(Table4[[#This Row],[Product_ID]],Product_Dim[Product_ID],Product_Dim[Product_Name],"Missing")</f>
        <v>Men's Sports Shorts</v>
      </c>
      <c r="O1354" t="str">
        <f>_xlfn.XLOOKUP(Table4[[#This Row],[Product_ID]],Product_Dim[Product_ID],Product_Dim[Category],0)</f>
        <v>Clothing</v>
      </c>
      <c r="P1354">
        <f>_xlfn.XLOOKUP(Table4[[#This Row],[Product_ID]],Product_Dim[Product_ID],Product_Dim[Cost Cleaned2],"0")</f>
        <v>218.22</v>
      </c>
      <c r="Q1354" s="4">
        <f>IFERROR(Table4[[#This Row],[Total Amount]]-Table4[[#This Row],[Cost]]*Table4[[#This Row],[Quantity]],0)</f>
        <v>-349.10400000000004</v>
      </c>
    </row>
    <row r="1355" spans="1:17" x14ac:dyDescent="0.35">
      <c r="A1355" t="s">
        <v>3168</v>
      </c>
      <c r="B1355" s="1">
        <v>45894</v>
      </c>
      <c r="C1355" t="s">
        <v>1241</v>
      </c>
      <c r="D1355" t="s">
        <v>1730</v>
      </c>
      <c r="E1355" t="s">
        <v>1795</v>
      </c>
      <c r="F1355" t="str">
        <f>_xlfn.XLOOKUP(Table4[[#This Row],[Store_ID]],Table2[Store_ID],Table2[Region],"Unknown")</f>
        <v>North</v>
      </c>
      <c r="G1355">
        <v>1</v>
      </c>
      <c r="H1355">
        <f>IF(ISBLANK(G1355),AVERAGE(Table4[Quantity]),(G1355))</f>
        <v>1</v>
      </c>
      <c r="I1355">
        <v>509.63</v>
      </c>
      <c r="J1355">
        <f>IF(ISBLANK(I1355),AVERAGE(Table4[Unit_Price]),(I1355))</f>
        <v>509.63</v>
      </c>
      <c r="K1355">
        <v>0.27</v>
      </c>
      <c r="L1355">
        <f>Table4[[#This Row],[Quantity cleaned]]*Table4[[#This Row],[Unit Price Cleaned]]*(1-Table4[[#This Row],[Discount]])</f>
        <v>372.0299</v>
      </c>
      <c r="M1355">
        <f>IF(ISBLANK(L1355),AVERAGE(Table4[Total Amount]),(L1355))</f>
        <v>372.0299</v>
      </c>
      <c r="N1355" t="str">
        <f>_xlfn.XLOOKUP(Table4[[#This Row],[Product_ID]],Product_Dim[Product_ID],Product_Dim[Product_Name],"Missing")</f>
        <v>Vitamin E Body Lotion</v>
      </c>
      <c r="O1355" t="str">
        <f>_xlfn.XLOOKUP(Table4[[#This Row],[Product_ID]],Product_Dim[Product_ID],Product_Dim[Category],0)</f>
        <v>Beauty</v>
      </c>
      <c r="P1355">
        <f>_xlfn.XLOOKUP(Table4[[#This Row],[Product_ID]],Product_Dim[Product_ID],Product_Dim[Cost Cleaned2],"0")</f>
        <v>358.47</v>
      </c>
      <c r="Q1355" s="4">
        <f>IFERROR(Table4[[#This Row],[Total Amount]]-Table4[[#This Row],[Cost]]*Table4[[#This Row],[Quantity]],0)</f>
        <v>13.559899999999971</v>
      </c>
    </row>
    <row r="1356" spans="1:17" x14ac:dyDescent="0.35">
      <c r="A1356" t="s">
        <v>3169</v>
      </c>
      <c r="B1356" s="1">
        <v>45331</v>
      </c>
      <c r="C1356" t="s">
        <v>20</v>
      </c>
      <c r="D1356" t="s">
        <v>1736</v>
      </c>
      <c r="E1356" t="s">
        <v>1760</v>
      </c>
      <c r="F1356" t="str">
        <f>_xlfn.XLOOKUP(Table4[[#This Row],[Store_ID]],Table2[Store_ID],Table2[Region],"Unknown")</f>
        <v>North</v>
      </c>
      <c r="G1356">
        <v>4</v>
      </c>
      <c r="H1356">
        <f>IF(ISBLANK(G1356),AVERAGE(Table4[Quantity]),(G1356))</f>
        <v>4</v>
      </c>
      <c r="I1356">
        <v>360.28</v>
      </c>
      <c r="J1356">
        <f>IF(ISBLANK(I1356),AVERAGE(Table4[Unit_Price]),(I1356))</f>
        <v>360.28</v>
      </c>
      <c r="K1356">
        <v>0.09</v>
      </c>
      <c r="L1356">
        <f>Table4[[#This Row],[Quantity cleaned]]*Table4[[#This Row],[Unit Price Cleaned]]*(1-Table4[[#This Row],[Discount]])</f>
        <v>1311.4192</v>
      </c>
      <c r="M1356">
        <f>IF(ISBLANK(L1356),AVERAGE(Table4[Total Amount]),(L1356))</f>
        <v>1311.4192</v>
      </c>
      <c r="N1356" t="str">
        <f>_xlfn.XLOOKUP(Table4[[#This Row],[Product_ID]],Product_Dim[Product_ID],Product_Dim[Product_Name],"Missing")</f>
        <v>Cricket Bat</v>
      </c>
      <c r="O1356" t="str">
        <f>_xlfn.XLOOKUP(Table4[[#This Row],[Product_ID]],Product_Dim[Product_ID],Product_Dim[Category],0)</f>
        <v>Sports</v>
      </c>
      <c r="P1356">
        <f>_xlfn.XLOOKUP(Table4[[#This Row],[Product_ID]],Product_Dim[Product_ID],Product_Dim[Cost Cleaned2],"0")</f>
        <v>245.98</v>
      </c>
      <c r="Q1356" s="4">
        <f>IFERROR(Table4[[#This Row],[Total Amount]]-Table4[[#This Row],[Cost]]*Table4[[#This Row],[Quantity]],0)</f>
        <v>327.49920000000009</v>
      </c>
    </row>
    <row r="1357" spans="1:17" x14ac:dyDescent="0.35">
      <c r="A1357" t="s">
        <v>3170</v>
      </c>
      <c r="B1357" s="1">
        <v>45910</v>
      </c>
      <c r="C1357" t="s">
        <v>287</v>
      </c>
      <c r="D1357" t="s">
        <v>1720</v>
      </c>
      <c r="E1357" t="s">
        <v>1795</v>
      </c>
      <c r="F1357" t="str">
        <f>_xlfn.XLOOKUP(Table4[[#This Row],[Store_ID]],Table2[Store_ID],Table2[Region],"Unknown")</f>
        <v>North</v>
      </c>
      <c r="G1357">
        <v>3</v>
      </c>
      <c r="H1357">
        <f>IF(ISBLANK(G1357),AVERAGE(Table4[Quantity]),(G1357))</f>
        <v>3</v>
      </c>
      <c r="I1357">
        <v>882.05</v>
      </c>
      <c r="J1357">
        <f>IF(ISBLANK(I1357),AVERAGE(Table4[Unit_Price]),(I1357))</f>
        <v>882.05</v>
      </c>
      <c r="K1357">
        <v>0.06</v>
      </c>
      <c r="L1357">
        <f>Table4[[#This Row],[Quantity cleaned]]*Table4[[#This Row],[Unit Price Cleaned]]*(1-Table4[[#This Row],[Discount]])</f>
        <v>2487.3809999999994</v>
      </c>
      <c r="M1357">
        <f>IF(ISBLANK(L1357),AVERAGE(Table4[Total Amount]),(L1357))</f>
        <v>2487.3809999999994</v>
      </c>
      <c r="N1357" t="str">
        <f>_xlfn.XLOOKUP(Table4[[#This Row],[Product_ID]],Product_Dim[Product_ID],Product_Dim[Product_Name],"Missing")</f>
        <v>Face Foundation Kit</v>
      </c>
      <c r="O1357" t="str">
        <f>_xlfn.XLOOKUP(Table4[[#This Row],[Product_ID]],Product_Dim[Product_ID],Product_Dim[Category],0)</f>
        <v>Beauty</v>
      </c>
      <c r="P1357">
        <f>_xlfn.XLOOKUP(Table4[[#This Row],[Product_ID]],Product_Dim[Product_ID],Product_Dim[Cost Cleaned2],"0")</f>
        <v>183.04</v>
      </c>
      <c r="Q1357" s="4">
        <f>IFERROR(Table4[[#This Row],[Total Amount]]-Table4[[#This Row],[Cost]]*Table4[[#This Row],[Quantity]],0)</f>
        <v>1938.2609999999995</v>
      </c>
    </row>
    <row r="1358" spans="1:17" x14ac:dyDescent="0.35">
      <c r="A1358" t="s">
        <v>3171</v>
      </c>
      <c r="B1358" s="1">
        <v>45564</v>
      </c>
      <c r="C1358" t="s">
        <v>635</v>
      </c>
      <c r="D1358" t="s">
        <v>1700</v>
      </c>
      <c r="E1358" t="s">
        <v>1776</v>
      </c>
      <c r="F1358" t="str">
        <f>_xlfn.XLOOKUP(Table4[[#This Row],[Store_ID]],Table2[Store_ID],Table2[Region],"Unknown")</f>
        <v>West</v>
      </c>
      <c r="G1358">
        <v>3</v>
      </c>
      <c r="H1358">
        <f>IF(ISBLANK(G1358),AVERAGE(Table4[Quantity]),(G1358))</f>
        <v>3</v>
      </c>
      <c r="I1358">
        <v>141.54</v>
      </c>
      <c r="J1358">
        <f>IF(ISBLANK(I1358),AVERAGE(Table4[Unit_Price]),(I1358))</f>
        <v>141.54</v>
      </c>
      <c r="K1358">
        <v>0.12</v>
      </c>
      <c r="L1358">
        <f>Table4[[#This Row],[Quantity cleaned]]*Table4[[#This Row],[Unit Price Cleaned]]*(1-Table4[[#This Row],[Discount]])</f>
        <v>373.66559999999998</v>
      </c>
      <c r="M1358">
        <f>IF(ISBLANK(L1358),AVERAGE(Table4[Total Amount]),(L1358))</f>
        <v>373.66559999999998</v>
      </c>
      <c r="N1358" t="str">
        <f>_xlfn.XLOOKUP(Table4[[#This Row],[Product_ID]],Product_Dim[Product_ID],Product_Dim[Product_Name],"Missing")</f>
        <v>Decorative Lamp Shade</v>
      </c>
      <c r="O1358" t="str">
        <f>_xlfn.XLOOKUP(Table4[[#This Row],[Product_ID]],Product_Dim[Product_ID],Product_Dim[Category],0)</f>
        <v>Home</v>
      </c>
      <c r="P1358">
        <f>_xlfn.XLOOKUP(Table4[[#This Row],[Product_ID]],Product_Dim[Product_ID],Product_Dim[Cost Cleaned2],"0")</f>
        <v>228.53</v>
      </c>
      <c r="Q1358" s="4">
        <f>IFERROR(Table4[[#This Row],[Total Amount]]-Table4[[#This Row],[Cost]]*Table4[[#This Row],[Quantity]],0)</f>
        <v>-311.92440000000005</v>
      </c>
    </row>
    <row r="1359" spans="1:17" x14ac:dyDescent="0.35">
      <c r="A1359" t="s">
        <v>3172</v>
      </c>
      <c r="B1359" s="1">
        <v>45461</v>
      </c>
      <c r="C1359" t="s">
        <v>163</v>
      </c>
      <c r="D1359" t="s">
        <v>1572</v>
      </c>
      <c r="E1359" t="s">
        <v>1763</v>
      </c>
      <c r="F1359" t="str">
        <f>_xlfn.XLOOKUP(Table4[[#This Row],[Store_ID]],Table2[Store_ID],Table2[Region],"Unknown")</f>
        <v>South</v>
      </c>
      <c r="G1359">
        <v>3</v>
      </c>
      <c r="H1359">
        <f>IF(ISBLANK(G1359),AVERAGE(Table4[Quantity]),(G1359))</f>
        <v>3</v>
      </c>
      <c r="I1359">
        <v>83.5</v>
      </c>
      <c r="J1359">
        <f>IF(ISBLANK(I1359),AVERAGE(Table4[Unit_Price]),(I1359))</f>
        <v>83.5</v>
      </c>
      <c r="K1359">
        <v>0.23</v>
      </c>
      <c r="L1359">
        <f>Table4[[#This Row],[Quantity cleaned]]*Table4[[#This Row],[Unit Price Cleaned]]*(1-Table4[[#This Row],[Discount]])</f>
        <v>192.88499999999999</v>
      </c>
      <c r="M1359">
        <f>IF(ISBLANK(L1359),AVERAGE(Table4[Total Amount]),(L1359))</f>
        <v>192.88499999999999</v>
      </c>
      <c r="N1359" t="str">
        <f>_xlfn.XLOOKUP(Table4[[#This Row],[Product_ID]],Product_Dim[Product_ID],Product_Dim[Product_Name],"Missing")</f>
        <v>4K Home Projector</v>
      </c>
      <c r="O1359" t="str">
        <f>_xlfn.XLOOKUP(Table4[[#This Row],[Product_ID]],Product_Dim[Product_ID],Product_Dim[Category],0)</f>
        <v>Electronics</v>
      </c>
      <c r="P1359">
        <f>_xlfn.XLOOKUP(Table4[[#This Row],[Product_ID]],Product_Dim[Product_ID],Product_Dim[Cost Cleaned2],"0")</f>
        <v>465.34</v>
      </c>
      <c r="Q1359" s="4">
        <f>IFERROR(Table4[[#This Row],[Total Amount]]-Table4[[#This Row],[Cost]]*Table4[[#This Row],[Quantity]],0)</f>
        <v>-1203.135</v>
      </c>
    </row>
    <row r="1360" spans="1:17" x14ac:dyDescent="0.35">
      <c r="A1360" t="s">
        <v>3173</v>
      </c>
      <c r="B1360" s="1">
        <v>45258</v>
      </c>
      <c r="C1360" t="s">
        <v>420</v>
      </c>
      <c r="D1360" t="s">
        <v>1570</v>
      </c>
      <c r="E1360" t="s">
        <v>1770</v>
      </c>
      <c r="F1360" t="str">
        <f>_xlfn.XLOOKUP(Table4[[#This Row],[Store_ID]],Table2[Store_ID],Table2[Region],"Unknown")</f>
        <v>East</v>
      </c>
      <c r="G1360">
        <v>2</v>
      </c>
      <c r="H1360">
        <f>IF(ISBLANK(G1360),AVERAGE(Table4[Quantity]),(G1360))</f>
        <v>2</v>
      </c>
      <c r="I1360">
        <v>629.73</v>
      </c>
      <c r="J1360">
        <f>IF(ISBLANK(I1360),AVERAGE(Table4[Unit_Price]),(I1360))</f>
        <v>629.73</v>
      </c>
      <c r="K1360">
        <v>7.0000000000000007E-2</v>
      </c>
      <c r="L1360">
        <f>Table4[[#This Row],[Quantity cleaned]]*Table4[[#This Row],[Unit Price Cleaned]]*(1-Table4[[#This Row],[Discount]])</f>
        <v>1171.2978000000001</v>
      </c>
      <c r="M1360">
        <f>IF(ISBLANK(L1360),AVERAGE(Table4[Total Amount]),(L1360))</f>
        <v>1171.2978000000001</v>
      </c>
      <c r="N1360" t="str">
        <f>_xlfn.XLOOKUP(Table4[[#This Row],[Product_ID]],Product_Dim[Product_ID],Product_Dim[Product_Name],"Missing")</f>
        <v>Decorative Wall Mirror</v>
      </c>
      <c r="O1360" t="str">
        <f>_xlfn.XLOOKUP(Table4[[#This Row],[Product_ID]],Product_Dim[Product_ID],Product_Dim[Category],0)</f>
        <v>Home</v>
      </c>
      <c r="P1360">
        <f>_xlfn.XLOOKUP(Table4[[#This Row],[Product_ID]],Product_Dim[Product_ID],Product_Dim[Cost Cleaned2],"0")</f>
        <v>48.01</v>
      </c>
      <c r="Q1360" s="4">
        <f>IFERROR(Table4[[#This Row],[Total Amount]]-Table4[[#This Row],[Cost]]*Table4[[#This Row],[Quantity]],0)</f>
        <v>1075.2778000000001</v>
      </c>
    </row>
    <row r="1361" spans="1:17" x14ac:dyDescent="0.35">
      <c r="A1361" t="s">
        <v>3174</v>
      </c>
      <c r="B1361" s="1">
        <v>45228</v>
      </c>
      <c r="C1361" t="s">
        <v>54</v>
      </c>
      <c r="D1361" t="s">
        <v>1608</v>
      </c>
      <c r="E1361" t="s">
        <v>1770</v>
      </c>
      <c r="F1361" t="str">
        <f>_xlfn.XLOOKUP(Table4[[#This Row],[Store_ID]],Table2[Store_ID],Table2[Region],"Unknown")</f>
        <v>East</v>
      </c>
      <c r="G1361">
        <v>2</v>
      </c>
      <c r="H1361">
        <f>IF(ISBLANK(G1361),AVERAGE(Table4[Quantity]),(G1361))</f>
        <v>2</v>
      </c>
      <c r="I1361">
        <v>159.93</v>
      </c>
      <c r="J1361">
        <f>IF(ISBLANK(I1361),AVERAGE(Table4[Unit_Price]),(I1361))</f>
        <v>159.93</v>
      </c>
      <c r="K1361">
        <v>0.2</v>
      </c>
      <c r="L1361">
        <f>Table4[[#This Row],[Quantity cleaned]]*Table4[[#This Row],[Unit Price Cleaned]]*(1-Table4[[#This Row],[Discount]])</f>
        <v>255.88800000000003</v>
      </c>
      <c r="M1361">
        <f>IF(ISBLANK(L1361),AVERAGE(Table4[Total Amount]),(L1361))</f>
        <v>255.88800000000003</v>
      </c>
      <c r="N1361" t="str">
        <f>_xlfn.XLOOKUP(Table4[[#This Row],[Product_ID]],Product_Dim[Product_ID],Product_Dim[Product_Name],"Missing")</f>
        <v>Modern Wall Clock</v>
      </c>
      <c r="O1361" t="str">
        <f>_xlfn.XLOOKUP(Table4[[#This Row],[Product_ID]],Product_Dim[Product_ID],Product_Dim[Category],0)</f>
        <v>Home</v>
      </c>
      <c r="P1361">
        <f>_xlfn.XLOOKUP(Table4[[#This Row],[Product_ID]],Product_Dim[Product_ID],Product_Dim[Cost Cleaned2],"0")</f>
        <v>179.77</v>
      </c>
      <c r="Q1361" s="4">
        <f>IFERROR(Table4[[#This Row],[Total Amount]]-Table4[[#This Row],[Cost]]*Table4[[#This Row],[Quantity]],0)</f>
        <v>-103.65199999999999</v>
      </c>
    </row>
    <row r="1362" spans="1:17" x14ac:dyDescent="0.35">
      <c r="A1362" t="s">
        <v>3175</v>
      </c>
      <c r="B1362" s="1">
        <v>45858</v>
      </c>
      <c r="C1362" t="s">
        <v>54</v>
      </c>
      <c r="D1362" t="s">
        <v>1632</v>
      </c>
      <c r="E1362" t="s">
        <v>1804</v>
      </c>
      <c r="F1362" t="str">
        <f>_xlfn.XLOOKUP(Table4[[#This Row],[Store_ID]],Table2[Store_ID],Table2[Region],"Unknown")</f>
        <v>East</v>
      </c>
      <c r="G1362">
        <v>1</v>
      </c>
      <c r="H1362">
        <f>IF(ISBLANK(G1362),AVERAGE(Table4[Quantity]),(G1362))</f>
        <v>1</v>
      </c>
      <c r="I1362">
        <v>459.89</v>
      </c>
      <c r="J1362">
        <f>IF(ISBLANK(I1362),AVERAGE(Table4[Unit_Price]),(I1362))</f>
        <v>459.89</v>
      </c>
      <c r="K1362">
        <v>0.18</v>
      </c>
      <c r="L1362">
        <f>Table4[[#This Row],[Quantity cleaned]]*Table4[[#This Row],[Unit Price Cleaned]]*(1-Table4[[#This Row],[Discount]])</f>
        <v>377.10980000000001</v>
      </c>
      <c r="M1362">
        <f>IF(ISBLANK(L1362),AVERAGE(Table4[Total Amount]),(L1362))</f>
        <v>377.10980000000001</v>
      </c>
      <c r="N1362" t="str">
        <f>_xlfn.XLOOKUP(Table4[[#This Row],[Product_ID]],Product_Dim[Product_ID],Product_Dim[Product_Name],"Missing")</f>
        <v>High-Grip Football</v>
      </c>
      <c r="O1362" t="str">
        <f>_xlfn.XLOOKUP(Table4[[#This Row],[Product_ID]],Product_Dim[Product_ID],Product_Dim[Category],0)</f>
        <v>Sports</v>
      </c>
      <c r="P1362">
        <f>_xlfn.XLOOKUP(Table4[[#This Row],[Product_ID]],Product_Dim[Product_ID],Product_Dim[Cost Cleaned2],"0")</f>
        <v>318.91000000000003</v>
      </c>
      <c r="Q1362" s="4">
        <f>IFERROR(Table4[[#This Row],[Total Amount]]-Table4[[#This Row],[Cost]]*Table4[[#This Row],[Quantity]],0)</f>
        <v>58.199799999999982</v>
      </c>
    </row>
    <row r="1363" spans="1:17" x14ac:dyDescent="0.35">
      <c r="A1363" t="s">
        <v>3176</v>
      </c>
      <c r="B1363" s="1">
        <v>45532</v>
      </c>
      <c r="C1363" t="s">
        <v>614</v>
      </c>
      <c r="D1363" t="s">
        <v>1608</v>
      </c>
      <c r="E1363" t="s">
        <v>1807</v>
      </c>
      <c r="F1363" t="str">
        <f>_xlfn.XLOOKUP(Table4[[#This Row],[Store_ID]],Table2[Store_ID],Table2[Region],"Unknown")</f>
        <v>East</v>
      </c>
      <c r="G1363">
        <v>4</v>
      </c>
      <c r="H1363">
        <f>IF(ISBLANK(G1363),AVERAGE(Table4[Quantity]),(G1363))</f>
        <v>4</v>
      </c>
      <c r="I1363">
        <v>885.57</v>
      </c>
      <c r="J1363">
        <f>IF(ISBLANK(I1363),AVERAGE(Table4[Unit_Price]),(I1363))</f>
        <v>885.57</v>
      </c>
      <c r="K1363">
        <v>0.27</v>
      </c>
      <c r="L1363">
        <f>Table4[[#This Row],[Quantity cleaned]]*Table4[[#This Row],[Unit Price Cleaned]]*(1-Table4[[#This Row],[Discount]])</f>
        <v>2585.8643999999999</v>
      </c>
      <c r="M1363">
        <f>IF(ISBLANK(L1363),AVERAGE(Table4[Total Amount]),(L1363))</f>
        <v>2585.8643999999999</v>
      </c>
      <c r="N1363" t="str">
        <f>_xlfn.XLOOKUP(Table4[[#This Row],[Product_ID]],Product_Dim[Product_ID],Product_Dim[Product_Name],"Missing")</f>
        <v>Modern Wall Clock</v>
      </c>
      <c r="O1363" t="str">
        <f>_xlfn.XLOOKUP(Table4[[#This Row],[Product_ID]],Product_Dim[Product_ID],Product_Dim[Category],0)</f>
        <v>Home</v>
      </c>
      <c r="P1363">
        <f>_xlfn.XLOOKUP(Table4[[#This Row],[Product_ID]],Product_Dim[Product_ID],Product_Dim[Cost Cleaned2],"0")</f>
        <v>179.77</v>
      </c>
      <c r="Q1363" s="4">
        <f>IFERROR(Table4[[#This Row],[Total Amount]]-Table4[[#This Row],[Cost]]*Table4[[#This Row],[Quantity]],0)</f>
        <v>1866.7844</v>
      </c>
    </row>
    <row r="1364" spans="1:17" x14ac:dyDescent="0.35">
      <c r="A1364" t="s">
        <v>3177</v>
      </c>
      <c r="B1364" s="1">
        <v>45454</v>
      </c>
      <c r="C1364" t="s">
        <v>1247</v>
      </c>
      <c r="D1364" t="s">
        <v>1650</v>
      </c>
      <c r="E1364" t="s">
        <v>1795</v>
      </c>
      <c r="F1364" t="str">
        <f>_xlfn.XLOOKUP(Table4[[#This Row],[Store_ID]],Table2[Store_ID],Table2[Region],"Unknown")</f>
        <v>North</v>
      </c>
      <c r="G1364">
        <v>3</v>
      </c>
      <c r="H1364">
        <f>IF(ISBLANK(G1364),AVERAGE(Table4[Quantity]),(G1364))</f>
        <v>3</v>
      </c>
      <c r="I1364">
        <v>789.05</v>
      </c>
      <c r="J1364">
        <f>IF(ISBLANK(I1364),AVERAGE(Table4[Unit_Price]),(I1364))</f>
        <v>789.05</v>
      </c>
      <c r="K1364">
        <v>0</v>
      </c>
      <c r="L1364">
        <f>Table4[[#This Row],[Quantity cleaned]]*Table4[[#This Row],[Unit Price Cleaned]]*(1-Table4[[#This Row],[Discount]])</f>
        <v>2367.1499999999996</v>
      </c>
      <c r="M1364">
        <f>IF(ISBLANK(L1364),AVERAGE(Table4[Total Amount]),(L1364))</f>
        <v>2367.1499999999996</v>
      </c>
      <c r="N1364" t="str">
        <f>_xlfn.XLOOKUP(Table4[[#This Row],[Product_ID]],Product_Dim[Product_ID],Product_Dim[Product_Name],"Missing")</f>
        <v>Sports Stopwatch Pro</v>
      </c>
      <c r="O1364" t="str">
        <f>_xlfn.XLOOKUP(Table4[[#This Row],[Product_ID]],Product_Dim[Product_ID],Product_Dim[Category],0)</f>
        <v>Sports</v>
      </c>
      <c r="P1364">
        <f>_xlfn.XLOOKUP(Table4[[#This Row],[Product_ID]],Product_Dim[Product_ID],Product_Dim[Cost Cleaned2],"0")</f>
        <v>434.84</v>
      </c>
      <c r="Q1364" s="4">
        <f>IFERROR(Table4[[#This Row],[Total Amount]]-Table4[[#This Row],[Cost]]*Table4[[#This Row],[Quantity]],0)</f>
        <v>1062.6299999999997</v>
      </c>
    </row>
    <row r="1365" spans="1:17" x14ac:dyDescent="0.35">
      <c r="A1365" t="s">
        <v>3178</v>
      </c>
      <c r="B1365" s="1">
        <v>45244</v>
      </c>
      <c r="C1365" t="s">
        <v>512</v>
      </c>
      <c r="D1365" t="s">
        <v>1674</v>
      </c>
      <c r="E1365" t="s">
        <v>1746</v>
      </c>
      <c r="F1365" t="str">
        <f>_xlfn.XLOOKUP(Table4[[#This Row],[Store_ID]],Table2[Store_ID],Table2[Region],"Unknown")</f>
        <v>East</v>
      </c>
      <c r="G1365">
        <v>1</v>
      </c>
      <c r="H1365">
        <f>IF(ISBLANK(G1365),AVERAGE(Table4[Quantity]),(G1365))</f>
        <v>1</v>
      </c>
      <c r="I1365">
        <v>570.52</v>
      </c>
      <c r="J1365">
        <f>IF(ISBLANK(I1365),AVERAGE(Table4[Unit_Price]),(I1365))</f>
        <v>570.52</v>
      </c>
      <c r="K1365">
        <v>0</v>
      </c>
      <c r="L1365">
        <f>Table4[[#This Row],[Quantity cleaned]]*Table4[[#This Row],[Unit Price Cleaned]]*(1-Table4[[#This Row],[Discount]])</f>
        <v>570.52</v>
      </c>
      <c r="M1365">
        <f>IF(ISBLANK(L1365),AVERAGE(Table4[Total Amount]),(L1365))</f>
        <v>570.52</v>
      </c>
      <c r="N1365" t="str">
        <f>_xlfn.XLOOKUP(Table4[[#This Row],[Product_ID]],Product_Dim[Product_ID],Product_Dim[Product_Name],"Missing")</f>
        <v>Women's Hair Dryer Brush</v>
      </c>
      <c r="O1365" t="str">
        <f>_xlfn.XLOOKUP(Table4[[#This Row],[Product_ID]],Product_Dim[Product_ID],Product_Dim[Category],0)</f>
        <v>Beauty</v>
      </c>
      <c r="P1365">
        <f>_xlfn.XLOOKUP(Table4[[#This Row],[Product_ID]],Product_Dim[Product_ID],Product_Dim[Cost Cleaned2],"0")</f>
        <v>340.39</v>
      </c>
      <c r="Q1365" s="4">
        <f>IFERROR(Table4[[#This Row],[Total Amount]]-Table4[[#This Row],[Cost]]*Table4[[#This Row],[Quantity]],0)</f>
        <v>230.13</v>
      </c>
    </row>
    <row r="1366" spans="1:17" x14ac:dyDescent="0.35">
      <c r="A1366" t="s">
        <v>3179</v>
      </c>
      <c r="B1366" s="1">
        <v>45322</v>
      </c>
      <c r="C1366" t="s">
        <v>587</v>
      </c>
      <c r="D1366" t="s">
        <v>1596</v>
      </c>
      <c r="E1366" t="s">
        <v>1798</v>
      </c>
      <c r="F1366" t="str">
        <f>_xlfn.XLOOKUP(Table4[[#This Row],[Store_ID]],Table2[Store_ID],Table2[Region],"Unknown")</f>
        <v>West</v>
      </c>
      <c r="G1366">
        <v>4</v>
      </c>
      <c r="H1366">
        <f>IF(ISBLANK(G1366),AVERAGE(Table4[Quantity]),(G1366))</f>
        <v>4</v>
      </c>
      <c r="I1366">
        <v>310.79000000000002</v>
      </c>
      <c r="J1366">
        <f>IF(ISBLANK(I1366),AVERAGE(Table4[Unit_Price]),(I1366))</f>
        <v>310.79000000000002</v>
      </c>
      <c r="K1366">
        <v>0.22</v>
      </c>
      <c r="L1366">
        <f>Table4[[#This Row],[Quantity cleaned]]*Table4[[#This Row],[Unit Price Cleaned]]*(1-Table4[[#This Row],[Discount]])</f>
        <v>969.66480000000013</v>
      </c>
      <c r="M1366">
        <f>IF(ISBLANK(L1366),AVERAGE(Table4[Total Amount]),(L1366))</f>
        <v>969.66480000000013</v>
      </c>
      <c r="N1366" t="str">
        <f>_xlfn.XLOOKUP(Table4[[#This Row],[Product_ID]],Product_Dim[Product_ID],Product_Dim[Product_Name],"Missing")</f>
        <v>Decorative Floor Vase</v>
      </c>
      <c r="O1366" t="str">
        <f>_xlfn.XLOOKUP(Table4[[#This Row],[Product_ID]],Product_Dim[Product_ID],Product_Dim[Category],0)</f>
        <v>Home</v>
      </c>
      <c r="P1366">
        <f>_xlfn.XLOOKUP(Table4[[#This Row],[Product_ID]],Product_Dim[Product_ID],Product_Dim[Cost Cleaned2],"0")</f>
        <v>254.04361702127662</v>
      </c>
      <c r="Q1366" s="4">
        <f>IFERROR(Table4[[#This Row],[Total Amount]]-Table4[[#This Row],[Cost]]*Table4[[#This Row],[Quantity]],0)</f>
        <v>-46.509668085106341</v>
      </c>
    </row>
    <row r="1367" spans="1:17" x14ac:dyDescent="0.35">
      <c r="A1367" t="s">
        <v>3180</v>
      </c>
      <c r="B1367" s="1">
        <v>45757</v>
      </c>
      <c r="C1367" t="s">
        <v>209</v>
      </c>
      <c r="D1367" t="s">
        <v>1678</v>
      </c>
      <c r="E1367" t="s">
        <v>1801</v>
      </c>
      <c r="F1367" t="str">
        <f>_xlfn.XLOOKUP(Table4[[#This Row],[Store_ID]],Table2[Store_ID],Table2[Region],"Unknown")</f>
        <v>North</v>
      </c>
      <c r="G1367">
        <v>4</v>
      </c>
      <c r="H1367">
        <f>IF(ISBLANK(G1367),AVERAGE(Table4[Quantity]),(G1367))</f>
        <v>4</v>
      </c>
      <c r="I1367">
        <v>255.67</v>
      </c>
      <c r="J1367">
        <f>IF(ISBLANK(I1367),AVERAGE(Table4[Unit_Price]),(I1367))</f>
        <v>255.67</v>
      </c>
      <c r="K1367">
        <v>0.17</v>
      </c>
      <c r="L1367">
        <f>Table4[[#This Row],[Quantity cleaned]]*Table4[[#This Row],[Unit Price Cleaned]]*(1-Table4[[#This Row],[Discount]])</f>
        <v>848.82439999999997</v>
      </c>
      <c r="M1367">
        <f>IF(ISBLANK(L1367),AVERAGE(Table4[Total Amount]),(L1367))</f>
        <v>848.82439999999997</v>
      </c>
      <c r="N1367" t="str">
        <f>_xlfn.XLOOKUP(Table4[[#This Row],[Product_ID]],Product_Dim[Product_ID],Product_Dim[Product_Name],"Missing")</f>
        <v>Wooden Nightstand</v>
      </c>
      <c r="O1367" t="str">
        <f>_xlfn.XLOOKUP(Table4[[#This Row],[Product_ID]],Product_Dim[Product_ID],Product_Dim[Category],0)</f>
        <v>Home</v>
      </c>
      <c r="P1367">
        <f>_xlfn.XLOOKUP(Table4[[#This Row],[Product_ID]],Product_Dim[Product_ID],Product_Dim[Cost Cleaned2],"0")</f>
        <v>243.7</v>
      </c>
      <c r="Q1367" s="4">
        <f>IFERROR(Table4[[#This Row],[Total Amount]]-Table4[[#This Row],[Cost]]*Table4[[#This Row],[Quantity]],0)</f>
        <v>-125.97559999999999</v>
      </c>
    </row>
    <row r="1368" spans="1:17" x14ac:dyDescent="0.35">
      <c r="A1368" t="s">
        <v>3181</v>
      </c>
      <c r="B1368" s="1">
        <v>45397</v>
      </c>
      <c r="C1368" t="s">
        <v>439</v>
      </c>
      <c r="D1368" t="s">
        <v>1596</v>
      </c>
      <c r="E1368" t="s">
        <v>1798</v>
      </c>
      <c r="F1368" t="str">
        <f>_xlfn.XLOOKUP(Table4[[#This Row],[Store_ID]],Table2[Store_ID],Table2[Region],"Unknown")</f>
        <v>West</v>
      </c>
      <c r="G1368">
        <v>2</v>
      </c>
      <c r="H1368">
        <f>IF(ISBLANK(G1368),AVERAGE(Table4[Quantity]),(G1368))</f>
        <v>2</v>
      </c>
      <c r="I1368">
        <v>270.66000000000003</v>
      </c>
      <c r="J1368">
        <f>IF(ISBLANK(I1368),AVERAGE(Table4[Unit_Price]),(I1368))</f>
        <v>270.66000000000003</v>
      </c>
      <c r="K1368">
        <v>0.1</v>
      </c>
      <c r="L1368">
        <f>Table4[[#This Row],[Quantity cleaned]]*Table4[[#This Row],[Unit Price Cleaned]]*(1-Table4[[#This Row],[Discount]])</f>
        <v>487.18800000000005</v>
      </c>
      <c r="M1368">
        <f>IF(ISBLANK(L1368),AVERAGE(Table4[Total Amount]),(L1368))</f>
        <v>487.18800000000005</v>
      </c>
      <c r="N1368" t="str">
        <f>_xlfn.XLOOKUP(Table4[[#This Row],[Product_ID]],Product_Dim[Product_ID],Product_Dim[Product_Name],"Missing")</f>
        <v>Decorative Floor Vase</v>
      </c>
      <c r="O1368" t="str">
        <f>_xlfn.XLOOKUP(Table4[[#This Row],[Product_ID]],Product_Dim[Product_ID],Product_Dim[Category],0)</f>
        <v>Home</v>
      </c>
      <c r="P1368">
        <f>_xlfn.XLOOKUP(Table4[[#This Row],[Product_ID]],Product_Dim[Product_ID],Product_Dim[Cost Cleaned2],"0")</f>
        <v>254.04361702127662</v>
      </c>
      <c r="Q1368" s="4">
        <f>IFERROR(Table4[[#This Row],[Total Amount]]-Table4[[#This Row],[Cost]]*Table4[[#This Row],[Quantity]],0)</f>
        <v>-20.899234042553189</v>
      </c>
    </row>
    <row r="1369" spans="1:17" x14ac:dyDescent="0.35">
      <c r="A1369" t="s">
        <v>3182</v>
      </c>
      <c r="B1369" s="1">
        <v>45914</v>
      </c>
      <c r="C1369" t="s">
        <v>940</v>
      </c>
      <c r="D1369" t="s">
        <v>1588</v>
      </c>
      <c r="E1369" t="s">
        <v>1801</v>
      </c>
      <c r="F1369" t="str">
        <f>_xlfn.XLOOKUP(Table4[[#This Row],[Store_ID]],Table2[Store_ID],Table2[Region],"Unknown")</f>
        <v>North</v>
      </c>
      <c r="G1369">
        <v>3</v>
      </c>
      <c r="H1369">
        <f>IF(ISBLANK(G1369),AVERAGE(Table4[Quantity]),(G1369))</f>
        <v>3</v>
      </c>
      <c r="I1369">
        <v>373.35</v>
      </c>
      <c r="J1369">
        <f>IF(ISBLANK(I1369),AVERAGE(Table4[Unit_Price]),(I1369))</f>
        <v>373.35</v>
      </c>
      <c r="K1369">
        <v>0.2</v>
      </c>
      <c r="L1369">
        <f>Table4[[#This Row],[Quantity cleaned]]*Table4[[#This Row],[Unit Price Cleaned]]*(1-Table4[[#This Row],[Discount]])</f>
        <v>896.04000000000019</v>
      </c>
      <c r="M1369">
        <f>IF(ISBLANK(L1369),AVERAGE(Table4[Total Amount]),(L1369))</f>
        <v>896.04000000000019</v>
      </c>
      <c r="N1369" t="str">
        <f>_xlfn.XLOOKUP(Table4[[#This Row],[Product_ID]],Product_Dim[Product_ID],Product_Dim[Product_Name],"Missing")</f>
        <v>Men's Formal Shirt</v>
      </c>
      <c r="O1369" t="str">
        <f>_xlfn.XLOOKUP(Table4[[#This Row],[Product_ID]],Product_Dim[Product_ID],Product_Dim[Category],0)</f>
        <v>Clothing</v>
      </c>
      <c r="P1369">
        <f>_xlfn.XLOOKUP(Table4[[#This Row],[Product_ID]],Product_Dim[Product_ID],Product_Dim[Cost Cleaned2],"0")</f>
        <v>254.04361702127662</v>
      </c>
      <c r="Q1369" s="4">
        <f>IFERROR(Table4[[#This Row],[Total Amount]]-Table4[[#This Row],[Cost]]*Table4[[#This Row],[Quantity]],0)</f>
        <v>133.90914893617037</v>
      </c>
    </row>
    <row r="1370" spans="1:17" x14ac:dyDescent="0.35">
      <c r="A1370" t="s">
        <v>3183</v>
      </c>
      <c r="B1370" s="1">
        <v>45432</v>
      </c>
      <c r="C1370" t="s">
        <v>139</v>
      </c>
      <c r="D1370" t="s">
        <v>1660</v>
      </c>
      <c r="E1370" t="s">
        <v>1786</v>
      </c>
      <c r="F1370" t="str">
        <f>_xlfn.XLOOKUP(Table4[[#This Row],[Store_ID]],Table2[Store_ID],Table2[Region],"Unknown")</f>
        <v>South</v>
      </c>
      <c r="G1370">
        <v>2</v>
      </c>
      <c r="H1370">
        <f>IF(ISBLANK(G1370),AVERAGE(Table4[Quantity]),(G1370))</f>
        <v>2</v>
      </c>
      <c r="I1370">
        <v>23.58</v>
      </c>
      <c r="J1370">
        <f>IF(ISBLANK(I1370),AVERAGE(Table4[Unit_Price]),(I1370))</f>
        <v>23.58</v>
      </c>
      <c r="K1370">
        <v>0.02</v>
      </c>
      <c r="L1370">
        <f>Table4[[#This Row],[Quantity cleaned]]*Table4[[#This Row],[Unit Price Cleaned]]*(1-Table4[[#This Row],[Discount]])</f>
        <v>46.216799999999999</v>
      </c>
      <c r="M1370">
        <f>IF(ISBLANK(L1370),AVERAGE(Table4[Total Amount]),(L1370))</f>
        <v>46.216799999999999</v>
      </c>
      <c r="N1370" t="str">
        <f>_xlfn.XLOOKUP(Table4[[#This Row],[Product_ID]],Product_Dim[Product_ID],Product_Dim[Product_Name],"Missing")</f>
        <v>Men's Hair Styling Gel</v>
      </c>
      <c r="O1370" t="str">
        <f>_xlfn.XLOOKUP(Table4[[#This Row],[Product_ID]],Product_Dim[Product_ID],Product_Dim[Category],0)</f>
        <v>Beauty</v>
      </c>
      <c r="P1370">
        <f>_xlfn.XLOOKUP(Table4[[#This Row],[Product_ID]],Product_Dim[Product_ID],Product_Dim[Cost Cleaned2],"0")</f>
        <v>17.309999999999999</v>
      </c>
      <c r="Q1370" s="4">
        <f>IFERROR(Table4[[#This Row],[Total Amount]]-Table4[[#This Row],[Cost]]*Table4[[#This Row],[Quantity]],0)</f>
        <v>11.596800000000002</v>
      </c>
    </row>
    <row r="1371" spans="1:17" x14ac:dyDescent="0.35">
      <c r="A1371" t="s">
        <v>3184</v>
      </c>
      <c r="B1371" s="1">
        <v>45798</v>
      </c>
      <c r="C1371" t="s">
        <v>27</v>
      </c>
      <c r="D1371" t="s">
        <v>1612</v>
      </c>
      <c r="E1371" t="s">
        <v>1773</v>
      </c>
      <c r="F1371" t="str">
        <f>_xlfn.XLOOKUP(Table4[[#This Row],[Store_ID]],Table2[Store_ID],Table2[Region],"Unknown")</f>
        <v>South</v>
      </c>
      <c r="G1371">
        <v>4</v>
      </c>
      <c r="H1371">
        <f>IF(ISBLANK(G1371),AVERAGE(Table4[Quantity]),(G1371))</f>
        <v>4</v>
      </c>
      <c r="I1371">
        <v>185.67</v>
      </c>
      <c r="J1371">
        <f>IF(ISBLANK(I1371),AVERAGE(Table4[Unit_Price]),(I1371))</f>
        <v>185.67</v>
      </c>
      <c r="K1371">
        <v>0.21</v>
      </c>
      <c r="L1371">
        <f>Table4[[#This Row],[Quantity cleaned]]*Table4[[#This Row],[Unit Price Cleaned]]*(1-Table4[[#This Row],[Discount]])</f>
        <v>586.71719999999993</v>
      </c>
      <c r="M1371">
        <f>IF(ISBLANK(L1371),AVERAGE(Table4[Total Amount]),(L1371))</f>
        <v>586.71719999999993</v>
      </c>
      <c r="N1371" t="str">
        <f>_xlfn.XLOOKUP(Table4[[#This Row],[Product_ID]],Product_Dim[Product_ID],Product_Dim[Product_Name],"Missing")</f>
        <v>Bedroom Table Lamp</v>
      </c>
      <c r="O1371" t="str">
        <f>_xlfn.XLOOKUP(Table4[[#This Row],[Product_ID]],Product_Dim[Product_ID],Product_Dim[Category],0)</f>
        <v>Home</v>
      </c>
      <c r="P1371">
        <f>_xlfn.XLOOKUP(Table4[[#This Row],[Product_ID]],Product_Dim[Product_ID],Product_Dim[Cost Cleaned2],"0")</f>
        <v>382.22</v>
      </c>
      <c r="Q1371" s="4">
        <f>IFERROR(Table4[[#This Row],[Total Amount]]-Table4[[#This Row],[Cost]]*Table4[[#This Row],[Quantity]],0)</f>
        <v>-942.16280000000017</v>
      </c>
    </row>
    <row r="1372" spans="1:17" x14ac:dyDescent="0.35">
      <c r="A1372" t="s">
        <v>3185</v>
      </c>
      <c r="B1372" s="1">
        <v>45396</v>
      </c>
      <c r="C1372" t="s">
        <v>412</v>
      </c>
      <c r="D1372" t="s">
        <v>1578</v>
      </c>
      <c r="E1372" t="s">
        <v>1791</v>
      </c>
      <c r="F1372" t="str">
        <f>_xlfn.XLOOKUP(Table4[[#This Row],[Store_ID]],Table2[Store_ID],Table2[Region],"Unknown")</f>
        <v>East</v>
      </c>
      <c r="G1372">
        <v>3</v>
      </c>
      <c r="H1372">
        <f>IF(ISBLANK(G1372),AVERAGE(Table4[Quantity]),(G1372))</f>
        <v>3</v>
      </c>
      <c r="I1372">
        <v>928.74</v>
      </c>
      <c r="J1372">
        <f>IF(ISBLANK(I1372),AVERAGE(Table4[Unit_Price]),(I1372))</f>
        <v>928.74</v>
      </c>
      <c r="K1372">
        <v>0.27</v>
      </c>
      <c r="L1372">
        <f>Table4[[#This Row],[Quantity cleaned]]*Table4[[#This Row],[Unit Price Cleaned]]*(1-Table4[[#This Row],[Discount]])</f>
        <v>2033.9406000000001</v>
      </c>
      <c r="M1372">
        <f>IF(ISBLANK(L1372),AVERAGE(Table4[Total Amount]),(L1372))</f>
        <v>2033.9406000000001</v>
      </c>
      <c r="N1372" t="str">
        <f>_xlfn.XLOOKUP(Table4[[#This Row],[Product_ID]],Product_Dim[Product_ID],Product_Dim[Product_Name],"Missing")</f>
        <v>Women's Denim Jeans</v>
      </c>
      <c r="O1372" t="str">
        <f>_xlfn.XLOOKUP(Table4[[#This Row],[Product_ID]],Product_Dim[Product_ID],Product_Dim[Category],0)</f>
        <v>Clothing</v>
      </c>
      <c r="P1372">
        <f>_xlfn.XLOOKUP(Table4[[#This Row],[Product_ID]],Product_Dim[Product_ID],Product_Dim[Cost Cleaned2],"0")</f>
        <v>254.04361702127662</v>
      </c>
      <c r="Q1372" s="4">
        <f>IFERROR(Table4[[#This Row],[Total Amount]]-Table4[[#This Row],[Cost]]*Table4[[#This Row],[Quantity]],0)</f>
        <v>1271.8097489361703</v>
      </c>
    </row>
    <row r="1373" spans="1:17" x14ac:dyDescent="0.35">
      <c r="A1373" t="s">
        <v>3186</v>
      </c>
      <c r="B1373" s="1">
        <v>45235</v>
      </c>
      <c r="C1373" t="s">
        <v>116</v>
      </c>
      <c r="D1373" t="s">
        <v>1710</v>
      </c>
      <c r="E1373" t="s">
        <v>1767</v>
      </c>
      <c r="F1373" t="str">
        <f>_xlfn.XLOOKUP(Table4[[#This Row],[Store_ID]],Table2[Store_ID],Table2[Region],"Unknown")</f>
        <v>North</v>
      </c>
      <c r="G1373">
        <v>3</v>
      </c>
      <c r="H1373">
        <f>IF(ISBLANK(G1373),AVERAGE(Table4[Quantity]),(G1373))</f>
        <v>3</v>
      </c>
      <c r="I1373">
        <v>923.38</v>
      </c>
      <c r="J1373">
        <f>IF(ISBLANK(I1373),AVERAGE(Table4[Unit_Price]),(I1373))</f>
        <v>923.38</v>
      </c>
      <c r="K1373">
        <v>7.0000000000000007E-2</v>
      </c>
      <c r="L1373">
        <f>Table4[[#This Row],[Quantity cleaned]]*Table4[[#This Row],[Unit Price Cleaned]]*(1-Table4[[#This Row],[Discount]])</f>
        <v>2576.2301999999995</v>
      </c>
      <c r="M1373">
        <f>IF(ISBLANK(L1373),AVERAGE(Table4[Total Amount]),(L1373))</f>
        <v>2576.2301999999995</v>
      </c>
      <c r="N1373" t="str">
        <f>_xlfn.XLOOKUP(Table4[[#This Row],[Product_ID]],Product_Dim[Product_ID],Product_Dim[Product_Name],"Missing")</f>
        <v>Wooden Bookshelf</v>
      </c>
      <c r="O1373" t="str">
        <f>_xlfn.XLOOKUP(Table4[[#This Row],[Product_ID]],Product_Dim[Product_ID],Product_Dim[Category],0)</f>
        <v>Home</v>
      </c>
      <c r="P1373">
        <f>_xlfn.XLOOKUP(Table4[[#This Row],[Product_ID]],Product_Dim[Product_ID],Product_Dim[Cost Cleaned2],"0")</f>
        <v>388.46</v>
      </c>
      <c r="Q1373" s="4">
        <f>IFERROR(Table4[[#This Row],[Total Amount]]-Table4[[#This Row],[Cost]]*Table4[[#This Row],[Quantity]],0)</f>
        <v>1410.8501999999996</v>
      </c>
    </row>
    <row r="1374" spans="1:17" x14ac:dyDescent="0.35">
      <c r="A1374" t="s">
        <v>3187</v>
      </c>
      <c r="B1374" s="1">
        <v>45499</v>
      </c>
      <c r="C1374" t="s">
        <v>1420</v>
      </c>
      <c r="D1374" t="s">
        <v>1547</v>
      </c>
      <c r="E1374" t="s">
        <v>1780</v>
      </c>
      <c r="F1374" t="str">
        <f>_xlfn.XLOOKUP(Table4[[#This Row],[Store_ID]],Table2[Store_ID],Table2[Region],"Unknown")</f>
        <v>South</v>
      </c>
      <c r="G1374">
        <v>2</v>
      </c>
      <c r="H1374">
        <f>IF(ISBLANK(G1374),AVERAGE(Table4[Quantity]),(G1374))</f>
        <v>2</v>
      </c>
      <c r="I1374">
        <v>409.26</v>
      </c>
      <c r="J1374">
        <f>IF(ISBLANK(I1374),AVERAGE(Table4[Unit_Price]),(I1374))</f>
        <v>409.26</v>
      </c>
      <c r="K1374">
        <v>0.1</v>
      </c>
      <c r="L1374">
        <f>Table4[[#This Row],[Quantity cleaned]]*Table4[[#This Row],[Unit Price Cleaned]]*(1-Table4[[#This Row],[Discount]])</f>
        <v>736.66800000000001</v>
      </c>
      <c r="M1374">
        <f>IF(ISBLANK(L1374),AVERAGE(Table4[Total Amount]),(L1374))</f>
        <v>736.66800000000001</v>
      </c>
      <c r="N1374" t="str">
        <f>_xlfn.XLOOKUP(Table4[[#This Row],[Product_ID]],Product_Dim[Product_ID],Product_Dim[Product_Name],"Missing")</f>
        <v>Women's Yoga Pants</v>
      </c>
      <c r="O1374" t="str">
        <f>_xlfn.XLOOKUP(Table4[[#This Row],[Product_ID]],Product_Dim[Product_ID],Product_Dim[Category],0)</f>
        <v>Clothing</v>
      </c>
      <c r="P1374">
        <f>_xlfn.XLOOKUP(Table4[[#This Row],[Product_ID]],Product_Dim[Product_ID],Product_Dim[Cost Cleaned2],"0")</f>
        <v>306.45999999999998</v>
      </c>
      <c r="Q1374" s="4">
        <f>IFERROR(Table4[[#This Row],[Total Amount]]-Table4[[#This Row],[Cost]]*Table4[[#This Row],[Quantity]],0)</f>
        <v>123.74800000000005</v>
      </c>
    </row>
    <row r="1375" spans="1:17" x14ac:dyDescent="0.35">
      <c r="A1375" t="s">
        <v>3188</v>
      </c>
      <c r="B1375" s="1">
        <v>45272</v>
      </c>
      <c r="C1375" t="s">
        <v>807</v>
      </c>
      <c r="D1375" t="s">
        <v>1588</v>
      </c>
      <c r="E1375" t="s">
        <v>1773</v>
      </c>
      <c r="F1375" t="str">
        <f>_xlfn.XLOOKUP(Table4[[#This Row],[Store_ID]],Table2[Store_ID],Table2[Region],"Unknown")</f>
        <v>South</v>
      </c>
      <c r="G1375">
        <v>2</v>
      </c>
      <c r="H1375">
        <f>IF(ISBLANK(G1375),AVERAGE(Table4[Quantity]),(G1375))</f>
        <v>2</v>
      </c>
      <c r="I1375">
        <v>608.46</v>
      </c>
      <c r="J1375">
        <f>IF(ISBLANK(I1375),AVERAGE(Table4[Unit_Price]),(I1375))</f>
        <v>608.46</v>
      </c>
      <c r="K1375">
        <v>0.16</v>
      </c>
      <c r="L1375">
        <f>Table4[[#This Row],[Quantity cleaned]]*Table4[[#This Row],[Unit Price Cleaned]]*(1-Table4[[#This Row],[Discount]])</f>
        <v>1022.2128</v>
      </c>
      <c r="M1375">
        <f>IF(ISBLANK(L1375),AVERAGE(Table4[Total Amount]),(L1375))</f>
        <v>1022.2128</v>
      </c>
      <c r="N1375" t="str">
        <f>_xlfn.XLOOKUP(Table4[[#This Row],[Product_ID]],Product_Dim[Product_ID],Product_Dim[Product_Name],"Missing")</f>
        <v>Men's Formal Shirt</v>
      </c>
      <c r="O1375" t="str">
        <f>_xlfn.XLOOKUP(Table4[[#This Row],[Product_ID]],Product_Dim[Product_ID],Product_Dim[Category],0)</f>
        <v>Clothing</v>
      </c>
      <c r="P1375">
        <f>_xlfn.XLOOKUP(Table4[[#This Row],[Product_ID]],Product_Dim[Product_ID],Product_Dim[Cost Cleaned2],"0")</f>
        <v>254.04361702127662</v>
      </c>
      <c r="Q1375" s="4">
        <f>IFERROR(Table4[[#This Row],[Total Amount]]-Table4[[#This Row],[Cost]]*Table4[[#This Row],[Quantity]],0)</f>
        <v>514.12556595744672</v>
      </c>
    </row>
    <row r="1376" spans="1:17" x14ac:dyDescent="0.35">
      <c r="A1376" t="s">
        <v>3189</v>
      </c>
      <c r="B1376" s="1">
        <v>45785</v>
      </c>
      <c r="C1376" t="s">
        <v>685</v>
      </c>
      <c r="D1376" t="s">
        <v>1626</v>
      </c>
      <c r="E1376" t="s">
        <v>1807</v>
      </c>
      <c r="F1376" t="str">
        <f>_xlfn.XLOOKUP(Table4[[#This Row],[Store_ID]],Table2[Store_ID],Table2[Region],"Unknown")</f>
        <v>East</v>
      </c>
      <c r="G1376">
        <v>4</v>
      </c>
      <c r="H1376">
        <f>IF(ISBLANK(G1376),AVERAGE(Table4[Quantity]),(G1376))</f>
        <v>4</v>
      </c>
      <c r="I1376">
        <v>150.47999999999999</v>
      </c>
      <c r="J1376">
        <f>IF(ISBLANK(I1376),AVERAGE(Table4[Unit_Price]),(I1376))</f>
        <v>150.47999999999999</v>
      </c>
      <c r="K1376">
        <v>0.09</v>
      </c>
      <c r="L1376">
        <f>Table4[[#This Row],[Quantity cleaned]]*Table4[[#This Row],[Unit Price Cleaned]]*(1-Table4[[#This Row],[Discount]])</f>
        <v>547.74720000000002</v>
      </c>
      <c r="M1376">
        <f>IF(ISBLANK(L1376),AVERAGE(Table4[Total Amount]),(L1376))</f>
        <v>547.74720000000002</v>
      </c>
      <c r="N1376" t="str">
        <f>_xlfn.XLOOKUP(Table4[[#This Row],[Product_ID]],Product_Dim[Product_ID],Product_Dim[Product_Name],"Missing")</f>
        <v>Smart Home WiFi Camera</v>
      </c>
      <c r="O1376" t="str">
        <f>_xlfn.XLOOKUP(Table4[[#This Row],[Product_ID]],Product_Dim[Product_ID],Product_Dim[Category],0)</f>
        <v>Electronics</v>
      </c>
      <c r="P1376">
        <f>_xlfn.XLOOKUP(Table4[[#This Row],[Product_ID]],Product_Dim[Product_ID],Product_Dim[Cost Cleaned2],"0")</f>
        <v>450.71</v>
      </c>
      <c r="Q1376" s="4">
        <f>IFERROR(Table4[[#This Row],[Total Amount]]-Table4[[#This Row],[Cost]]*Table4[[#This Row],[Quantity]],0)</f>
        <v>-1255.0927999999999</v>
      </c>
    </row>
    <row r="1377" spans="1:17" x14ac:dyDescent="0.35">
      <c r="A1377" t="s">
        <v>3190</v>
      </c>
      <c r="B1377" s="1">
        <v>45534</v>
      </c>
      <c r="C1377" t="s">
        <v>780</v>
      </c>
      <c r="D1377" t="s">
        <v>1678</v>
      </c>
      <c r="E1377" t="s">
        <v>1793</v>
      </c>
      <c r="F1377" t="str">
        <f>_xlfn.XLOOKUP(Table4[[#This Row],[Store_ID]],Table2[Store_ID],Table2[Region],"Unknown")</f>
        <v>South</v>
      </c>
      <c r="G1377">
        <v>4</v>
      </c>
      <c r="H1377">
        <f>IF(ISBLANK(G1377),AVERAGE(Table4[Quantity]),(G1377))</f>
        <v>4</v>
      </c>
      <c r="I1377">
        <v>207.41</v>
      </c>
      <c r="J1377">
        <f>IF(ISBLANK(I1377),AVERAGE(Table4[Unit_Price]),(I1377))</f>
        <v>207.41</v>
      </c>
      <c r="K1377">
        <v>0.02</v>
      </c>
      <c r="L1377">
        <f>Table4[[#This Row],[Quantity cleaned]]*Table4[[#This Row],[Unit Price Cleaned]]*(1-Table4[[#This Row],[Discount]])</f>
        <v>813.04719999999998</v>
      </c>
      <c r="M1377">
        <f>IF(ISBLANK(L1377),AVERAGE(Table4[Total Amount]),(L1377))</f>
        <v>813.04719999999998</v>
      </c>
      <c r="N1377" t="str">
        <f>_xlfn.XLOOKUP(Table4[[#This Row],[Product_ID]],Product_Dim[Product_ID],Product_Dim[Product_Name],"Missing")</f>
        <v>Wooden Nightstand</v>
      </c>
      <c r="O1377" t="str">
        <f>_xlfn.XLOOKUP(Table4[[#This Row],[Product_ID]],Product_Dim[Product_ID],Product_Dim[Category],0)</f>
        <v>Home</v>
      </c>
      <c r="P1377">
        <f>_xlfn.XLOOKUP(Table4[[#This Row],[Product_ID]],Product_Dim[Product_ID],Product_Dim[Cost Cleaned2],"0")</f>
        <v>243.7</v>
      </c>
      <c r="Q1377" s="4">
        <f>IFERROR(Table4[[#This Row],[Total Amount]]-Table4[[#This Row],[Cost]]*Table4[[#This Row],[Quantity]],0)</f>
        <v>-161.75279999999998</v>
      </c>
    </row>
    <row r="1378" spans="1:17" x14ac:dyDescent="0.35">
      <c r="A1378" t="s">
        <v>3191</v>
      </c>
      <c r="B1378" s="1">
        <v>45803</v>
      </c>
      <c r="C1378" t="s">
        <v>566</v>
      </c>
      <c r="D1378" t="s">
        <v>1564</v>
      </c>
      <c r="E1378" t="s">
        <v>1770</v>
      </c>
      <c r="F1378" t="str">
        <f>_xlfn.XLOOKUP(Table4[[#This Row],[Store_ID]],Table2[Store_ID],Table2[Region],"Unknown")</f>
        <v>East</v>
      </c>
      <c r="G1378">
        <v>1</v>
      </c>
      <c r="H1378">
        <f>IF(ISBLANK(G1378),AVERAGE(Table4[Quantity]),(G1378))</f>
        <v>1</v>
      </c>
      <c r="I1378">
        <v>56.59</v>
      </c>
      <c r="J1378">
        <f>IF(ISBLANK(I1378),AVERAGE(Table4[Unit_Price]),(I1378))</f>
        <v>56.59</v>
      </c>
      <c r="K1378">
        <v>0.15</v>
      </c>
      <c r="L1378">
        <f>Table4[[#This Row],[Quantity cleaned]]*Table4[[#This Row],[Unit Price Cleaned]]*(1-Table4[[#This Row],[Discount]])</f>
        <v>48.101500000000001</v>
      </c>
      <c r="M1378">
        <f>IF(ISBLANK(L1378),AVERAGE(Table4[Total Amount]),(L1378))</f>
        <v>48.101500000000001</v>
      </c>
      <c r="N1378" t="str">
        <f>_xlfn.XLOOKUP(Table4[[#This Row],[Product_ID]],Product_Dim[Product_ID],Product_Dim[Product_Name],"Missing")</f>
        <v>HD Smart TV Stick</v>
      </c>
      <c r="O1378" t="str">
        <f>_xlfn.XLOOKUP(Table4[[#This Row],[Product_ID]],Product_Dim[Product_ID],Product_Dim[Category],0)</f>
        <v>Electronics</v>
      </c>
      <c r="P1378">
        <f>_xlfn.XLOOKUP(Table4[[#This Row],[Product_ID]],Product_Dim[Product_ID],Product_Dim[Cost Cleaned2],"0")</f>
        <v>449.4</v>
      </c>
      <c r="Q1378" s="4">
        <f>IFERROR(Table4[[#This Row],[Total Amount]]-Table4[[#This Row],[Cost]]*Table4[[#This Row],[Quantity]],0)</f>
        <v>-401.29849999999999</v>
      </c>
    </row>
    <row r="1379" spans="1:17" x14ac:dyDescent="0.35">
      <c r="A1379" t="s">
        <v>3192</v>
      </c>
      <c r="B1379" s="1">
        <v>45667</v>
      </c>
      <c r="C1379" t="s">
        <v>1255</v>
      </c>
      <c r="D1379" t="s">
        <v>1620</v>
      </c>
      <c r="E1379" t="s">
        <v>1763</v>
      </c>
      <c r="F1379" t="str">
        <f>_xlfn.XLOOKUP(Table4[[#This Row],[Store_ID]],Table2[Store_ID],Table2[Region],"Unknown")</f>
        <v>South</v>
      </c>
      <c r="G1379">
        <v>4</v>
      </c>
      <c r="H1379">
        <f>IF(ISBLANK(G1379),AVERAGE(Table4[Quantity]),(G1379))</f>
        <v>4</v>
      </c>
      <c r="I1379">
        <v>995.4</v>
      </c>
      <c r="J1379">
        <f>IF(ISBLANK(I1379),AVERAGE(Table4[Unit_Price]),(I1379))</f>
        <v>995.4</v>
      </c>
      <c r="K1379">
        <v>0.27</v>
      </c>
      <c r="L1379">
        <f>Table4[[#This Row],[Quantity cleaned]]*Table4[[#This Row],[Unit Price Cleaned]]*(1-Table4[[#This Row],[Discount]])</f>
        <v>2906.5679999999998</v>
      </c>
      <c r="M1379">
        <f>IF(ISBLANK(L1379),AVERAGE(Table4[Total Amount]),(L1379))</f>
        <v>2906.5679999999998</v>
      </c>
      <c r="N1379" t="str">
        <f>_xlfn.XLOOKUP(Table4[[#This Row],[Product_ID]],Product_Dim[Product_ID],Product_Dim[Product_Name],"Missing")</f>
        <v>Portable Power Bank</v>
      </c>
      <c r="O1379" t="str">
        <f>_xlfn.XLOOKUP(Table4[[#This Row],[Product_ID]],Product_Dim[Product_ID],Product_Dim[Category],0)</f>
        <v>Electronics</v>
      </c>
      <c r="P1379">
        <f>_xlfn.XLOOKUP(Table4[[#This Row],[Product_ID]],Product_Dim[Product_ID],Product_Dim[Cost Cleaned2],"0")</f>
        <v>326.06</v>
      </c>
      <c r="Q1379" s="4">
        <f>IFERROR(Table4[[#This Row],[Total Amount]]-Table4[[#This Row],[Cost]]*Table4[[#This Row],[Quantity]],0)</f>
        <v>1602.3279999999997</v>
      </c>
    </row>
    <row r="1380" spans="1:17" x14ac:dyDescent="0.35">
      <c r="A1380" t="s">
        <v>3193</v>
      </c>
      <c r="B1380" s="1">
        <v>45656</v>
      </c>
      <c r="C1380" t="s">
        <v>233</v>
      </c>
      <c r="D1380" t="s">
        <v>1636</v>
      </c>
      <c r="E1380" t="s">
        <v>1788</v>
      </c>
      <c r="F1380" t="str">
        <f>_xlfn.XLOOKUP(Table4[[#This Row],[Store_ID]],Table2[Store_ID],Table2[Region],"Unknown")</f>
        <v>North</v>
      </c>
      <c r="G1380">
        <v>2</v>
      </c>
      <c r="H1380">
        <f>IF(ISBLANK(G1380),AVERAGE(Table4[Quantity]),(G1380))</f>
        <v>2</v>
      </c>
      <c r="I1380">
        <v>591.33000000000004</v>
      </c>
      <c r="J1380">
        <f>IF(ISBLANK(I1380),AVERAGE(Table4[Unit_Price]),(I1380))</f>
        <v>591.33000000000004</v>
      </c>
      <c r="K1380">
        <v>0.24</v>
      </c>
      <c r="L1380">
        <f>Table4[[#This Row],[Quantity cleaned]]*Table4[[#This Row],[Unit Price Cleaned]]*(1-Table4[[#This Row],[Discount]])</f>
        <v>898.8216000000001</v>
      </c>
      <c r="M1380">
        <f>IF(ISBLANK(L1380),AVERAGE(Table4[Total Amount]),(L1380))</f>
        <v>898.8216000000001</v>
      </c>
      <c r="N1380" t="str">
        <f>_xlfn.XLOOKUP(Table4[[#This Row],[Product_ID]],Product_Dim[Product_ID],Product_Dim[Product_Name],"Missing")</f>
        <v>Makeup Brush Set</v>
      </c>
      <c r="O1380" t="str">
        <f>_xlfn.XLOOKUP(Table4[[#This Row],[Product_ID]],Product_Dim[Product_ID],Product_Dim[Category],0)</f>
        <v>Beauty</v>
      </c>
      <c r="P1380">
        <f>_xlfn.XLOOKUP(Table4[[#This Row],[Product_ID]],Product_Dim[Product_ID],Product_Dim[Cost Cleaned2],"0")</f>
        <v>254.04361702127662</v>
      </c>
      <c r="Q1380" s="4">
        <f>IFERROR(Table4[[#This Row],[Total Amount]]-Table4[[#This Row],[Cost]]*Table4[[#This Row],[Quantity]],0)</f>
        <v>390.73436595744687</v>
      </c>
    </row>
    <row r="1381" spans="1:17" x14ac:dyDescent="0.35">
      <c r="A1381" t="s">
        <v>3194</v>
      </c>
      <c r="B1381" s="1">
        <v>45869</v>
      </c>
      <c r="C1381" t="s">
        <v>1176</v>
      </c>
      <c r="D1381" t="s">
        <v>1638</v>
      </c>
      <c r="E1381" t="s">
        <v>1801</v>
      </c>
      <c r="F1381" t="str">
        <f>_xlfn.XLOOKUP(Table4[[#This Row],[Store_ID]],Table2[Store_ID],Table2[Region],"Unknown")</f>
        <v>North</v>
      </c>
      <c r="G1381">
        <v>2</v>
      </c>
      <c r="H1381">
        <f>IF(ISBLANK(G1381),AVERAGE(Table4[Quantity]),(G1381))</f>
        <v>2</v>
      </c>
      <c r="I1381">
        <v>204.89</v>
      </c>
      <c r="J1381">
        <f>IF(ISBLANK(I1381),AVERAGE(Table4[Unit_Price]),(I1381))</f>
        <v>204.89</v>
      </c>
      <c r="K1381">
        <v>0.24</v>
      </c>
      <c r="L1381">
        <f>Table4[[#This Row],[Quantity cleaned]]*Table4[[#This Row],[Unit Price Cleaned]]*(1-Table4[[#This Row],[Discount]])</f>
        <v>311.43279999999999</v>
      </c>
      <c r="M1381">
        <f>IF(ISBLANK(L1381),AVERAGE(Table4[Total Amount]),(L1381))</f>
        <v>311.43279999999999</v>
      </c>
      <c r="N1381" t="str">
        <f>_xlfn.XLOOKUP(Table4[[#This Row],[Product_ID]],Product_Dim[Product_ID],Product_Dim[Product_Name],"Missing")</f>
        <v>Car Dashboard Phone Holder</v>
      </c>
      <c r="O1381" t="str">
        <f>_xlfn.XLOOKUP(Table4[[#This Row],[Product_ID]],Product_Dim[Product_ID],Product_Dim[Category],0)</f>
        <v>Electronics</v>
      </c>
      <c r="P1381">
        <f>_xlfn.XLOOKUP(Table4[[#This Row],[Product_ID]],Product_Dim[Product_ID],Product_Dim[Cost Cleaned2],"0")</f>
        <v>177.98</v>
      </c>
      <c r="Q1381" s="4">
        <f>IFERROR(Table4[[#This Row],[Total Amount]]-Table4[[#This Row],[Cost]]*Table4[[#This Row],[Quantity]],0)</f>
        <v>-44.527199999999993</v>
      </c>
    </row>
    <row r="1382" spans="1:17" x14ac:dyDescent="0.35">
      <c r="A1382" t="s">
        <v>3195</v>
      </c>
      <c r="B1382" s="1">
        <v>45549</v>
      </c>
      <c r="C1382" t="s">
        <v>320</v>
      </c>
      <c r="D1382" t="s">
        <v>1672</v>
      </c>
      <c r="E1382" t="s">
        <v>1793</v>
      </c>
      <c r="F1382" t="str">
        <f>_xlfn.XLOOKUP(Table4[[#This Row],[Store_ID]],Table2[Store_ID],Table2[Region],"Unknown")</f>
        <v>South</v>
      </c>
      <c r="G1382">
        <v>2</v>
      </c>
      <c r="H1382">
        <f>IF(ISBLANK(G1382),AVERAGE(Table4[Quantity]),(G1382))</f>
        <v>2</v>
      </c>
      <c r="I1382">
        <v>546.41</v>
      </c>
      <c r="J1382">
        <f>IF(ISBLANK(I1382),AVERAGE(Table4[Unit_Price]),(I1382))</f>
        <v>546.41</v>
      </c>
      <c r="K1382">
        <v>0.08</v>
      </c>
      <c r="L1382">
        <f>Table4[[#This Row],[Quantity cleaned]]*Table4[[#This Row],[Unit Price Cleaned]]*(1-Table4[[#This Row],[Discount]])</f>
        <v>1005.3944</v>
      </c>
      <c r="M1382">
        <f>IF(ISBLANK(L1382),AVERAGE(Table4[Total Amount]),(L1382))</f>
        <v>1005.3944</v>
      </c>
      <c r="N1382" t="str">
        <f>_xlfn.XLOOKUP(Table4[[#This Row],[Product_ID]],Product_Dim[Product_ID],Product_Dim[Product_Name],"Missing")</f>
        <v>Adjustable Dumbbells 20kg</v>
      </c>
      <c r="O1382" t="str">
        <f>_xlfn.XLOOKUP(Table4[[#This Row],[Product_ID]],Product_Dim[Product_ID],Product_Dim[Category],0)</f>
        <v>Sports</v>
      </c>
      <c r="P1382">
        <f>_xlfn.XLOOKUP(Table4[[#This Row],[Product_ID]],Product_Dim[Product_ID],Product_Dim[Cost Cleaned2],"0")</f>
        <v>240.63</v>
      </c>
      <c r="Q1382" s="4">
        <f>IFERROR(Table4[[#This Row],[Total Amount]]-Table4[[#This Row],[Cost]]*Table4[[#This Row],[Quantity]],0)</f>
        <v>524.13440000000003</v>
      </c>
    </row>
    <row r="1383" spans="1:17" x14ac:dyDescent="0.35">
      <c r="A1383" t="s">
        <v>3196</v>
      </c>
      <c r="B1383" s="1">
        <v>45409</v>
      </c>
      <c r="C1383" t="s">
        <v>206</v>
      </c>
      <c r="D1383" t="s">
        <v>1578</v>
      </c>
      <c r="E1383" t="s">
        <v>1788</v>
      </c>
      <c r="F1383" t="str">
        <f>_xlfn.XLOOKUP(Table4[[#This Row],[Store_ID]],Table2[Store_ID],Table2[Region],"Unknown")</f>
        <v>North</v>
      </c>
      <c r="G1383">
        <v>4</v>
      </c>
      <c r="H1383">
        <f>IF(ISBLANK(G1383),AVERAGE(Table4[Quantity]),(G1383))</f>
        <v>4</v>
      </c>
      <c r="I1383">
        <v>455.49</v>
      </c>
      <c r="J1383">
        <f>IF(ISBLANK(I1383),AVERAGE(Table4[Unit_Price]),(I1383))</f>
        <v>455.49</v>
      </c>
      <c r="K1383">
        <v>0.17</v>
      </c>
      <c r="L1383">
        <f>Table4[[#This Row],[Quantity cleaned]]*Table4[[#This Row],[Unit Price Cleaned]]*(1-Table4[[#This Row],[Discount]])</f>
        <v>1512.2267999999999</v>
      </c>
      <c r="M1383">
        <f>IF(ISBLANK(L1383),AVERAGE(Table4[Total Amount]),(L1383))</f>
        <v>1512.2267999999999</v>
      </c>
      <c r="N1383" t="str">
        <f>_xlfn.XLOOKUP(Table4[[#This Row],[Product_ID]],Product_Dim[Product_ID],Product_Dim[Product_Name],"Missing")</f>
        <v>Women's Denim Jeans</v>
      </c>
      <c r="O1383" t="str">
        <f>_xlfn.XLOOKUP(Table4[[#This Row],[Product_ID]],Product_Dim[Product_ID],Product_Dim[Category],0)</f>
        <v>Clothing</v>
      </c>
      <c r="P1383">
        <f>_xlfn.XLOOKUP(Table4[[#This Row],[Product_ID]],Product_Dim[Product_ID],Product_Dim[Cost Cleaned2],"0")</f>
        <v>254.04361702127662</v>
      </c>
      <c r="Q1383" s="4">
        <f>IFERROR(Table4[[#This Row],[Total Amount]]-Table4[[#This Row],[Cost]]*Table4[[#This Row],[Quantity]],0)</f>
        <v>496.05233191489344</v>
      </c>
    </row>
    <row r="1384" spans="1:17" x14ac:dyDescent="0.35">
      <c r="A1384" t="s">
        <v>3197</v>
      </c>
      <c r="B1384" s="1">
        <v>45374</v>
      </c>
      <c r="C1384" t="s">
        <v>1305</v>
      </c>
      <c r="D1384" t="s">
        <v>1562</v>
      </c>
      <c r="E1384" t="s">
        <v>1798</v>
      </c>
      <c r="F1384" t="str">
        <f>_xlfn.XLOOKUP(Table4[[#This Row],[Store_ID]],Table2[Store_ID],Table2[Region],"Unknown")</f>
        <v>West</v>
      </c>
      <c r="G1384">
        <v>2</v>
      </c>
      <c r="H1384">
        <f>IF(ISBLANK(G1384),AVERAGE(Table4[Quantity]),(G1384))</f>
        <v>2</v>
      </c>
      <c r="I1384">
        <v>700.27</v>
      </c>
      <c r="J1384">
        <f>IF(ISBLANK(I1384),AVERAGE(Table4[Unit_Price]),(I1384))</f>
        <v>700.27</v>
      </c>
      <c r="K1384">
        <v>0.16</v>
      </c>
      <c r="L1384">
        <f>Table4[[#This Row],[Quantity cleaned]]*Table4[[#This Row],[Unit Price Cleaned]]*(1-Table4[[#This Row],[Discount]])</f>
        <v>1176.4535999999998</v>
      </c>
      <c r="M1384">
        <f>IF(ISBLANK(L1384),AVERAGE(Table4[Total Amount]),(L1384))</f>
        <v>1176.4535999999998</v>
      </c>
      <c r="N1384" t="str">
        <f>_xlfn.XLOOKUP(Table4[[#This Row],[Product_ID]],Product_Dim[Product_ID],Product_Dim[Product_Name],"Missing")</f>
        <v>Ceramic Kitchen Bowl Set</v>
      </c>
      <c r="O1384" t="str">
        <f>_xlfn.XLOOKUP(Table4[[#This Row],[Product_ID]],Product_Dim[Product_ID],Product_Dim[Category],0)</f>
        <v>Home</v>
      </c>
      <c r="P1384">
        <f>_xlfn.XLOOKUP(Table4[[#This Row],[Product_ID]],Product_Dim[Product_ID],Product_Dim[Cost Cleaned2],"0")</f>
        <v>298.86</v>
      </c>
      <c r="Q1384" s="4">
        <f>IFERROR(Table4[[#This Row],[Total Amount]]-Table4[[#This Row],[Cost]]*Table4[[#This Row],[Quantity]],0)</f>
        <v>578.7335999999998</v>
      </c>
    </row>
    <row r="1385" spans="1:17" x14ac:dyDescent="0.35">
      <c r="A1385" t="s">
        <v>3198</v>
      </c>
      <c r="B1385" s="1">
        <v>45282</v>
      </c>
      <c r="C1385" t="s">
        <v>1078</v>
      </c>
      <c r="D1385" t="s">
        <v>1706</v>
      </c>
      <c r="E1385" t="s">
        <v>1801</v>
      </c>
      <c r="F1385" t="str">
        <f>_xlfn.XLOOKUP(Table4[[#This Row],[Store_ID]],Table2[Store_ID],Table2[Region],"Unknown")</f>
        <v>North</v>
      </c>
      <c r="G1385">
        <v>2</v>
      </c>
      <c r="H1385">
        <f>IF(ISBLANK(G1385),AVERAGE(Table4[Quantity]),(G1385))</f>
        <v>2</v>
      </c>
      <c r="I1385">
        <v>160.21</v>
      </c>
      <c r="J1385">
        <f>IF(ISBLANK(I1385),AVERAGE(Table4[Unit_Price]),(I1385))</f>
        <v>160.21</v>
      </c>
      <c r="K1385">
        <v>0.09</v>
      </c>
      <c r="L1385">
        <f>Table4[[#This Row],[Quantity cleaned]]*Table4[[#This Row],[Unit Price Cleaned]]*(1-Table4[[#This Row],[Discount]])</f>
        <v>291.5822</v>
      </c>
      <c r="M1385">
        <f>IF(ISBLANK(L1385),AVERAGE(Table4[Total Amount]),(L1385))</f>
        <v>291.5822</v>
      </c>
      <c r="N1385" t="str">
        <f>_xlfn.XLOOKUP(Table4[[#This Row],[Product_ID]],Product_Dim[Product_ID],Product_Dim[Product_Name],"Missing")</f>
        <v>Fitness Resistance Bands</v>
      </c>
      <c r="O1385" t="str">
        <f>_xlfn.XLOOKUP(Table4[[#This Row],[Product_ID]],Product_Dim[Product_ID],Product_Dim[Category],0)</f>
        <v>Sports</v>
      </c>
      <c r="P1385">
        <f>_xlfn.XLOOKUP(Table4[[#This Row],[Product_ID]],Product_Dim[Product_ID],Product_Dim[Cost Cleaned2],"0")</f>
        <v>152.91999999999999</v>
      </c>
      <c r="Q1385" s="4">
        <f>IFERROR(Table4[[#This Row],[Total Amount]]-Table4[[#This Row],[Cost]]*Table4[[#This Row],[Quantity]],0)</f>
        <v>-14.257799999999975</v>
      </c>
    </row>
    <row r="1386" spans="1:17" x14ac:dyDescent="0.35">
      <c r="A1386" t="s">
        <v>3199</v>
      </c>
      <c r="B1386" s="1">
        <v>45742</v>
      </c>
      <c r="C1386" t="s">
        <v>122</v>
      </c>
      <c r="D1386" t="s">
        <v>1636</v>
      </c>
      <c r="E1386" t="s">
        <v>1786</v>
      </c>
      <c r="F1386" t="str">
        <f>_xlfn.XLOOKUP(Table4[[#This Row],[Store_ID]],Table2[Store_ID],Table2[Region],"Unknown")</f>
        <v>South</v>
      </c>
      <c r="G1386">
        <v>1</v>
      </c>
      <c r="H1386">
        <f>IF(ISBLANK(G1386),AVERAGE(Table4[Quantity]),(G1386))</f>
        <v>1</v>
      </c>
      <c r="I1386">
        <v>713.63</v>
      </c>
      <c r="J1386">
        <f>IF(ISBLANK(I1386),AVERAGE(Table4[Unit_Price]),(I1386))</f>
        <v>713.63</v>
      </c>
      <c r="K1386">
        <v>0.28000000000000003</v>
      </c>
      <c r="L1386">
        <f>Table4[[#This Row],[Quantity cleaned]]*Table4[[#This Row],[Unit Price Cleaned]]*(1-Table4[[#This Row],[Discount]])</f>
        <v>513.81359999999995</v>
      </c>
      <c r="M1386">
        <f>IF(ISBLANK(L1386),AVERAGE(Table4[Total Amount]),(L1386))</f>
        <v>513.81359999999995</v>
      </c>
      <c r="N1386" t="str">
        <f>_xlfn.XLOOKUP(Table4[[#This Row],[Product_ID]],Product_Dim[Product_ID],Product_Dim[Product_Name],"Missing")</f>
        <v>Makeup Brush Set</v>
      </c>
      <c r="O1386" t="str">
        <f>_xlfn.XLOOKUP(Table4[[#This Row],[Product_ID]],Product_Dim[Product_ID],Product_Dim[Category],0)</f>
        <v>Beauty</v>
      </c>
      <c r="P1386">
        <f>_xlfn.XLOOKUP(Table4[[#This Row],[Product_ID]],Product_Dim[Product_ID],Product_Dim[Cost Cleaned2],"0")</f>
        <v>254.04361702127662</v>
      </c>
      <c r="Q1386" s="4">
        <f>IFERROR(Table4[[#This Row],[Total Amount]]-Table4[[#This Row],[Cost]]*Table4[[#This Row],[Quantity]],0)</f>
        <v>259.76998297872331</v>
      </c>
    </row>
    <row r="1387" spans="1:17" x14ac:dyDescent="0.35">
      <c r="A1387" t="s">
        <v>3200</v>
      </c>
      <c r="B1387" s="1">
        <v>45447</v>
      </c>
      <c r="C1387" t="s">
        <v>727</v>
      </c>
      <c r="D1387" t="s">
        <v>1728</v>
      </c>
      <c r="E1387" t="s">
        <v>1773</v>
      </c>
      <c r="F1387" t="str">
        <f>_xlfn.XLOOKUP(Table4[[#This Row],[Store_ID]],Table2[Store_ID],Table2[Region],"Unknown")</f>
        <v>South</v>
      </c>
      <c r="G1387">
        <v>2</v>
      </c>
      <c r="H1387">
        <f>IF(ISBLANK(G1387),AVERAGE(Table4[Quantity]),(G1387))</f>
        <v>2</v>
      </c>
      <c r="I1387">
        <v>224.69</v>
      </c>
      <c r="J1387">
        <f>IF(ISBLANK(I1387),AVERAGE(Table4[Unit_Price]),(I1387))</f>
        <v>224.69</v>
      </c>
      <c r="K1387">
        <v>0.2</v>
      </c>
      <c r="L1387">
        <f>Table4[[#This Row],[Quantity cleaned]]*Table4[[#This Row],[Unit Price Cleaned]]*(1-Table4[[#This Row],[Discount]])</f>
        <v>359.50400000000002</v>
      </c>
      <c r="M1387">
        <f>IF(ISBLANK(L1387),AVERAGE(Table4[Total Amount]),(L1387))</f>
        <v>359.50400000000002</v>
      </c>
      <c r="N1387" t="str">
        <f>_xlfn.XLOOKUP(Table4[[#This Row],[Product_ID]],Product_Dim[Product_ID],Product_Dim[Product_Name],"Missing")</f>
        <v>USB-C Laptop Charger</v>
      </c>
      <c r="O1387" t="str">
        <f>_xlfn.XLOOKUP(Table4[[#This Row],[Product_ID]],Product_Dim[Product_ID],Product_Dim[Category],0)</f>
        <v>Electronics</v>
      </c>
      <c r="P1387">
        <f>_xlfn.XLOOKUP(Table4[[#This Row],[Product_ID]],Product_Dim[Product_ID],Product_Dim[Cost Cleaned2],"0")</f>
        <v>377.52</v>
      </c>
      <c r="Q1387" s="4">
        <f>IFERROR(Table4[[#This Row],[Total Amount]]-Table4[[#This Row],[Cost]]*Table4[[#This Row],[Quantity]],0)</f>
        <v>-395.53599999999994</v>
      </c>
    </row>
    <row r="1388" spans="1:17" x14ac:dyDescent="0.35">
      <c r="A1388" t="s">
        <v>3201</v>
      </c>
      <c r="B1388" s="1">
        <v>45733</v>
      </c>
      <c r="C1388" t="s">
        <v>1395</v>
      </c>
      <c r="D1388" t="s">
        <v>1582</v>
      </c>
      <c r="E1388" t="s">
        <v>1793</v>
      </c>
      <c r="F1388" t="str">
        <f>_xlfn.XLOOKUP(Table4[[#This Row],[Store_ID]],Table2[Store_ID],Table2[Region],"Unknown")</f>
        <v>South</v>
      </c>
      <c r="G1388">
        <v>2</v>
      </c>
      <c r="H1388">
        <f>IF(ISBLANK(G1388),AVERAGE(Table4[Quantity]),(G1388))</f>
        <v>2</v>
      </c>
      <c r="I1388">
        <v>740.57</v>
      </c>
      <c r="J1388">
        <f>IF(ISBLANK(I1388),AVERAGE(Table4[Unit_Price]),(I1388))</f>
        <v>740.57</v>
      </c>
      <c r="K1388">
        <v>0.06</v>
      </c>
      <c r="L1388">
        <f>Table4[[#This Row],[Quantity cleaned]]*Table4[[#This Row],[Unit Price Cleaned]]*(1-Table4[[#This Row],[Discount]])</f>
        <v>1392.2716</v>
      </c>
      <c r="M1388">
        <f>IF(ISBLANK(L1388),AVERAGE(Table4[Total Amount]),(L1388))</f>
        <v>1392.2716</v>
      </c>
      <c r="N1388" t="str">
        <f>_xlfn.XLOOKUP(Table4[[#This Row],[Product_ID]],Product_Dim[Product_ID],Product_Dim[Product_Name],"Missing")</f>
        <v>Outdoor Sports Water Bottle</v>
      </c>
      <c r="O1388" t="str">
        <f>_xlfn.XLOOKUP(Table4[[#This Row],[Product_ID]],Product_Dim[Product_ID],Product_Dim[Category],0)</f>
        <v>Sports</v>
      </c>
      <c r="P1388">
        <f>_xlfn.XLOOKUP(Table4[[#This Row],[Product_ID]],Product_Dim[Product_ID],Product_Dim[Cost Cleaned2],"0")</f>
        <v>131.51</v>
      </c>
      <c r="Q1388" s="4">
        <f>IFERROR(Table4[[#This Row],[Total Amount]]-Table4[[#This Row],[Cost]]*Table4[[#This Row],[Quantity]],0)</f>
        <v>1129.2516000000001</v>
      </c>
    </row>
    <row r="1389" spans="1:17" x14ac:dyDescent="0.35">
      <c r="A1389" t="s">
        <v>3202</v>
      </c>
      <c r="B1389" s="1">
        <v>45373</v>
      </c>
      <c r="C1389" t="s">
        <v>476</v>
      </c>
      <c r="D1389" t="s">
        <v>1564</v>
      </c>
      <c r="E1389" t="s">
        <v>1760</v>
      </c>
      <c r="F1389" t="str">
        <f>_xlfn.XLOOKUP(Table4[[#This Row],[Store_ID]],Table2[Store_ID],Table2[Region],"Unknown")</f>
        <v>North</v>
      </c>
      <c r="G1389">
        <v>3</v>
      </c>
      <c r="H1389">
        <f>IF(ISBLANK(G1389),AVERAGE(Table4[Quantity]),(G1389))</f>
        <v>3</v>
      </c>
      <c r="I1389">
        <v>250.14</v>
      </c>
      <c r="J1389">
        <f>IF(ISBLANK(I1389),AVERAGE(Table4[Unit_Price]),(I1389))</f>
        <v>250.14</v>
      </c>
      <c r="K1389">
        <v>0.23</v>
      </c>
      <c r="L1389">
        <f>Table4[[#This Row],[Quantity cleaned]]*Table4[[#This Row],[Unit Price Cleaned]]*(1-Table4[[#This Row],[Discount]])</f>
        <v>577.82339999999999</v>
      </c>
      <c r="M1389">
        <f>IF(ISBLANK(L1389),AVERAGE(Table4[Total Amount]),(L1389))</f>
        <v>577.82339999999999</v>
      </c>
      <c r="N1389" t="str">
        <f>_xlfn.XLOOKUP(Table4[[#This Row],[Product_ID]],Product_Dim[Product_ID],Product_Dim[Product_Name],"Missing")</f>
        <v>HD Smart TV Stick</v>
      </c>
      <c r="O1389" t="str">
        <f>_xlfn.XLOOKUP(Table4[[#This Row],[Product_ID]],Product_Dim[Product_ID],Product_Dim[Category],0)</f>
        <v>Electronics</v>
      </c>
      <c r="P1389">
        <f>_xlfn.XLOOKUP(Table4[[#This Row],[Product_ID]],Product_Dim[Product_ID],Product_Dim[Cost Cleaned2],"0")</f>
        <v>449.4</v>
      </c>
      <c r="Q1389" s="4">
        <f>IFERROR(Table4[[#This Row],[Total Amount]]-Table4[[#This Row],[Cost]]*Table4[[#This Row],[Quantity]],0)</f>
        <v>-770.37659999999983</v>
      </c>
    </row>
    <row r="1390" spans="1:17" x14ac:dyDescent="0.35">
      <c r="A1390" t="s">
        <v>3203</v>
      </c>
      <c r="B1390" s="1">
        <v>45655</v>
      </c>
      <c r="C1390" t="s">
        <v>84</v>
      </c>
      <c r="D1390" t="s">
        <v>1738</v>
      </c>
      <c r="E1390" t="s">
        <v>1807</v>
      </c>
      <c r="F1390" t="str">
        <f>_xlfn.XLOOKUP(Table4[[#This Row],[Store_ID]],Table2[Store_ID],Table2[Region],"Unknown")</f>
        <v>East</v>
      </c>
      <c r="G1390">
        <v>3</v>
      </c>
      <c r="H1390">
        <f>IF(ISBLANK(G1390),AVERAGE(Table4[Quantity]),(G1390))</f>
        <v>3</v>
      </c>
      <c r="I1390">
        <v>34.97</v>
      </c>
      <c r="J1390">
        <f>IF(ISBLANK(I1390),AVERAGE(Table4[Unit_Price]),(I1390))</f>
        <v>34.97</v>
      </c>
      <c r="K1390">
        <v>0.01</v>
      </c>
      <c r="L1390">
        <f>Table4[[#This Row],[Quantity cleaned]]*Table4[[#This Row],[Unit Price Cleaned]]*(1-Table4[[#This Row],[Discount]])</f>
        <v>103.8609</v>
      </c>
      <c r="M1390">
        <f>IF(ISBLANK(L1390),AVERAGE(Table4[Total Amount]),(L1390))</f>
        <v>103.8609</v>
      </c>
      <c r="N1390" t="str">
        <f>_xlfn.XLOOKUP(Table4[[#This Row],[Product_ID]],Product_Dim[Product_ID],Product_Dim[Product_Name],"Missing")</f>
        <v>Portable Bluetooth Speaker</v>
      </c>
      <c r="O1390" t="str">
        <f>_xlfn.XLOOKUP(Table4[[#This Row],[Product_ID]],Product_Dim[Product_ID],Product_Dim[Category],0)</f>
        <v>Electronics</v>
      </c>
      <c r="P1390">
        <f>_xlfn.XLOOKUP(Table4[[#This Row],[Product_ID]],Product_Dim[Product_ID],Product_Dim[Cost Cleaned2],"0")</f>
        <v>431.67</v>
      </c>
      <c r="Q1390" s="4">
        <f>IFERROR(Table4[[#This Row],[Total Amount]]-Table4[[#This Row],[Cost]]*Table4[[#This Row],[Quantity]],0)</f>
        <v>-1191.1491000000001</v>
      </c>
    </row>
    <row r="1391" spans="1:17" x14ac:dyDescent="0.35">
      <c r="A1391" t="s">
        <v>3204</v>
      </c>
      <c r="B1391" s="1">
        <v>45868</v>
      </c>
      <c r="C1391" t="s">
        <v>955</v>
      </c>
      <c r="D1391" t="s">
        <v>1626</v>
      </c>
      <c r="E1391" t="s">
        <v>1798</v>
      </c>
      <c r="F1391" t="str">
        <f>_xlfn.XLOOKUP(Table4[[#This Row],[Store_ID]],Table2[Store_ID],Table2[Region],"Unknown")</f>
        <v>West</v>
      </c>
      <c r="G1391">
        <v>1</v>
      </c>
      <c r="H1391">
        <f>IF(ISBLANK(G1391),AVERAGE(Table4[Quantity]),(G1391))</f>
        <v>1</v>
      </c>
      <c r="I1391">
        <v>653.91</v>
      </c>
      <c r="J1391">
        <f>IF(ISBLANK(I1391),AVERAGE(Table4[Unit_Price]),(I1391))</f>
        <v>653.91</v>
      </c>
      <c r="K1391">
        <v>0.3</v>
      </c>
      <c r="L1391">
        <f>Table4[[#This Row],[Quantity cleaned]]*Table4[[#This Row],[Unit Price Cleaned]]*(1-Table4[[#This Row],[Discount]])</f>
        <v>457.73699999999997</v>
      </c>
      <c r="M1391">
        <f>IF(ISBLANK(L1391),AVERAGE(Table4[Total Amount]),(L1391))</f>
        <v>457.73699999999997</v>
      </c>
      <c r="N1391" t="str">
        <f>_xlfn.XLOOKUP(Table4[[#This Row],[Product_ID]],Product_Dim[Product_ID],Product_Dim[Product_Name],"Missing")</f>
        <v>Smart Home WiFi Camera</v>
      </c>
      <c r="O1391" t="str">
        <f>_xlfn.XLOOKUP(Table4[[#This Row],[Product_ID]],Product_Dim[Product_ID],Product_Dim[Category],0)</f>
        <v>Electronics</v>
      </c>
      <c r="P1391">
        <f>_xlfn.XLOOKUP(Table4[[#This Row],[Product_ID]],Product_Dim[Product_ID],Product_Dim[Cost Cleaned2],"0")</f>
        <v>450.71</v>
      </c>
      <c r="Q1391" s="4">
        <f>IFERROR(Table4[[#This Row],[Total Amount]]-Table4[[#This Row],[Cost]]*Table4[[#This Row],[Quantity]],0)</f>
        <v>7.0269999999999868</v>
      </c>
    </row>
    <row r="1392" spans="1:17" x14ac:dyDescent="0.35">
      <c r="A1392" t="s">
        <v>3205</v>
      </c>
      <c r="B1392" s="1">
        <v>45338</v>
      </c>
      <c r="C1392" t="s">
        <v>1131</v>
      </c>
      <c r="D1392" t="s">
        <v>1674</v>
      </c>
      <c r="E1392" t="s">
        <v>1760</v>
      </c>
      <c r="F1392" t="str">
        <f>_xlfn.XLOOKUP(Table4[[#This Row],[Store_ID]],Table2[Store_ID],Table2[Region],"Unknown")</f>
        <v>North</v>
      </c>
      <c r="G1392">
        <v>1</v>
      </c>
      <c r="H1392">
        <f>IF(ISBLANK(G1392),AVERAGE(Table4[Quantity]),(G1392))</f>
        <v>1</v>
      </c>
      <c r="I1392">
        <v>997.87</v>
      </c>
      <c r="J1392">
        <f>IF(ISBLANK(I1392),AVERAGE(Table4[Unit_Price]),(I1392))</f>
        <v>997.87</v>
      </c>
      <c r="K1392">
        <v>0.24</v>
      </c>
      <c r="L1392">
        <f>Table4[[#This Row],[Quantity cleaned]]*Table4[[#This Row],[Unit Price Cleaned]]*(1-Table4[[#This Row],[Discount]])</f>
        <v>758.38120000000004</v>
      </c>
      <c r="M1392">
        <f>IF(ISBLANK(L1392),AVERAGE(Table4[Total Amount]),(L1392))</f>
        <v>758.38120000000004</v>
      </c>
      <c r="N1392" t="str">
        <f>_xlfn.XLOOKUP(Table4[[#This Row],[Product_ID]],Product_Dim[Product_ID],Product_Dim[Product_Name],"Missing")</f>
        <v>Women's Hair Dryer Brush</v>
      </c>
      <c r="O1392" t="str">
        <f>_xlfn.XLOOKUP(Table4[[#This Row],[Product_ID]],Product_Dim[Product_ID],Product_Dim[Category],0)</f>
        <v>Beauty</v>
      </c>
      <c r="P1392">
        <f>_xlfn.XLOOKUP(Table4[[#This Row],[Product_ID]],Product_Dim[Product_ID],Product_Dim[Cost Cleaned2],"0")</f>
        <v>340.39</v>
      </c>
      <c r="Q1392" s="4">
        <f>IFERROR(Table4[[#This Row],[Total Amount]]-Table4[[#This Row],[Cost]]*Table4[[#This Row],[Quantity]],0)</f>
        <v>417.99120000000005</v>
      </c>
    </row>
    <row r="1393" spans="1:17" x14ac:dyDescent="0.35">
      <c r="A1393" t="s">
        <v>3206</v>
      </c>
      <c r="B1393" s="1">
        <v>45349</v>
      </c>
      <c r="C1393" t="s">
        <v>673</v>
      </c>
      <c r="D1393" t="s">
        <v>1720</v>
      </c>
      <c r="E1393" t="s">
        <v>1793</v>
      </c>
      <c r="F1393" t="str">
        <f>_xlfn.XLOOKUP(Table4[[#This Row],[Store_ID]],Table2[Store_ID],Table2[Region],"Unknown")</f>
        <v>South</v>
      </c>
      <c r="G1393">
        <v>1</v>
      </c>
      <c r="H1393">
        <f>IF(ISBLANK(G1393),AVERAGE(Table4[Quantity]),(G1393))</f>
        <v>1</v>
      </c>
      <c r="I1393">
        <v>174.27</v>
      </c>
      <c r="J1393">
        <f>IF(ISBLANK(I1393),AVERAGE(Table4[Unit_Price]),(I1393))</f>
        <v>174.27</v>
      </c>
      <c r="K1393">
        <v>0.27</v>
      </c>
      <c r="L1393">
        <f>Table4[[#This Row],[Quantity cleaned]]*Table4[[#This Row],[Unit Price Cleaned]]*(1-Table4[[#This Row],[Discount]])</f>
        <v>127.2171</v>
      </c>
      <c r="M1393">
        <f>IF(ISBLANK(L1393),AVERAGE(Table4[Total Amount]),(L1393))</f>
        <v>127.2171</v>
      </c>
      <c r="N1393" t="str">
        <f>_xlfn.XLOOKUP(Table4[[#This Row],[Product_ID]],Product_Dim[Product_ID],Product_Dim[Product_Name],"Missing")</f>
        <v>Face Foundation Kit</v>
      </c>
      <c r="O1393" t="str">
        <f>_xlfn.XLOOKUP(Table4[[#This Row],[Product_ID]],Product_Dim[Product_ID],Product_Dim[Category],0)</f>
        <v>Beauty</v>
      </c>
      <c r="P1393">
        <f>_xlfn.XLOOKUP(Table4[[#This Row],[Product_ID]],Product_Dim[Product_ID],Product_Dim[Cost Cleaned2],"0")</f>
        <v>183.04</v>
      </c>
      <c r="Q1393" s="4">
        <f>IFERROR(Table4[[#This Row],[Total Amount]]-Table4[[#This Row],[Cost]]*Table4[[#This Row],[Quantity]],0)</f>
        <v>-55.82289999999999</v>
      </c>
    </row>
    <row r="1394" spans="1:17" x14ac:dyDescent="0.35">
      <c r="A1394" t="s">
        <v>3207</v>
      </c>
      <c r="B1394" s="1">
        <v>45368</v>
      </c>
      <c r="C1394" t="s">
        <v>397</v>
      </c>
      <c r="D1394" t="s">
        <v>1640</v>
      </c>
      <c r="E1394" t="s">
        <v>1773</v>
      </c>
      <c r="F1394" t="str">
        <f>_xlfn.XLOOKUP(Table4[[#This Row],[Store_ID]],Table2[Store_ID],Table2[Region],"Unknown")</f>
        <v>South</v>
      </c>
      <c r="G1394">
        <v>3</v>
      </c>
      <c r="H1394">
        <f>IF(ISBLANK(G1394),AVERAGE(Table4[Quantity]),(G1394))</f>
        <v>3</v>
      </c>
      <c r="I1394">
        <v>847.44</v>
      </c>
      <c r="J1394">
        <f>IF(ISBLANK(I1394),AVERAGE(Table4[Unit_Price]),(I1394))</f>
        <v>847.44</v>
      </c>
      <c r="K1394">
        <v>0.17</v>
      </c>
      <c r="L1394">
        <f>Table4[[#This Row],[Quantity cleaned]]*Table4[[#This Row],[Unit Price Cleaned]]*(1-Table4[[#This Row],[Discount]])</f>
        <v>2110.1255999999998</v>
      </c>
      <c r="M1394">
        <f>IF(ISBLANK(L1394),AVERAGE(Table4[Total Amount]),(L1394))</f>
        <v>2110.1255999999998</v>
      </c>
      <c r="N1394" t="str">
        <f>_xlfn.XLOOKUP(Table4[[#This Row],[Product_ID]],Product_Dim[Product_ID],Product_Dim[Product_Name],"Missing")</f>
        <v>Men's Roll-On Perfume</v>
      </c>
      <c r="O1394" t="str">
        <f>_xlfn.XLOOKUP(Table4[[#This Row],[Product_ID]],Product_Dim[Product_ID],Product_Dim[Category],0)</f>
        <v>Beauty</v>
      </c>
      <c r="P1394">
        <f>_xlfn.XLOOKUP(Table4[[#This Row],[Product_ID]],Product_Dim[Product_ID],Product_Dim[Cost Cleaned2],"0")</f>
        <v>43.29</v>
      </c>
      <c r="Q1394" s="4">
        <f>IFERROR(Table4[[#This Row],[Total Amount]]-Table4[[#This Row],[Cost]]*Table4[[#This Row],[Quantity]],0)</f>
        <v>1980.2556</v>
      </c>
    </row>
    <row r="1395" spans="1:17" x14ac:dyDescent="0.35">
      <c r="A1395" t="s">
        <v>3208</v>
      </c>
      <c r="B1395" s="1">
        <v>45243</v>
      </c>
      <c r="C1395" t="s">
        <v>1323</v>
      </c>
      <c r="D1395" t="s">
        <v>1543</v>
      </c>
      <c r="E1395" t="s">
        <v>1755</v>
      </c>
      <c r="F1395" t="str">
        <f>_xlfn.XLOOKUP(Table4[[#This Row],[Store_ID]],Table2[Store_ID],Table2[Region],"Unknown")</f>
        <v>South</v>
      </c>
      <c r="G1395">
        <v>1</v>
      </c>
      <c r="H1395">
        <f>IF(ISBLANK(G1395),AVERAGE(Table4[Quantity]),(G1395))</f>
        <v>1</v>
      </c>
      <c r="I1395">
        <v>493.45</v>
      </c>
      <c r="J1395">
        <f>IF(ISBLANK(I1395),AVERAGE(Table4[Unit_Price]),(I1395))</f>
        <v>493.45</v>
      </c>
      <c r="K1395">
        <v>0.09</v>
      </c>
      <c r="L1395">
        <f>Table4[[#This Row],[Quantity cleaned]]*Table4[[#This Row],[Unit Price Cleaned]]*(1-Table4[[#This Row],[Discount]])</f>
        <v>449.03950000000003</v>
      </c>
      <c r="M1395">
        <f>IF(ISBLANK(L1395),AVERAGE(Table4[Total Amount]),(L1395))</f>
        <v>449.03950000000003</v>
      </c>
      <c r="N1395" t="str">
        <f>_xlfn.XLOOKUP(Table4[[#This Row],[Product_ID]],Product_Dim[Product_ID],Product_Dim[Product_Name],"Missing")</f>
        <v>Women's Casual Hoodie</v>
      </c>
      <c r="O1395" t="str">
        <f>_xlfn.XLOOKUP(Table4[[#This Row],[Product_ID]],Product_Dim[Product_ID],Product_Dim[Category],0)</f>
        <v>Clothing</v>
      </c>
      <c r="P1395">
        <f>_xlfn.XLOOKUP(Table4[[#This Row],[Product_ID]],Product_Dim[Product_ID],Product_Dim[Cost Cleaned2],"0")</f>
        <v>254.04361702127662</v>
      </c>
      <c r="Q1395" s="4">
        <f>IFERROR(Table4[[#This Row],[Total Amount]]-Table4[[#This Row],[Cost]]*Table4[[#This Row],[Quantity]],0)</f>
        <v>194.99588297872342</v>
      </c>
    </row>
    <row r="1396" spans="1:17" x14ac:dyDescent="0.35">
      <c r="A1396" t="s">
        <v>3209</v>
      </c>
      <c r="B1396" s="1">
        <v>45577</v>
      </c>
      <c r="C1396" t="s">
        <v>741</v>
      </c>
      <c r="D1396" t="s">
        <v>1666</v>
      </c>
      <c r="E1396" t="s">
        <v>1755</v>
      </c>
      <c r="F1396" t="str">
        <f>_xlfn.XLOOKUP(Table4[[#This Row],[Store_ID]],Table2[Store_ID],Table2[Region],"Unknown")</f>
        <v>South</v>
      </c>
      <c r="G1396">
        <v>4</v>
      </c>
      <c r="H1396">
        <f>IF(ISBLANK(G1396),AVERAGE(Table4[Quantity]),(G1396))</f>
        <v>4</v>
      </c>
      <c r="I1396">
        <v>111.66</v>
      </c>
      <c r="J1396">
        <f>IF(ISBLANK(I1396),AVERAGE(Table4[Unit_Price]),(I1396))</f>
        <v>111.66</v>
      </c>
      <c r="K1396">
        <v>0.14000000000000001</v>
      </c>
      <c r="L1396">
        <f>Table4[[#This Row],[Quantity cleaned]]*Table4[[#This Row],[Unit Price Cleaned]]*(1-Table4[[#This Row],[Discount]])</f>
        <v>384.11039999999997</v>
      </c>
      <c r="M1396">
        <f>IF(ISBLANK(L1396),AVERAGE(Table4[Total Amount]),(L1396))</f>
        <v>384.11039999999997</v>
      </c>
      <c r="N1396" t="str">
        <f>_xlfn.XLOOKUP(Table4[[#This Row],[Product_ID]],Product_Dim[Product_ID],Product_Dim[Product_Name],"Missing")</f>
        <v>Laptop Cooling Pad</v>
      </c>
      <c r="O1396" t="str">
        <f>_xlfn.XLOOKUP(Table4[[#This Row],[Product_ID]],Product_Dim[Product_ID],Product_Dim[Category],0)</f>
        <v>Electronics</v>
      </c>
      <c r="P1396">
        <f>_xlfn.XLOOKUP(Table4[[#This Row],[Product_ID]],Product_Dim[Product_ID],Product_Dim[Cost Cleaned2],"0")</f>
        <v>86.42</v>
      </c>
      <c r="Q1396" s="4">
        <f>IFERROR(Table4[[#This Row],[Total Amount]]-Table4[[#This Row],[Cost]]*Table4[[#This Row],[Quantity]],0)</f>
        <v>38.430399999999963</v>
      </c>
    </row>
    <row r="1397" spans="1:17" x14ac:dyDescent="0.35">
      <c r="A1397" t="s">
        <v>3210</v>
      </c>
      <c r="B1397" s="1">
        <v>45343</v>
      </c>
      <c r="C1397" t="s">
        <v>879</v>
      </c>
      <c r="D1397" t="s">
        <v>1722</v>
      </c>
      <c r="E1397" t="s">
        <v>1786</v>
      </c>
      <c r="F1397" t="str">
        <f>_xlfn.XLOOKUP(Table4[[#This Row],[Store_ID]],Table2[Store_ID],Table2[Region],"Unknown")</f>
        <v>South</v>
      </c>
      <c r="G1397">
        <v>1</v>
      </c>
      <c r="H1397">
        <f>IF(ISBLANK(G1397),AVERAGE(Table4[Quantity]),(G1397))</f>
        <v>1</v>
      </c>
      <c r="I1397">
        <v>413.65</v>
      </c>
      <c r="J1397">
        <f>IF(ISBLANK(I1397),AVERAGE(Table4[Unit_Price]),(I1397))</f>
        <v>413.65</v>
      </c>
      <c r="K1397">
        <v>0.1</v>
      </c>
      <c r="L1397">
        <f>Table4[[#This Row],[Quantity cleaned]]*Table4[[#This Row],[Unit Price Cleaned]]*(1-Table4[[#This Row],[Discount]])</f>
        <v>372.28499999999997</v>
      </c>
      <c r="M1397">
        <f>IF(ISBLANK(L1397),AVERAGE(Table4[Total Amount]),(L1397))</f>
        <v>372.28499999999997</v>
      </c>
      <c r="N1397" t="str">
        <f>_xlfn.XLOOKUP(Table4[[#This Row],[Product_ID]],Product_Dim[Product_ID],Product_Dim[Product_Name],"Missing")</f>
        <v>Gaming Mouse Pad XL</v>
      </c>
      <c r="O1397" t="str">
        <f>_xlfn.XLOOKUP(Table4[[#This Row],[Product_ID]],Product_Dim[Product_ID],Product_Dim[Category],0)</f>
        <v>Electronics</v>
      </c>
      <c r="P1397">
        <f>_xlfn.XLOOKUP(Table4[[#This Row],[Product_ID]],Product_Dim[Product_ID],Product_Dim[Cost Cleaned2],"0")</f>
        <v>340.14</v>
      </c>
      <c r="Q1397" s="4">
        <f>IFERROR(Table4[[#This Row],[Total Amount]]-Table4[[#This Row],[Cost]]*Table4[[#This Row],[Quantity]],0)</f>
        <v>32.144999999999982</v>
      </c>
    </row>
    <row r="1398" spans="1:17" x14ac:dyDescent="0.35">
      <c r="A1398" t="s">
        <v>3211</v>
      </c>
      <c r="B1398" s="1">
        <v>45744</v>
      </c>
      <c r="C1398" t="s">
        <v>1459</v>
      </c>
      <c r="D1398" t="s">
        <v>1720</v>
      </c>
      <c r="E1398" t="s">
        <v>1780</v>
      </c>
      <c r="F1398" t="str">
        <f>_xlfn.XLOOKUP(Table4[[#This Row],[Store_ID]],Table2[Store_ID],Table2[Region],"Unknown")</f>
        <v>South</v>
      </c>
      <c r="G1398">
        <v>1</v>
      </c>
      <c r="H1398">
        <f>IF(ISBLANK(G1398),AVERAGE(Table4[Quantity]),(G1398))</f>
        <v>1</v>
      </c>
      <c r="I1398">
        <v>317.14999999999998</v>
      </c>
      <c r="J1398">
        <f>IF(ISBLANK(I1398),AVERAGE(Table4[Unit_Price]),(I1398))</f>
        <v>317.14999999999998</v>
      </c>
      <c r="K1398">
        <v>0.24</v>
      </c>
      <c r="L1398">
        <f>Table4[[#This Row],[Quantity cleaned]]*Table4[[#This Row],[Unit Price Cleaned]]*(1-Table4[[#This Row],[Discount]])</f>
        <v>241.03399999999999</v>
      </c>
      <c r="M1398">
        <f>IF(ISBLANK(L1398),AVERAGE(Table4[Total Amount]),(L1398))</f>
        <v>241.03399999999999</v>
      </c>
      <c r="N1398" t="str">
        <f>_xlfn.XLOOKUP(Table4[[#This Row],[Product_ID]],Product_Dim[Product_ID],Product_Dim[Product_Name],"Missing")</f>
        <v>Face Foundation Kit</v>
      </c>
      <c r="O1398" t="str">
        <f>_xlfn.XLOOKUP(Table4[[#This Row],[Product_ID]],Product_Dim[Product_ID],Product_Dim[Category],0)</f>
        <v>Beauty</v>
      </c>
      <c r="P1398">
        <f>_xlfn.XLOOKUP(Table4[[#This Row],[Product_ID]],Product_Dim[Product_ID],Product_Dim[Cost Cleaned2],"0")</f>
        <v>183.04</v>
      </c>
      <c r="Q1398" s="4">
        <f>IFERROR(Table4[[#This Row],[Total Amount]]-Table4[[#This Row],[Cost]]*Table4[[#This Row],[Quantity]],0)</f>
        <v>57.994</v>
      </c>
    </row>
    <row r="1399" spans="1:17" x14ac:dyDescent="0.35">
      <c r="A1399" t="s">
        <v>3212</v>
      </c>
      <c r="B1399" s="1">
        <v>45873</v>
      </c>
      <c r="C1399" t="s">
        <v>1119</v>
      </c>
      <c r="D1399" t="s">
        <v>1718</v>
      </c>
      <c r="E1399" t="s">
        <v>1751</v>
      </c>
      <c r="F1399" t="str">
        <f>_xlfn.XLOOKUP(Table4[[#This Row],[Store_ID]],Table2[Store_ID],Table2[Region],"Unknown")</f>
        <v>North</v>
      </c>
      <c r="G1399">
        <v>3</v>
      </c>
      <c r="H1399">
        <f>IF(ISBLANK(G1399),AVERAGE(Table4[Quantity]),(G1399))</f>
        <v>3</v>
      </c>
      <c r="I1399">
        <v>642.94000000000005</v>
      </c>
      <c r="J1399">
        <f>IF(ISBLANK(I1399),AVERAGE(Table4[Unit_Price]),(I1399))</f>
        <v>642.94000000000005</v>
      </c>
      <c r="K1399">
        <v>0.05</v>
      </c>
      <c r="L1399">
        <f>Table4[[#This Row],[Quantity cleaned]]*Table4[[#This Row],[Unit Price Cleaned]]*(1-Table4[[#This Row],[Discount]])</f>
        <v>1832.3790000000001</v>
      </c>
      <c r="M1399">
        <f>IF(ISBLANK(L1399),AVERAGE(Table4[Total Amount]),(L1399))</f>
        <v>1832.3790000000001</v>
      </c>
      <c r="N1399" t="str">
        <f>_xlfn.XLOOKUP(Table4[[#This Row],[Product_ID]],Product_Dim[Product_ID],Product_Dim[Product_Name],"Missing")</f>
        <v>Sports Wrist Sweatbands</v>
      </c>
      <c r="O1399" t="str">
        <f>_xlfn.XLOOKUP(Table4[[#This Row],[Product_ID]],Product_Dim[Product_ID],Product_Dim[Category],0)</f>
        <v>Sports</v>
      </c>
      <c r="P1399">
        <f>_xlfn.XLOOKUP(Table4[[#This Row],[Product_ID]],Product_Dim[Product_ID],Product_Dim[Cost Cleaned2],"0")</f>
        <v>131.24</v>
      </c>
      <c r="Q1399" s="4">
        <f>IFERROR(Table4[[#This Row],[Total Amount]]-Table4[[#This Row],[Cost]]*Table4[[#This Row],[Quantity]],0)</f>
        <v>1438.6590000000001</v>
      </c>
    </row>
    <row r="1400" spans="1:17" x14ac:dyDescent="0.35">
      <c r="A1400" t="s">
        <v>3213</v>
      </c>
      <c r="B1400" s="1">
        <v>45601</v>
      </c>
      <c r="C1400" t="s">
        <v>450</v>
      </c>
      <c r="D1400" t="s">
        <v>1656</v>
      </c>
      <c r="E1400" t="s">
        <v>1783</v>
      </c>
      <c r="F1400" t="str">
        <f>_xlfn.XLOOKUP(Table4[[#This Row],[Store_ID]],Table2[Store_ID],Table2[Region],"Unknown")</f>
        <v>East</v>
      </c>
      <c r="G1400">
        <v>4</v>
      </c>
      <c r="H1400">
        <f>IF(ISBLANK(G1400),AVERAGE(Table4[Quantity]),(G1400))</f>
        <v>4</v>
      </c>
      <c r="I1400">
        <v>559.59</v>
      </c>
      <c r="J1400">
        <f>IF(ISBLANK(I1400),AVERAGE(Table4[Unit_Price]),(I1400))</f>
        <v>559.59</v>
      </c>
      <c r="K1400">
        <v>0.19</v>
      </c>
      <c r="L1400">
        <f>Table4[[#This Row],[Quantity cleaned]]*Table4[[#This Row],[Unit Price Cleaned]]*(1-Table4[[#This Row],[Discount]])</f>
        <v>1813.0716000000002</v>
      </c>
      <c r="M1400">
        <f>IF(ISBLANK(L1400),AVERAGE(Table4[Total Amount]),(L1400))</f>
        <v>1813.0716000000002</v>
      </c>
      <c r="N1400" t="str">
        <f>_xlfn.XLOOKUP(Table4[[#This Row],[Product_ID]],Product_Dim[Product_ID],Product_Dim[Product_Name],"Missing")</f>
        <v>Foam Roller</v>
      </c>
      <c r="O1400" t="str">
        <f>_xlfn.XLOOKUP(Table4[[#This Row],[Product_ID]],Product_Dim[Product_ID],Product_Dim[Category],0)</f>
        <v>Sports</v>
      </c>
      <c r="P1400">
        <f>_xlfn.XLOOKUP(Table4[[#This Row],[Product_ID]],Product_Dim[Product_ID],Product_Dim[Cost Cleaned2],"0")</f>
        <v>30.62</v>
      </c>
      <c r="Q1400" s="4">
        <f>IFERROR(Table4[[#This Row],[Total Amount]]-Table4[[#This Row],[Cost]]*Table4[[#This Row],[Quantity]],0)</f>
        <v>1690.5916000000002</v>
      </c>
    </row>
    <row r="1401" spans="1:17" x14ac:dyDescent="0.35">
      <c r="A1401" t="s">
        <v>3214</v>
      </c>
      <c r="B1401" s="1">
        <v>45458</v>
      </c>
      <c r="C1401" t="s">
        <v>394</v>
      </c>
      <c r="D1401" t="s">
        <v>1600</v>
      </c>
      <c r="E1401" t="s">
        <v>1804</v>
      </c>
      <c r="F1401" t="str">
        <f>_xlfn.XLOOKUP(Table4[[#This Row],[Store_ID]],Table2[Store_ID],Table2[Region],"Unknown")</f>
        <v>East</v>
      </c>
      <c r="G1401">
        <v>1</v>
      </c>
      <c r="H1401">
        <f>IF(ISBLANK(G1401),AVERAGE(Table4[Quantity]),(G1401))</f>
        <v>1</v>
      </c>
      <c r="I1401">
        <v>758.54</v>
      </c>
      <c r="J1401">
        <f>IF(ISBLANK(I1401),AVERAGE(Table4[Unit_Price]),(I1401))</f>
        <v>758.54</v>
      </c>
      <c r="K1401">
        <v>0.28999999999999998</v>
      </c>
      <c r="L1401">
        <f>Table4[[#This Row],[Quantity cleaned]]*Table4[[#This Row],[Unit Price Cleaned]]*(1-Table4[[#This Row],[Discount]])</f>
        <v>538.5634</v>
      </c>
      <c r="M1401">
        <f>IF(ISBLANK(L1401),AVERAGE(Table4[Total Amount]),(L1401))</f>
        <v>538.5634</v>
      </c>
      <c r="N1401" t="str">
        <f>_xlfn.XLOOKUP(Table4[[#This Row],[Product_ID]],Product_Dim[Product_ID],Product_Dim[Product_Name],"Missing")</f>
        <v>Fabric Sofa Throw Blanket</v>
      </c>
      <c r="O1401" t="str">
        <f>_xlfn.XLOOKUP(Table4[[#This Row],[Product_ID]],Product_Dim[Product_ID],Product_Dim[Category],0)</f>
        <v>Home</v>
      </c>
      <c r="P1401">
        <f>_xlfn.XLOOKUP(Table4[[#This Row],[Product_ID]],Product_Dim[Product_ID],Product_Dim[Cost Cleaned2],"0")</f>
        <v>218.48</v>
      </c>
      <c r="Q1401" s="4">
        <f>IFERROR(Table4[[#This Row],[Total Amount]]-Table4[[#This Row],[Cost]]*Table4[[#This Row],[Quantity]],0)</f>
        <v>320.08339999999998</v>
      </c>
    </row>
    <row r="1402" spans="1:17" x14ac:dyDescent="0.35">
      <c r="A1402" t="s">
        <v>3215</v>
      </c>
      <c r="B1402" s="1">
        <v>45649</v>
      </c>
      <c r="C1402" t="s">
        <v>1420</v>
      </c>
      <c r="D1402" t="s">
        <v>1702</v>
      </c>
      <c r="E1402" t="s">
        <v>1795</v>
      </c>
      <c r="F1402" t="str">
        <f>_xlfn.XLOOKUP(Table4[[#This Row],[Store_ID]],Table2[Store_ID],Table2[Region],"Unknown")</f>
        <v>North</v>
      </c>
      <c r="G1402">
        <v>4</v>
      </c>
      <c r="H1402">
        <f>IF(ISBLANK(G1402),AVERAGE(Table4[Quantity]),(G1402))</f>
        <v>4</v>
      </c>
      <c r="I1402">
        <v>643.96</v>
      </c>
      <c r="J1402">
        <f>IF(ISBLANK(I1402),AVERAGE(Table4[Unit_Price]),(I1402))</f>
        <v>643.96</v>
      </c>
      <c r="K1402">
        <v>0.16</v>
      </c>
      <c r="L1402">
        <f>Table4[[#This Row],[Quantity cleaned]]*Table4[[#This Row],[Unit Price Cleaned]]*(1-Table4[[#This Row],[Discount]])</f>
        <v>2163.7056000000002</v>
      </c>
      <c r="M1402">
        <f>IF(ISBLANK(L1402),AVERAGE(Table4[Total Amount]),(L1402))</f>
        <v>2163.7056000000002</v>
      </c>
      <c r="N1402" t="str">
        <f>_xlfn.XLOOKUP(Table4[[#This Row],[Product_ID]],Product_Dim[Product_ID],Product_Dim[Product_Name],"Missing")</f>
        <v>Wall-Mounted Spice Rack</v>
      </c>
      <c r="O1402" t="str">
        <f>_xlfn.XLOOKUP(Table4[[#This Row],[Product_ID]],Product_Dim[Product_ID],Product_Dim[Category],0)</f>
        <v>Home</v>
      </c>
      <c r="P1402">
        <f>_xlfn.XLOOKUP(Table4[[#This Row],[Product_ID]],Product_Dim[Product_ID],Product_Dim[Cost Cleaned2],"0")</f>
        <v>143.43</v>
      </c>
      <c r="Q1402" s="4">
        <f>IFERROR(Table4[[#This Row],[Total Amount]]-Table4[[#This Row],[Cost]]*Table4[[#This Row],[Quantity]],0)</f>
        <v>1589.9856000000002</v>
      </c>
    </row>
    <row r="1403" spans="1:17" x14ac:dyDescent="0.35">
      <c r="A1403" t="s">
        <v>3216</v>
      </c>
      <c r="B1403" s="1">
        <v>45653</v>
      </c>
      <c r="C1403" t="s">
        <v>774</v>
      </c>
      <c r="D1403" t="s">
        <v>1590</v>
      </c>
      <c r="E1403" t="s">
        <v>1780</v>
      </c>
      <c r="F1403" t="str">
        <f>_xlfn.XLOOKUP(Table4[[#This Row],[Store_ID]],Table2[Store_ID],Table2[Region],"Unknown")</f>
        <v>South</v>
      </c>
      <c r="G1403">
        <v>1</v>
      </c>
      <c r="H1403">
        <f>IF(ISBLANK(G1403),AVERAGE(Table4[Quantity]),(G1403))</f>
        <v>1</v>
      </c>
      <c r="I1403">
        <v>882.73</v>
      </c>
      <c r="J1403">
        <f>IF(ISBLANK(I1403),AVERAGE(Table4[Unit_Price]),(I1403))</f>
        <v>882.73</v>
      </c>
      <c r="K1403">
        <v>0.1</v>
      </c>
      <c r="L1403">
        <f>Table4[[#This Row],[Quantity cleaned]]*Table4[[#This Row],[Unit Price Cleaned]]*(1-Table4[[#This Row],[Discount]])</f>
        <v>794.45699999999999</v>
      </c>
      <c r="M1403">
        <f>IF(ISBLANK(L1403),AVERAGE(Table4[Total Amount]),(L1403))</f>
        <v>794.45699999999999</v>
      </c>
      <c r="N1403" t="str">
        <f>_xlfn.XLOOKUP(Table4[[#This Row],[Product_ID]],Product_Dim[Product_ID],Product_Dim[Product_Name],"Missing")</f>
        <v>Foldable Camping Chair</v>
      </c>
      <c r="O1403" t="str">
        <f>_xlfn.XLOOKUP(Table4[[#This Row],[Product_ID]],Product_Dim[Product_ID],Product_Dim[Category],0)</f>
        <v>Sports</v>
      </c>
      <c r="P1403">
        <f>_xlfn.XLOOKUP(Table4[[#This Row],[Product_ID]],Product_Dim[Product_ID],Product_Dim[Cost Cleaned2],"0")</f>
        <v>166.06</v>
      </c>
      <c r="Q1403" s="4">
        <f>IFERROR(Table4[[#This Row],[Total Amount]]-Table4[[#This Row],[Cost]]*Table4[[#This Row],[Quantity]],0)</f>
        <v>628.39699999999993</v>
      </c>
    </row>
    <row r="1404" spans="1:17" x14ac:dyDescent="0.35">
      <c r="A1404" t="s">
        <v>3217</v>
      </c>
      <c r="B1404" s="1">
        <v>45378</v>
      </c>
      <c r="C1404" t="s">
        <v>1018</v>
      </c>
      <c r="D1404" t="s">
        <v>1724</v>
      </c>
      <c r="E1404" t="s">
        <v>1807</v>
      </c>
      <c r="F1404" t="str">
        <f>_xlfn.XLOOKUP(Table4[[#This Row],[Store_ID]],Table2[Store_ID],Table2[Region],"Unknown")</f>
        <v>East</v>
      </c>
      <c r="G1404">
        <v>2</v>
      </c>
      <c r="H1404">
        <f>IF(ISBLANK(G1404),AVERAGE(Table4[Quantity]),(G1404))</f>
        <v>2</v>
      </c>
      <c r="I1404">
        <v>600.03</v>
      </c>
      <c r="J1404">
        <f>IF(ISBLANK(I1404),AVERAGE(Table4[Unit_Price]),(I1404))</f>
        <v>600.03</v>
      </c>
      <c r="K1404">
        <v>0.26</v>
      </c>
      <c r="L1404">
        <f>Table4[[#This Row],[Quantity cleaned]]*Table4[[#This Row],[Unit Price Cleaned]]*(1-Table4[[#This Row],[Discount]])</f>
        <v>888.0444</v>
      </c>
      <c r="M1404">
        <f>IF(ISBLANK(L1404),AVERAGE(Table4[Total Amount]),(L1404))</f>
        <v>888.0444</v>
      </c>
      <c r="N1404" t="str">
        <f>_xlfn.XLOOKUP(Table4[[#This Row],[Product_ID]],Product_Dim[Product_ID],Product_Dim[Product_Name],"Missing")</f>
        <v>Women's High Heels</v>
      </c>
      <c r="O1404" t="str">
        <f>_xlfn.XLOOKUP(Table4[[#This Row],[Product_ID]],Product_Dim[Product_ID],Product_Dim[Category],0)</f>
        <v>Clothing</v>
      </c>
      <c r="P1404">
        <f>_xlfn.XLOOKUP(Table4[[#This Row],[Product_ID]],Product_Dim[Product_ID],Product_Dim[Cost Cleaned2],"0")</f>
        <v>438.25</v>
      </c>
      <c r="Q1404" s="4">
        <f>IFERROR(Table4[[#This Row],[Total Amount]]-Table4[[#This Row],[Cost]]*Table4[[#This Row],[Quantity]],0)</f>
        <v>11.544399999999996</v>
      </c>
    </row>
    <row r="1405" spans="1:17" x14ac:dyDescent="0.35">
      <c r="A1405" t="s">
        <v>3218</v>
      </c>
      <c r="B1405" s="1">
        <v>45638</v>
      </c>
      <c r="C1405" t="s">
        <v>521</v>
      </c>
      <c r="D1405" t="s">
        <v>1650</v>
      </c>
      <c r="E1405" t="s">
        <v>1767</v>
      </c>
      <c r="F1405" t="str">
        <f>_xlfn.XLOOKUP(Table4[[#This Row],[Store_ID]],Table2[Store_ID],Table2[Region],"Unknown")</f>
        <v>North</v>
      </c>
      <c r="G1405">
        <v>2</v>
      </c>
      <c r="H1405">
        <f>IF(ISBLANK(G1405),AVERAGE(Table4[Quantity]),(G1405))</f>
        <v>2</v>
      </c>
      <c r="I1405">
        <v>628.83000000000004</v>
      </c>
      <c r="J1405">
        <f>IF(ISBLANK(I1405),AVERAGE(Table4[Unit_Price]),(I1405))</f>
        <v>628.83000000000004</v>
      </c>
      <c r="K1405">
        <v>7.0000000000000007E-2</v>
      </c>
      <c r="L1405">
        <f>Table4[[#This Row],[Quantity cleaned]]*Table4[[#This Row],[Unit Price Cleaned]]*(1-Table4[[#This Row],[Discount]])</f>
        <v>1169.6238000000001</v>
      </c>
      <c r="M1405">
        <f>IF(ISBLANK(L1405),AVERAGE(Table4[Total Amount]),(L1405))</f>
        <v>1169.6238000000001</v>
      </c>
      <c r="N1405" t="str">
        <f>_xlfn.XLOOKUP(Table4[[#This Row],[Product_ID]],Product_Dim[Product_ID],Product_Dim[Product_Name],"Missing")</f>
        <v>Sports Stopwatch Pro</v>
      </c>
      <c r="O1405" t="str">
        <f>_xlfn.XLOOKUP(Table4[[#This Row],[Product_ID]],Product_Dim[Product_ID],Product_Dim[Category],0)</f>
        <v>Sports</v>
      </c>
      <c r="P1405">
        <f>_xlfn.XLOOKUP(Table4[[#This Row],[Product_ID]],Product_Dim[Product_ID],Product_Dim[Cost Cleaned2],"0")</f>
        <v>434.84</v>
      </c>
      <c r="Q1405" s="4">
        <f>IFERROR(Table4[[#This Row],[Total Amount]]-Table4[[#This Row],[Cost]]*Table4[[#This Row],[Quantity]],0)</f>
        <v>299.94380000000012</v>
      </c>
    </row>
    <row r="1406" spans="1:17" x14ac:dyDescent="0.35">
      <c r="A1406" t="s">
        <v>3219</v>
      </c>
      <c r="B1406" s="1">
        <v>45277</v>
      </c>
      <c r="C1406" t="s">
        <v>574</v>
      </c>
      <c r="D1406" t="s">
        <v>1704</v>
      </c>
      <c r="E1406" t="s">
        <v>1780</v>
      </c>
      <c r="F1406" t="str">
        <f>_xlfn.XLOOKUP(Table4[[#This Row],[Store_ID]],Table2[Store_ID],Table2[Region],"Unknown")</f>
        <v>South</v>
      </c>
      <c r="G1406">
        <v>3</v>
      </c>
      <c r="H1406">
        <f>IF(ISBLANK(G1406),AVERAGE(Table4[Quantity]),(G1406))</f>
        <v>3</v>
      </c>
      <c r="I1406">
        <v>113.87</v>
      </c>
      <c r="J1406">
        <f>IF(ISBLANK(I1406),AVERAGE(Table4[Unit_Price]),(I1406))</f>
        <v>113.87</v>
      </c>
      <c r="K1406">
        <v>0.21</v>
      </c>
      <c r="L1406">
        <f>Table4[[#This Row],[Quantity cleaned]]*Table4[[#This Row],[Unit Price Cleaned]]*(1-Table4[[#This Row],[Discount]])</f>
        <v>269.87190000000004</v>
      </c>
      <c r="M1406">
        <f>IF(ISBLANK(L1406),AVERAGE(Table4[Total Amount]),(L1406))</f>
        <v>269.87190000000004</v>
      </c>
      <c r="N1406" t="str">
        <f>_xlfn.XLOOKUP(Table4[[#This Row],[Product_ID]],Product_Dim[Product_ID],Product_Dim[Product_Name],"Missing")</f>
        <v>Badminton Racket Set</v>
      </c>
      <c r="O1406" t="str">
        <f>_xlfn.XLOOKUP(Table4[[#This Row],[Product_ID]],Product_Dim[Product_ID],Product_Dim[Category],0)</f>
        <v>Sports</v>
      </c>
      <c r="P1406">
        <f>_xlfn.XLOOKUP(Table4[[#This Row],[Product_ID]],Product_Dim[Product_ID],Product_Dim[Cost Cleaned2],"0")</f>
        <v>285.54000000000002</v>
      </c>
      <c r="Q1406" s="4">
        <f>IFERROR(Table4[[#This Row],[Total Amount]]-Table4[[#This Row],[Cost]]*Table4[[#This Row],[Quantity]],0)</f>
        <v>-586.74810000000002</v>
      </c>
    </row>
    <row r="1407" spans="1:17" x14ac:dyDescent="0.35">
      <c r="A1407" t="s">
        <v>3220</v>
      </c>
      <c r="B1407" s="1">
        <v>45351</v>
      </c>
      <c r="C1407" t="s">
        <v>1293</v>
      </c>
      <c r="D1407" t="s">
        <v>1686</v>
      </c>
      <c r="E1407" t="s">
        <v>1773</v>
      </c>
      <c r="F1407" t="str">
        <f>_xlfn.XLOOKUP(Table4[[#This Row],[Store_ID]],Table2[Store_ID],Table2[Region],"Unknown")</f>
        <v>South</v>
      </c>
      <c r="G1407">
        <v>4</v>
      </c>
      <c r="H1407">
        <f>IF(ISBLANK(G1407),AVERAGE(Table4[Quantity]),(G1407))</f>
        <v>4</v>
      </c>
      <c r="I1407">
        <v>282.07</v>
      </c>
      <c r="J1407">
        <f>IF(ISBLANK(I1407),AVERAGE(Table4[Unit_Price]),(I1407))</f>
        <v>282.07</v>
      </c>
      <c r="K1407">
        <v>0.18</v>
      </c>
      <c r="L1407">
        <f>Table4[[#This Row],[Quantity cleaned]]*Table4[[#This Row],[Unit Price Cleaned]]*(1-Table4[[#This Row],[Discount]])</f>
        <v>925.18960000000004</v>
      </c>
      <c r="M1407">
        <f>IF(ISBLANK(L1407),AVERAGE(Table4[Total Amount]),(L1407))</f>
        <v>925.18960000000004</v>
      </c>
      <c r="N1407" t="str">
        <f>_xlfn.XLOOKUP(Table4[[#This Row],[Product_ID]],Product_Dim[Product_ID],Product_Dim[Product_Name],"Missing")</f>
        <v>Professional Jump Rope</v>
      </c>
      <c r="O1407" t="str">
        <f>_xlfn.XLOOKUP(Table4[[#This Row],[Product_ID]],Product_Dim[Product_ID],Product_Dim[Category],0)</f>
        <v>Sports</v>
      </c>
      <c r="P1407">
        <f>_xlfn.XLOOKUP(Table4[[#This Row],[Product_ID]],Product_Dim[Product_ID],Product_Dim[Cost Cleaned2],"0")</f>
        <v>477.61</v>
      </c>
      <c r="Q1407" s="4">
        <f>IFERROR(Table4[[#This Row],[Total Amount]]-Table4[[#This Row],[Cost]]*Table4[[#This Row],[Quantity]],0)</f>
        <v>-985.25040000000001</v>
      </c>
    </row>
    <row r="1408" spans="1:17" x14ac:dyDescent="0.35">
      <c r="A1408" t="s">
        <v>3221</v>
      </c>
      <c r="B1408" s="1">
        <v>45290</v>
      </c>
      <c r="C1408" t="s">
        <v>518</v>
      </c>
      <c r="D1408" t="s">
        <v>1650</v>
      </c>
      <c r="E1408" t="s">
        <v>1770</v>
      </c>
      <c r="F1408" t="str">
        <f>_xlfn.XLOOKUP(Table4[[#This Row],[Store_ID]],Table2[Store_ID],Table2[Region],"Unknown")</f>
        <v>East</v>
      </c>
      <c r="G1408">
        <v>3</v>
      </c>
      <c r="H1408">
        <f>IF(ISBLANK(G1408),AVERAGE(Table4[Quantity]),(G1408))</f>
        <v>3</v>
      </c>
      <c r="I1408">
        <v>676.77</v>
      </c>
      <c r="J1408">
        <f>IF(ISBLANK(I1408),AVERAGE(Table4[Unit_Price]),(I1408))</f>
        <v>676.77</v>
      </c>
      <c r="K1408">
        <v>0.17</v>
      </c>
      <c r="L1408">
        <f>Table4[[#This Row],[Quantity cleaned]]*Table4[[#This Row],[Unit Price Cleaned]]*(1-Table4[[#This Row],[Discount]])</f>
        <v>1685.1572999999999</v>
      </c>
      <c r="M1408">
        <f>IF(ISBLANK(L1408),AVERAGE(Table4[Total Amount]),(L1408))</f>
        <v>1685.1572999999999</v>
      </c>
      <c r="N1408" t="str">
        <f>_xlfn.XLOOKUP(Table4[[#This Row],[Product_ID]],Product_Dim[Product_ID],Product_Dim[Product_Name],"Missing")</f>
        <v>Sports Stopwatch Pro</v>
      </c>
      <c r="O1408" t="str">
        <f>_xlfn.XLOOKUP(Table4[[#This Row],[Product_ID]],Product_Dim[Product_ID],Product_Dim[Category],0)</f>
        <v>Sports</v>
      </c>
      <c r="P1408">
        <f>_xlfn.XLOOKUP(Table4[[#This Row],[Product_ID]],Product_Dim[Product_ID],Product_Dim[Cost Cleaned2],"0")</f>
        <v>434.84</v>
      </c>
      <c r="Q1408" s="4">
        <f>IFERROR(Table4[[#This Row],[Total Amount]]-Table4[[#This Row],[Cost]]*Table4[[#This Row],[Quantity]],0)</f>
        <v>380.63729999999987</v>
      </c>
    </row>
    <row r="1409" spans="1:17" x14ac:dyDescent="0.35">
      <c r="A1409" t="s">
        <v>3222</v>
      </c>
      <c r="B1409" s="1">
        <v>45638</v>
      </c>
      <c r="C1409" t="s">
        <v>708</v>
      </c>
      <c r="D1409" t="s">
        <v>1554</v>
      </c>
      <c r="E1409" t="s">
        <v>1798</v>
      </c>
      <c r="F1409" t="str">
        <f>_xlfn.XLOOKUP(Table4[[#This Row],[Store_ID]],Table2[Store_ID],Table2[Region],"Unknown")</f>
        <v>West</v>
      </c>
      <c r="G1409">
        <v>2</v>
      </c>
      <c r="H1409">
        <f>IF(ISBLANK(G1409),AVERAGE(Table4[Quantity]),(G1409))</f>
        <v>2</v>
      </c>
      <c r="I1409">
        <v>362.7</v>
      </c>
      <c r="J1409">
        <f>IF(ISBLANK(I1409),AVERAGE(Table4[Unit_Price]),(I1409))</f>
        <v>362.7</v>
      </c>
      <c r="K1409">
        <v>0.09</v>
      </c>
      <c r="L1409">
        <f>Table4[[#This Row],[Quantity cleaned]]*Table4[[#This Row],[Unit Price Cleaned]]*(1-Table4[[#This Row],[Discount]])</f>
        <v>660.11400000000003</v>
      </c>
      <c r="M1409">
        <f>IF(ISBLANK(L1409),AVERAGE(Table4[Total Amount]),(L1409))</f>
        <v>660.11400000000003</v>
      </c>
      <c r="N1409" t="str">
        <f>_xlfn.XLOOKUP(Table4[[#This Row],[Product_ID]],Product_Dim[Product_ID],Product_Dim[Product_Name],"Missing")</f>
        <v>LED Table Lamp</v>
      </c>
      <c r="O1409" t="str">
        <f>_xlfn.XLOOKUP(Table4[[#This Row],[Product_ID]],Product_Dim[Product_ID],Product_Dim[Category],0)</f>
        <v>Home</v>
      </c>
      <c r="P1409">
        <f>_xlfn.XLOOKUP(Table4[[#This Row],[Product_ID]],Product_Dim[Product_ID],Product_Dim[Cost Cleaned2],"0")</f>
        <v>218.86</v>
      </c>
      <c r="Q1409" s="4">
        <f>IFERROR(Table4[[#This Row],[Total Amount]]-Table4[[#This Row],[Cost]]*Table4[[#This Row],[Quantity]],0)</f>
        <v>222.39400000000001</v>
      </c>
    </row>
    <row r="1410" spans="1:17" x14ac:dyDescent="0.35">
      <c r="A1410" t="s">
        <v>3223</v>
      </c>
      <c r="B1410" s="1">
        <v>45679</v>
      </c>
      <c r="C1410" t="s">
        <v>456</v>
      </c>
      <c r="D1410" t="s">
        <v>1568</v>
      </c>
      <c r="E1410" t="s">
        <v>1755</v>
      </c>
      <c r="F1410" t="str">
        <f>_xlfn.XLOOKUP(Table4[[#This Row],[Store_ID]],Table2[Store_ID],Table2[Region],"Unknown")</f>
        <v>South</v>
      </c>
      <c r="G1410">
        <v>1</v>
      </c>
      <c r="H1410">
        <f>IF(ISBLANK(G1410),AVERAGE(Table4[Quantity]),(G1410))</f>
        <v>1</v>
      </c>
      <c r="I1410">
        <v>908.5</v>
      </c>
      <c r="J1410">
        <f>IF(ISBLANK(I1410),AVERAGE(Table4[Unit_Price]),(I1410))</f>
        <v>908.5</v>
      </c>
      <c r="K1410">
        <v>0.2</v>
      </c>
      <c r="L1410">
        <f>Table4[[#This Row],[Quantity cleaned]]*Table4[[#This Row],[Unit Price Cleaned]]*(1-Table4[[#This Row],[Discount]])</f>
        <v>726.80000000000007</v>
      </c>
      <c r="M1410">
        <f>IF(ISBLANK(L1410),AVERAGE(Table4[Total Amount]),(L1410))</f>
        <v>726.80000000000007</v>
      </c>
      <c r="N1410" t="str">
        <f>_xlfn.XLOOKUP(Table4[[#This Row],[Product_ID]],Product_Dim[Product_ID],Product_Dim[Product_Name],"Missing")</f>
        <v>USB-C Fast Charger</v>
      </c>
      <c r="O1410" t="str">
        <f>_xlfn.XLOOKUP(Table4[[#This Row],[Product_ID]],Product_Dim[Product_ID],Product_Dim[Category],0)</f>
        <v>Electronics</v>
      </c>
      <c r="P1410">
        <f>_xlfn.XLOOKUP(Table4[[#This Row],[Product_ID]],Product_Dim[Product_ID],Product_Dim[Cost Cleaned2],"0")</f>
        <v>242.23</v>
      </c>
      <c r="Q1410" s="4">
        <f>IFERROR(Table4[[#This Row],[Total Amount]]-Table4[[#This Row],[Cost]]*Table4[[#This Row],[Quantity]],0)</f>
        <v>484.57000000000005</v>
      </c>
    </row>
    <row r="1411" spans="1:17" x14ac:dyDescent="0.35">
      <c r="A1411" t="s">
        <v>3224</v>
      </c>
      <c r="B1411" s="1">
        <v>45296</v>
      </c>
      <c r="C1411" t="s">
        <v>242</v>
      </c>
      <c r="D1411" t="s">
        <v>1592</v>
      </c>
      <c r="E1411" t="s">
        <v>1795</v>
      </c>
      <c r="F1411" t="str">
        <f>_xlfn.XLOOKUP(Table4[[#This Row],[Store_ID]],Table2[Store_ID],Table2[Region],"Unknown")</f>
        <v>North</v>
      </c>
      <c r="G1411">
        <v>2</v>
      </c>
      <c r="H1411">
        <f>IF(ISBLANK(G1411),AVERAGE(Table4[Quantity]),(G1411))</f>
        <v>2</v>
      </c>
      <c r="I1411">
        <v>795.37</v>
      </c>
      <c r="J1411">
        <f>IF(ISBLANK(I1411),AVERAGE(Table4[Unit_Price]),(I1411))</f>
        <v>795.37</v>
      </c>
      <c r="K1411">
        <v>0.2</v>
      </c>
      <c r="L1411">
        <f>Table4[[#This Row],[Quantity cleaned]]*Table4[[#This Row],[Unit Price Cleaned]]*(1-Table4[[#This Row],[Discount]])</f>
        <v>1272.5920000000001</v>
      </c>
      <c r="M1411">
        <f>IF(ISBLANK(L1411),AVERAGE(Table4[Total Amount]),(L1411))</f>
        <v>1272.5920000000001</v>
      </c>
      <c r="N1411" t="str">
        <f>_xlfn.XLOOKUP(Table4[[#This Row],[Product_ID]],Product_Dim[Product_ID],Product_Dim[Product_Name],"Missing")</f>
        <v>Women's Scarf Set</v>
      </c>
      <c r="O1411" t="str">
        <f>_xlfn.XLOOKUP(Table4[[#This Row],[Product_ID]],Product_Dim[Product_ID],Product_Dim[Category],0)</f>
        <v>Clothing</v>
      </c>
      <c r="P1411">
        <f>_xlfn.XLOOKUP(Table4[[#This Row],[Product_ID]],Product_Dim[Product_ID],Product_Dim[Cost Cleaned2],"0")</f>
        <v>174.02</v>
      </c>
      <c r="Q1411" s="4">
        <f>IFERROR(Table4[[#This Row],[Total Amount]]-Table4[[#This Row],[Cost]]*Table4[[#This Row],[Quantity]],0)</f>
        <v>924.55200000000013</v>
      </c>
    </row>
    <row r="1412" spans="1:17" x14ac:dyDescent="0.35">
      <c r="A1412" t="s">
        <v>3225</v>
      </c>
      <c r="B1412" s="1">
        <v>45760</v>
      </c>
      <c r="C1412" t="s">
        <v>482</v>
      </c>
      <c r="D1412" t="s">
        <v>1612</v>
      </c>
      <c r="E1412" t="s">
        <v>1763</v>
      </c>
      <c r="F1412" t="str">
        <f>_xlfn.XLOOKUP(Table4[[#This Row],[Store_ID]],Table2[Store_ID],Table2[Region],"Unknown")</f>
        <v>South</v>
      </c>
      <c r="G1412">
        <v>2</v>
      </c>
      <c r="H1412">
        <f>IF(ISBLANK(G1412),AVERAGE(Table4[Quantity]),(G1412))</f>
        <v>2</v>
      </c>
      <c r="I1412">
        <v>326.85000000000002</v>
      </c>
      <c r="J1412">
        <f>IF(ISBLANK(I1412),AVERAGE(Table4[Unit_Price]),(I1412))</f>
        <v>326.85000000000002</v>
      </c>
      <c r="K1412">
        <v>0.17</v>
      </c>
      <c r="L1412">
        <f>Table4[[#This Row],[Quantity cleaned]]*Table4[[#This Row],[Unit Price Cleaned]]*(1-Table4[[#This Row],[Discount]])</f>
        <v>542.57100000000003</v>
      </c>
      <c r="M1412">
        <f>IF(ISBLANK(L1412),AVERAGE(Table4[Total Amount]),(L1412))</f>
        <v>542.57100000000003</v>
      </c>
      <c r="N1412" t="str">
        <f>_xlfn.XLOOKUP(Table4[[#This Row],[Product_ID]],Product_Dim[Product_ID],Product_Dim[Product_Name],"Missing")</f>
        <v>Bedroom Table Lamp</v>
      </c>
      <c r="O1412" t="str">
        <f>_xlfn.XLOOKUP(Table4[[#This Row],[Product_ID]],Product_Dim[Product_ID],Product_Dim[Category],0)</f>
        <v>Home</v>
      </c>
      <c r="P1412">
        <f>_xlfn.XLOOKUP(Table4[[#This Row],[Product_ID]],Product_Dim[Product_ID],Product_Dim[Cost Cleaned2],"0")</f>
        <v>382.22</v>
      </c>
      <c r="Q1412" s="4">
        <f>IFERROR(Table4[[#This Row],[Total Amount]]-Table4[[#This Row],[Cost]]*Table4[[#This Row],[Quantity]],0)</f>
        <v>-221.86900000000003</v>
      </c>
    </row>
    <row r="1413" spans="1:17" x14ac:dyDescent="0.35">
      <c r="A1413" t="s">
        <v>3226</v>
      </c>
      <c r="B1413" s="1">
        <v>45603</v>
      </c>
      <c r="C1413" t="s">
        <v>1093</v>
      </c>
      <c r="D1413" t="s">
        <v>1654</v>
      </c>
      <c r="E1413" t="s">
        <v>1793</v>
      </c>
      <c r="F1413" t="str">
        <f>_xlfn.XLOOKUP(Table4[[#This Row],[Store_ID]],Table2[Store_ID],Table2[Region],"Unknown")</f>
        <v>South</v>
      </c>
      <c r="G1413">
        <v>3</v>
      </c>
      <c r="H1413">
        <f>IF(ISBLANK(G1413),AVERAGE(Table4[Quantity]),(G1413))</f>
        <v>3</v>
      </c>
      <c r="I1413">
        <v>169.43</v>
      </c>
      <c r="J1413">
        <f>IF(ISBLANK(I1413),AVERAGE(Table4[Unit_Price]),(I1413))</f>
        <v>169.43</v>
      </c>
      <c r="K1413">
        <v>0.19</v>
      </c>
      <c r="L1413">
        <f>Table4[[#This Row],[Quantity cleaned]]*Table4[[#This Row],[Unit Price Cleaned]]*(1-Table4[[#This Row],[Discount]])</f>
        <v>411.71490000000006</v>
      </c>
      <c r="M1413">
        <f>IF(ISBLANK(L1413),AVERAGE(Table4[Total Amount]),(L1413))</f>
        <v>411.71490000000006</v>
      </c>
      <c r="N1413" t="str">
        <f>_xlfn.XLOOKUP(Table4[[#This Row],[Product_ID]],Product_Dim[Product_ID],Product_Dim[Product_Name],"Missing")</f>
        <v>Premium Blanket Throw</v>
      </c>
      <c r="O1413" t="str">
        <f>_xlfn.XLOOKUP(Table4[[#This Row],[Product_ID]],Product_Dim[Product_ID],Product_Dim[Category],0)</f>
        <v>Home</v>
      </c>
      <c r="P1413">
        <f>_xlfn.XLOOKUP(Table4[[#This Row],[Product_ID]],Product_Dim[Product_ID],Product_Dim[Cost Cleaned2],"0")</f>
        <v>461.47</v>
      </c>
      <c r="Q1413" s="4">
        <f>IFERROR(Table4[[#This Row],[Total Amount]]-Table4[[#This Row],[Cost]]*Table4[[#This Row],[Quantity]],0)</f>
        <v>-972.69510000000002</v>
      </c>
    </row>
    <row r="1414" spans="1:17" x14ac:dyDescent="0.35">
      <c r="A1414" t="s">
        <v>3227</v>
      </c>
      <c r="B1414" s="1">
        <v>45413</v>
      </c>
      <c r="C1414" t="s">
        <v>539</v>
      </c>
      <c r="D1414" t="s">
        <v>1708</v>
      </c>
      <c r="E1414" t="s">
        <v>1770</v>
      </c>
      <c r="F1414" t="str">
        <f>_xlfn.XLOOKUP(Table4[[#This Row],[Store_ID]],Table2[Store_ID],Table2[Region],"Unknown")</f>
        <v>East</v>
      </c>
      <c r="G1414">
        <v>1</v>
      </c>
      <c r="H1414">
        <f>IF(ISBLANK(G1414),AVERAGE(Table4[Quantity]),(G1414))</f>
        <v>1</v>
      </c>
      <c r="I1414">
        <v>254.47</v>
      </c>
      <c r="J1414">
        <f>IF(ISBLANK(I1414),AVERAGE(Table4[Unit_Price]),(I1414))</f>
        <v>254.47</v>
      </c>
      <c r="K1414">
        <v>0.1</v>
      </c>
      <c r="L1414">
        <f>Table4[[#This Row],[Quantity cleaned]]*Table4[[#This Row],[Unit Price Cleaned]]*(1-Table4[[#This Row],[Discount]])</f>
        <v>229.023</v>
      </c>
      <c r="M1414">
        <f>IF(ISBLANK(L1414),AVERAGE(Table4[Total Amount]),(L1414))</f>
        <v>229.023</v>
      </c>
      <c r="N1414" t="str">
        <f>_xlfn.XLOOKUP(Table4[[#This Row],[Product_ID]],Product_Dim[Product_ID],Product_Dim[Product_Name],"Missing")</f>
        <v>Hydrating Face Cleanser</v>
      </c>
      <c r="O1414" t="str">
        <f>_xlfn.XLOOKUP(Table4[[#This Row],[Product_ID]],Product_Dim[Product_ID],Product_Dim[Category],0)</f>
        <v>Beauty</v>
      </c>
      <c r="P1414">
        <f>_xlfn.XLOOKUP(Table4[[#This Row],[Product_ID]],Product_Dim[Product_ID],Product_Dim[Cost Cleaned2],"0")</f>
        <v>254.04361702127662</v>
      </c>
      <c r="Q1414" s="4">
        <f>IFERROR(Table4[[#This Row],[Total Amount]]-Table4[[#This Row],[Cost]]*Table4[[#This Row],[Quantity]],0)</f>
        <v>-25.020617021276621</v>
      </c>
    </row>
    <row r="1415" spans="1:17" x14ac:dyDescent="0.35">
      <c r="A1415" t="s">
        <v>3228</v>
      </c>
      <c r="B1415" s="1">
        <v>45506</v>
      </c>
      <c r="C1415" t="s">
        <v>1293</v>
      </c>
      <c r="D1415" t="s">
        <v>1592</v>
      </c>
      <c r="E1415" t="s">
        <v>1798</v>
      </c>
      <c r="F1415" t="str">
        <f>_xlfn.XLOOKUP(Table4[[#This Row],[Store_ID]],Table2[Store_ID],Table2[Region],"Unknown")</f>
        <v>West</v>
      </c>
      <c r="G1415">
        <v>4</v>
      </c>
      <c r="H1415">
        <f>IF(ISBLANK(G1415),AVERAGE(Table4[Quantity]),(G1415))</f>
        <v>4</v>
      </c>
      <c r="I1415">
        <v>627.73</v>
      </c>
      <c r="J1415">
        <f>IF(ISBLANK(I1415),AVERAGE(Table4[Unit_Price]),(I1415))</f>
        <v>627.73</v>
      </c>
      <c r="K1415">
        <v>0.11</v>
      </c>
      <c r="L1415">
        <f>Table4[[#This Row],[Quantity cleaned]]*Table4[[#This Row],[Unit Price Cleaned]]*(1-Table4[[#This Row],[Discount]])</f>
        <v>2234.7188000000001</v>
      </c>
      <c r="M1415">
        <f>IF(ISBLANK(L1415),AVERAGE(Table4[Total Amount]),(L1415))</f>
        <v>2234.7188000000001</v>
      </c>
      <c r="N1415" t="str">
        <f>_xlfn.XLOOKUP(Table4[[#This Row],[Product_ID]],Product_Dim[Product_ID],Product_Dim[Product_Name],"Missing")</f>
        <v>Women's Scarf Set</v>
      </c>
      <c r="O1415" t="str">
        <f>_xlfn.XLOOKUP(Table4[[#This Row],[Product_ID]],Product_Dim[Product_ID],Product_Dim[Category],0)</f>
        <v>Clothing</v>
      </c>
      <c r="P1415">
        <f>_xlfn.XLOOKUP(Table4[[#This Row],[Product_ID]],Product_Dim[Product_ID],Product_Dim[Cost Cleaned2],"0")</f>
        <v>174.02</v>
      </c>
      <c r="Q1415" s="4">
        <f>IFERROR(Table4[[#This Row],[Total Amount]]-Table4[[#This Row],[Cost]]*Table4[[#This Row],[Quantity]],0)</f>
        <v>1538.6388000000002</v>
      </c>
    </row>
    <row r="1416" spans="1:17" x14ac:dyDescent="0.35">
      <c r="A1416" t="s">
        <v>3229</v>
      </c>
      <c r="B1416" s="1">
        <v>45394</v>
      </c>
      <c r="C1416" t="s">
        <v>1155</v>
      </c>
      <c r="D1416" t="s">
        <v>1604</v>
      </c>
      <c r="E1416" t="s">
        <v>1807</v>
      </c>
      <c r="F1416" t="str">
        <f>_xlfn.XLOOKUP(Table4[[#This Row],[Store_ID]],Table2[Store_ID],Table2[Region],"Unknown")</f>
        <v>East</v>
      </c>
      <c r="G1416">
        <v>4</v>
      </c>
      <c r="H1416">
        <f>IF(ISBLANK(G1416),AVERAGE(Table4[Quantity]),(G1416))</f>
        <v>4</v>
      </c>
      <c r="I1416">
        <v>327.25</v>
      </c>
      <c r="J1416">
        <f>IF(ISBLANK(I1416),AVERAGE(Table4[Unit_Price]),(I1416))</f>
        <v>327.25</v>
      </c>
      <c r="K1416">
        <v>0.13</v>
      </c>
      <c r="L1416">
        <f>Table4[[#This Row],[Quantity cleaned]]*Table4[[#This Row],[Unit Price Cleaned]]*(1-Table4[[#This Row],[Discount]])</f>
        <v>1138.83</v>
      </c>
      <c r="M1416">
        <f>IF(ISBLANK(L1416),AVERAGE(Table4[Total Amount]),(L1416))</f>
        <v>1138.83</v>
      </c>
      <c r="N1416" t="str">
        <f>_xlfn.XLOOKUP(Table4[[#This Row],[Product_ID]],Product_Dim[Product_ID],Product_Dim[Product_Name],"Missing")</f>
        <v>Basketball</v>
      </c>
      <c r="O1416" t="str">
        <f>_xlfn.XLOOKUP(Table4[[#This Row],[Product_ID]],Product_Dim[Product_ID],Product_Dim[Category],0)</f>
        <v>Sports</v>
      </c>
      <c r="P1416">
        <f>_xlfn.XLOOKUP(Table4[[#This Row],[Product_ID]],Product_Dim[Product_ID],Product_Dim[Cost Cleaned2],"0")</f>
        <v>204.39</v>
      </c>
      <c r="Q1416" s="4">
        <f>IFERROR(Table4[[#This Row],[Total Amount]]-Table4[[#This Row],[Cost]]*Table4[[#This Row],[Quantity]],0)</f>
        <v>321.27</v>
      </c>
    </row>
    <row r="1417" spans="1:17" x14ac:dyDescent="0.35">
      <c r="A1417" t="s">
        <v>3230</v>
      </c>
      <c r="B1417" s="1">
        <v>45755</v>
      </c>
      <c r="C1417" t="s">
        <v>485</v>
      </c>
      <c r="D1417" t="s">
        <v>1660</v>
      </c>
      <c r="E1417" t="s">
        <v>1786</v>
      </c>
      <c r="F1417" t="str">
        <f>_xlfn.XLOOKUP(Table4[[#This Row],[Store_ID]],Table2[Store_ID],Table2[Region],"Unknown")</f>
        <v>South</v>
      </c>
      <c r="G1417">
        <v>4</v>
      </c>
      <c r="H1417">
        <f>IF(ISBLANK(G1417),AVERAGE(Table4[Quantity]),(G1417))</f>
        <v>4</v>
      </c>
      <c r="I1417">
        <v>511.43</v>
      </c>
      <c r="J1417">
        <f>IF(ISBLANK(I1417),AVERAGE(Table4[Unit_Price]),(I1417))</f>
        <v>511.43</v>
      </c>
      <c r="K1417">
        <v>0.18</v>
      </c>
      <c r="L1417">
        <f>Table4[[#This Row],[Quantity cleaned]]*Table4[[#This Row],[Unit Price Cleaned]]*(1-Table4[[#This Row],[Discount]])</f>
        <v>1677.4904000000001</v>
      </c>
      <c r="M1417">
        <f>IF(ISBLANK(L1417),AVERAGE(Table4[Total Amount]),(L1417))</f>
        <v>1677.4904000000001</v>
      </c>
      <c r="N1417" t="str">
        <f>_xlfn.XLOOKUP(Table4[[#This Row],[Product_ID]],Product_Dim[Product_ID],Product_Dim[Product_Name],"Missing")</f>
        <v>Men's Hair Styling Gel</v>
      </c>
      <c r="O1417" t="str">
        <f>_xlfn.XLOOKUP(Table4[[#This Row],[Product_ID]],Product_Dim[Product_ID],Product_Dim[Category],0)</f>
        <v>Beauty</v>
      </c>
      <c r="P1417">
        <f>_xlfn.XLOOKUP(Table4[[#This Row],[Product_ID]],Product_Dim[Product_ID],Product_Dim[Cost Cleaned2],"0")</f>
        <v>17.309999999999999</v>
      </c>
      <c r="Q1417" s="4">
        <f>IFERROR(Table4[[#This Row],[Total Amount]]-Table4[[#This Row],[Cost]]*Table4[[#This Row],[Quantity]],0)</f>
        <v>1608.2504000000001</v>
      </c>
    </row>
    <row r="1418" spans="1:17" x14ac:dyDescent="0.35">
      <c r="A1418" t="s">
        <v>3231</v>
      </c>
      <c r="B1418" s="1">
        <v>45473</v>
      </c>
      <c r="C1418" t="s">
        <v>545</v>
      </c>
      <c r="D1418" t="s">
        <v>1668</v>
      </c>
      <c r="E1418" t="s">
        <v>1801</v>
      </c>
      <c r="F1418" t="str">
        <f>_xlfn.XLOOKUP(Table4[[#This Row],[Store_ID]],Table2[Store_ID],Table2[Region],"Unknown")</f>
        <v>North</v>
      </c>
      <c r="G1418">
        <v>4</v>
      </c>
      <c r="H1418">
        <f>IF(ISBLANK(G1418),AVERAGE(Table4[Quantity]),(G1418))</f>
        <v>4</v>
      </c>
      <c r="I1418">
        <v>194.67</v>
      </c>
      <c r="J1418">
        <f>IF(ISBLANK(I1418),AVERAGE(Table4[Unit_Price]),(I1418))</f>
        <v>194.67</v>
      </c>
      <c r="K1418">
        <v>0.23</v>
      </c>
      <c r="L1418">
        <f>Table4[[#This Row],[Quantity cleaned]]*Table4[[#This Row],[Unit Price Cleaned]]*(1-Table4[[#This Row],[Discount]])</f>
        <v>599.58359999999993</v>
      </c>
      <c r="M1418">
        <f>IF(ISBLANK(L1418),AVERAGE(Table4[Total Amount]),(L1418))</f>
        <v>599.58359999999993</v>
      </c>
      <c r="N1418" t="str">
        <f>_xlfn.XLOOKUP(Table4[[#This Row],[Product_ID]],Product_Dim[Product_ID],Product_Dim[Product_Name],"Missing")</f>
        <v>Organic Sunscreen Lotion</v>
      </c>
      <c r="O1418" t="str">
        <f>_xlfn.XLOOKUP(Table4[[#This Row],[Product_ID]],Product_Dim[Product_ID],Product_Dim[Category],0)</f>
        <v>Beauty</v>
      </c>
      <c r="P1418">
        <f>_xlfn.XLOOKUP(Table4[[#This Row],[Product_ID]],Product_Dim[Product_ID],Product_Dim[Cost Cleaned2],"0")</f>
        <v>266.86</v>
      </c>
      <c r="Q1418" s="4">
        <f>IFERROR(Table4[[#This Row],[Total Amount]]-Table4[[#This Row],[Cost]]*Table4[[#This Row],[Quantity]],0)</f>
        <v>-467.85640000000012</v>
      </c>
    </row>
    <row r="1419" spans="1:17" x14ac:dyDescent="0.35">
      <c r="A1419" t="s">
        <v>3232</v>
      </c>
      <c r="B1419" s="1">
        <v>45304</v>
      </c>
      <c r="C1419" t="s">
        <v>216</v>
      </c>
      <c r="D1419" t="s">
        <v>1588</v>
      </c>
      <c r="E1419" t="s">
        <v>1751</v>
      </c>
      <c r="F1419" t="str">
        <f>_xlfn.XLOOKUP(Table4[[#This Row],[Store_ID]],Table2[Store_ID],Table2[Region],"Unknown")</f>
        <v>North</v>
      </c>
      <c r="G1419">
        <v>2</v>
      </c>
      <c r="H1419">
        <f>IF(ISBLANK(G1419),AVERAGE(Table4[Quantity]),(G1419))</f>
        <v>2</v>
      </c>
      <c r="I1419">
        <v>54.51</v>
      </c>
      <c r="J1419">
        <f>IF(ISBLANK(I1419),AVERAGE(Table4[Unit_Price]),(I1419))</f>
        <v>54.51</v>
      </c>
      <c r="K1419">
        <v>7.0000000000000007E-2</v>
      </c>
      <c r="L1419">
        <f>Table4[[#This Row],[Quantity cleaned]]*Table4[[#This Row],[Unit Price Cleaned]]*(1-Table4[[#This Row],[Discount]])</f>
        <v>101.38859999999998</v>
      </c>
      <c r="M1419">
        <f>IF(ISBLANK(L1419),AVERAGE(Table4[Total Amount]),(L1419))</f>
        <v>101.38859999999998</v>
      </c>
      <c r="N1419" t="str">
        <f>_xlfn.XLOOKUP(Table4[[#This Row],[Product_ID]],Product_Dim[Product_ID],Product_Dim[Product_Name],"Missing")</f>
        <v>Men's Formal Shirt</v>
      </c>
      <c r="O1419" t="str">
        <f>_xlfn.XLOOKUP(Table4[[#This Row],[Product_ID]],Product_Dim[Product_ID],Product_Dim[Category],0)</f>
        <v>Clothing</v>
      </c>
      <c r="P1419">
        <f>_xlfn.XLOOKUP(Table4[[#This Row],[Product_ID]],Product_Dim[Product_ID],Product_Dim[Cost Cleaned2],"0")</f>
        <v>254.04361702127662</v>
      </c>
      <c r="Q1419" s="4">
        <f>IFERROR(Table4[[#This Row],[Total Amount]]-Table4[[#This Row],[Cost]]*Table4[[#This Row],[Quantity]],0)</f>
        <v>-406.69863404255324</v>
      </c>
    </row>
    <row r="1420" spans="1:17" x14ac:dyDescent="0.35">
      <c r="A1420" t="s">
        <v>3233</v>
      </c>
      <c r="B1420" s="1">
        <v>45557</v>
      </c>
      <c r="C1420" t="s">
        <v>273</v>
      </c>
      <c r="D1420" t="s">
        <v>1666</v>
      </c>
      <c r="E1420" t="s">
        <v>1786</v>
      </c>
      <c r="F1420" t="str">
        <f>_xlfn.XLOOKUP(Table4[[#This Row],[Store_ID]],Table2[Store_ID],Table2[Region],"Unknown")</f>
        <v>South</v>
      </c>
      <c r="G1420">
        <v>4</v>
      </c>
      <c r="H1420">
        <f>IF(ISBLANK(G1420),AVERAGE(Table4[Quantity]),(G1420))</f>
        <v>4</v>
      </c>
      <c r="I1420">
        <v>964</v>
      </c>
      <c r="J1420">
        <f>IF(ISBLANK(I1420),AVERAGE(Table4[Unit_Price]),(I1420))</f>
        <v>964</v>
      </c>
      <c r="K1420">
        <v>0.14000000000000001</v>
      </c>
      <c r="L1420">
        <f>Table4[[#This Row],[Quantity cleaned]]*Table4[[#This Row],[Unit Price Cleaned]]*(1-Table4[[#This Row],[Discount]])</f>
        <v>3316.16</v>
      </c>
      <c r="M1420">
        <f>IF(ISBLANK(L1420),AVERAGE(Table4[Total Amount]),(L1420))</f>
        <v>3316.16</v>
      </c>
      <c r="N1420" t="str">
        <f>_xlfn.XLOOKUP(Table4[[#This Row],[Product_ID]],Product_Dim[Product_ID],Product_Dim[Product_Name],"Missing")</f>
        <v>Laptop Cooling Pad</v>
      </c>
      <c r="O1420" t="str">
        <f>_xlfn.XLOOKUP(Table4[[#This Row],[Product_ID]],Product_Dim[Product_ID],Product_Dim[Category],0)</f>
        <v>Electronics</v>
      </c>
      <c r="P1420">
        <f>_xlfn.XLOOKUP(Table4[[#This Row],[Product_ID]],Product_Dim[Product_ID],Product_Dim[Cost Cleaned2],"0")</f>
        <v>86.42</v>
      </c>
      <c r="Q1420" s="4">
        <f>IFERROR(Table4[[#This Row],[Total Amount]]-Table4[[#This Row],[Cost]]*Table4[[#This Row],[Quantity]],0)</f>
        <v>2970.48</v>
      </c>
    </row>
    <row r="1421" spans="1:17" x14ac:dyDescent="0.35">
      <c r="A1421" t="s">
        <v>3234</v>
      </c>
      <c r="B1421" s="1">
        <v>45527</v>
      </c>
      <c r="C1421" t="s">
        <v>152</v>
      </c>
      <c r="D1421" t="s">
        <v>1720</v>
      </c>
      <c r="E1421" t="s">
        <v>1763</v>
      </c>
      <c r="F1421" t="str">
        <f>_xlfn.XLOOKUP(Table4[[#This Row],[Store_ID]],Table2[Store_ID],Table2[Region],"Unknown")</f>
        <v>South</v>
      </c>
      <c r="G1421">
        <v>1</v>
      </c>
      <c r="H1421">
        <f>IF(ISBLANK(G1421),AVERAGE(Table4[Quantity]),(G1421))</f>
        <v>1</v>
      </c>
      <c r="I1421">
        <v>170.12</v>
      </c>
      <c r="J1421">
        <f>IF(ISBLANK(I1421),AVERAGE(Table4[Unit_Price]),(I1421))</f>
        <v>170.12</v>
      </c>
      <c r="K1421">
        <v>0.26</v>
      </c>
      <c r="L1421">
        <f>Table4[[#This Row],[Quantity cleaned]]*Table4[[#This Row],[Unit Price Cleaned]]*(1-Table4[[#This Row],[Discount]])</f>
        <v>125.8888</v>
      </c>
      <c r="M1421">
        <f>IF(ISBLANK(L1421),AVERAGE(Table4[Total Amount]),(L1421))</f>
        <v>125.8888</v>
      </c>
      <c r="N1421" t="str">
        <f>_xlfn.XLOOKUP(Table4[[#This Row],[Product_ID]],Product_Dim[Product_ID],Product_Dim[Product_Name],"Missing")</f>
        <v>Face Foundation Kit</v>
      </c>
      <c r="O1421" t="str">
        <f>_xlfn.XLOOKUP(Table4[[#This Row],[Product_ID]],Product_Dim[Product_ID],Product_Dim[Category],0)</f>
        <v>Beauty</v>
      </c>
      <c r="P1421">
        <f>_xlfn.XLOOKUP(Table4[[#This Row],[Product_ID]],Product_Dim[Product_ID],Product_Dim[Cost Cleaned2],"0")</f>
        <v>183.04</v>
      </c>
      <c r="Q1421" s="4">
        <f>IFERROR(Table4[[#This Row],[Total Amount]]-Table4[[#This Row],[Cost]]*Table4[[#This Row],[Quantity]],0)</f>
        <v>-57.151199999999989</v>
      </c>
    </row>
    <row r="1422" spans="1:17" x14ac:dyDescent="0.35">
      <c r="A1422" t="s">
        <v>3235</v>
      </c>
      <c r="B1422" s="1">
        <v>45875</v>
      </c>
      <c r="C1422" t="s">
        <v>506</v>
      </c>
      <c r="D1422" t="s">
        <v>1648</v>
      </c>
      <c r="E1422" t="s">
        <v>1807</v>
      </c>
      <c r="F1422" t="str">
        <f>_xlfn.XLOOKUP(Table4[[#This Row],[Store_ID]],Table2[Store_ID],Table2[Region],"Unknown")</f>
        <v>East</v>
      </c>
      <c r="G1422">
        <v>2</v>
      </c>
      <c r="H1422">
        <f>IF(ISBLANK(G1422),AVERAGE(Table4[Quantity]),(G1422))</f>
        <v>2</v>
      </c>
      <c r="I1422">
        <v>664.5</v>
      </c>
      <c r="J1422">
        <f>IF(ISBLANK(I1422),AVERAGE(Table4[Unit_Price]),(I1422))</f>
        <v>664.5</v>
      </c>
      <c r="K1422">
        <v>0.23</v>
      </c>
      <c r="L1422">
        <f>Table4[[#This Row],[Quantity cleaned]]*Table4[[#This Row],[Unit Price Cleaned]]*(1-Table4[[#This Row],[Discount]])</f>
        <v>1023.33</v>
      </c>
      <c r="M1422">
        <f>IF(ISBLANK(L1422),AVERAGE(Table4[Total Amount]),(L1422))</f>
        <v>1023.33</v>
      </c>
      <c r="N1422" t="str">
        <f>_xlfn.XLOOKUP(Table4[[#This Row],[Product_ID]],Product_Dim[Product_ID],Product_Dim[Product_Name],"Missing")</f>
        <v>Men's Track Pants</v>
      </c>
      <c r="O1422" t="str">
        <f>_xlfn.XLOOKUP(Table4[[#This Row],[Product_ID]],Product_Dim[Product_ID],Product_Dim[Category],0)</f>
        <v>Clothing</v>
      </c>
      <c r="P1422">
        <f>_xlfn.XLOOKUP(Table4[[#This Row],[Product_ID]],Product_Dim[Product_ID],Product_Dim[Cost Cleaned2],"0")</f>
        <v>386.56</v>
      </c>
      <c r="Q1422" s="4">
        <f>IFERROR(Table4[[#This Row],[Total Amount]]-Table4[[#This Row],[Cost]]*Table4[[#This Row],[Quantity]],0)</f>
        <v>250.21000000000004</v>
      </c>
    </row>
    <row r="1423" spans="1:17" x14ac:dyDescent="0.35">
      <c r="A1423" t="s">
        <v>3236</v>
      </c>
      <c r="B1423" s="1">
        <v>45936</v>
      </c>
      <c r="C1423" t="s">
        <v>1155</v>
      </c>
      <c r="D1423" t="s">
        <v>1632</v>
      </c>
      <c r="E1423" t="s">
        <v>1783</v>
      </c>
      <c r="F1423" t="str">
        <f>_xlfn.XLOOKUP(Table4[[#This Row],[Store_ID]],Table2[Store_ID],Table2[Region],"Unknown")</f>
        <v>East</v>
      </c>
      <c r="G1423">
        <v>4</v>
      </c>
      <c r="H1423">
        <f>IF(ISBLANK(G1423),AVERAGE(Table4[Quantity]),(G1423))</f>
        <v>4</v>
      </c>
      <c r="I1423">
        <v>557.51</v>
      </c>
      <c r="J1423">
        <f>IF(ISBLANK(I1423),AVERAGE(Table4[Unit_Price]),(I1423))</f>
        <v>557.51</v>
      </c>
      <c r="K1423">
        <v>0.11</v>
      </c>
      <c r="L1423">
        <f>Table4[[#This Row],[Quantity cleaned]]*Table4[[#This Row],[Unit Price Cleaned]]*(1-Table4[[#This Row],[Discount]])</f>
        <v>1984.7356</v>
      </c>
      <c r="M1423">
        <f>IF(ISBLANK(L1423),AVERAGE(Table4[Total Amount]),(L1423))</f>
        <v>1984.7356</v>
      </c>
      <c r="N1423" t="str">
        <f>_xlfn.XLOOKUP(Table4[[#This Row],[Product_ID]],Product_Dim[Product_ID],Product_Dim[Product_Name],"Missing")</f>
        <v>High-Grip Football</v>
      </c>
      <c r="O1423" t="str">
        <f>_xlfn.XLOOKUP(Table4[[#This Row],[Product_ID]],Product_Dim[Product_ID],Product_Dim[Category],0)</f>
        <v>Sports</v>
      </c>
      <c r="P1423">
        <f>_xlfn.XLOOKUP(Table4[[#This Row],[Product_ID]],Product_Dim[Product_ID],Product_Dim[Cost Cleaned2],"0")</f>
        <v>318.91000000000003</v>
      </c>
      <c r="Q1423" s="4">
        <f>IFERROR(Table4[[#This Row],[Total Amount]]-Table4[[#This Row],[Cost]]*Table4[[#This Row],[Quantity]],0)</f>
        <v>709.09559999999988</v>
      </c>
    </row>
    <row r="1424" spans="1:17" x14ac:dyDescent="0.35">
      <c r="A1424" t="s">
        <v>3237</v>
      </c>
      <c r="B1424" s="1">
        <v>45807</v>
      </c>
      <c r="C1424" t="s">
        <v>1233</v>
      </c>
      <c r="D1424" t="s">
        <v>1722</v>
      </c>
      <c r="E1424" t="s">
        <v>1751</v>
      </c>
      <c r="F1424" t="str">
        <f>_xlfn.XLOOKUP(Table4[[#This Row],[Store_ID]],Table2[Store_ID],Table2[Region],"Unknown")</f>
        <v>North</v>
      </c>
      <c r="G1424">
        <v>2</v>
      </c>
      <c r="H1424">
        <f>IF(ISBLANK(G1424),AVERAGE(Table4[Quantity]),(G1424))</f>
        <v>2</v>
      </c>
      <c r="I1424">
        <v>410</v>
      </c>
      <c r="J1424">
        <f>IF(ISBLANK(I1424),AVERAGE(Table4[Unit_Price]),(I1424))</f>
        <v>410</v>
      </c>
      <c r="K1424">
        <v>0.13</v>
      </c>
      <c r="L1424">
        <f>Table4[[#This Row],[Quantity cleaned]]*Table4[[#This Row],[Unit Price Cleaned]]*(1-Table4[[#This Row],[Discount]])</f>
        <v>713.4</v>
      </c>
      <c r="M1424">
        <f>IF(ISBLANK(L1424),AVERAGE(Table4[Total Amount]),(L1424))</f>
        <v>713.4</v>
      </c>
      <c r="N1424" t="str">
        <f>_xlfn.XLOOKUP(Table4[[#This Row],[Product_ID]],Product_Dim[Product_ID],Product_Dim[Product_Name],"Missing")</f>
        <v>Gaming Mouse Pad XL</v>
      </c>
      <c r="O1424" t="str">
        <f>_xlfn.XLOOKUP(Table4[[#This Row],[Product_ID]],Product_Dim[Product_ID],Product_Dim[Category],0)</f>
        <v>Electronics</v>
      </c>
      <c r="P1424">
        <f>_xlfn.XLOOKUP(Table4[[#This Row],[Product_ID]],Product_Dim[Product_ID],Product_Dim[Cost Cleaned2],"0")</f>
        <v>340.14</v>
      </c>
      <c r="Q1424" s="4">
        <f>IFERROR(Table4[[#This Row],[Total Amount]]-Table4[[#This Row],[Cost]]*Table4[[#This Row],[Quantity]],0)</f>
        <v>33.120000000000005</v>
      </c>
    </row>
    <row r="1425" spans="1:17" x14ac:dyDescent="0.35">
      <c r="A1425" t="s">
        <v>3238</v>
      </c>
      <c r="B1425" s="1">
        <v>45473</v>
      </c>
      <c r="C1425" t="s">
        <v>961</v>
      </c>
      <c r="D1425" t="s">
        <v>1708</v>
      </c>
      <c r="E1425" t="s">
        <v>1767</v>
      </c>
      <c r="F1425" t="str">
        <f>_xlfn.XLOOKUP(Table4[[#This Row],[Store_ID]],Table2[Store_ID],Table2[Region],"Unknown")</f>
        <v>North</v>
      </c>
      <c r="G1425">
        <v>2</v>
      </c>
      <c r="H1425">
        <f>IF(ISBLANK(G1425),AVERAGE(Table4[Quantity]),(G1425))</f>
        <v>2</v>
      </c>
      <c r="I1425">
        <v>879.93</v>
      </c>
      <c r="J1425">
        <f>IF(ISBLANK(I1425),AVERAGE(Table4[Unit_Price]),(I1425))</f>
        <v>879.93</v>
      </c>
      <c r="K1425">
        <v>0.28999999999999998</v>
      </c>
      <c r="L1425">
        <f>Table4[[#This Row],[Quantity cleaned]]*Table4[[#This Row],[Unit Price Cleaned]]*(1-Table4[[#This Row],[Discount]])</f>
        <v>1249.5005999999998</v>
      </c>
      <c r="M1425">
        <f>IF(ISBLANK(L1425),AVERAGE(Table4[Total Amount]),(L1425))</f>
        <v>1249.5005999999998</v>
      </c>
      <c r="N1425" t="str">
        <f>_xlfn.XLOOKUP(Table4[[#This Row],[Product_ID]],Product_Dim[Product_ID],Product_Dim[Product_Name],"Missing")</f>
        <v>Hydrating Face Cleanser</v>
      </c>
      <c r="O1425" t="str">
        <f>_xlfn.XLOOKUP(Table4[[#This Row],[Product_ID]],Product_Dim[Product_ID],Product_Dim[Category],0)</f>
        <v>Beauty</v>
      </c>
      <c r="P1425">
        <f>_xlfn.XLOOKUP(Table4[[#This Row],[Product_ID]],Product_Dim[Product_ID],Product_Dim[Cost Cleaned2],"0")</f>
        <v>254.04361702127662</v>
      </c>
      <c r="Q1425" s="4">
        <f>IFERROR(Table4[[#This Row],[Total Amount]]-Table4[[#This Row],[Cost]]*Table4[[#This Row],[Quantity]],0)</f>
        <v>741.41336595744656</v>
      </c>
    </row>
    <row r="1426" spans="1:17" x14ac:dyDescent="0.35">
      <c r="A1426" t="s">
        <v>3239</v>
      </c>
      <c r="B1426" s="1">
        <v>45664</v>
      </c>
      <c r="C1426" t="s">
        <v>35</v>
      </c>
      <c r="D1426" t="s">
        <v>1568</v>
      </c>
      <c r="E1426" t="s">
        <v>1804</v>
      </c>
      <c r="F1426" t="str">
        <f>_xlfn.XLOOKUP(Table4[[#This Row],[Store_ID]],Table2[Store_ID],Table2[Region],"Unknown")</f>
        <v>East</v>
      </c>
      <c r="G1426">
        <v>1</v>
      </c>
      <c r="H1426">
        <f>IF(ISBLANK(G1426),AVERAGE(Table4[Quantity]),(G1426))</f>
        <v>1</v>
      </c>
      <c r="I1426">
        <v>350.58</v>
      </c>
      <c r="J1426">
        <f>IF(ISBLANK(I1426),AVERAGE(Table4[Unit_Price]),(I1426))</f>
        <v>350.58</v>
      </c>
      <c r="K1426">
        <v>0.03</v>
      </c>
      <c r="L1426">
        <f>Table4[[#This Row],[Quantity cleaned]]*Table4[[#This Row],[Unit Price Cleaned]]*(1-Table4[[#This Row],[Discount]])</f>
        <v>340.06259999999997</v>
      </c>
      <c r="M1426">
        <f>IF(ISBLANK(L1426),AVERAGE(Table4[Total Amount]),(L1426))</f>
        <v>340.06259999999997</v>
      </c>
      <c r="N1426" t="str">
        <f>_xlfn.XLOOKUP(Table4[[#This Row],[Product_ID]],Product_Dim[Product_ID],Product_Dim[Product_Name],"Missing")</f>
        <v>USB-C Fast Charger</v>
      </c>
      <c r="O1426" t="str">
        <f>_xlfn.XLOOKUP(Table4[[#This Row],[Product_ID]],Product_Dim[Product_ID],Product_Dim[Category],0)</f>
        <v>Electronics</v>
      </c>
      <c r="P1426">
        <f>_xlfn.XLOOKUP(Table4[[#This Row],[Product_ID]],Product_Dim[Product_ID],Product_Dim[Cost Cleaned2],"0")</f>
        <v>242.23</v>
      </c>
      <c r="Q1426" s="4">
        <f>IFERROR(Table4[[#This Row],[Total Amount]]-Table4[[#This Row],[Cost]]*Table4[[#This Row],[Quantity]],0)</f>
        <v>97.832599999999985</v>
      </c>
    </row>
    <row r="1427" spans="1:17" x14ac:dyDescent="0.35">
      <c r="A1427" t="s">
        <v>3240</v>
      </c>
      <c r="B1427" s="1">
        <v>45633</v>
      </c>
      <c r="C1427" t="s">
        <v>1093</v>
      </c>
      <c r="D1427" t="s">
        <v>1658</v>
      </c>
      <c r="E1427" t="s">
        <v>1760</v>
      </c>
      <c r="F1427" t="str">
        <f>_xlfn.XLOOKUP(Table4[[#This Row],[Store_ID]],Table2[Store_ID],Table2[Region],"Unknown")</f>
        <v>North</v>
      </c>
      <c r="G1427">
        <v>4</v>
      </c>
      <c r="H1427">
        <f>IF(ISBLANK(G1427),AVERAGE(Table4[Quantity]),(G1427))</f>
        <v>4</v>
      </c>
      <c r="I1427">
        <v>348.58</v>
      </c>
      <c r="J1427">
        <f>IF(ISBLANK(I1427),AVERAGE(Table4[Unit_Price]),(I1427))</f>
        <v>348.58</v>
      </c>
      <c r="K1427">
        <v>0.16</v>
      </c>
      <c r="L1427">
        <f>Table4[[#This Row],[Quantity cleaned]]*Table4[[#This Row],[Unit Price Cleaned]]*(1-Table4[[#This Row],[Discount]])</f>
        <v>1171.2287999999999</v>
      </c>
      <c r="M1427">
        <f>IF(ISBLANK(L1427),AVERAGE(Table4[Total Amount]),(L1427))</f>
        <v>1171.2287999999999</v>
      </c>
      <c r="N1427" t="str">
        <f>_xlfn.XLOOKUP(Table4[[#This Row],[Product_ID]],Product_Dim[Product_ID],Product_Dim[Product_Name],"Missing")</f>
        <v>Womens Cotton Scarf</v>
      </c>
      <c r="O1427" t="str">
        <f>_xlfn.XLOOKUP(Table4[[#This Row],[Product_ID]],Product_Dim[Product_ID],Product_Dim[Category],0)</f>
        <v>Clothing</v>
      </c>
      <c r="P1427">
        <f>_xlfn.XLOOKUP(Table4[[#This Row],[Product_ID]],Product_Dim[Product_ID],Product_Dim[Cost Cleaned2],"0")</f>
        <v>113.83</v>
      </c>
      <c r="Q1427" s="4">
        <f>IFERROR(Table4[[#This Row],[Total Amount]]-Table4[[#This Row],[Cost]]*Table4[[#This Row],[Quantity]],0)</f>
        <v>715.90879999999993</v>
      </c>
    </row>
    <row r="1428" spans="1:17" x14ac:dyDescent="0.35">
      <c r="A1428" t="s">
        <v>3241</v>
      </c>
      <c r="B1428" s="1">
        <v>45548</v>
      </c>
      <c r="C1428" t="s">
        <v>1412</v>
      </c>
      <c r="D1428" t="s">
        <v>1592</v>
      </c>
      <c r="E1428" t="s">
        <v>1760</v>
      </c>
      <c r="F1428" t="str">
        <f>_xlfn.XLOOKUP(Table4[[#This Row],[Store_ID]],Table2[Store_ID],Table2[Region],"Unknown")</f>
        <v>North</v>
      </c>
      <c r="G1428">
        <v>3</v>
      </c>
      <c r="H1428">
        <f>IF(ISBLANK(G1428),AVERAGE(Table4[Quantity]),(G1428))</f>
        <v>3</v>
      </c>
      <c r="I1428">
        <v>247.66</v>
      </c>
      <c r="J1428">
        <f>IF(ISBLANK(I1428),AVERAGE(Table4[Unit_Price]),(I1428))</f>
        <v>247.66</v>
      </c>
      <c r="K1428">
        <v>0.02</v>
      </c>
      <c r="L1428">
        <f>Table4[[#This Row],[Quantity cleaned]]*Table4[[#This Row],[Unit Price Cleaned]]*(1-Table4[[#This Row],[Discount]])</f>
        <v>728.12040000000002</v>
      </c>
      <c r="M1428">
        <f>IF(ISBLANK(L1428),AVERAGE(Table4[Total Amount]),(L1428))</f>
        <v>728.12040000000002</v>
      </c>
      <c r="N1428" t="str">
        <f>_xlfn.XLOOKUP(Table4[[#This Row],[Product_ID]],Product_Dim[Product_ID],Product_Dim[Product_Name],"Missing")</f>
        <v>Women's Scarf Set</v>
      </c>
      <c r="O1428" t="str">
        <f>_xlfn.XLOOKUP(Table4[[#This Row],[Product_ID]],Product_Dim[Product_ID],Product_Dim[Category],0)</f>
        <v>Clothing</v>
      </c>
      <c r="P1428">
        <f>_xlfn.XLOOKUP(Table4[[#This Row],[Product_ID]],Product_Dim[Product_ID],Product_Dim[Cost Cleaned2],"0")</f>
        <v>174.02</v>
      </c>
      <c r="Q1428" s="4">
        <f>IFERROR(Table4[[#This Row],[Total Amount]]-Table4[[#This Row],[Cost]]*Table4[[#This Row],[Quantity]],0)</f>
        <v>206.06039999999996</v>
      </c>
    </row>
    <row r="1429" spans="1:17" x14ac:dyDescent="0.35">
      <c r="A1429" t="s">
        <v>3242</v>
      </c>
      <c r="B1429" s="1">
        <v>45244</v>
      </c>
      <c r="C1429" t="s">
        <v>1206</v>
      </c>
      <c r="D1429" t="s">
        <v>1620</v>
      </c>
      <c r="E1429" t="s">
        <v>1795</v>
      </c>
      <c r="F1429" t="str">
        <f>_xlfn.XLOOKUP(Table4[[#This Row],[Store_ID]],Table2[Store_ID],Table2[Region],"Unknown")</f>
        <v>North</v>
      </c>
      <c r="G1429">
        <v>3</v>
      </c>
      <c r="H1429">
        <f>IF(ISBLANK(G1429),AVERAGE(Table4[Quantity]),(G1429))</f>
        <v>3</v>
      </c>
      <c r="I1429">
        <v>836.27</v>
      </c>
      <c r="J1429">
        <f>IF(ISBLANK(I1429),AVERAGE(Table4[Unit_Price]),(I1429))</f>
        <v>836.27</v>
      </c>
      <c r="K1429">
        <v>0.16</v>
      </c>
      <c r="L1429">
        <f>Table4[[#This Row],[Quantity cleaned]]*Table4[[#This Row],[Unit Price Cleaned]]*(1-Table4[[#This Row],[Discount]])</f>
        <v>2107.4004</v>
      </c>
      <c r="M1429">
        <f>IF(ISBLANK(L1429),AVERAGE(Table4[Total Amount]),(L1429))</f>
        <v>2107.4004</v>
      </c>
      <c r="N1429" t="str">
        <f>_xlfn.XLOOKUP(Table4[[#This Row],[Product_ID]],Product_Dim[Product_ID],Product_Dim[Product_Name],"Missing")</f>
        <v>Portable Power Bank</v>
      </c>
      <c r="O1429" t="str">
        <f>_xlfn.XLOOKUP(Table4[[#This Row],[Product_ID]],Product_Dim[Product_ID],Product_Dim[Category],0)</f>
        <v>Electronics</v>
      </c>
      <c r="P1429">
        <f>_xlfn.XLOOKUP(Table4[[#This Row],[Product_ID]],Product_Dim[Product_ID],Product_Dim[Cost Cleaned2],"0")</f>
        <v>326.06</v>
      </c>
      <c r="Q1429" s="4">
        <f>IFERROR(Table4[[#This Row],[Total Amount]]-Table4[[#This Row],[Cost]]*Table4[[#This Row],[Quantity]],0)</f>
        <v>1129.2203999999999</v>
      </c>
    </row>
    <row r="1430" spans="1:17" x14ac:dyDescent="0.35">
      <c r="A1430" t="s">
        <v>3243</v>
      </c>
      <c r="B1430" s="1">
        <v>45753</v>
      </c>
      <c r="C1430" t="s">
        <v>635</v>
      </c>
      <c r="D1430" t="s">
        <v>1570</v>
      </c>
      <c r="E1430" t="s">
        <v>1783</v>
      </c>
      <c r="F1430" t="str">
        <f>_xlfn.XLOOKUP(Table4[[#This Row],[Store_ID]],Table2[Store_ID],Table2[Region],"Unknown")</f>
        <v>East</v>
      </c>
      <c r="G1430">
        <v>3</v>
      </c>
      <c r="H1430">
        <f>IF(ISBLANK(G1430),AVERAGE(Table4[Quantity]),(G1430))</f>
        <v>3</v>
      </c>
      <c r="I1430">
        <v>696.74</v>
      </c>
      <c r="J1430">
        <f>IF(ISBLANK(I1430),AVERAGE(Table4[Unit_Price]),(I1430))</f>
        <v>696.74</v>
      </c>
      <c r="K1430">
        <v>0.13</v>
      </c>
      <c r="L1430">
        <f>Table4[[#This Row],[Quantity cleaned]]*Table4[[#This Row],[Unit Price Cleaned]]*(1-Table4[[#This Row],[Discount]])</f>
        <v>1818.4914000000001</v>
      </c>
      <c r="M1430">
        <f>IF(ISBLANK(L1430),AVERAGE(Table4[Total Amount]),(L1430))</f>
        <v>1818.4914000000001</v>
      </c>
      <c r="N1430" t="str">
        <f>_xlfn.XLOOKUP(Table4[[#This Row],[Product_ID]],Product_Dim[Product_ID],Product_Dim[Product_Name],"Missing")</f>
        <v>Decorative Wall Mirror</v>
      </c>
      <c r="O1430" t="str">
        <f>_xlfn.XLOOKUP(Table4[[#This Row],[Product_ID]],Product_Dim[Product_ID],Product_Dim[Category],0)</f>
        <v>Home</v>
      </c>
      <c r="P1430">
        <f>_xlfn.XLOOKUP(Table4[[#This Row],[Product_ID]],Product_Dim[Product_ID],Product_Dim[Cost Cleaned2],"0")</f>
        <v>48.01</v>
      </c>
      <c r="Q1430" s="4">
        <f>IFERROR(Table4[[#This Row],[Total Amount]]-Table4[[#This Row],[Cost]]*Table4[[#This Row],[Quantity]],0)</f>
        <v>1674.4614000000001</v>
      </c>
    </row>
    <row r="1431" spans="1:17" x14ac:dyDescent="0.35">
      <c r="A1431" t="s">
        <v>3244</v>
      </c>
      <c r="B1431" s="1">
        <v>45804</v>
      </c>
      <c r="C1431" t="s">
        <v>780</v>
      </c>
      <c r="D1431" t="s">
        <v>1730</v>
      </c>
      <c r="E1431" t="s">
        <v>1791</v>
      </c>
      <c r="F1431" t="str">
        <f>_xlfn.XLOOKUP(Table4[[#This Row],[Store_ID]],Table2[Store_ID],Table2[Region],"Unknown")</f>
        <v>East</v>
      </c>
      <c r="G1431">
        <v>2</v>
      </c>
      <c r="H1431">
        <f>IF(ISBLANK(G1431),AVERAGE(Table4[Quantity]),(G1431))</f>
        <v>2</v>
      </c>
      <c r="I1431">
        <v>822.59</v>
      </c>
      <c r="J1431">
        <f>IF(ISBLANK(I1431),AVERAGE(Table4[Unit_Price]),(I1431))</f>
        <v>822.59</v>
      </c>
      <c r="K1431">
        <v>0.22</v>
      </c>
      <c r="L1431">
        <f>Table4[[#This Row],[Quantity cleaned]]*Table4[[#This Row],[Unit Price Cleaned]]*(1-Table4[[#This Row],[Discount]])</f>
        <v>1283.2404000000001</v>
      </c>
      <c r="M1431">
        <f>IF(ISBLANK(L1431),AVERAGE(Table4[Total Amount]),(L1431))</f>
        <v>1283.2404000000001</v>
      </c>
      <c r="N1431" t="str">
        <f>_xlfn.XLOOKUP(Table4[[#This Row],[Product_ID]],Product_Dim[Product_ID],Product_Dim[Product_Name],"Missing")</f>
        <v>Vitamin E Body Lotion</v>
      </c>
      <c r="O1431" t="str">
        <f>_xlfn.XLOOKUP(Table4[[#This Row],[Product_ID]],Product_Dim[Product_ID],Product_Dim[Category],0)</f>
        <v>Beauty</v>
      </c>
      <c r="P1431">
        <f>_xlfn.XLOOKUP(Table4[[#This Row],[Product_ID]],Product_Dim[Product_ID],Product_Dim[Cost Cleaned2],"0")</f>
        <v>358.47</v>
      </c>
      <c r="Q1431" s="4">
        <f>IFERROR(Table4[[#This Row],[Total Amount]]-Table4[[#This Row],[Cost]]*Table4[[#This Row],[Quantity]],0)</f>
        <v>566.30040000000008</v>
      </c>
    </row>
    <row r="1432" spans="1:17" x14ac:dyDescent="0.35">
      <c r="A1432" t="s">
        <v>3245</v>
      </c>
      <c r="B1432" s="1">
        <v>45263</v>
      </c>
      <c r="C1432" t="s">
        <v>714</v>
      </c>
      <c r="D1432" t="s">
        <v>1700</v>
      </c>
      <c r="E1432" t="s">
        <v>1755</v>
      </c>
      <c r="F1432" t="str">
        <f>_xlfn.XLOOKUP(Table4[[#This Row],[Store_ID]],Table2[Store_ID],Table2[Region],"Unknown")</f>
        <v>South</v>
      </c>
      <c r="G1432">
        <v>1</v>
      </c>
      <c r="H1432">
        <f>IF(ISBLANK(G1432),AVERAGE(Table4[Quantity]),(G1432))</f>
        <v>1</v>
      </c>
      <c r="I1432">
        <v>462.23</v>
      </c>
      <c r="J1432">
        <f>IF(ISBLANK(I1432),AVERAGE(Table4[Unit_Price]),(I1432))</f>
        <v>462.23</v>
      </c>
      <c r="K1432">
        <v>0.3</v>
      </c>
      <c r="L1432">
        <f>Table4[[#This Row],[Quantity cleaned]]*Table4[[#This Row],[Unit Price Cleaned]]*(1-Table4[[#This Row],[Discount]])</f>
        <v>323.56099999999998</v>
      </c>
      <c r="M1432">
        <f>IF(ISBLANK(L1432),AVERAGE(Table4[Total Amount]),(L1432))</f>
        <v>323.56099999999998</v>
      </c>
      <c r="N1432" t="str">
        <f>_xlfn.XLOOKUP(Table4[[#This Row],[Product_ID]],Product_Dim[Product_ID],Product_Dim[Product_Name],"Missing")</f>
        <v>Decorative Lamp Shade</v>
      </c>
      <c r="O1432" t="str">
        <f>_xlfn.XLOOKUP(Table4[[#This Row],[Product_ID]],Product_Dim[Product_ID],Product_Dim[Category],0)</f>
        <v>Home</v>
      </c>
      <c r="P1432">
        <f>_xlfn.XLOOKUP(Table4[[#This Row],[Product_ID]],Product_Dim[Product_ID],Product_Dim[Cost Cleaned2],"0")</f>
        <v>228.53</v>
      </c>
      <c r="Q1432" s="4">
        <f>IFERROR(Table4[[#This Row],[Total Amount]]-Table4[[#This Row],[Cost]]*Table4[[#This Row],[Quantity]],0)</f>
        <v>95.030999999999977</v>
      </c>
    </row>
    <row r="1433" spans="1:17" x14ac:dyDescent="0.35">
      <c r="A1433" t="s">
        <v>3246</v>
      </c>
      <c r="B1433" s="1">
        <v>45906</v>
      </c>
      <c r="C1433" t="s">
        <v>1378</v>
      </c>
      <c r="D1433" t="s">
        <v>1626</v>
      </c>
      <c r="E1433" t="s">
        <v>1801</v>
      </c>
      <c r="F1433" t="str">
        <f>_xlfn.XLOOKUP(Table4[[#This Row],[Store_ID]],Table2[Store_ID],Table2[Region],"Unknown")</f>
        <v>North</v>
      </c>
      <c r="G1433">
        <v>1</v>
      </c>
      <c r="H1433">
        <f>IF(ISBLANK(G1433),AVERAGE(Table4[Quantity]),(G1433))</f>
        <v>1</v>
      </c>
      <c r="I1433">
        <v>361.09</v>
      </c>
      <c r="J1433">
        <f>IF(ISBLANK(I1433),AVERAGE(Table4[Unit_Price]),(I1433))</f>
        <v>361.09</v>
      </c>
      <c r="K1433">
        <v>0.06</v>
      </c>
      <c r="L1433">
        <f>Table4[[#This Row],[Quantity cleaned]]*Table4[[#This Row],[Unit Price Cleaned]]*(1-Table4[[#This Row],[Discount]])</f>
        <v>339.42459999999994</v>
      </c>
      <c r="M1433">
        <f>IF(ISBLANK(L1433),AVERAGE(Table4[Total Amount]),(L1433))</f>
        <v>339.42459999999994</v>
      </c>
      <c r="N1433" t="str">
        <f>_xlfn.XLOOKUP(Table4[[#This Row],[Product_ID]],Product_Dim[Product_ID],Product_Dim[Product_Name],"Missing")</f>
        <v>Smart Home WiFi Camera</v>
      </c>
      <c r="O1433" t="str">
        <f>_xlfn.XLOOKUP(Table4[[#This Row],[Product_ID]],Product_Dim[Product_ID],Product_Dim[Category],0)</f>
        <v>Electronics</v>
      </c>
      <c r="P1433">
        <f>_xlfn.XLOOKUP(Table4[[#This Row],[Product_ID]],Product_Dim[Product_ID],Product_Dim[Cost Cleaned2],"0")</f>
        <v>450.71</v>
      </c>
      <c r="Q1433" s="4">
        <f>IFERROR(Table4[[#This Row],[Total Amount]]-Table4[[#This Row],[Cost]]*Table4[[#This Row],[Quantity]],0)</f>
        <v>-111.28540000000004</v>
      </c>
    </row>
    <row r="1434" spans="1:17" x14ac:dyDescent="0.35">
      <c r="A1434" t="s">
        <v>3247</v>
      </c>
      <c r="B1434" s="1">
        <v>45243</v>
      </c>
      <c r="C1434" t="s">
        <v>1191</v>
      </c>
      <c r="D1434" t="s">
        <v>1688</v>
      </c>
      <c r="E1434" t="s">
        <v>1807</v>
      </c>
      <c r="F1434" t="str">
        <f>_xlfn.XLOOKUP(Table4[[#This Row],[Store_ID]],Table2[Store_ID],Table2[Region],"Unknown")</f>
        <v>East</v>
      </c>
      <c r="G1434">
        <v>3</v>
      </c>
      <c r="H1434">
        <f>IF(ISBLANK(G1434),AVERAGE(Table4[Quantity]),(G1434))</f>
        <v>3</v>
      </c>
      <c r="I1434">
        <v>59.37</v>
      </c>
      <c r="J1434">
        <f>IF(ISBLANK(I1434),AVERAGE(Table4[Unit_Price]),(I1434))</f>
        <v>59.37</v>
      </c>
      <c r="K1434">
        <v>0.03</v>
      </c>
      <c r="L1434">
        <f>Table4[[#This Row],[Quantity cleaned]]*Table4[[#This Row],[Unit Price Cleaned]]*(1-Table4[[#This Row],[Discount]])</f>
        <v>172.76669999999999</v>
      </c>
      <c r="M1434">
        <f>IF(ISBLANK(L1434),AVERAGE(Table4[Total Amount]),(L1434))</f>
        <v>172.76669999999999</v>
      </c>
      <c r="N1434" t="str">
        <f>_xlfn.XLOOKUP(Table4[[#This Row],[Product_ID]],Product_Dim[Product_ID],Product_Dim[Product_Name],"Missing")</f>
        <v>Shin Guards – Adult</v>
      </c>
      <c r="O1434" t="str">
        <f>_xlfn.XLOOKUP(Table4[[#This Row],[Product_ID]],Product_Dim[Product_ID],Product_Dim[Category],0)</f>
        <v>Sports</v>
      </c>
      <c r="P1434">
        <f>_xlfn.XLOOKUP(Table4[[#This Row],[Product_ID]],Product_Dim[Product_ID],Product_Dim[Cost Cleaned2],"0")</f>
        <v>107.06</v>
      </c>
      <c r="Q1434" s="4">
        <f>IFERROR(Table4[[#This Row],[Total Amount]]-Table4[[#This Row],[Cost]]*Table4[[#This Row],[Quantity]],0)</f>
        <v>-148.41330000000002</v>
      </c>
    </row>
    <row r="1435" spans="1:17" x14ac:dyDescent="0.35">
      <c r="A1435" t="s">
        <v>3248</v>
      </c>
      <c r="B1435" s="1">
        <v>45686</v>
      </c>
      <c r="C1435" t="s">
        <v>139</v>
      </c>
      <c r="D1435" t="s">
        <v>1622</v>
      </c>
      <c r="E1435" t="s">
        <v>1751</v>
      </c>
      <c r="F1435" t="str">
        <f>_xlfn.XLOOKUP(Table4[[#This Row],[Store_ID]],Table2[Store_ID],Table2[Region],"Unknown")</f>
        <v>North</v>
      </c>
      <c r="G1435">
        <v>3</v>
      </c>
      <c r="H1435">
        <f>IF(ISBLANK(G1435),AVERAGE(Table4[Quantity]),(G1435))</f>
        <v>3</v>
      </c>
      <c r="I1435">
        <v>765.21</v>
      </c>
      <c r="J1435">
        <f>IF(ISBLANK(I1435),AVERAGE(Table4[Unit_Price]),(I1435))</f>
        <v>765.21</v>
      </c>
      <c r="K1435">
        <v>0.14000000000000001</v>
      </c>
      <c r="L1435">
        <f>Table4[[#This Row],[Quantity cleaned]]*Table4[[#This Row],[Unit Price Cleaned]]*(1-Table4[[#This Row],[Discount]])</f>
        <v>1974.2418</v>
      </c>
      <c r="M1435">
        <f>IF(ISBLANK(L1435),AVERAGE(Table4[Total Amount]),(L1435))</f>
        <v>1974.2418</v>
      </c>
      <c r="N1435" t="str">
        <f>_xlfn.XLOOKUP(Table4[[#This Row],[Product_ID]],Product_Dim[Product_ID],Product_Dim[Product_Name],"Missing")</f>
        <v>Noise-Canceling Headphones</v>
      </c>
      <c r="O1435" t="str">
        <f>_xlfn.XLOOKUP(Table4[[#This Row],[Product_ID]],Product_Dim[Product_ID],Product_Dim[Category],0)</f>
        <v>Electronics</v>
      </c>
      <c r="P1435">
        <f>_xlfn.XLOOKUP(Table4[[#This Row],[Product_ID]],Product_Dim[Product_ID],Product_Dim[Cost Cleaned2],"0")</f>
        <v>38.520000000000003</v>
      </c>
      <c r="Q1435" s="4">
        <f>IFERROR(Table4[[#This Row],[Total Amount]]-Table4[[#This Row],[Cost]]*Table4[[#This Row],[Quantity]],0)</f>
        <v>1858.6818000000001</v>
      </c>
    </row>
    <row r="1436" spans="1:17" x14ac:dyDescent="0.35">
      <c r="A1436" t="s">
        <v>3249</v>
      </c>
      <c r="B1436" s="1">
        <v>45472</v>
      </c>
      <c r="C1436" t="s">
        <v>774</v>
      </c>
      <c r="D1436" t="s">
        <v>1606</v>
      </c>
      <c r="E1436" t="s">
        <v>1788</v>
      </c>
      <c r="F1436" t="str">
        <f>_xlfn.XLOOKUP(Table4[[#This Row],[Store_ID]],Table2[Store_ID],Table2[Region],"Unknown")</f>
        <v>North</v>
      </c>
      <c r="G1436">
        <v>4</v>
      </c>
      <c r="H1436">
        <f>IF(ISBLANK(G1436),AVERAGE(Table4[Quantity]),(G1436))</f>
        <v>4</v>
      </c>
      <c r="I1436">
        <v>303.56</v>
      </c>
      <c r="J1436">
        <f>IF(ISBLANK(I1436),AVERAGE(Table4[Unit_Price]),(I1436))</f>
        <v>303.56</v>
      </c>
      <c r="K1436">
        <v>0.2</v>
      </c>
      <c r="L1436">
        <f>Table4[[#This Row],[Quantity cleaned]]*Table4[[#This Row],[Unit Price Cleaned]]*(1-Table4[[#This Row],[Discount]])</f>
        <v>971.39200000000005</v>
      </c>
      <c r="M1436">
        <f>IF(ISBLANK(L1436),AVERAGE(Table4[Total Amount]),(L1436))</f>
        <v>971.39200000000005</v>
      </c>
      <c r="N1436" t="str">
        <f>_xlfn.XLOOKUP(Table4[[#This Row],[Product_ID]],Product_Dim[Product_ID],Product_Dim[Product_Name],"Missing")</f>
        <v>Vitamin C Face Serum</v>
      </c>
      <c r="O1436" t="str">
        <f>_xlfn.XLOOKUP(Table4[[#This Row],[Product_ID]],Product_Dim[Product_ID],Product_Dim[Category],0)</f>
        <v>Beauty</v>
      </c>
      <c r="P1436">
        <f>_xlfn.XLOOKUP(Table4[[#This Row],[Product_ID]],Product_Dim[Product_ID],Product_Dim[Cost Cleaned2],"0")</f>
        <v>283.83</v>
      </c>
      <c r="Q1436" s="4">
        <f>IFERROR(Table4[[#This Row],[Total Amount]]-Table4[[#This Row],[Cost]]*Table4[[#This Row],[Quantity]],0)</f>
        <v>-163.92799999999988</v>
      </c>
    </row>
    <row r="1437" spans="1:17" x14ac:dyDescent="0.35">
      <c r="A1437" t="s">
        <v>3250</v>
      </c>
      <c r="B1437" s="1">
        <v>45779</v>
      </c>
      <c r="C1437" t="s">
        <v>1366</v>
      </c>
      <c r="D1437" t="s">
        <v>1596</v>
      </c>
      <c r="E1437" t="s">
        <v>1746</v>
      </c>
      <c r="F1437" t="str">
        <f>_xlfn.XLOOKUP(Table4[[#This Row],[Store_ID]],Table2[Store_ID],Table2[Region],"Unknown")</f>
        <v>East</v>
      </c>
      <c r="G1437">
        <v>1</v>
      </c>
      <c r="H1437">
        <f>IF(ISBLANK(G1437),AVERAGE(Table4[Quantity]),(G1437))</f>
        <v>1</v>
      </c>
      <c r="I1437">
        <v>640.92999999999995</v>
      </c>
      <c r="J1437">
        <f>IF(ISBLANK(I1437),AVERAGE(Table4[Unit_Price]),(I1437))</f>
        <v>640.92999999999995</v>
      </c>
      <c r="K1437">
        <v>0.19</v>
      </c>
      <c r="L1437">
        <f>Table4[[#This Row],[Quantity cleaned]]*Table4[[#This Row],[Unit Price Cleaned]]*(1-Table4[[#This Row],[Discount]])</f>
        <v>519.15329999999994</v>
      </c>
      <c r="M1437">
        <f>IF(ISBLANK(L1437),AVERAGE(Table4[Total Amount]),(L1437))</f>
        <v>519.15329999999994</v>
      </c>
      <c r="N1437" t="str">
        <f>_xlfn.XLOOKUP(Table4[[#This Row],[Product_ID]],Product_Dim[Product_ID],Product_Dim[Product_Name],"Missing")</f>
        <v>Decorative Floor Vase</v>
      </c>
      <c r="O1437" t="str">
        <f>_xlfn.XLOOKUP(Table4[[#This Row],[Product_ID]],Product_Dim[Product_ID],Product_Dim[Category],0)</f>
        <v>Home</v>
      </c>
      <c r="P1437">
        <f>_xlfn.XLOOKUP(Table4[[#This Row],[Product_ID]],Product_Dim[Product_ID],Product_Dim[Cost Cleaned2],"0")</f>
        <v>254.04361702127662</v>
      </c>
      <c r="Q1437" s="4">
        <f>IFERROR(Table4[[#This Row],[Total Amount]]-Table4[[#This Row],[Cost]]*Table4[[#This Row],[Quantity]],0)</f>
        <v>265.1096829787233</v>
      </c>
    </row>
    <row r="1438" spans="1:17" x14ac:dyDescent="0.35">
      <c r="A1438" t="s">
        <v>3251</v>
      </c>
      <c r="B1438" s="1">
        <v>45830</v>
      </c>
      <c r="C1438" t="s">
        <v>571</v>
      </c>
      <c r="D1438" t="s">
        <v>1714</v>
      </c>
      <c r="E1438" t="s">
        <v>1783</v>
      </c>
      <c r="F1438" t="str">
        <f>_xlfn.XLOOKUP(Table4[[#This Row],[Store_ID]],Table2[Store_ID],Table2[Region],"Unknown")</f>
        <v>East</v>
      </c>
      <c r="G1438">
        <v>2</v>
      </c>
      <c r="H1438">
        <f>IF(ISBLANK(G1438),AVERAGE(Table4[Quantity]),(G1438))</f>
        <v>2</v>
      </c>
      <c r="I1438">
        <v>611.25</v>
      </c>
      <c r="J1438">
        <f>IF(ISBLANK(I1438),AVERAGE(Table4[Unit_Price]),(I1438))</f>
        <v>611.25</v>
      </c>
      <c r="K1438">
        <v>0.22</v>
      </c>
      <c r="L1438">
        <f>Table4[[#This Row],[Quantity cleaned]]*Table4[[#This Row],[Unit Price Cleaned]]*(1-Table4[[#This Row],[Discount]])</f>
        <v>953.55000000000007</v>
      </c>
      <c r="M1438">
        <f>IF(ISBLANK(L1438),AVERAGE(Table4[Total Amount]),(L1438))</f>
        <v>953.55000000000007</v>
      </c>
      <c r="N1438" t="str">
        <f>_xlfn.XLOOKUP(Table4[[#This Row],[Product_ID]],Product_Dim[Product_ID],Product_Dim[Product_Name],"Missing")</f>
        <v>Kitchen Cutting Board</v>
      </c>
      <c r="O1438" t="str">
        <f>_xlfn.XLOOKUP(Table4[[#This Row],[Product_ID]],Product_Dim[Product_ID],Product_Dim[Category],0)</f>
        <v>Home</v>
      </c>
      <c r="P1438">
        <f>_xlfn.XLOOKUP(Table4[[#This Row],[Product_ID]],Product_Dim[Product_ID],Product_Dim[Cost Cleaned2],"0")</f>
        <v>176.07</v>
      </c>
      <c r="Q1438" s="4">
        <f>IFERROR(Table4[[#This Row],[Total Amount]]-Table4[[#This Row],[Cost]]*Table4[[#This Row],[Quantity]],0)</f>
        <v>601.41000000000008</v>
      </c>
    </row>
    <row r="1439" spans="1:17" x14ac:dyDescent="0.35">
      <c r="A1439" t="s">
        <v>3252</v>
      </c>
      <c r="B1439" s="1">
        <v>45756</v>
      </c>
      <c r="C1439" t="s">
        <v>1417</v>
      </c>
      <c r="D1439" t="s">
        <v>1674</v>
      </c>
      <c r="E1439" t="s">
        <v>1751</v>
      </c>
      <c r="F1439" t="str">
        <f>_xlfn.XLOOKUP(Table4[[#This Row],[Store_ID]],Table2[Store_ID],Table2[Region],"Unknown")</f>
        <v>North</v>
      </c>
      <c r="G1439">
        <v>1</v>
      </c>
      <c r="H1439">
        <f>IF(ISBLANK(G1439),AVERAGE(Table4[Quantity]),(G1439))</f>
        <v>1</v>
      </c>
      <c r="I1439">
        <v>209.93</v>
      </c>
      <c r="J1439">
        <f>IF(ISBLANK(I1439),AVERAGE(Table4[Unit_Price]),(I1439))</f>
        <v>209.93</v>
      </c>
      <c r="K1439">
        <v>0.21</v>
      </c>
      <c r="L1439">
        <f>Table4[[#This Row],[Quantity cleaned]]*Table4[[#This Row],[Unit Price Cleaned]]*(1-Table4[[#This Row],[Discount]])</f>
        <v>165.84470000000002</v>
      </c>
      <c r="M1439">
        <f>IF(ISBLANK(L1439),AVERAGE(Table4[Total Amount]),(L1439))</f>
        <v>165.84470000000002</v>
      </c>
      <c r="N1439" t="str">
        <f>_xlfn.XLOOKUP(Table4[[#This Row],[Product_ID]],Product_Dim[Product_ID],Product_Dim[Product_Name],"Missing")</f>
        <v>Women's Hair Dryer Brush</v>
      </c>
      <c r="O1439" t="str">
        <f>_xlfn.XLOOKUP(Table4[[#This Row],[Product_ID]],Product_Dim[Product_ID],Product_Dim[Category],0)</f>
        <v>Beauty</v>
      </c>
      <c r="P1439">
        <f>_xlfn.XLOOKUP(Table4[[#This Row],[Product_ID]],Product_Dim[Product_ID],Product_Dim[Cost Cleaned2],"0")</f>
        <v>340.39</v>
      </c>
      <c r="Q1439" s="4">
        <f>IFERROR(Table4[[#This Row],[Total Amount]]-Table4[[#This Row],[Cost]]*Table4[[#This Row],[Quantity]],0)</f>
        <v>-174.54529999999997</v>
      </c>
    </row>
    <row r="1440" spans="1:17" x14ac:dyDescent="0.35">
      <c r="A1440" t="s">
        <v>3253</v>
      </c>
      <c r="B1440" s="1">
        <v>45847</v>
      </c>
      <c r="C1440" t="s">
        <v>382</v>
      </c>
      <c r="D1440" t="s">
        <v>1740</v>
      </c>
      <c r="E1440" t="s">
        <v>1783</v>
      </c>
      <c r="F1440" t="str">
        <f>_xlfn.XLOOKUP(Table4[[#This Row],[Store_ID]],Table2[Store_ID],Table2[Region],"Unknown")</f>
        <v>East</v>
      </c>
      <c r="G1440">
        <v>3</v>
      </c>
      <c r="H1440">
        <f>IF(ISBLANK(G1440),AVERAGE(Table4[Quantity]),(G1440))</f>
        <v>3</v>
      </c>
      <c r="I1440">
        <v>130.38999999999999</v>
      </c>
      <c r="J1440">
        <f>IF(ISBLANK(I1440),AVERAGE(Table4[Unit_Price]),(I1440))</f>
        <v>130.38999999999999</v>
      </c>
      <c r="K1440">
        <v>0.24</v>
      </c>
      <c r="L1440">
        <f>Table4[[#This Row],[Quantity cleaned]]*Table4[[#This Row],[Unit Price Cleaned]]*(1-Table4[[#This Row],[Discount]])</f>
        <v>297.28919999999999</v>
      </c>
      <c r="M1440">
        <f>IF(ISBLANK(L1440),AVERAGE(Table4[Total Amount]),(L1440))</f>
        <v>297.28919999999999</v>
      </c>
      <c r="N1440" t="str">
        <f>_xlfn.XLOOKUP(Table4[[#This Row],[Product_ID]],Product_Dim[Product_ID],Product_Dim[Product_Name],"Missing")</f>
        <v>Stainless Steel Cookware Set</v>
      </c>
      <c r="O1440" t="str">
        <f>_xlfn.XLOOKUP(Table4[[#This Row],[Product_ID]],Product_Dim[Product_ID],Product_Dim[Category],0)</f>
        <v>Home</v>
      </c>
      <c r="P1440">
        <f>_xlfn.XLOOKUP(Table4[[#This Row],[Product_ID]],Product_Dim[Product_ID],Product_Dim[Cost Cleaned2],"0")</f>
        <v>201.41</v>
      </c>
      <c r="Q1440" s="4">
        <f>IFERROR(Table4[[#This Row],[Total Amount]]-Table4[[#This Row],[Cost]]*Table4[[#This Row],[Quantity]],0)</f>
        <v>-306.94080000000002</v>
      </c>
    </row>
    <row r="1441" spans="1:17" x14ac:dyDescent="0.35">
      <c r="A1441" t="s">
        <v>3254</v>
      </c>
      <c r="B1441" s="1">
        <v>45322</v>
      </c>
      <c r="C1441" t="s">
        <v>918</v>
      </c>
      <c r="D1441" t="s">
        <v>1728</v>
      </c>
      <c r="E1441" t="s">
        <v>1773</v>
      </c>
      <c r="F1441" t="str">
        <f>_xlfn.XLOOKUP(Table4[[#This Row],[Store_ID]],Table2[Store_ID],Table2[Region],"Unknown")</f>
        <v>South</v>
      </c>
      <c r="G1441">
        <v>2</v>
      </c>
      <c r="H1441">
        <f>IF(ISBLANK(G1441),AVERAGE(Table4[Quantity]),(G1441))</f>
        <v>2</v>
      </c>
      <c r="I1441">
        <v>846.18</v>
      </c>
      <c r="J1441">
        <f>IF(ISBLANK(I1441),AVERAGE(Table4[Unit_Price]),(I1441))</f>
        <v>846.18</v>
      </c>
      <c r="K1441">
        <v>0.1</v>
      </c>
      <c r="L1441">
        <f>Table4[[#This Row],[Quantity cleaned]]*Table4[[#This Row],[Unit Price Cleaned]]*(1-Table4[[#This Row],[Discount]])</f>
        <v>1523.124</v>
      </c>
      <c r="M1441">
        <f>IF(ISBLANK(L1441),AVERAGE(Table4[Total Amount]),(L1441))</f>
        <v>1523.124</v>
      </c>
      <c r="N1441" t="str">
        <f>_xlfn.XLOOKUP(Table4[[#This Row],[Product_ID]],Product_Dim[Product_ID],Product_Dim[Product_Name],"Missing")</f>
        <v>USB-C Laptop Charger</v>
      </c>
      <c r="O1441" t="str">
        <f>_xlfn.XLOOKUP(Table4[[#This Row],[Product_ID]],Product_Dim[Product_ID],Product_Dim[Category],0)</f>
        <v>Electronics</v>
      </c>
      <c r="P1441">
        <f>_xlfn.XLOOKUP(Table4[[#This Row],[Product_ID]],Product_Dim[Product_ID],Product_Dim[Cost Cleaned2],"0")</f>
        <v>377.52</v>
      </c>
      <c r="Q1441" s="4">
        <f>IFERROR(Table4[[#This Row],[Total Amount]]-Table4[[#This Row],[Cost]]*Table4[[#This Row],[Quantity]],0)</f>
        <v>768.08400000000006</v>
      </c>
    </row>
    <row r="1442" spans="1:17" x14ac:dyDescent="0.35">
      <c r="A1442" t="s">
        <v>3255</v>
      </c>
      <c r="B1442" s="1">
        <v>45829</v>
      </c>
      <c r="C1442" t="s">
        <v>1104</v>
      </c>
      <c r="D1442" t="s">
        <v>1682</v>
      </c>
      <c r="E1442" t="s">
        <v>1793</v>
      </c>
      <c r="F1442" t="str">
        <f>_xlfn.XLOOKUP(Table4[[#This Row],[Store_ID]],Table2[Store_ID],Table2[Region],"Unknown")</f>
        <v>South</v>
      </c>
      <c r="G1442">
        <v>2</v>
      </c>
      <c r="H1442">
        <f>IF(ISBLANK(G1442),AVERAGE(Table4[Quantity]),(G1442))</f>
        <v>2</v>
      </c>
      <c r="I1442">
        <v>424.53</v>
      </c>
      <c r="J1442">
        <f>IF(ISBLANK(I1442),AVERAGE(Table4[Unit_Price]),(I1442))</f>
        <v>424.53</v>
      </c>
      <c r="K1442">
        <v>0.14000000000000001</v>
      </c>
      <c r="L1442">
        <f>Table4[[#This Row],[Quantity cleaned]]*Table4[[#This Row],[Unit Price Cleaned]]*(1-Table4[[#This Row],[Discount]])</f>
        <v>730.19159999999999</v>
      </c>
      <c r="M1442">
        <f>IF(ISBLANK(L1442),AVERAGE(Table4[Total Amount]),(L1442))</f>
        <v>730.19159999999999</v>
      </c>
      <c r="N1442" t="str">
        <f>_xlfn.XLOOKUP(Table4[[#This Row],[Product_ID]],Product_Dim[Product_ID],Product_Dim[Product_Name],"Missing")</f>
        <v>Kitchen Storage Rack</v>
      </c>
      <c r="O1442" t="str">
        <f>_xlfn.XLOOKUP(Table4[[#This Row],[Product_ID]],Product_Dim[Product_ID],Product_Dim[Category],0)</f>
        <v>Home</v>
      </c>
      <c r="P1442">
        <f>_xlfn.XLOOKUP(Table4[[#This Row],[Product_ID]],Product_Dim[Product_ID],Product_Dim[Cost Cleaned2],"0")</f>
        <v>138.05000000000001</v>
      </c>
      <c r="Q1442" s="4">
        <f>IFERROR(Table4[[#This Row],[Total Amount]]-Table4[[#This Row],[Cost]]*Table4[[#This Row],[Quantity]],0)</f>
        <v>454.09159999999997</v>
      </c>
    </row>
    <row r="1443" spans="1:17" x14ac:dyDescent="0.35">
      <c r="A1443" t="s">
        <v>3256</v>
      </c>
      <c r="B1443" s="1">
        <v>45539</v>
      </c>
      <c r="C1443" t="s">
        <v>819</v>
      </c>
      <c r="D1443" t="s">
        <v>1718</v>
      </c>
      <c r="E1443" t="s">
        <v>1793</v>
      </c>
      <c r="F1443" t="str">
        <f>_xlfn.XLOOKUP(Table4[[#This Row],[Store_ID]],Table2[Store_ID],Table2[Region],"Unknown")</f>
        <v>South</v>
      </c>
      <c r="G1443">
        <v>4</v>
      </c>
      <c r="H1443">
        <f>IF(ISBLANK(G1443),AVERAGE(Table4[Quantity]),(G1443))</f>
        <v>4</v>
      </c>
      <c r="I1443">
        <v>450.42</v>
      </c>
      <c r="J1443">
        <f>IF(ISBLANK(I1443),AVERAGE(Table4[Unit_Price]),(I1443))</f>
        <v>450.42</v>
      </c>
      <c r="K1443">
        <v>0.08</v>
      </c>
      <c r="L1443">
        <f>Table4[[#This Row],[Quantity cleaned]]*Table4[[#This Row],[Unit Price Cleaned]]*(1-Table4[[#This Row],[Discount]])</f>
        <v>1657.5456000000001</v>
      </c>
      <c r="M1443">
        <f>IF(ISBLANK(L1443),AVERAGE(Table4[Total Amount]),(L1443))</f>
        <v>1657.5456000000001</v>
      </c>
      <c r="N1443" t="str">
        <f>_xlfn.XLOOKUP(Table4[[#This Row],[Product_ID]],Product_Dim[Product_ID],Product_Dim[Product_Name],"Missing")</f>
        <v>Sports Wrist Sweatbands</v>
      </c>
      <c r="O1443" t="str">
        <f>_xlfn.XLOOKUP(Table4[[#This Row],[Product_ID]],Product_Dim[Product_ID],Product_Dim[Category],0)</f>
        <v>Sports</v>
      </c>
      <c r="P1443">
        <f>_xlfn.XLOOKUP(Table4[[#This Row],[Product_ID]],Product_Dim[Product_ID],Product_Dim[Cost Cleaned2],"0")</f>
        <v>131.24</v>
      </c>
      <c r="Q1443" s="4">
        <f>IFERROR(Table4[[#This Row],[Total Amount]]-Table4[[#This Row],[Cost]]*Table4[[#This Row],[Quantity]],0)</f>
        <v>1132.5856000000001</v>
      </c>
    </row>
    <row r="1444" spans="1:17" x14ac:dyDescent="0.35">
      <c r="A1444" t="s">
        <v>3257</v>
      </c>
      <c r="B1444" s="1">
        <v>45893</v>
      </c>
      <c r="C1444" t="s">
        <v>518</v>
      </c>
      <c r="D1444" t="s">
        <v>1594</v>
      </c>
      <c r="E1444" t="s">
        <v>1780</v>
      </c>
      <c r="F1444" t="str">
        <f>_xlfn.XLOOKUP(Table4[[#This Row],[Store_ID]],Table2[Store_ID],Table2[Region],"Unknown")</f>
        <v>South</v>
      </c>
      <c r="G1444">
        <v>4</v>
      </c>
      <c r="H1444">
        <f>IF(ISBLANK(G1444),AVERAGE(Table4[Quantity]),(G1444))</f>
        <v>4</v>
      </c>
      <c r="I1444">
        <v>896.91</v>
      </c>
      <c r="J1444">
        <f>IF(ISBLANK(I1444),AVERAGE(Table4[Unit_Price]),(I1444))</f>
        <v>896.91</v>
      </c>
      <c r="K1444">
        <v>0.1</v>
      </c>
      <c r="L1444">
        <f>Table4[[#This Row],[Quantity cleaned]]*Table4[[#This Row],[Unit Price Cleaned]]*(1-Table4[[#This Row],[Discount]])</f>
        <v>3228.8759999999997</v>
      </c>
      <c r="M1444">
        <f>IF(ISBLANK(L1444),AVERAGE(Table4[Total Amount]),(L1444))</f>
        <v>3228.8759999999997</v>
      </c>
      <c r="N1444" t="str">
        <f>_xlfn.XLOOKUP(Table4[[#This Row],[Product_ID]],Product_Dim[Product_ID],Product_Dim[Product_Name],"Missing")</f>
        <v>Wireless Bluetooth Speaker</v>
      </c>
      <c r="O1444" t="str">
        <f>_xlfn.XLOOKUP(Table4[[#This Row],[Product_ID]],Product_Dim[Product_ID],Product_Dim[Category],0)</f>
        <v>Electronics</v>
      </c>
      <c r="P1444">
        <f>_xlfn.XLOOKUP(Table4[[#This Row],[Product_ID]],Product_Dim[Product_ID],Product_Dim[Cost Cleaned2],"0")</f>
        <v>322.41000000000003</v>
      </c>
      <c r="Q1444" s="4">
        <f>IFERROR(Table4[[#This Row],[Total Amount]]-Table4[[#This Row],[Cost]]*Table4[[#This Row],[Quantity]],0)</f>
        <v>1939.2359999999996</v>
      </c>
    </row>
    <row r="1445" spans="1:17" x14ac:dyDescent="0.35">
      <c r="A1445" t="s">
        <v>3258</v>
      </c>
      <c r="B1445" s="1">
        <v>45814</v>
      </c>
      <c r="C1445" t="s">
        <v>1487</v>
      </c>
      <c r="D1445" t="s">
        <v>1736</v>
      </c>
      <c r="E1445" t="s">
        <v>1783</v>
      </c>
      <c r="F1445" t="str">
        <f>_xlfn.XLOOKUP(Table4[[#This Row],[Store_ID]],Table2[Store_ID],Table2[Region],"Unknown")</f>
        <v>East</v>
      </c>
      <c r="G1445">
        <v>3</v>
      </c>
      <c r="H1445">
        <f>IF(ISBLANK(G1445),AVERAGE(Table4[Quantity]),(G1445))</f>
        <v>3</v>
      </c>
      <c r="I1445">
        <v>679.38</v>
      </c>
      <c r="J1445">
        <f>IF(ISBLANK(I1445),AVERAGE(Table4[Unit_Price]),(I1445))</f>
        <v>679.38</v>
      </c>
      <c r="K1445">
        <v>0.3</v>
      </c>
      <c r="L1445">
        <f>Table4[[#This Row],[Quantity cleaned]]*Table4[[#This Row],[Unit Price Cleaned]]*(1-Table4[[#This Row],[Discount]])</f>
        <v>1426.6979999999999</v>
      </c>
      <c r="M1445">
        <f>IF(ISBLANK(L1445),AVERAGE(Table4[Total Amount]),(L1445))</f>
        <v>1426.6979999999999</v>
      </c>
      <c r="N1445" t="str">
        <f>_xlfn.XLOOKUP(Table4[[#This Row],[Product_ID]],Product_Dim[Product_ID],Product_Dim[Product_Name],"Missing")</f>
        <v>Cricket Bat</v>
      </c>
      <c r="O1445" t="str">
        <f>_xlfn.XLOOKUP(Table4[[#This Row],[Product_ID]],Product_Dim[Product_ID],Product_Dim[Category],0)</f>
        <v>Sports</v>
      </c>
      <c r="P1445">
        <f>_xlfn.XLOOKUP(Table4[[#This Row],[Product_ID]],Product_Dim[Product_ID],Product_Dim[Cost Cleaned2],"0")</f>
        <v>245.98</v>
      </c>
      <c r="Q1445" s="4">
        <f>IFERROR(Table4[[#This Row],[Total Amount]]-Table4[[#This Row],[Cost]]*Table4[[#This Row],[Quantity]],0)</f>
        <v>688.75799999999992</v>
      </c>
    </row>
    <row r="1446" spans="1:17" x14ac:dyDescent="0.35">
      <c r="A1446" t="s">
        <v>3259</v>
      </c>
      <c r="B1446" s="1">
        <v>45571</v>
      </c>
      <c r="C1446" t="s">
        <v>70</v>
      </c>
      <c r="D1446" t="s">
        <v>1702</v>
      </c>
      <c r="E1446" t="s">
        <v>1798</v>
      </c>
      <c r="F1446" t="str">
        <f>_xlfn.XLOOKUP(Table4[[#This Row],[Store_ID]],Table2[Store_ID],Table2[Region],"Unknown")</f>
        <v>West</v>
      </c>
      <c r="G1446">
        <v>3</v>
      </c>
      <c r="H1446">
        <f>IF(ISBLANK(G1446),AVERAGE(Table4[Quantity]),(G1446))</f>
        <v>3</v>
      </c>
      <c r="I1446">
        <v>483.63</v>
      </c>
      <c r="J1446">
        <f>IF(ISBLANK(I1446),AVERAGE(Table4[Unit_Price]),(I1446))</f>
        <v>483.63</v>
      </c>
      <c r="K1446">
        <v>0</v>
      </c>
      <c r="L1446">
        <f>Table4[[#This Row],[Quantity cleaned]]*Table4[[#This Row],[Unit Price Cleaned]]*(1-Table4[[#This Row],[Discount]])</f>
        <v>1450.8899999999999</v>
      </c>
      <c r="M1446">
        <f>IF(ISBLANK(L1446),AVERAGE(Table4[Total Amount]),(L1446))</f>
        <v>1450.8899999999999</v>
      </c>
      <c r="N1446" t="str">
        <f>_xlfn.XLOOKUP(Table4[[#This Row],[Product_ID]],Product_Dim[Product_ID],Product_Dim[Product_Name],"Missing")</f>
        <v>Wall-Mounted Spice Rack</v>
      </c>
      <c r="O1446" t="str">
        <f>_xlfn.XLOOKUP(Table4[[#This Row],[Product_ID]],Product_Dim[Product_ID],Product_Dim[Category],0)</f>
        <v>Home</v>
      </c>
      <c r="P1446">
        <f>_xlfn.XLOOKUP(Table4[[#This Row],[Product_ID]],Product_Dim[Product_ID],Product_Dim[Cost Cleaned2],"0")</f>
        <v>143.43</v>
      </c>
      <c r="Q1446" s="4">
        <f>IFERROR(Table4[[#This Row],[Total Amount]]-Table4[[#This Row],[Cost]]*Table4[[#This Row],[Quantity]],0)</f>
        <v>1020.5999999999999</v>
      </c>
    </row>
    <row r="1447" spans="1:17" x14ac:dyDescent="0.35">
      <c r="A1447" t="s">
        <v>3260</v>
      </c>
      <c r="B1447" s="1">
        <v>45542</v>
      </c>
      <c r="C1447" t="s">
        <v>119</v>
      </c>
      <c r="D1447" t="s">
        <v>1620</v>
      </c>
      <c r="E1447" t="s">
        <v>1746</v>
      </c>
      <c r="F1447" t="str">
        <f>_xlfn.XLOOKUP(Table4[[#This Row],[Store_ID]],Table2[Store_ID],Table2[Region],"Unknown")</f>
        <v>East</v>
      </c>
      <c r="G1447">
        <v>3</v>
      </c>
      <c r="H1447">
        <f>IF(ISBLANK(G1447),AVERAGE(Table4[Quantity]),(G1447))</f>
        <v>3</v>
      </c>
      <c r="I1447">
        <v>158.27000000000001</v>
      </c>
      <c r="J1447">
        <f>IF(ISBLANK(I1447),AVERAGE(Table4[Unit_Price]),(I1447))</f>
        <v>158.27000000000001</v>
      </c>
      <c r="K1447">
        <v>0.24</v>
      </c>
      <c r="L1447">
        <f>Table4[[#This Row],[Quantity cleaned]]*Table4[[#This Row],[Unit Price Cleaned]]*(1-Table4[[#This Row],[Discount]])</f>
        <v>360.85560000000004</v>
      </c>
      <c r="M1447">
        <f>IF(ISBLANK(L1447),AVERAGE(Table4[Total Amount]),(L1447))</f>
        <v>360.85560000000004</v>
      </c>
      <c r="N1447" t="str">
        <f>_xlfn.XLOOKUP(Table4[[#This Row],[Product_ID]],Product_Dim[Product_ID],Product_Dim[Product_Name],"Missing")</f>
        <v>Portable Power Bank</v>
      </c>
      <c r="O1447" t="str">
        <f>_xlfn.XLOOKUP(Table4[[#This Row],[Product_ID]],Product_Dim[Product_ID],Product_Dim[Category],0)</f>
        <v>Electronics</v>
      </c>
      <c r="P1447">
        <f>_xlfn.XLOOKUP(Table4[[#This Row],[Product_ID]],Product_Dim[Product_ID],Product_Dim[Cost Cleaned2],"0")</f>
        <v>326.06</v>
      </c>
      <c r="Q1447" s="4">
        <f>IFERROR(Table4[[#This Row],[Total Amount]]-Table4[[#This Row],[Cost]]*Table4[[#This Row],[Quantity]],0)</f>
        <v>-617.32439999999997</v>
      </c>
    </row>
    <row r="1448" spans="1:17" x14ac:dyDescent="0.35">
      <c r="A1448" t="s">
        <v>3261</v>
      </c>
      <c r="B1448" s="1">
        <v>45758</v>
      </c>
      <c r="C1448" t="s">
        <v>397</v>
      </c>
      <c r="D1448" t="s">
        <v>1543</v>
      </c>
      <c r="E1448" t="s">
        <v>1795</v>
      </c>
      <c r="F1448" t="str">
        <f>_xlfn.XLOOKUP(Table4[[#This Row],[Store_ID]],Table2[Store_ID],Table2[Region],"Unknown")</f>
        <v>North</v>
      </c>
      <c r="G1448">
        <v>4</v>
      </c>
      <c r="H1448">
        <f>IF(ISBLANK(G1448),AVERAGE(Table4[Quantity]),(G1448))</f>
        <v>4</v>
      </c>
      <c r="I1448">
        <v>601.5</v>
      </c>
      <c r="J1448">
        <f>IF(ISBLANK(I1448),AVERAGE(Table4[Unit_Price]),(I1448))</f>
        <v>601.5</v>
      </c>
      <c r="K1448">
        <v>0.18</v>
      </c>
      <c r="L1448">
        <f>Table4[[#This Row],[Quantity cleaned]]*Table4[[#This Row],[Unit Price Cleaned]]*(1-Table4[[#This Row],[Discount]])</f>
        <v>1972.92</v>
      </c>
      <c r="M1448">
        <f>IF(ISBLANK(L1448),AVERAGE(Table4[Total Amount]),(L1448))</f>
        <v>1972.92</v>
      </c>
      <c r="N1448" t="str">
        <f>_xlfn.XLOOKUP(Table4[[#This Row],[Product_ID]],Product_Dim[Product_ID],Product_Dim[Product_Name],"Missing")</f>
        <v>Women's Casual Hoodie</v>
      </c>
      <c r="O1448" t="str">
        <f>_xlfn.XLOOKUP(Table4[[#This Row],[Product_ID]],Product_Dim[Product_ID],Product_Dim[Category],0)</f>
        <v>Clothing</v>
      </c>
      <c r="P1448">
        <f>_xlfn.XLOOKUP(Table4[[#This Row],[Product_ID]],Product_Dim[Product_ID],Product_Dim[Cost Cleaned2],"0")</f>
        <v>254.04361702127662</v>
      </c>
      <c r="Q1448" s="4">
        <f>IFERROR(Table4[[#This Row],[Total Amount]]-Table4[[#This Row],[Cost]]*Table4[[#This Row],[Quantity]],0)</f>
        <v>956.7455319148936</v>
      </c>
    </row>
    <row r="1449" spans="1:17" x14ac:dyDescent="0.35">
      <c r="A1449" t="s">
        <v>3262</v>
      </c>
      <c r="B1449" s="1">
        <v>45709</v>
      </c>
      <c r="C1449" t="s">
        <v>250</v>
      </c>
      <c r="D1449" t="s">
        <v>1604</v>
      </c>
      <c r="E1449" t="s">
        <v>1804</v>
      </c>
      <c r="F1449" t="str">
        <f>_xlfn.XLOOKUP(Table4[[#This Row],[Store_ID]],Table2[Store_ID],Table2[Region],"Unknown")</f>
        <v>East</v>
      </c>
      <c r="G1449">
        <v>2</v>
      </c>
      <c r="H1449">
        <f>IF(ISBLANK(G1449),AVERAGE(Table4[Quantity]),(G1449))</f>
        <v>2</v>
      </c>
      <c r="I1449">
        <v>46.39</v>
      </c>
      <c r="J1449">
        <f>IF(ISBLANK(I1449),AVERAGE(Table4[Unit_Price]),(I1449))</f>
        <v>46.39</v>
      </c>
      <c r="K1449">
        <v>7.0000000000000007E-2</v>
      </c>
      <c r="L1449">
        <f>Table4[[#This Row],[Quantity cleaned]]*Table4[[#This Row],[Unit Price Cleaned]]*(1-Table4[[#This Row],[Discount]])</f>
        <v>86.285399999999996</v>
      </c>
      <c r="M1449">
        <f>IF(ISBLANK(L1449),AVERAGE(Table4[Total Amount]),(L1449))</f>
        <v>86.285399999999996</v>
      </c>
      <c r="N1449" t="str">
        <f>_xlfn.XLOOKUP(Table4[[#This Row],[Product_ID]],Product_Dim[Product_ID],Product_Dim[Product_Name],"Missing")</f>
        <v>Basketball</v>
      </c>
      <c r="O1449" t="str">
        <f>_xlfn.XLOOKUP(Table4[[#This Row],[Product_ID]],Product_Dim[Product_ID],Product_Dim[Category],0)</f>
        <v>Sports</v>
      </c>
      <c r="P1449">
        <f>_xlfn.XLOOKUP(Table4[[#This Row],[Product_ID]],Product_Dim[Product_ID],Product_Dim[Cost Cleaned2],"0")</f>
        <v>204.39</v>
      </c>
      <c r="Q1449" s="4">
        <f>IFERROR(Table4[[#This Row],[Total Amount]]-Table4[[#This Row],[Cost]]*Table4[[#This Row],[Quantity]],0)</f>
        <v>-322.49459999999999</v>
      </c>
    </row>
    <row r="1450" spans="1:17" x14ac:dyDescent="0.35">
      <c r="A1450" t="s">
        <v>3263</v>
      </c>
      <c r="B1450" s="1">
        <v>45587</v>
      </c>
      <c r="C1450" t="s">
        <v>409</v>
      </c>
      <c r="D1450" t="s">
        <v>1706</v>
      </c>
      <c r="E1450" t="s">
        <v>1776</v>
      </c>
      <c r="F1450" t="str">
        <f>_xlfn.XLOOKUP(Table4[[#This Row],[Store_ID]],Table2[Store_ID],Table2[Region],"Unknown")</f>
        <v>West</v>
      </c>
      <c r="G1450">
        <v>4</v>
      </c>
      <c r="H1450">
        <f>IF(ISBLANK(G1450),AVERAGE(Table4[Quantity]),(G1450))</f>
        <v>4</v>
      </c>
      <c r="I1450">
        <v>892.28</v>
      </c>
      <c r="J1450">
        <f>IF(ISBLANK(I1450),AVERAGE(Table4[Unit_Price]),(I1450))</f>
        <v>892.28</v>
      </c>
      <c r="K1450">
        <v>0.23</v>
      </c>
      <c r="L1450">
        <f>Table4[[#This Row],[Quantity cleaned]]*Table4[[#This Row],[Unit Price Cleaned]]*(1-Table4[[#This Row],[Discount]])</f>
        <v>2748.2224000000001</v>
      </c>
      <c r="M1450">
        <f>IF(ISBLANK(L1450),AVERAGE(Table4[Total Amount]),(L1450))</f>
        <v>2748.2224000000001</v>
      </c>
      <c r="N1450" t="str">
        <f>_xlfn.XLOOKUP(Table4[[#This Row],[Product_ID]],Product_Dim[Product_ID],Product_Dim[Product_Name],"Missing")</f>
        <v>Fitness Resistance Bands</v>
      </c>
      <c r="O1450" t="str">
        <f>_xlfn.XLOOKUP(Table4[[#This Row],[Product_ID]],Product_Dim[Product_ID],Product_Dim[Category],0)</f>
        <v>Sports</v>
      </c>
      <c r="P1450">
        <f>_xlfn.XLOOKUP(Table4[[#This Row],[Product_ID]],Product_Dim[Product_ID],Product_Dim[Cost Cleaned2],"0")</f>
        <v>152.91999999999999</v>
      </c>
      <c r="Q1450" s="4">
        <f>IFERROR(Table4[[#This Row],[Total Amount]]-Table4[[#This Row],[Cost]]*Table4[[#This Row],[Quantity]],0)</f>
        <v>2136.5424000000003</v>
      </c>
    </row>
    <row r="1451" spans="1:17" x14ac:dyDescent="0.35">
      <c r="A1451" t="s">
        <v>3264</v>
      </c>
      <c r="B1451" s="1">
        <v>45494</v>
      </c>
      <c r="C1451" t="s">
        <v>711</v>
      </c>
      <c r="D1451" t="s">
        <v>1562</v>
      </c>
      <c r="E1451" t="s">
        <v>1773</v>
      </c>
      <c r="F1451" t="str">
        <f>_xlfn.XLOOKUP(Table4[[#This Row],[Store_ID]],Table2[Store_ID],Table2[Region],"Unknown")</f>
        <v>South</v>
      </c>
      <c r="G1451">
        <v>2</v>
      </c>
      <c r="H1451">
        <f>IF(ISBLANK(G1451),AVERAGE(Table4[Quantity]),(G1451))</f>
        <v>2</v>
      </c>
      <c r="I1451">
        <v>164.23</v>
      </c>
      <c r="J1451">
        <f>IF(ISBLANK(I1451),AVERAGE(Table4[Unit_Price]),(I1451))</f>
        <v>164.23</v>
      </c>
      <c r="K1451">
        <v>0.17</v>
      </c>
      <c r="L1451">
        <f>Table4[[#This Row],[Quantity cleaned]]*Table4[[#This Row],[Unit Price Cleaned]]*(1-Table4[[#This Row],[Discount]])</f>
        <v>272.62179999999995</v>
      </c>
      <c r="M1451">
        <f>IF(ISBLANK(L1451),AVERAGE(Table4[Total Amount]),(L1451))</f>
        <v>272.62179999999995</v>
      </c>
      <c r="N1451" t="str">
        <f>_xlfn.XLOOKUP(Table4[[#This Row],[Product_ID]],Product_Dim[Product_ID],Product_Dim[Product_Name],"Missing")</f>
        <v>Ceramic Kitchen Bowl Set</v>
      </c>
      <c r="O1451" t="str">
        <f>_xlfn.XLOOKUP(Table4[[#This Row],[Product_ID]],Product_Dim[Product_ID],Product_Dim[Category],0)</f>
        <v>Home</v>
      </c>
      <c r="P1451">
        <f>_xlfn.XLOOKUP(Table4[[#This Row],[Product_ID]],Product_Dim[Product_ID],Product_Dim[Cost Cleaned2],"0")</f>
        <v>298.86</v>
      </c>
      <c r="Q1451" s="4">
        <f>IFERROR(Table4[[#This Row],[Total Amount]]-Table4[[#This Row],[Cost]]*Table4[[#This Row],[Quantity]],0)</f>
        <v>-325.09820000000008</v>
      </c>
    </row>
    <row r="1452" spans="1:17" x14ac:dyDescent="0.35">
      <c r="A1452" t="s">
        <v>3265</v>
      </c>
      <c r="B1452" s="1">
        <v>45305</v>
      </c>
      <c r="C1452" t="s">
        <v>1392</v>
      </c>
      <c r="D1452" t="s">
        <v>1559</v>
      </c>
      <c r="E1452" t="s">
        <v>1773</v>
      </c>
      <c r="F1452" t="str">
        <f>_xlfn.XLOOKUP(Table4[[#This Row],[Store_ID]],Table2[Store_ID],Table2[Region],"Unknown")</f>
        <v>South</v>
      </c>
      <c r="G1452">
        <v>1</v>
      </c>
      <c r="H1452">
        <f>IF(ISBLANK(G1452),AVERAGE(Table4[Quantity]),(G1452))</f>
        <v>1</v>
      </c>
      <c r="I1452">
        <v>484.23</v>
      </c>
      <c r="J1452">
        <f>IF(ISBLANK(I1452),AVERAGE(Table4[Unit_Price]),(I1452))</f>
        <v>484.23</v>
      </c>
      <c r="K1452">
        <v>0.12</v>
      </c>
      <c r="L1452">
        <f>Table4[[#This Row],[Quantity cleaned]]*Table4[[#This Row],[Unit Price Cleaned]]*(1-Table4[[#This Row],[Discount]])</f>
        <v>426.12240000000003</v>
      </c>
      <c r="M1452">
        <f>IF(ISBLANK(L1452),AVERAGE(Table4[Total Amount]),(L1452))</f>
        <v>426.12240000000003</v>
      </c>
      <c r="N1452" t="str">
        <f>_xlfn.XLOOKUP(Table4[[#This Row],[Product_ID]],Product_Dim[Product_ID],Product_Dim[Product_Name],"Missing")</f>
        <v>Adjustable Dumbbell Set</v>
      </c>
      <c r="O1452" t="str">
        <f>_xlfn.XLOOKUP(Table4[[#This Row],[Product_ID]],Product_Dim[Product_ID],Product_Dim[Category],0)</f>
        <v>Sports</v>
      </c>
      <c r="P1452">
        <f>_xlfn.XLOOKUP(Table4[[#This Row],[Product_ID]],Product_Dim[Product_ID],Product_Dim[Cost Cleaned2],"0")</f>
        <v>495.72</v>
      </c>
      <c r="Q1452" s="4">
        <f>IFERROR(Table4[[#This Row],[Total Amount]]-Table4[[#This Row],[Cost]]*Table4[[#This Row],[Quantity]],0)</f>
        <v>-69.5976</v>
      </c>
    </row>
    <row r="1453" spans="1:17" x14ac:dyDescent="0.35">
      <c r="A1453" t="s">
        <v>3266</v>
      </c>
      <c r="B1453" s="1">
        <v>45383</v>
      </c>
      <c r="C1453" t="s">
        <v>27</v>
      </c>
      <c r="D1453" t="s">
        <v>1612</v>
      </c>
      <c r="E1453" t="s">
        <v>1804</v>
      </c>
      <c r="F1453" t="str">
        <f>_xlfn.XLOOKUP(Table4[[#This Row],[Store_ID]],Table2[Store_ID],Table2[Region],"Unknown")</f>
        <v>East</v>
      </c>
      <c r="G1453">
        <v>3</v>
      </c>
      <c r="H1453">
        <f>IF(ISBLANK(G1453),AVERAGE(Table4[Quantity]),(G1453))</f>
        <v>3</v>
      </c>
      <c r="I1453">
        <v>341.51</v>
      </c>
      <c r="J1453">
        <f>IF(ISBLANK(I1453),AVERAGE(Table4[Unit_Price]),(I1453))</f>
        <v>341.51</v>
      </c>
      <c r="K1453">
        <v>0.22</v>
      </c>
      <c r="L1453">
        <f>Table4[[#This Row],[Quantity cleaned]]*Table4[[#This Row],[Unit Price Cleaned]]*(1-Table4[[#This Row],[Discount]])</f>
        <v>799.13340000000005</v>
      </c>
      <c r="M1453">
        <f>IF(ISBLANK(L1453),AVERAGE(Table4[Total Amount]),(L1453))</f>
        <v>799.13340000000005</v>
      </c>
      <c r="N1453" t="str">
        <f>_xlfn.XLOOKUP(Table4[[#This Row],[Product_ID]],Product_Dim[Product_ID],Product_Dim[Product_Name],"Missing")</f>
        <v>Bedroom Table Lamp</v>
      </c>
      <c r="O1453" t="str">
        <f>_xlfn.XLOOKUP(Table4[[#This Row],[Product_ID]],Product_Dim[Product_ID],Product_Dim[Category],0)</f>
        <v>Home</v>
      </c>
      <c r="P1453">
        <f>_xlfn.XLOOKUP(Table4[[#This Row],[Product_ID]],Product_Dim[Product_ID],Product_Dim[Cost Cleaned2],"0")</f>
        <v>382.22</v>
      </c>
      <c r="Q1453" s="4">
        <f>IFERROR(Table4[[#This Row],[Total Amount]]-Table4[[#This Row],[Cost]]*Table4[[#This Row],[Quantity]],0)</f>
        <v>-347.52660000000003</v>
      </c>
    </row>
    <row r="1454" spans="1:17" x14ac:dyDescent="0.35">
      <c r="A1454" t="s">
        <v>3267</v>
      </c>
      <c r="B1454" s="1">
        <v>45788</v>
      </c>
      <c r="C1454" t="s">
        <v>379</v>
      </c>
      <c r="D1454" t="s">
        <v>1738</v>
      </c>
      <c r="E1454" t="s">
        <v>1791</v>
      </c>
      <c r="F1454" t="str">
        <f>_xlfn.XLOOKUP(Table4[[#This Row],[Store_ID]],Table2[Store_ID],Table2[Region],"Unknown")</f>
        <v>East</v>
      </c>
      <c r="G1454">
        <v>3</v>
      </c>
      <c r="H1454">
        <f>IF(ISBLANK(G1454),AVERAGE(Table4[Quantity]),(G1454))</f>
        <v>3</v>
      </c>
      <c r="I1454">
        <v>758.87</v>
      </c>
      <c r="J1454">
        <f>IF(ISBLANK(I1454),AVERAGE(Table4[Unit_Price]),(I1454))</f>
        <v>758.87</v>
      </c>
      <c r="K1454">
        <v>0.11</v>
      </c>
      <c r="L1454">
        <f>Table4[[#This Row],[Quantity cleaned]]*Table4[[#This Row],[Unit Price Cleaned]]*(1-Table4[[#This Row],[Discount]])</f>
        <v>2026.1829000000002</v>
      </c>
      <c r="M1454">
        <f>IF(ISBLANK(L1454),AVERAGE(Table4[Total Amount]),(L1454))</f>
        <v>2026.1829000000002</v>
      </c>
      <c r="N1454" t="str">
        <f>_xlfn.XLOOKUP(Table4[[#This Row],[Product_ID]],Product_Dim[Product_ID],Product_Dim[Product_Name],"Missing")</f>
        <v>Portable Bluetooth Speaker</v>
      </c>
      <c r="O1454" t="str">
        <f>_xlfn.XLOOKUP(Table4[[#This Row],[Product_ID]],Product_Dim[Product_ID],Product_Dim[Category],0)</f>
        <v>Electronics</v>
      </c>
      <c r="P1454">
        <f>_xlfn.XLOOKUP(Table4[[#This Row],[Product_ID]],Product_Dim[Product_ID],Product_Dim[Cost Cleaned2],"0")</f>
        <v>431.67</v>
      </c>
      <c r="Q1454" s="4">
        <f>IFERROR(Table4[[#This Row],[Total Amount]]-Table4[[#This Row],[Cost]]*Table4[[#This Row],[Quantity]],0)</f>
        <v>731.17290000000025</v>
      </c>
    </row>
    <row r="1455" spans="1:17" x14ac:dyDescent="0.35">
      <c r="A1455" t="s">
        <v>3268</v>
      </c>
      <c r="B1455" s="1">
        <v>45855</v>
      </c>
      <c r="C1455" t="s">
        <v>1444</v>
      </c>
      <c r="D1455" t="s">
        <v>1654</v>
      </c>
      <c r="E1455" t="s">
        <v>1788</v>
      </c>
      <c r="F1455" t="str">
        <f>_xlfn.XLOOKUP(Table4[[#This Row],[Store_ID]],Table2[Store_ID],Table2[Region],"Unknown")</f>
        <v>North</v>
      </c>
      <c r="G1455">
        <v>3</v>
      </c>
      <c r="H1455">
        <f>IF(ISBLANK(G1455),AVERAGE(Table4[Quantity]),(G1455))</f>
        <v>3</v>
      </c>
      <c r="I1455">
        <v>560.52</v>
      </c>
      <c r="J1455">
        <f>IF(ISBLANK(I1455),AVERAGE(Table4[Unit_Price]),(I1455))</f>
        <v>560.52</v>
      </c>
      <c r="K1455">
        <v>0.17</v>
      </c>
      <c r="L1455">
        <f>Table4[[#This Row],[Quantity cleaned]]*Table4[[#This Row],[Unit Price Cleaned]]*(1-Table4[[#This Row],[Discount]])</f>
        <v>1395.6948</v>
      </c>
      <c r="M1455">
        <f>IF(ISBLANK(L1455),AVERAGE(Table4[Total Amount]),(L1455))</f>
        <v>1395.6948</v>
      </c>
      <c r="N1455" t="str">
        <f>_xlfn.XLOOKUP(Table4[[#This Row],[Product_ID]],Product_Dim[Product_ID],Product_Dim[Product_Name],"Missing")</f>
        <v>Premium Blanket Throw</v>
      </c>
      <c r="O1455" t="str">
        <f>_xlfn.XLOOKUP(Table4[[#This Row],[Product_ID]],Product_Dim[Product_ID],Product_Dim[Category],0)</f>
        <v>Home</v>
      </c>
      <c r="P1455">
        <f>_xlfn.XLOOKUP(Table4[[#This Row],[Product_ID]],Product_Dim[Product_ID],Product_Dim[Cost Cleaned2],"0")</f>
        <v>461.47</v>
      </c>
      <c r="Q1455" s="4">
        <f>IFERROR(Table4[[#This Row],[Total Amount]]-Table4[[#This Row],[Cost]]*Table4[[#This Row],[Quantity]],0)</f>
        <v>11.284799999999905</v>
      </c>
    </row>
    <row r="1456" spans="1:17" x14ac:dyDescent="0.35">
      <c r="A1456" t="s">
        <v>3269</v>
      </c>
      <c r="B1456" s="1">
        <v>45533</v>
      </c>
      <c r="C1456" t="s">
        <v>1096</v>
      </c>
      <c r="D1456" t="s">
        <v>1734</v>
      </c>
      <c r="E1456" t="s">
        <v>1801</v>
      </c>
      <c r="F1456" t="str">
        <f>_xlfn.XLOOKUP(Table4[[#This Row],[Store_ID]],Table2[Store_ID],Table2[Region],"Unknown")</f>
        <v>North</v>
      </c>
      <c r="G1456">
        <v>2</v>
      </c>
      <c r="H1456">
        <f>IF(ISBLANK(G1456),AVERAGE(Table4[Quantity]),(G1456))</f>
        <v>2</v>
      </c>
      <c r="I1456">
        <v>977.18</v>
      </c>
      <c r="J1456">
        <f>IF(ISBLANK(I1456),AVERAGE(Table4[Unit_Price]),(I1456))</f>
        <v>977.18</v>
      </c>
      <c r="K1456">
        <v>0.19</v>
      </c>
      <c r="L1456">
        <f>Table4[[#This Row],[Quantity cleaned]]*Table4[[#This Row],[Unit Price Cleaned]]*(1-Table4[[#This Row],[Discount]])</f>
        <v>1583.0316</v>
      </c>
      <c r="M1456">
        <f>IF(ISBLANK(L1456),AVERAGE(Table4[Total Amount]),(L1456))</f>
        <v>1583.0316</v>
      </c>
      <c r="N1456" t="str">
        <f>_xlfn.XLOOKUP(Table4[[#This Row],[Product_ID]],Product_Dim[Product_ID],Product_Dim[Product_Name],"Missing")</f>
        <v>Women's Formal Blazer</v>
      </c>
      <c r="O1456" t="str">
        <f>_xlfn.XLOOKUP(Table4[[#This Row],[Product_ID]],Product_Dim[Product_ID],Product_Dim[Category],0)</f>
        <v>Clothing</v>
      </c>
      <c r="P1456">
        <f>_xlfn.XLOOKUP(Table4[[#This Row],[Product_ID]],Product_Dim[Product_ID],Product_Dim[Cost Cleaned2],"0")</f>
        <v>358.47</v>
      </c>
      <c r="Q1456" s="4">
        <f>IFERROR(Table4[[#This Row],[Total Amount]]-Table4[[#This Row],[Cost]]*Table4[[#This Row],[Quantity]],0)</f>
        <v>866.09159999999997</v>
      </c>
    </row>
    <row r="1457" spans="1:17" x14ac:dyDescent="0.35">
      <c r="A1457" t="s">
        <v>3270</v>
      </c>
      <c r="B1457" s="1">
        <v>45763</v>
      </c>
      <c r="C1457" t="s">
        <v>753</v>
      </c>
      <c r="D1457" t="s">
        <v>1574</v>
      </c>
      <c r="E1457" t="s">
        <v>1793</v>
      </c>
      <c r="F1457" t="str">
        <f>_xlfn.XLOOKUP(Table4[[#This Row],[Store_ID]],Table2[Store_ID],Table2[Region],"Unknown")</f>
        <v>South</v>
      </c>
      <c r="G1457">
        <v>4</v>
      </c>
      <c r="H1457">
        <f>IF(ISBLANK(G1457),AVERAGE(Table4[Quantity]),(G1457))</f>
        <v>4</v>
      </c>
      <c r="I1457">
        <v>761.35</v>
      </c>
      <c r="J1457">
        <f>IF(ISBLANK(I1457),AVERAGE(Table4[Unit_Price]),(I1457))</f>
        <v>761.35</v>
      </c>
      <c r="K1457">
        <v>0.08</v>
      </c>
      <c r="L1457">
        <f>Table4[[#This Row],[Quantity cleaned]]*Table4[[#This Row],[Unit Price Cleaned]]*(1-Table4[[#This Row],[Discount]])</f>
        <v>2801.768</v>
      </c>
      <c r="M1457">
        <f>IF(ISBLANK(L1457),AVERAGE(Table4[Total Amount]),(L1457))</f>
        <v>2801.768</v>
      </c>
      <c r="N1457" t="str">
        <f>_xlfn.XLOOKUP(Table4[[#This Row],[Product_ID]],Product_Dim[Product_ID],Product_Dim[Product_Name],"Missing")</f>
        <v>Beard Grooming Kit</v>
      </c>
      <c r="O1457" t="str">
        <f>_xlfn.XLOOKUP(Table4[[#This Row],[Product_ID]],Product_Dim[Product_ID],Product_Dim[Category],0)</f>
        <v>Beauty</v>
      </c>
      <c r="P1457">
        <f>_xlfn.XLOOKUP(Table4[[#This Row],[Product_ID]],Product_Dim[Product_ID],Product_Dim[Cost Cleaned2],"0")</f>
        <v>337.42</v>
      </c>
      <c r="Q1457" s="4">
        <f>IFERROR(Table4[[#This Row],[Total Amount]]-Table4[[#This Row],[Cost]]*Table4[[#This Row],[Quantity]],0)</f>
        <v>1452.088</v>
      </c>
    </row>
    <row r="1458" spans="1:17" x14ac:dyDescent="0.35">
      <c r="A1458" t="s">
        <v>3271</v>
      </c>
      <c r="B1458" s="1">
        <v>45900</v>
      </c>
      <c r="C1458" t="s">
        <v>587</v>
      </c>
      <c r="D1458" t="s">
        <v>1676</v>
      </c>
      <c r="E1458" t="s">
        <v>1804</v>
      </c>
      <c r="F1458" t="str">
        <f>_xlfn.XLOOKUP(Table4[[#This Row],[Store_ID]],Table2[Store_ID],Table2[Region],"Unknown")</f>
        <v>East</v>
      </c>
      <c r="G1458">
        <v>2</v>
      </c>
      <c r="H1458">
        <f>IF(ISBLANK(G1458),AVERAGE(Table4[Quantity]),(G1458))</f>
        <v>2</v>
      </c>
      <c r="I1458">
        <v>947.56</v>
      </c>
      <c r="J1458">
        <f>IF(ISBLANK(I1458),AVERAGE(Table4[Unit_Price]),(I1458))</f>
        <v>947.56</v>
      </c>
      <c r="K1458">
        <v>0.02</v>
      </c>
      <c r="L1458">
        <f>Table4[[#This Row],[Quantity cleaned]]*Table4[[#This Row],[Unit Price Cleaned]]*(1-Table4[[#This Row],[Discount]])</f>
        <v>1857.2175999999999</v>
      </c>
      <c r="M1458">
        <f>IF(ISBLANK(L1458),AVERAGE(Table4[Total Amount]),(L1458))</f>
        <v>1857.2175999999999</v>
      </c>
      <c r="N1458" t="str">
        <f>_xlfn.XLOOKUP(Table4[[#This Row],[Product_ID]],Product_Dim[Product_ID],Product_Dim[Product_Name],"Missing")</f>
        <v>Smart LED Light Strip</v>
      </c>
      <c r="O1458" t="str">
        <f>_xlfn.XLOOKUP(Table4[[#This Row],[Product_ID]],Product_Dim[Product_ID],Product_Dim[Category],0)</f>
        <v>Electronics</v>
      </c>
      <c r="P1458">
        <f>_xlfn.XLOOKUP(Table4[[#This Row],[Product_ID]],Product_Dim[Product_ID],Product_Dim[Cost Cleaned2],"0")</f>
        <v>349.17</v>
      </c>
      <c r="Q1458" s="4">
        <f>IFERROR(Table4[[#This Row],[Total Amount]]-Table4[[#This Row],[Cost]]*Table4[[#This Row],[Quantity]],0)</f>
        <v>1158.8775999999998</v>
      </c>
    </row>
    <row r="1459" spans="1:17" x14ac:dyDescent="0.35">
      <c r="A1459" t="s">
        <v>3272</v>
      </c>
      <c r="B1459" s="1">
        <v>45943</v>
      </c>
      <c r="C1459" t="s">
        <v>759</v>
      </c>
      <c r="D1459" t="s">
        <v>1628</v>
      </c>
      <c r="E1459" t="s">
        <v>1804</v>
      </c>
      <c r="F1459" t="str">
        <f>_xlfn.XLOOKUP(Table4[[#This Row],[Store_ID]],Table2[Store_ID],Table2[Region],"Unknown")</f>
        <v>East</v>
      </c>
      <c r="G1459">
        <v>4</v>
      </c>
      <c r="H1459">
        <f>IF(ISBLANK(G1459),AVERAGE(Table4[Quantity]),(G1459))</f>
        <v>4</v>
      </c>
      <c r="I1459">
        <v>975.47</v>
      </c>
      <c r="J1459">
        <f>IF(ISBLANK(I1459),AVERAGE(Table4[Unit_Price]),(I1459))</f>
        <v>975.47</v>
      </c>
      <c r="K1459">
        <v>0.04</v>
      </c>
      <c r="L1459">
        <f>Table4[[#This Row],[Quantity cleaned]]*Table4[[#This Row],[Unit Price Cleaned]]*(1-Table4[[#This Row],[Discount]])</f>
        <v>3745.8047999999999</v>
      </c>
      <c r="M1459">
        <f>IF(ISBLANK(L1459),AVERAGE(Table4[Total Amount]),(L1459))</f>
        <v>3745.8047999999999</v>
      </c>
      <c r="N1459" t="str">
        <f>_xlfn.XLOOKUP(Table4[[#This Row],[Product_ID]],Product_Dim[Product_ID],Product_Dim[Product_Name],"Missing")</f>
        <v>USB External Hard Drive</v>
      </c>
      <c r="O1459" t="str">
        <f>_xlfn.XLOOKUP(Table4[[#This Row],[Product_ID]],Product_Dim[Product_ID],Product_Dim[Category],0)</f>
        <v>Electronics</v>
      </c>
      <c r="P1459">
        <f>_xlfn.XLOOKUP(Table4[[#This Row],[Product_ID]],Product_Dim[Product_ID],Product_Dim[Cost Cleaned2],"0")</f>
        <v>253.33</v>
      </c>
      <c r="Q1459" s="4">
        <f>IFERROR(Table4[[#This Row],[Total Amount]]-Table4[[#This Row],[Cost]]*Table4[[#This Row],[Quantity]],0)</f>
        <v>2732.4847999999997</v>
      </c>
    </row>
    <row r="1460" spans="1:17" x14ac:dyDescent="0.35">
      <c r="A1460" t="s">
        <v>3273</v>
      </c>
      <c r="B1460" s="1">
        <v>45448</v>
      </c>
      <c r="C1460" t="s">
        <v>1464</v>
      </c>
      <c r="D1460" t="s">
        <v>1568</v>
      </c>
      <c r="E1460" t="s">
        <v>1780</v>
      </c>
      <c r="F1460" t="str">
        <f>_xlfn.XLOOKUP(Table4[[#This Row],[Store_ID]],Table2[Store_ID],Table2[Region],"Unknown")</f>
        <v>South</v>
      </c>
      <c r="G1460">
        <v>3</v>
      </c>
      <c r="H1460">
        <f>IF(ISBLANK(G1460),AVERAGE(Table4[Quantity]),(G1460))</f>
        <v>3</v>
      </c>
      <c r="I1460">
        <v>769.06</v>
      </c>
      <c r="J1460">
        <f>IF(ISBLANK(I1460),AVERAGE(Table4[Unit_Price]),(I1460))</f>
        <v>769.06</v>
      </c>
      <c r="K1460">
        <v>0.23</v>
      </c>
      <c r="L1460">
        <f>Table4[[#This Row],[Quantity cleaned]]*Table4[[#This Row],[Unit Price Cleaned]]*(1-Table4[[#This Row],[Discount]])</f>
        <v>1776.5285999999999</v>
      </c>
      <c r="M1460">
        <f>IF(ISBLANK(L1460),AVERAGE(Table4[Total Amount]),(L1460))</f>
        <v>1776.5285999999999</v>
      </c>
      <c r="N1460" t="str">
        <f>_xlfn.XLOOKUP(Table4[[#This Row],[Product_ID]],Product_Dim[Product_ID],Product_Dim[Product_Name],"Missing")</f>
        <v>USB-C Fast Charger</v>
      </c>
      <c r="O1460" t="str">
        <f>_xlfn.XLOOKUP(Table4[[#This Row],[Product_ID]],Product_Dim[Product_ID],Product_Dim[Category],0)</f>
        <v>Electronics</v>
      </c>
      <c r="P1460">
        <f>_xlfn.XLOOKUP(Table4[[#This Row],[Product_ID]],Product_Dim[Product_ID],Product_Dim[Cost Cleaned2],"0")</f>
        <v>242.23</v>
      </c>
      <c r="Q1460" s="4">
        <f>IFERROR(Table4[[#This Row],[Total Amount]]-Table4[[#This Row],[Cost]]*Table4[[#This Row],[Quantity]],0)</f>
        <v>1049.8386</v>
      </c>
    </row>
    <row r="1461" spans="1:17" x14ac:dyDescent="0.35">
      <c r="A1461" t="s">
        <v>3274</v>
      </c>
      <c r="B1461" s="1">
        <v>45929</v>
      </c>
      <c r="C1461" t="s">
        <v>1490</v>
      </c>
      <c r="D1461" t="s">
        <v>1620</v>
      </c>
      <c r="E1461" t="s">
        <v>1755</v>
      </c>
      <c r="F1461" t="str">
        <f>_xlfn.XLOOKUP(Table4[[#This Row],[Store_ID]],Table2[Store_ID],Table2[Region],"Unknown")</f>
        <v>South</v>
      </c>
      <c r="G1461">
        <v>3</v>
      </c>
      <c r="H1461">
        <f>IF(ISBLANK(G1461),AVERAGE(Table4[Quantity]),(G1461))</f>
        <v>3</v>
      </c>
      <c r="I1461">
        <v>824.75</v>
      </c>
      <c r="J1461">
        <f>IF(ISBLANK(I1461),AVERAGE(Table4[Unit_Price]),(I1461))</f>
        <v>824.75</v>
      </c>
      <c r="K1461">
        <v>0.23</v>
      </c>
      <c r="L1461">
        <f>Table4[[#This Row],[Quantity cleaned]]*Table4[[#This Row],[Unit Price Cleaned]]*(1-Table4[[#This Row],[Discount]])</f>
        <v>1905.1725000000001</v>
      </c>
      <c r="M1461">
        <f>IF(ISBLANK(L1461),AVERAGE(Table4[Total Amount]),(L1461))</f>
        <v>1905.1725000000001</v>
      </c>
      <c r="N1461" t="str">
        <f>_xlfn.XLOOKUP(Table4[[#This Row],[Product_ID]],Product_Dim[Product_ID],Product_Dim[Product_Name],"Missing")</f>
        <v>Portable Power Bank</v>
      </c>
      <c r="O1461" t="str">
        <f>_xlfn.XLOOKUP(Table4[[#This Row],[Product_ID]],Product_Dim[Product_ID],Product_Dim[Category],0)</f>
        <v>Electronics</v>
      </c>
      <c r="P1461">
        <f>_xlfn.XLOOKUP(Table4[[#This Row],[Product_ID]],Product_Dim[Product_ID],Product_Dim[Cost Cleaned2],"0")</f>
        <v>326.06</v>
      </c>
      <c r="Q1461" s="4">
        <f>IFERROR(Table4[[#This Row],[Total Amount]]-Table4[[#This Row],[Cost]]*Table4[[#This Row],[Quantity]],0)</f>
        <v>926.99250000000006</v>
      </c>
    </row>
    <row r="1462" spans="1:17" x14ac:dyDescent="0.35">
      <c r="A1462" t="s">
        <v>3275</v>
      </c>
      <c r="B1462" s="1">
        <v>45478</v>
      </c>
      <c r="C1462" t="s">
        <v>1244</v>
      </c>
      <c r="D1462" t="s">
        <v>1678</v>
      </c>
      <c r="E1462" t="s">
        <v>1763</v>
      </c>
      <c r="F1462" t="str">
        <f>_xlfn.XLOOKUP(Table4[[#This Row],[Store_ID]],Table2[Store_ID],Table2[Region],"Unknown")</f>
        <v>South</v>
      </c>
      <c r="G1462">
        <v>2</v>
      </c>
      <c r="H1462">
        <f>IF(ISBLANK(G1462),AVERAGE(Table4[Quantity]),(G1462))</f>
        <v>2</v>
      </c>
      <c r="I1462">
        <v>821.35</v>
      </c>
      <c r="J1462">
        <f>IF(ISBLANK(I1462),AVERAGE(Table4[Unit_Price]),(I1462))</f>
        <v>821.35</v>
      </c>
      <c r="K1462">
        <v>0.11</v>
      </c>
      <c r="L1462">
        <f>Table4[[#This Row],[Quantity cleaned]]*Table4[[#This Row],[Unit Price Cleaned]]*(1-Table4[[#This Row],[Discount]])</f>
        <v>1462.0030000000002</v>
      </c>
      <c r="M1462">
        <f>IF(ISBLANK(L1462),AVERAGE(Table4[Total Amount]),(L1462))</f>
        <v>1462.0030000000002</v>
      </c>
      <c r="N1462" t="str">
        <f>_xlfn.XLOOKUP(Table4[[#This Row],[Product_ID]],Product_Dim[Product_ID],Product_Dim[Product_Name],"Missing")</f>
        <v>Wooden Nightstand</v>
      </c>
      <c r="O1462" t="str">
        <f>_xlfn.XLOOKUP(Table4[[#This Row],[Product_ID]],Product_Dim[Product_ID],Product_Dim[Category],0)</f>
        <v>Home</v>
      </c>
      <c r="P1462">
        <f>_xlfn.XLOOKUP(Table4[[#This Row],[Product_ID]],Product_Dim[Product_ID],Product_Dim[Cost Cleaned2],"0")</f>
        <v>243.7</v>
      </c>
      <c r="Q1462" s="4">
        <f>IFERROR(Table4[[#This Row],[Total Amount]]-Table4[[#This Row],[Cost]]*Table4[[#This Row],[Quantity]],0)</f>
        <v>974.60300000000018</v>
      </c>
    </row>
    <row r="1463" spans="1:17" x14ac:dyDescent="0.35">
      <c r="A1463" t="s">
        <v>3276</v>
      </c>
      <c r="B1463" s="1">
        <v>45723</v>
      </c>
      <c r="C1463" t="s">
        <v>1255</v>
      </c>
      <c r="D1463" t="s">
        <v>1568</v>
      </c>
      <c r="E1463" t="s">
        <v>1783</v>
      </c>
      <c r="F1463" t="str">
        <f>_xlfn.XLOOKUP(Table4[[#This Row],[Store_ID]],Table2[Store_ID],Table2[Region],"Unknown")</f>
        <v>East</v>
      </c>
      <c r="G1463">
        <v>1</v>
      </c>
      <c r="H1463">
        <f>IF(ISBLANK(G1463),AVERAGE(Table4[Quantity]),(G1463))</f>
        <v>1</v>
      </c>
      <c r="I1463">
        <v>120.57</v>
      </c>
      <c r="J1463">
        <f>IF(ISBLANK(I1463),AVERAGE(Table4[Unit_Price]),(I1463))</f>
        <v>120.57</v>
      </c>
      <c r="K1463">
        <v>0.06</v>
      </c>
      <c r="L1463">
        <f>Table4[[#This Row],[Quantity cleaned]]*Table4[[#This Row],[Unit Price Cleaned]]*(1-Table4[[#This Row],[Discount]])</f>
        <v>113.33579999999999</v>
      </c>
      <c r="M1463">
        <f>IF(ISBLANK(L1463),AVERAGE(Table4[Total Amount]),(L1463))</f>
        <v>113.33579999999999</v>
      </c>
      <c r="N1463" t="str">
        <f>_xlfn.XLOOKUP(Table4[[#This Row],[Product_ID]],Product_Dim[Product_ID],Product_Dim[Product_Name],"Missing")</f>
        <v>USB-C Fast Charger</v>
      </c>
      <c r="O1463" t="str">
        <f>_xlfn.XLOOKUP(Table4[[#This Row],[Product_ID]],Product_Dim[Product_ID],Product_Dim[Category],0)</f>
        <v>Electronics</v>
      </c>
      <c r="P1463">
        <f>_xlfn.XLOOKUP(Table4[[#This Row],[Product_ID]],Product_Dim[Product_ID],Product_Dim[Cost Cleaned2],"0")</f>
        <v>242.23</v>
      </c>
      <c r="Q1463" s="4">
        <f>IFERROR(Table4[[#This Row],[Total Amount]]-Table4[[#This Row],[Cost]]*Table4[[#This Row],[Quantity]],0)</f>
        <v>-128.89420000000001</v>
      </c>
    </row>
    <row r="1464" spans="1:17" x14ac:dyDescent="0.35">
      <c r="A1464" t="s">
        <v>3277</v>
      </c>
      <c r="B1464" s="1">
        <v>45240</v>
      </c>
      <c r="C1464" t="s">
        <v>1048</v>
      </c>
      <c r="D1464" t="s">
        <v>1720</v>
      </c>
      <c r="E1464" t="s">
        <v>1751</v>
      </c>
      <c r="F1464" t="str">
        <f>_xlfn.XLOOKUP(Table4[[#This Row],[Store_ID]],Table2[Store_ID],Table2[Region],"Unknown")</f>
        <v>North</v>
      </c>
      <c r="G1464">
        <v>1</v>
      </c>
      <c r="H1464">
        <f>IF(ISBLANK(G1464),AVERAGE(Table4[Quantity]),(G1464))</f>
        <v>1</v>
      </c>
      <c r="I1464">
        <v>122.27</v>
      </c>
      <c r="J1464">
        <f>IF(ISBLANK(I1464),AVERAGE(Table4[Unit_Price]),(I1464))</f>
        <v>122.27</v>
      </c>
      <c r="K1464">
        <v>0.26</v>
      </c>
      <c r="L1464">
        <f>Table4[[#This Row],[Quantity cleaned]]*Table4[[#This Row],[Unit Price Cleaned]]*(1-Table4[[#This Row],[Discount]])</f>
        <v>90.479799999999997</v>
      </c>
      <c r="M1464">
        <f>IF(ISBLANK(L1464),AVERAGE(Table4[Total Amount]),(L1464))</f>
        <v>90.479799999999997</v>
      </c>
      <c r="N1464" t="str">
        <f>_xlfn.XLOOKUP(Table4[[#This Row],[Product_ID]],Product_Dim[Product_ID],Product_Dim[Product_Name],"Missing")</f>
        <v>Face Foundation Kit</v>
      </c>
      <c r="O1464" t="str">
        <f>_xlfn.XLOOKUP(Table4[[#This Row],[Product_ID]],Product_Dim[Product_ID],Product_Dim[Category],0)</f>
        <v>Beauty</v>
      </c>
      <c r="P1464">
        <f>_xlfn.XLOOKUP(Table4[[#This Row],[Product_ID]],Product_Dim[Product_ID],Product_Dim[Cost Cleaned2],"0")</f>
        <v>183.04</v>
      </c>
      <c r="Q1464" s="4">
        <f>IFERROR(Table4[[#This Row],[Total Amount]]-Table4[[#This Row],[Cost]]*Table4[[#This Row],[Quantity]],0)</f>
        <v>-92.560199999999995</v>
      </c>
    </row>
    <row r="1465" spans="1:17" x14ac:dyDescent="0.35">
      <c r="A1465" t="s">
        <v>3278</v>
      </c>
      <c r="B1465" s="1">
        <v>45890</v>
      </c>
      <c r="C1465" t="s">
        <v>560</v>
      </c>
      <c r="D1465" t="s">
        <v>1594</v>
      </c>
      <c r="E1465" t="s">
        <v>1755</v>
      </c>
      <c r="F1465" t="str">
        <f>_xlfn.XLOOKUP(Table4[[#This Row],[Store_ID]],Table2[Store_ID],Table2[Region],"Unknown")</f>
        <v>South</v>
      </c>
      <c r="G1465">
        <v>2</v>
      </c>
      <c r="H1465">
        <f>IF(ISBLANK(G1465),AVERAGE(Table4[Quantity]),(G1465))</f>
        <v>2</v>
      </c>
      <c r="I1465">
        <v>182.89</v>
      </c>
      <c r="J1465">
        <f>IF(ISBLANK(I1465),AVERAGE(Table4[Unit_Price]),(I1465))</f>
        <v>182.89</v>
      </c>
      <c r="K1465">
        <v>0.11</v>
      </c>
      <c r="L1465">
        <f>Table4[[#This Row],[Quantity cleaned]]*Table4[[#This Row],[Unit Price Cleaned]]*(1-Table4[[#This Row],[Discount]])</f>
        <v>325.54419999999999</v>
      </c>
      <c r="M1465">
        <f>IF(ISBLANK(L1465),AVERAGE(Table4[Total Amount]),(L1465))</f>
        <v>325.54419999999999</v>
      </c>
      <c r="N1465" t="str">
        <f>_xlfn.XLOOKUP(Table4[[#This Row],[Product_ID]],Product_Dim[Product_ID],Product_Dim[Product_Name],"Missing")</f>
        <v>Wireless Bluetooth Speaker</v>
      </c>
      <c r="O1465" t="str">
        <f>_xlfn.XLOOKUP(Table4[[#This Row],[Product_ID]],Product_Dim[Product_ID],Product_Dim[Category],0)</f>
        <v>Electronics</v>
      </c>
      <c r="P1465">
        <f>_xlfn.XLOOKUP(Table4[[#This Row],[Product_ID]],Product_Dim[Product_ID],Product_Dim[Cost Cleaned2],"0")</f>
        <v>322.41000000000003</v>
      </c>
      <c r="Q1465" s="4">
        <f>IFERROR(Table4[[#This Row],[Total Amount]]-Table4[[#This Row],[Cost]]*Table4[[#This Row],[Quantity]],0)</f>
        <v>-319.27580000000006</v>
      </c>
    </row>
    <row r="1466" spans="1:17" x14ac:dyDescent="0.35">
      <c r="A1466" t="s">
        <v>3279</v>
      </c>
      <c r="B1466" s="1">
        <v>45796</v>
      </c>
      <c r="C1466" t="s">
        <v>1155</v>
      </c>
      <c r="D1466" t="s">
        <v>1634</v>
      </c>
      <c r="E1466" t="s">
        <v>1763</v>
      </c>
      <c r="F1466" t="str">
        <f>_xlfn.XLOOKUP(Table4[[#This Row],[Store_ID]],Table2[Store_ID],Table2[Region],"Unknown")</f>
        <v>South</v>
      </c>
      <c r="G1466">
        <v>1</v>
      </c>
      <c r="H1466">
        <f>IF(ISBLANK(G1466),AVERAGE(Table4[Quantity]),(G1466))</f>
        <v>1</v>
      </c>
      <c r="I1466">
        <v>695.26</v>
      </c>
      <c r="J1466">
        <f>IF(ISBLANK(I1466),AVERAGE(Table4[Unit_Price]),(I1466))</f>
        <v>695.26</v>
      </c>
      <c r="K1466">
        <v>0.23</v>
      </c>
      <c r="L1466">
        <f>Table4[[#This Row],[Quantity cleaned]]*Table4[[#This Row],[Unit Price Cleaned]]*(1-Table4[[#This Row],[Discount]])</f>
        <v>535.35019999999997</v>
      </c>
      <c r="M1466">
        <f>IF(ISBLANK(L1466),AVERAGE(Table4[Total Amount]),(L1466))</f>
        <v>535.35019999999997</v>
      </c>
      <c r="N1466" t="str">
        <f>_xlfn.XLOOKUP(Table4[[#This Row],[Product_ID]],Product_Dim[Product_ID],Product_Dim[Product_Name],"Missing")</f>
        <v>Men's Winter Jacket</v>
      </c>
      <c r="O1466" t="str">
        <f>_xlfn.XLOOKUP(Table4[[#This Row],[Product_ID]],Product_Dim[Product_ID],Product_Dim[Category],0)</f>
        <v>Clothing</v>
      </c>
      <c r="P1466">
        <f>_xlfn.XLOOKUP(Table4[[#This Row],[Product_ID]],Product_Dim[Product_ID],Product_Dim[Cost Cleaned2],"0")</f>
        <v>167.34</v>
      </c>
      <c r="Q1466" s="4">
        <f>IFERROR(Table4[[#This Row],[Total Amount]]-Table4[[#This Row],[Cost]]*Table4[[#This Row],[Quantity]],0)</f>
        <v>368.01019999999994</v>
      </c>
    </row>
    <row r="1467" spans="1:17" x14ac:dyDescent="0.35">
      <c r="A1467" t="s">
        <v>3280</v>
      </c>
      <c r="B1467" s="1">
        <v>45895</v>
      </c>
      <c r="C1467" t="s">
        <v>109</v>
      </c>
      <c r="D1467" t="s">
        <v>1600</v>
      </c>
      <c r="E1467" t="s">
        <v>1770</v>
      </c>
      <c r="F1467" t="str">
        <f>_xlfn.XLOOKUP(Table4[[#This Row],[Store_ID]],Table2[Store_ID],Table2[Region],"Unknown")</f>
        <v>East</v>
      </c>
      <c r="G1467">
        <v>2</v>
      </c>
      <c r="H1467">
        <f>IF(ISBLANK(G1467),AVERAGE(Table4[Quantity]),(G1467))</f>
        <v>2</v>
      </c>
      <c r="I1467">
        <v>408.8</v>
      </c>
      <c r="J1467">
        <f>IF(ISBLANK(I1467),AVERAGE(Table4[Unit_Price]),(I1467))</f>
        <v>408.8</v>
      </c>
      <c r="K1467">
        <v>0.17</v>
      </c>
      <c r="L1467">
        <f>Table4[[#This Row],[Quantity cleaned]]*Table4[[#This Row],[Unit Price Cleaned]]*(1-Table4[[#This Row],[Discount]])</f>
        <v>678.60799999999995</v>
      </c>
      <c r="M1467">
        <f>IF(ISBLANK(L1467),AVERAGE(Table4[Total Amount]),(L1467))</f>
        <v>678.60799999999995</v>
      </c>
      <c r="N1467" t="str">
        <f>_xlfn.XLOOKUP(Table4[[#This Row],[Product_ID]],Product_Dim[Product_ID],Product_Dim[Product_Name],"Missing")</f>
        <v>Fabric Sofa Throw Blanket</v>
      </c>
      <c r="O1467" t="str">
        <f>_xlfn.XLOOKUP(Table4[[#This Row],[Product_ID]],Product_Dim[Product_ID],Product_Dim[Category],0)</f>
        <v>Home</v>
      </c>
      <c r="P1467">
        <f>_xlfn.XLOOKUP(Table4[[#This Row],[Product_ID]],Product_Dim[Product_ID],Product_Dim[Cost Cleaned2],"0")</f>
        <v>218.48</v>
      </c>
      <c r="Q1467" s="4">
        <f>IFERROR(Table4[[#This Row],[Total Amount]]-Table4[[#This Row],[Cost]]*Table4[[#This Row],[Quantity]],0)</f>
        <v>241.64799999999997</v>
      </c>
    </row>
    <row r="1468" spans="1:17" x14ac:dyDescent="0.35">
      <c r="A1468" t="s">
        <v>3281</v>
      </c>
      <c r="B1468" s="1">
        <v>45676</v>
      </c>
      <c r="C1468" t="s">
        <v>725</v>
      </c>
      <c r="D1468" t="s">
        <v>1640</v>
      </c>
      <c r="E1468" t="s">
        <v>1776</v>
      </c>
      <c r="F1468" t="str">
        <f>_xlfn.XLOOKUP(Table4[[#This Row],[Store_ID]],Table2[Store_ID],Table2[Region],"Unknown")</f>
        <v>West</v>
      </c>
      <c r="G1468">
        <v>3</v>
      </c>
      <c r="H1468">
        <f>IF(ISBLANK(G1468),AVERAGE(Table4[Quantity]),(G1468))</f>
        <v>3</v>
      </c>
      <c r="I1468">
        <v>512.15</v>
      </c>
      <c r="J1468">
        <f>IF(ISBLANK(I1468),AVERAGE(Table4[Unit_Price]),(I1468))</f>
        <v>512.15</v>
      </c>
      <c r="K1468">
        <v>0.12</v>
      </c>
      <c r="L1468">
        <f>Table4[[#This Row],[Quantity cleaned]]*Table4[[#This Row],[Unit Price Cleaned]]*(1-Table4[[#This Row],[Discount]])</f>
        <v>1352.0759999999998</v>
      </c>
      <c r="M1468">
        <f>IF(ISBLANK(L1468),AVERAGE(Table4[Total Amount]),(L1468))</f>
        <v>1352.0759999999998</v>
      </c>
      <c r="N1468" t="str">
        <f>_xlfn.XLOOKUP(Table4[[#This Row],[Product_ID]],Product_Dim[Product_ID],Product_Dim[Product_Name],"Missing")</f>
        <v>Men's Roll-On Perfume</v>
      </c>
      <c r="O1468" t="str">
        <f>_xlfn.XLOOKUP(Table4[[#This Row],[Product_ID]],Product_Dim[Product_ID],Product_Dim[Category],0)</f>
        <v>Beauty</v>
      </c>
      <c r="P1468">
        <f>_xlfn.XLOOKUP(Table4[[#This Row],[Product_ID]],Product_Dim[Product_ID],Product_Dim[Cost Cleaned2],"0")</f>
        <v>43.29</v>
      </c>
      <c r="Q1468" s="4">
        <f>IFERROR(Table4[[#This Row],[Total Amount]]-Table4[[#This Row],[Cost]]*Table4[[#This Row],[Quantity]],0)</f>
        <v>1222.2059999999997</v>
      </c>
    </row>
    <row r="1469" spans="1:17" x14ac:dyDescent="0.35">
      <c r="A1469" t="s">
        <v>3282</v>
      </c>
      <c r="B1469" s="1">
        <v>45568</v>
      </c>
      <c r="C1469" t="s">
        <v>1267</v>
      </c>
      <c r="D1469" t="s">
        <v>1559</v>
      </c>
      <c r="E1469" t="s">
        <v>1776</v>
      </c>
      <c r="F1469" t="str">
        <f>_xlfn.XLOOKUP(Table4[[#This Row],[Store_ID]],Table2[Store_ID],Table2[Region],"Unknown")</f>
        <v>West</v>
      </c>
      <c r="G1469">
        <v>3</v>
      </c>
      <c r="H1469">
        <f>IF(ISBLANK(G1469),AVERAGE(Table4[Quantity]),(G1469))</f>
        <v>3</v>
      </c>
      <c r="I1469">
        <v>136.4</v>
      </c>
      <c r="J1469">
        <f>IF(ISBLANK(I1469),AVERAGE(Table4[Unit_Price]),(I1469))</f>
        <v>136.4</v>
      </c>
      <c r="K1469">
        <v>0.15</v>
      </c>
      <c r="L1469">
        <f>Table4[[#This Row],[Quantity cleaned]]*Table4[[#This Row],[Unit Price Cleaned]]*(1-Table4[[#This Row],[Discount]])</f>
        <v>347.82000000000005</v>
      </c>
      <c r="M1469">
        <f>IF(ISBLANK(L1469),AVERAGE(Table4[Total Amount]),(L1469))</f>
        <v>347.82000000000005</v>
      </c>
      <c r="N1469" t="str">
        <f>_xlfn.XLOOKUP(Table4[[#This Row],[Product_ID]],Product_Dim[Product_ID],Product_Dim[Product_Name],"Missing")</f>
        <v>Adjustable Dumbbell Set</v>
      </c>
      <c r="O1469" t="str">
        <f>_xlfn.XLOOKUP(Table4[[#This Row],[Product_ID]],Product_Dim[Product_ID],Product_Dim[Category],0)</f>
        <v>Sports</v>
      </c>
      <c r="P1469">
        <f>_xlfn.XLOOKUP(Table4[[#This Row],[Product_ID]],Product_Dim[Product_ID],Product_Dim[Cost Cleaned2],"0")</f>
        <v>495.72</v>
      </c>
      <c r="Q1469" s="4">
        <f>IFERROR(Table4[[#This Row],[Total Amount]]-Table4[[#This Row],[Cost]]*Table4[[#This Row],[Quantity]],0)</f>
        <v>-1139.3400000000001</v>
      </c>
    </row>
    <row r="1470" spans="1:17" x14ac:dyDescent="0.35">
      <c r="A1470" t="s">
        <v>3283</v>
      </c>
      <c r="B1470" s="1">
        <v>45272</v>
      </c>
      <c r="C1470" t="s">
        <v>574</v>
      </c>
      <c r="D1470" t="s">
        <v>1551</v>
      </c>
      <c r="E1470" t="s">
        <v>1760</v>
      </c>
      <c r="F1470" t="str">
        <f>_xlfn.XLOOKUP(Table4[[#This Row],[Store_ID]],Table2[Store_ID],Table2[Region],"Unknown")</f>
        <v>North</v>
      </c>
      <c r="G1470">
        <v>2</v>
      </c>
      <c r="H1470">
        <f>IF(ISBLANK(G1470),AVERAGE(Table4[Quantity]),(G1470))</f>
        <v>2</v>
      </c>
      <c r="I1470">
        <v>42.51</v>
      </c>
      <c r="J1470">
        <f>IF(ISBLANK(I1470),AVERAGE(Table4[Unit_Price]),(I1470))</f>
        <v>42.51</v>
      </c>
      <c r="K1470">
        <v>0.04</v>
      </c>
      <c r="L1470">
        <f>Table4[[#This Row],[Quantity cleaned]]*Table4[[#This Row],[Unit Price Cleaned]]*(1-Table4[[#This Row],[Discount]])</f>
        <v>81.619199999999992</v>
      </c>
      <c r="M1470">
        <f>IF(ISBLANK(L1470),AVERAGE(Table4[Total Amount]),(L1470))</f>
        <v>81.619199999999992</v>
      </c>
      <c r="N1470" t="str">
        <f>_xlfn.XLOOKUP(Table4[[#This Row],[Product_ID]],Product_Dim[Product_ID],Product_Dim[Product_Name],"Missing")</f>
        <v>Herbal Face Moisturizer</v>
      </c>
      <c r="O1470" t="str">
        <f>_xlfn.XLOOKUP(Table4[[#This Row],[Product_ID]],Product_Dim[Product_ID],Product_Dim[Category],0)</f>
        <v>Beauty</v>
      </c>
      <c r="P1470">
        <f>_xlfn.XLOOKUP(Table4[[#This Row],[Product_ID]],Product_Dim[Product_ID],Product_Dim[Cost Cleaned2],"0")</f>
        <v>312.8</v>
      </c>
      <c r="Q1470" s="4">
        <f>IFERROR(Table4[[#This Row],[Total Amount]]-Table4[[#This Row],[Cost]]*Table4[[#This Row],[Quantity]],0)</f>
        <v>-543.98080000000004</v>
      </c>
    </row>
    <row r="1471" spans="1:17" x14ac:dyDescent="0.35">
      <c r="A1471" t="s">
        <v>3284</v>
      </c>
      <c r="B1471" s="1">
        <v>45718</v>
      </c>
      <c r="C1471" t="s">
        <v>1119</v>
      </c>
      <c r="D1471" t="s">
        <v>1692</v>
      </c>
      <c r="E1471" t="s">
        <v>1773</v>
      </c>
      <c r="F1471" t="str">
        <f>_xlfn.XLOOKUP(Table4[[#This Row],[Store_ID]],Table2[Store_ID],Table2[Region],"Unknown")</f>
        <v>South</v>
      </c>
      <c r="G1471">
        <v>3</v>
      </c>
      <c r="H1471">
        <f>IF(ISBLANK(G1471),AVERAGE(Table4[Quantity]),(G1471))</f>
        <v>3</v>
      </c>
      <c r="I1471">
        <v>582.1</v>
      </c>
      <c r="J1471">
        <f>IF(ISBLANK(I1471),AVERAGE(Table4[Unit_Price]),(I1471))</f>
        <v>582.1</v>
      </c>
      <c r="K1471">
        <v>0.12</v>
      </c>
      <c r="L1471">
        <f>Table4[[#This Row],[Quantity cleaned]]*Table4[[#This Row],[Unit Price Cleaned]]*(1-Table4[[#This Row],[Discount]])</f>
        <v>1536.7440000000001</v>
      </c>
      <c r="M1471">
        <f>IF(ISBLANK(L1471),AVERAGE(Table4[Total Amount]),(L1471))</f>
        <v>1536.7440000000001</v>
      </c>
      <c r="N1471" t="str">
        <f>_xlfn.XLOOKUP(Table4[[#This Row],[Product_ID]],Product_Dim[Product_ID],Product_Dim[Product_Name],"Missing")</f>
        <v>Women's Ankle Boots</v>
      </c>
      <c r="O1471" t="str">
        <f>_xlfn.XLOOKUP(Table4[[#This Row],[Product_ID]],Product_Dim[Product_ID],Product_Dim[Category],0)</f>
        <v>Clothing</v>
      </c>
      <c r="P1471">
        <f>_xlfn.XLOOKUP(Table4[[#This Row],[Product_ID]],Product_Dim[Product_ID],Product_Dim[Cost Cleaned2],"0")</f>
        <v>158.13999999999999</v>
      </c>
      <c r="Q1471" s="4">
        <f>IFERROR(Table4[[#This Row],[Total Amount]]-Table4[[#This Row],[Cost]]*Table4[[#This Row],[Quantity]],0)</f>
        <v>1062.3240000000001</v>
      </c>
    </row>
    <row r="1472" spans="1:17" x14ac:dyDescent="0.35">
      <c r="A1472" t="s">
        <v>3285</v>
      </c>
      <c r="B1472" s="1">
        <v>45356</v>
      </c>
      <c r="C1472" t="s">
        <v>706</v>
      </c>
      <c r="D1472" t="s">
        <v>1706</v>
      </c>
      <c r="E1472" t="s">
        <v>1801</v>
      </c>
      <c r="F1472" t="str">
        <f>_xlfn.XLOOKUP(Table4[[#This Row],[Store_ID]],Table2[Store_ID],Table2[Region],"Unknown")</f>
        <v>North</v>
      </c>
      <c r="G1472">
        <v>4</v>
      </c>
      <c r="H1472">
        <f>IF(ISBLANK(G1472),AVERAGE(Table4[Quantity]),(G1472))</f>
        <v>4</v>
      </c>
      <c r="I1472">
        <v>461.52</v>
      </c>
      <c r="J1472">
        <f>IF(ISBLANK(I1472),AVERAGE(Table4[Unit_Price]),(I1472))</f>
        <v>461.52</v>
      </c>
      <c r="K1472">
        <v>0</v>
      </c>
      <c r="L1472">
        <f>Table4[[#This Row],[Quantity cleaned]]*Table4[[#This Row],[Unit Price Cleaned]]*(1-Table4[[#This Row],[Discount]])</f>
        <v>1846.08</v>
      </c>
      <c r="M1472">
        <f>IF(ISBLANK(L1472),AVERAGE(Table4[Total Amount]),(L1472))</f>
        <v>1846.08</v>
      </c>
      <c r="N1472" t="str">
        <f>_xlfn.XLOOKUP(Table4[[#This Row],[Product_ID]],Product_Dim[Product_ID],Product_Dim[Product_Name],"Missing")</f>
        <v>Fitness Resistance Bands</v>
      </c>
      <c r="O1472" t="str">
        <f>_xlfn.XLOOKUP(Table4[[#This Row],[Product_ID]],Product_Dim[Product_ID],Product_Dim[Category],0)</f>
        <v>Sports</v>
      </c>
      <c r="P1472">
        <f>_xlfn.XLOOKUP(Table4[[#This Row],[Product_ID]],Product_Dim[Product_ID],Product_Dim[Cost Cleaned2],"0")</f>
        <v>152.91999999999999</v>
      </c>
      <c r="Q1472" s="4">
        <f>IFERROR(Table4[[#This Row],[Total Amount]]-Table4[[#This Row],[Cost]]*Table4[[#This Row],[Quantity]],0)</f>
        <v>1234.4000000000001</v>
      </c>
    </row>
    <row r="1473" spans="1:17" x14ac:dyDescent="0.35">
      <c r="A1473" t="s">
        <v>3286</v>
      </c>
      <c r="B1473" s="1">
        <v>45552</v>
      </c>
      <c r="C1473" t="s">
        <v>1519</v>
      </c>
      <c r="D1473" t="s">
        <v>1574</v>
      </c>
      <c r="E1473" t="s">
        <v>1786</v>
      </c>
      <c r="F1473" t="str">
        <f>_xlfn.XLOOKUP(Table4[[#This Row],[Store_ID]],Table2[Store_ID],Table2[Region],"Unknown")</f>
        <v>South</v>
      </c>
      <c r="G1473">
        <v>1</v>
      </c>
      <c r="H1473">
        <f>IF(ISBLANK(G1473),AVERAGE(Table4[Quantity]),(G1473))</f>
        <v>1</v>
      </c>
      <c r="I1473">
        <v>558.41999999999996</v>
      </c>
      <c r="J1473">
        <f>IF(ISBLANK(I1473),AVERAGE(Table4[Unit_Price]),(I1473))</f>
        <v>558.41999999999996</v>
      </c>
      <c r="K1473">
        <v>0.03</v>
      </c>
      <c r="L1473">
        <f>Table4[[#This Row],[Quantity cleaned]]*Table4[[#This Row],[Unit Price Cleaned]]*(1-Table4[[#This Row],[Discount]])</f>
        <v>541.66739999999993</v>
      </c>
      <c r="M1473">
        <f>IF(ISBLANK(L1473),AVERAGE(Table4[Total Amount]),(L1473))</f>
        <v>541.66739999999993</v>
      </c>
      <c r="N1473" t="str">
        <f>_xlfn.XLOOKUP(Table4[[#This Row],[Product_ID]],Product_Dim[Product_ID],Product_Dim[Product_Name],"Missing")</f>
        <v>Beard Grooming Kit</v>
      </c>
      <c r="O1473" t="str">
        <f>_xlfn.XLOOKUP(Table4[[#This Row],[Product_ID]],Product_Dim[Product_ID],Product_Dim[Category],0)</f>
        <v>Beauty</v>
      </c>
      <c r="P1473">
        <f>_xlfn.XLOOKUP(Table4[[#This Row],[Product_ID]],Product_Dim[Product_ID],Product_Dim[Cost Cleaned2],"0")</f>
        <v>337.42</v>
      </c>
      <c r="Q1473" s="4">
        <f>IFERROR(Table4[[#This Row],[Total Amount]]-Table4[[#This Row],[Cost]]*Table4[[#This Row],[Quantity]],0)</f>
        <v>204.24739999999991</v>
      </c>
    </row>
    <row r="1474" spans="1:17" x14ac:dyDescent="0.35">
      <c r="A1474" t="s">
        <v>3287</v>
      </c>
      <c r="B1474" s="1">
        <v>45288</v>
      </c>
      <c r="C1474" t="s">
        <v>834</v>
      </c>
      <c r="D1474" t="s">
        <v>1566</v>
      </c>
      <c r="E1474" t="s">
        <v>1804</v>
      </c>
      <c r="F1474" t="str">
        <f>_xlfn.XLOOKUP(Table4[[#This Row],[Store_ID]],Table2[Store_ID],Table2[Region],"Unknown")</f>
        <v>East</v>
      </c>
      <c r="G1474">
        <v>4</v>
      </c>
      <c r="H1474">
        <f>IF(ISBLANK(G1474),AVERAGE(Table4[Quantity]),(G1474))</f>
        <v>4</v>
      </c>
      <c r="I1474">
        <v>700.98</v>
      </c>
      <c r="J1474">
        <f>IF(ISBLANK(I1474),AVERAGE(Table4[Unit_Price]),(I1474))</f>
        <v>700.98</v>
      </c>
      <c r="K1474">
        <v>0.12</v>
      </c>
      <c r="L1474">
        <f>Table4[[#This Row],[Quantity cleaned]]*Table4[[#This Row],[Unit Price Cleaned]]*(1-Table4[[#This Row],[Discount]])</f>
        <v>2467.4495999999999</v>
      </c>
      <c r="M1474">
        <f>IF(ISBLANK(L1474),AVERAGE(Table4[Total Amount]),(L1474))</f>
        <v>2467.4495999999999</v>
      </c>
      <c r="N1474" t="str">
        <f>_xlfn.XLOOKUP(Table4[[#This Row],[Product_ID]],Product_Dim[Product_ID],Product_Dim[Product_Name],"Missing")</f>
        <v>Hair Strengthening Shampoo</v>
      </c>
      <c r="O1474" t="str">
        <f>_xlfn.XLOOKUP(Table4[[#This Row],[Product_ID]],Product_Dim[Product_ID],Product_Dim[Category],0)</f>
        <v>Beauty</v>
      </c>
      <c r="P1474">
        <f>_xlfn.XLOOKUP(Table4[[#This Row],[Product_ID]],Product_Dim[Product_ID],Product_Dim[Cost Cleaned2],"0")</f>
        <v>115.82</v>
      </c>
      <c r="Q1474" s="4">
        <f>IFERROR(Table4[[#This Row],[Total Amount]]-Table4[[#This Row],[Cost]]*Table4[[#This Row],[Quantity]],0)</f>
        <v>2004.1695999999999</v>
      </c>
    </row>
    <row r="1475" spans="1:17" x14ac:dyDescent="0.35">
      <c r="A1475" t="s">
        <v>3288</v>
      </c>
      <c r="B1475" s="1">
        <v>45605</v>
      </c>
      <c r="C1475" t="s">
        <v>1255</v>
      </c>
      <c r="D1475" t="s">
        <v>1712</v>
      </c>
      <c r="E1475" t="s">
        <v>1804</v>
      </c>
      <c r="F1475" t="str">
        <f>_xlfn.XLOOKUP(Table4[[#This Row],[Store_ID]],Table2[Store_ID],Table2[Region],"Unknown")</f>
        <v>East</v>
      </c>
      <c r="G1475">
        <v>2</v>
      </c>
      <c r="H1475">
        <f>IF(ISBLANK(G1475),AVERAGE(Table4[Quantity]),(G1475))</f>
        <v>2</v>
      </c>
      <c r="I1475">
        <v>227.97</v>
      </c>
      <c r="J1475">
        <f>IF(ISBLANK(I1475),AVERAGE(Table4[Unit_Price]),(I1475))</f>
        <v>227.97</v>
      </c>
      <c r="K1475">
        <v>0.08</v>
      </c>
      <c r="L1475">
        <f>Table4[[#This Row],[Quantity cleaned]]*Table4[[#This Row],[Unit Price Cleaned]]*(1-Table4[[#This Row],[Discount]])</f>
        <v>419.46480000000003</v>
      </c>
      <c r="M1475">
        <f>IF(ISBLANK(L1475),AVERAGE(Table4[Total Amount]),(L1475))</f>
        <v>419.46480000000003</v>
      </c>
      <c r="N1475" t="str">
        <f>_xlfn.XLOOKUP(Table4[[#This Row],[Product_ID]],Product_Dim[Product_ID],Product_Dim[Product_Name],"Missing")</f>
        <v>Women's Beanie Hat</v>
      </c>
      <c r="O1475" t="str">
        <f>_xlfn.XLOOKUP(Table4[[#This Row],[Product_ID]],Product_Dim[Product_ID],Product_Dim[Category],0)</f>
        <v>Clothing</v>
      </c>
      <c r="P1475">
        <f>_xlfn.XLOOKUP(Table4[[#This Row],[Product_ID]],Product_Dim[Product_ID],Product_Dim[Cost Cleaned2],"0")</f>
        <v>119.57</v>
      </c>
      <c r="Q1475" s="4">
        <f>IFERROR(Table4[[#This Row],[Total Amount]]-Table4[[#This Row],[Cost]]*Table4[[#This Row],[Quantity]],0)</f>
        <v>180.32480000000004</v>
      </c>
    </row>
    <row r="1476" spans="1:17" x14ac:dyDescent="0.35">
      <c r="A1476" t="s">
        <v>3289</v>
      </c>
      <c r="B1476" s="1">
        <v>45516</v>
      </c>
      <c r="C1476" t="s">
        <v>1456</v>
      </c>
      <c r="D1476" t="s">
        <v>1620</v>
      </c>
      <c r="E1476" t="s">
        <v>1786</v>
      </c>
      <c r="F1476" t="str">
        <f>_xlfn.XLOOKUP(Table4[[#This Row],[Store_ID]],Table2[Store_ID],Table2[Region],"Unknown")</f>
        <v>South</v>
      </c>
      <c r="G1476">
        <v>4</v>
      </c>
      <c r="H1476">
        <f>IF(ISBLANK(G1476),AVERAGE(Table4[Quantity]),(G1476))</f>
        <v>4</v>
      </c>
      <c r="I1476">
        <v>278.70999999999998</v>
      </c>
      <c r="J1476">
        <f>IF(ISBLANK(I1476),AVERAGE(Table4[Unit_Price]),(I1476))</f>
        <v>278.70999999999998</v>
      </c>
      <c r="K1476">
        <v>0.2</v>
      </c>
      <c r="L1476">
        <f>Table4[[#This Row],[Quantity cleaned]]*Table4[[#This Row],[Unit Price Cleaned]]*(1-Table4[[#This Row],[Discount]])</f>
        <v>891.87199999999996</v>
      </c>
      <c r="M1476">
        <f>IF(ISBLANK(L1476),AVERAGE(Table4[Total Amount]),(L1476))</f>
        <v>891.87199999999996</v>
      </c>
      <c r="N1476" t="str">
        <f>_xlfn.XLOOKUP(Table4[[#This Row],[Product_ID]],Product_Dim[Product_ID],Product_Dim[Product_Name],"Missing")</f>
        <v>Portable Power Bank</v>
      </c>
      <c r="O1476" t="str">
        <f>_xlfn.XLOOKUP(Table4[[#This Row],[Product_ID]],Product_Dim[Product_ID],Product_Dim[Category],0)</f>
        <v>Electronics</v>
      </c>
      <c r="P1476">
        <f>_xlfn.XLOOKUP(Table4[[#This Row],[Product_ID]],Product_Dim[Product_ID],Product_Dim[Cost Cleaned2],"0")</f>
        <v>326.06</v>
      </c>
      <c r="Q1476" s="4">
        <f>IFERROR(Table4[[#This Row],[Total Amount]]-Table4[[#This Row],[Cost]]*Table4[[#This Row],[Quantity]],0)</f>
        <v>-412.36800000000005</v>
      </c>
    </row>
    <row r="1477" spans="1:17" x14ac:dyDescent="0.35">
      <c r="A1477" t="s">
        <v>3290</v>
      </c>
      <c r="B1477" s="1">
        <v>45379</v>
      </c>
      <c r="C1477" t="s">
        <v>822</v>
      </c>
      <c r="D1477" t="s">
        <v>1740</v>
      </c>
      <c r="E1477" t="s">
        <v>1776</v>
      </c>
      <c r="F1477" t="str">
        <f>_xlfn.XLOOKUP(Table4[[#This Row],[Store_ID]],Table2[Store_ID],Table2[Region],"Unknown")</f>
        <v>West</v>
      </c>
      <c r="G1477">
        <v>2</v>
      </c>
      <c r="H1477">
        <f>IF(ISBLANK(G1477),AVERAGE(Table4[Quantity]),(G1477))</f>
        <v>2</v>
      </c>
      <c r="I1477">
        <v>916.12</v>
      </c>
      <c r="J1477">
        <f>IF(ISBLANK(I1477),AVERAGE(Table4[Unit_Price]),(I1477))</f>
        <v>916.12</v>
      </c>
      <c r="K1477">
        <v>0.05</v>
      </c>
      <c r="L1477">
        <f>Table4[[#This Row],[Quantity cleaned]]*Table4[[#This Row],[Unit Price Cleaned]]*(1-Table4[[#This Row],[Discount]])</f>
        <v>1740.6279999999999</v>
      </c>
      <c r="M1477">
        <f>IF(ISBLANK(L1477),AVERAGE(Table4[Total Amount]),(L1477))</f>
        <v>1740.6279999999999</v>
      </c>
      <c r="N1477" t="str">
        <f>_xlfn.XLOOKUP(Table4[[#This Row],[Product_ID]],Product_Dim[Product_ID],Product_Dim[Product_Name],"Missing")</f>
        <v>Stainless Steel Cookware Set</v>
      </c>
      <c r="O1477" t="str">
        <f>_xlfn.XLOOKUP(Table4[[#This Row],[Product_ID]],Product_Dim[Product_ID],Product_Dim[Category],0)</f>
        <v>Home</v>
      </c>
      <c r="P1477">
        <f>_xlfn.XLOOKUP(Table4[[#This Row],[Product_ID]],Product_Dim[Product_ID],Product_Dim[Cost Cleaned2],"0")</f>
        <v>201.41</v>
      </c>
      <c r="Q1477" s="4">
        <f>IFERROR(Table4[[#This Row],[Total Amount]]-Table4[[#This Row],[Cost]]*Table4[[#This Row],[Quantity]],0)</f>
        <v>1337.808</v>
      </c>
    </row>
    <row r="1478" spans="1:17" x14ac:dyDescent="0.35">
      <c r="A1478" t="s">
        <v>3291</v>
      </c>
      <c r="B1478" s="1">
        <v>45567</v>
      </c>
      <c r="C1478" t="s">
        <v>450</v>
      </c>
      <c r="D1478" t="s">
        <v>1562</v>
      </c>
      <c r="E1478" t="s">
        <v>1788</v>
      </c>
      <c r="F1478" t="str">
        <f>_xlfn.XLOOKUP(Table4[[#This Row],[Store_ID]],Table2[Store_ID],Table2[Region],"Unknown")</f>
        <v>North</v>
      </c>
      <c r="G1478">
        <v>4</v>
      </c>
      <c r="H1478">
        <f>IF(ISBLANK(G1478),AVERAGE(Table4[Quantity]),(G1478))</f>
        <v>4</v>
      </c>
      <c r="I1478">
        <v>228.98</v>
      </c>
      <c r="J1478">
        <f>IF(ISBLANK(I1478),AVERAGE(Table4[Unit_Price]),(I1478))</f>
        <v>228.98</v>
      </c>
      <c r="K1478">
        <v>0.22</v>
      </c>
      <c r="L1478">
        <f>Table4[[#This Row],[Quantity cleaned]]*Table4[[#This Row],[Unit Price Cleaned]]*(1-Table4[[#This Row],[Discount]])</f>
        <v>714.41759999999999</v>
      </c>
      <c r="M1478">
        <f>IF(ISBLANK(L1478),AVERAGE(Table4[Total Amount]),(L1478))</f>
        <v>714.41759999999999</v>
      </c>
      <c r="N1478" t="str">
        <f>_xlfn.XLOOKUP(Table4[[#This Row],[Product_ID]],Product_Dim[Product_ID],Product_Dim[Product_Name],"Missing")</f>
        <v>Ceramic Kitchen Bowl Set</v>
      </c>
      <c r="O1478" t="str">
        <f>_xlfn.XLOOKUP(Table4[[#This Row],[Product_ID]],Product_Dim[Product_ID],Product_Dim[Category],0)</f>
        <v>Home</v>
      </c>
      <c r="P1478">
        <f>_xlfn.XLOOKUP(Table4[[#This Row],[Product_ID]],Product_Dim[Product_ID],Product_Dim[Cost Cleaned2],"0")</f>
        <v>298.86</v>
      </c>
      <c r="Q1478" s="4">
        <f>IFERROR(Table4[[#This Row],[Total Amount]]-Table4[[#This Row],[Cost]]*Table4[[#This Row],[Quantity]],0)</f>
        <v>-481.02240000000006</v>
      </c>
    </row>
    <row r="1479" spans="1:17" x14ac:dyDescent="0.35">
      <c r="A1479" t="s">
        <v>3292</v>
      </c>
      <c r="B1479" s="1">
        <v>45510</v>
      </c>
      <c r="C1479" t="s">
        <v>747</v>
      </c>
      <c r="D1479" t="s">
        <v>1720</v>
      </c>
      <c r="E1479" t="s">
        <v>1795</v>
      </c>
      <c r="F1479" t="str">
        <f>_xlfn.XLOOKUP(Table4[[#This Row],[Store_ID]],Table2[Store_ID],Table2[Region],"Unknown")</f>
        <v>North</v>
      </c>
      <c r="G1479">
        <v>4</v>
      </c>
      <c r="H1479">
        <f>IF(ISBLANK(G1479),AVERAGE(Table4[Quantity]),(G1479))</f>
        <v>4</v>
      </c>
      <c r="I1479">
        <v>904.82</v>
      </c>
      <c r="J1479">
        <f>IF(ISBLANK(I1479),AVERAGE(Table4[Unit_Price]),(I1479))</f>
        <v>904.82</v>
      </c>
      <c r="K1479">
        <v>0.09</v>
      </c>
      <c r="L1479">
        <f>Table4[[#This Row],[Quantity cleaned]]*Table4[[#This Row],[Unit Price Cleaned]]*(1-Table4[[#This Row],[Discount]])</f>
        <v>3293.5448000000001</v>
      </c>
      <c r="M1479">
        <f>IF(ISBLANK(L1479),AVERAGE(Table4[Total Amount]),(L1479))</f>
        <v>3293.5448000000001</v>
      </c>
      <c r="N1479" t="str">
        <f>_xlfn.XLOOKUP(Table4[[#This Row],[Product_ID]],Product_Dim[Product_ID],Product_Dim[Product_Name],"Missing")</f>
        <v>Face Foundation Kit</v>
      </c>
      <c r="O1479" t="str">
        <f>_xlfn.XLOOKUP(Table4[[#This Row],[Product_ID]],Product_Dim[Product_ID],Product_Dim[Category],0)</f>
        <v>Beauty</v>
      </c>
      <c r="P1479">
        <f>_xlfn.XLOOKUP(Table4[[#This Row],[Product_ID]],Product_Dim[Product_ID],Product_Dim[Cost Cleaned2],"0")</f>
        <v>183.04</v>
      </c>
      <c r="Q1479" s="4">
        <f>IFERROR(Table4[[#This Row],[Total Amount]]-Table4[[#This Row],[Cost]]*Table4[[#This Row],[Quantity]],0)</f>
        <v>2561.3848000000003</v>
      </c>
    </row>
    <row r="1480" spans="1:17" x14ac:dyDescent="0.35">
      <c r="A1480" t="s">
        <v>3293</v>
      </c>
      <c r="B1480" s="1">
        <v>45806</v>
      </c>
      <c r="C1480" t="s">
        <v>290</v>
      </c>
      <c r="D1480" t="s">
        <v>1588</v>
      </c>
      <c r="E1480" t="s">
        <v>1786</v>
      </c>
      <c r="F1480" t="str">
        <f>_xlfn.XLOOKUP(Table4[[#This Row],[Store_ID]],Table2[Store_ID],Table2[Region],"Unknown")</f>
        <v>South</v>
      </c>
      <c r="G1480">
        <v>1</v>
      </c>
      <c r="H1480">
        <f>IF(ISBLANK(G1480),AVERAGE(Table4[Quantity]),(G1480))</f>
        <v>1</v>
      </c>
      <c r="I1480">
        <v>588.61</v>
      </c>
      <c r="J1480">
        <f>IF(ISBLANK(I1480),AVERAGE(Table4[Unit_Price]),(I1480))</f>
        <v>588.61</v>
      </c>
      <c r="K1480">
        <v>0.1</v>
      </c>
      <c r="L1480">
        <f>Table4[[#This Row],[Quantity cleaned]]*Table4[[#This Row],[Unit Price Cleaned]]*(1-Table4[[#This Row],[Discount]])</f>
        <v>529.74900000000002</v>
      </c>
      <c r="M1480">
        <f>IF(ISBLANK(L1480),AVERAGE(Table4[Total Amount]),(L1480))</f>
        <v>529.74900000000002</v>
      </c>
      <c r="N1480" t="str">
        <f>_xlfn.XLOOKUP(Table4[[#This Row],[Product_ID]],Product_Dim[Product_ID],Product_Dim[Product_Name],"Missing")</f>
        <v>Men's Formal Shirt</v>
      </c>
      <c r="O1480" t="str">
        <f>_xlfn.XLOOKUP(Table4[[#This Row],[Product_ID]],Product_Dim[Product_ID],Product_Dim[Category],0)</f>
        <v>Clothing</v>
      </c>
      <c r="P1480">
        <f>_xlfn.XLOOKUP(Table4[[#This Row],[Product_ID]],Product_Dim[Product_ID],Product_Dim[Cost Cleaned2],"0")</f>
        <v>254.04361702127662</v>
      </c>
      <c r="Q1480" s="4">
        <f>IFERROR(Table4[[#This Row],[Total Amount]]-Table4[[#This Row],[Cost]]*Table4[[#This Row],[Quantity]],0)</f>
        <v>275.70538297872338</v>
      </c>
    </row>
    <row r="1481" spans="1:17" x14ac:dyDescent="0.35">
      <c r="A1481" t="s">
        <v>3294</v>
      </c>
      <c r="B1481" s="1">
        <v>45240</v>
      </c>
      <c r="C1481" t="s">
        <v>391</v>
      </c>
      <c r="D1481" t="s">
        <v>1608</v>
      </c>
      <c r="E1481" t="s">
        <v>1760</v>
      </c>
      <c r="F1481" t="str">
        <f>_xlfn.XLOOKUP(Table4[[#This Row],[Store_ID]],Table2[Store_ID],Table2[Region],"Unknown")</f>
        <v>North</v>
      </c>
      <c r="G1481">
        <v>4</v>
      </c>
      <c r="H1481">
        <f>IF(ISBLANK(G1481),AVERAGE(Table4[Quantity]),(G1481))</f>
        <v>4</v>
      </c>
      <c r="I1481">
        <v>695.97</v>
      </c>
      <c r="J1481">
        <f>IF(ISBLANK(I1481),AVERAGE(Table4[Unit_Price]),(I1481))</f>
        <v>695.97</v>
      </c>
      <c r="K1481">
        <v>0.02</v>
      </c>
      <c r="L1481">
        <f>Table4[[#This Row],[Quantity cleaned]]*Table4[[#This Row],[Unit Price Cleaned]]*(1-Table4[[#This Row],[Discount]])</f>
        <v>2728.2024000000001</v>
      </c>
      <c r="M1481">
        <f>IF(ISBLANK(L1481),AVERAGE(Table4[Total Amount]),(L1481))</f>
        <v>2728.2024000000001</v>
      </c>
      <c r="N1481" t="str">
        <f>_xlfn.XLOOKUP(Table4[[#This Row],[Product_ID]],Product_Dim[Product_ID],Product_Dim[Product_Name],"Missing")</f>
        <v>Modern Wall Clock</v>
      </c>
      <c r="O1481" t="str">
        <f>_xlfn.XLOOKUP(Table4[[#This Row],[Product_ID]],Product_Dim[Product_ID],Product_Dim[Category],0)</f>
        <v>Home</v>
      </c>
      <c r="P1481">
        <f>_xlfn.XLOOKUP(Table4[[#This Row],[Product_ID]],Product_Dim[Product_ID],Product_Dim[Cost Cleaned2],"0")</f>
        <v>179.77</v>
      </c>
      <c r="Q1481" s="4">
        <f>IFERROR(Table4[[#This Row],[Total Amount]]-Table4[[#This Row],[Cost]]*Table4[[#This Row],[Quantity]],0)</f>
        <v>2009.1224000000002</v>
      </c>
    </row>
    <row r="1482" spans="1:17" x14ac:dyDescent="0.35">
      <c r="A1482" t="s">
        <v>3295</v>
      </c>
      <c r="B1482" s="1">
        <v>45309</v>
      </c>
      <c r="C1482" t="s">
        <v>946</v>
      </c>
      <c r="D1482" t="s">
        <v>1736</v>
      </c>
      <c r="E1482" t="s">
        <v>1786</v>
      </c>
      <c r="F1482" t="str">
        <f>_xlfn.XLOOKUP(Table4[[#This Row],[Store_ID]],Table2[Store_ID],Table2[Region],"Unknown")</f>
        <v>South</v>
      </c>
      <c r="G1482">
        <v>2</v>
      </c>
      <c r="H1482">
        <f>IF(ISBLANK(G1482),AVERAGE(Table4[Quantity]),(G1482))</f>
        <v>2</v>
      </c>
      <c r="I1482">
        <v>181.42</v>
      </c>
      <c r="J1482">
        <f>IF(ISBLANK(I1482),AVERAGE(Table4[Unit_Price]),(I1482))</f>
        <v>181.42</v>
      </c>
      <c r="K1482">
        <v>0.08</v>
      </c>
      <c r="L1482">
        <f>Table4[[#This Row],[Quantity cleaned]]*Table4[[#This Row],[Unit Price Cleaned]]*(1-Table4[[#This Row],[Discount]])</f>
        <v>333.81279999999998</v>
      </c>
      <c r="M1482">
        <f>IF(ISBLANK(L1482),AVERAGE(Table4[Total Amount]),(L1482))</f>
        <v>333.81279999999998</v>
      </c>
      <c r="N1482" t="str">
        <f>_xlfn.XLOOKUP(Table4[[#This Row],[Product_ID]],Product_Dim[Product_ID],Product_Dim[Product_Name],"Missing")</f>
        <v>Cricket Bat</v>
      </c>
      <c r="O1482" t="str">
        <f>_xlfn.XLOOKUP(Table4[[#This Row],[Product_ID]],Product_Dim[Product_ID],Product_Dim[Category],0)</f>
        <v>Sports</v>
      </c>
      <c r="P1482">
        <f>_xlfn.XLOOKUP(Table4[[#This Row],[Product_ID]],Product_Dim[Product_ID],Product_Dim[Cost Cleaned2],"0")</f>
        <v>245.98</v>
      </c>
      <c r="Q1482" s="4">
        <f>IFERROR(Table4[[#This Row],[Total Amount]]-Table4[[#This Row],[Cost]]*Table4[[#This Row],[Quantity]],0)</f>
        <v>-158.1472</v>
      </c>
    </row>
    <row r="1483" spans="1:17" x14ac:dyDescent="0.35">
      <c r="A1483" t="s">
        <v>3296</v>
      </c>
      <c r="B1483" s="1">
        <v>45375</v>
      </c>
      <c r="C1483" t="s">
        <v>95</v>
      </c>
      <c r="D1483" t="s">
        <v>1736</v>
      </c>
      <c r="E1483" t="s">
        <v>1791</v>
      </c>
      <c r="F1483" t="str">
        <f>_xlfn.XLOOKUP(Table4[[#This Row],[Store_ID]],Table2[Store_ID],Table2[Region],"Unknown")</f>
        <v>East</v>
      </c>
      <c r="G1483">
        <v>1</v>
      </c>
      <c r="H1483">
        <f>IF(ISBLANK(G1483),AVERAGE(Table4[Quantity]),(G1483))</f>
        <v>1</v>
      </c>
      <c r="I1483">
        <v>439.55</v>
      </c>
      <c r="J1483">
        <f>IF(ISBLANK(I1483),AVERAGE(Table4[Unit_Price]),(I1483))</f>
        <v>439.55</v>
      </c>
      <c r="K1483">
        <v>0.28999999999999998</v>
      </c>
      <c r="L1483">
        <f>Table4[[#This Row],[Quantity cleaned]]*Table4[[#This Row],[Unit Price Cleaned]]*(1-Table4[[#This Row],[Discount]])</f>
        <v>312.08049999999997</v>
      </c>
      <c r="M1483">
        <f>IF(ISBLANK(L1483),AVERAGE(Table4[Total Amount]),(L1483))</f>
        <v>312.08049999999997</v>
      </c>
      <c r="N1483" t="str">
        <f>_xlfn.XLOOKUP(Table4[[#This Row],[Product_ID]],Product_Dim[Product_ID],Product_Dim[Product_Name],"Missing")</f>
        <v>Cricket Bat</v>
      </c>
      <c r="O1483" t="str">
        <f>_xlfn.XLOOKUP(Table4[[#This Row],[Product_ID]],Product_Dim[Product_ID],Product_Dim[Category],0)</f>
        <v>Sports</v>
      </c>
      <c r="P1483">
        <f>_xlfn.XLOOKUP(Table4[[#This Row],[Product_ID]],Product_Dim[Product_ID],Product_Dim[Cost Cleaned2],"0")</f>
        <v>245.98</v>
      </c>
      <c r="Q1483" s="4">
        <f>IFERROR(Table4[[#This Row],[Total Amount]]-Table4[[#This Row],[Cost]]*Table4[[#This Row],[Quantity]],0)</f>
        <v>66.100499999999982</v>
      </c>
    </row>
    <row r="1484" spans="1:17" x14ac:dyDescent="0.35">
      <c r="A1484" t="s">
        <v>3297</v>
      </c>
      <c r="B1484" s="1">
        <v>45733</v>
      </c>
      <c r="C1484" t="s">
        <v>394</v>
      </c>
      <c r="D1484" t="s">
        <v>1652</v>
      </c>
      <c r="E1484" t="s">
        <v>1804</v>
      </c>
      <c r="F1484" t="str">
        <f>_xlfn.XLOOKUP(Table4[[#This Row],[Store_ID]],Table2[Store_ID],Table2[Region],"Unknown")</f>
        <v>East</v>
      </c>
      <c r="G1484">
        <v>3</v>
      </c>
      <c r="H1484">
        <f>IF(ISBLANK(G1484),AVERAGE(Table4[Quantity]),(G1484))</f>
        <v>3</v>
      </c>
      <c r="I1484">
        <v>471.27</v>
      </c>
      <c r="J1484">
        <f>IF(ISBLANK(I1484),AVERAGE(Table4[Unit_Price]),(I1484))</f>
        <v>471.27</v>
      </c>
      <c r="K1484">
        <v>0.27</v>
      </c>
      <c r="L1484">
        <f>Table4[[#This Row],[Quantity cleaned]]*Table4[[#This Row],[Unit Price Cleaned]]*(1-Table4[[#This Row],[Discount]])</f>
        <v>1032.0812999999998</v>
      </c>
      <c r="M1484">
        <f>IF(ISBLANK(L1484),AVERAGE(Table4[Total Amount]),(L1484))</f>
        <v>1032.0812999999998</v>
      </c>
      <c r="N1484" t="str">
        <f>_xlfn.XLOOKUP(Table4[[#This Row],[Product_ID]],Product_Dim[Product_ID],Product_Dim[Product_Name],"Missing")</f>
        <v>Ceramic Plant Pot</v>
      </c>
      <c r="O1484" t="str">
        <f>_xlfn.XLOOKUP(Table4[[#This Row],[Product_ID]],Product_Dim[Product_ID],Product_Dim[Category],0)</f>
        <v>Home</v>
      </c>
      <c r="P1484">
        <f>_xlfn.XLOOKUP(Table4[[#This Row],[Product_ID]],Product_Dim[Product_ID],Product_Dim[Cost Cleaned2],"0")</f>
        <v>81.75</v>
      </c>
      <c r="Q1484" s="4">
        <f>IFERROR(Table4[[#This Row],[Total Amount]]-Table4[[#This Row],[Cost]]*Table4[[#This Row],[Quantity]],0)</f>
        <v>786.83129999999983</v>
      </c>
    </row>
    <row r="1485" spans="1:17" x14ac:dyDescent="0.35">
      <c r="A1485" t="s">
        <v>3298</v>
      </c>
      <c r="B1485" s="1">
        <v>45435</v>
      </c>
      <c r="C1485" t="s">
        <v>167</v>
      </c>
      <c r="D1485" t="s">
        <v>1660</v>
      </c>
      <c r="E1485" t="s">
        <v>1788</v>
      </c>
      <c r="F1485" t="str">
        <f>_xlfn.XLOOKUP(Table4[[#This Row],[Store_ID]],Table2[Store_ID],Table2[Region],"Unknown")</f>
        <v>North</v>
      </c>
      <c r="G1485">
        <v>1</v>
      </c>
      <c r="H1485">
        <f>IF(ISBLANK(G1485),AVERAGE(Table4[Quantity]),(G1485))</f>
        <v>1</v>
      </c>
      <c r="I1485">
        <v>758.89</v>
      </c>
      <c r="J1485">
        <f>IF(ISBLANK(I1485),AVERAGE(Table4[Unit_Price]),(I1485))</f>
        <v>758.89</v>
      </c>
      <c r="K1485">
        <v>0.1</v>
      </c>
      <c r="L1485">
        <f>Table4[[#This Row],[Quantity cleaned]]*Table4[[#This Row],[Unit Price Cleaned]]*(1-Table4[[#This Row],[Discount]])</f>
        <v>683.00099999999998</v>
      </c>
      <c r="M1485">
        <f>IF(ISBLANK(L1485),AVERAGE(Table4[Total Amount]),(L1485))</f>
        <v>683.00099999999998</v>
      </c>
      <c r="N1485" t="str">
        <f>_xlfn.XLOOKUP(Table4[[#This Row],[Product_ID]],Product_Dim[Product_ID],Product_Dim[Product_Name],"Missing")</f>
        <v>Men's Hair Styling Gel</v>
      </c>
      <c r="O1485" t="str">
        <f>_xlfn.XLOOKUP(Table4[[#This Row],[Product_ID]],Product_Dim[Product_ID],Product_Dim[Category],0)</f>
        <v>Beauty</v>
      </c>
      <c r="P1485">
        <f>_xlfn.XLOOKUP(Table4[[#This Row],[Product_ID]],Product_Dim[Product_ID],Product_Dim[Cost Cleaned2],"0")</f>
        <v>17.309999999999999</v>
      </c>
      <c r="Q1485" s="4">
        <f>IFERROR(Table4[[#This Row],[Total Amount]]-Table4[[#This Row],[Cost]]*Table4[[#This Row],[Quantity]],0)</f>
        <v>665.69100000000003</v>
      </c>
    </row>
    <row r="1486" spans="1:17" x14ac:dyDescent="0.35">
      <c r="A1486" t="s">
        <v>3299</v>
      </c>
      <c r="B1486" s="1">
        <v>45864</v>
      </c>
      <c r="C1486" t="s">
        <v>1487</v>
      </c>
      <c r="D1486" t="s">
        <v>1732</v>
      </c>
      <c r="E1486" t="s">
        <v>1795</v>
      </c>
      <c r="F1486" t="str">
        <f>_xlfn.XLOOKUP(Table4[[#This Row],[Store_ID]],Table2[Store_ID],Table2[Region],"Unknown")</f>
        <v>North</v>
      </c>
      <c r="G1486">
        <v>4</v>
      </c>
      <c r="H1486">
        <f>IF(ISBLANK(G1486),AVERAGE(Table4[Quantity]),(G1486))</f>
        <v>4</v>
      </c>
      <c r="I1486">
        <v>918.1</v>
      </c>
      <c r="J1486">
        <f>IF(ISBLANK(I1486),AVERAGE(Table4[Unit_Price]),(I1486))</f>
        <v>918.1</v>
      </c>
      <c r="K1486">
        <v>0.19</v>
      </c>
      <c r="L1486">
        <f>Table4[[#This Row],[Quantity cleaned]]*Table4[[#This Row],[Unit Price Cleaned]]*(1-Table4[[#This Row],[Discount]])</f>
        <v>2974.6440000000002</v>
      </c>
      <c r="M1486">
        <f>IF(ISBLANK(L1486),AVERAGE(Table4[Total Amount]),(L1486))</f>
        <v>2974.6440000000002</v>
      </c>
      <c r="N1486" t="str">
        <f>_xlfn.XLOOKUP(Table4[[#This Row],[Product_ID]],Product_Dim[Product_ID],Product_Dim[Product_Name],"Missing")</f>
        <v>Sports Stopwatch Basic</v>
      </c>
      <c r="O1486" t="str">
        <f>_xlfn.XLOOKUP(Table4[[#This Row],[Product_ID]],Product_Dim[Product_ID],Product_Dim[Category],0)</f>
        <v>Sports</v>
      </c>
      <c r="P1486">
        <f>_xlfn.XLOOKUP(Table4[[#This Row],[Product_ID]],Product_Dim[Product_ID],Product_Dim[Cost Cleaned2],"0")</f>
        <v>60.65</v>
      </c>
      <c r="Q1486" s="4">
        <f>IFERROR(Table4[[#This Row],[Total Amount]]-Table4[[#This Row],[Cost]]*Table4[[#This Row],[Quantity]],0)</f>
        <v>2732.0440000000003</v>
      </c>
    </row>
    <row r="1487" spans="1:17" x14ac:dyDescent="0.35">
      <c r="A1487" t="s">
        <v>3300</v>
      </c>
      <c r="B1487" s="1">
        <v>45569</v>
      </c>
      <c r="C1487" t="s">
        <v>822</v>
      </c>
      <c r="D1487" t="s">
        <v>1730</v>
      </c>
      <c r="E1487" t="s">
        <v>1786</v>
      </c>
      <c r="F1487" t="str">
        <f>_xlfn.XLOOKUP(Table4[[#This Row],[Store_ID]],Table2[Store_ID],Table2[Region],"Unknown")</f>
        <v>South</v>
      </c>
      <c r="G1487">
        <v>1</v>
      </c>
      <c r="H1487">
        <f>IF(ISBLANK(G1487),AVERAGE(Table4[Quantity]),(G1487))</f>
        <v>1</v>
      </c>
      <c r="I1487">
        <v>861.5</v>
      </c>
      <c r="J1487">
        <f>IF(ISBLANK(I1487),AVERAGE(Table4[Unit_Price]),(I1487))</f>
        <v>861.5</v>
      </c>
      <c r="K1487">
        <v>0.05</v>
      </c>
      <c r="L1487">
        <f>Table4[[#This Row],[Quantity cleaned]]*Table4[[#This Row],[Unit Price Cleaned]]*(1-Table4[[#This Row],[Discount]])</f>
        <v>818.42499999999995</v>
      </c>
      <c r="M1487">
        <f>IF(ISBLANK(L1487),AVERAGE(Table4[Total Amount]),(L1487))</f>
        <v>818.42499999999995</v>
      </c>
      <c r="N1487" t="str">
        <f>_xlfn.XLOOKUP(Table4[[#This Row],[Product_ID]],Product_Dim[Product_ID],Product_Dim[Product_Name],"Missing")</f>
        <v>Vitamin E Body Lotion</v>
      </c>
      <c r="O1487" t="str">
        <f>_xlfn.XLOOKUP(Table4[[#This Row],[Product_ID]],Product_Dim[Product_ID],Product_Dim[Category],0)</f>
        <v>Beauty</v>
      </c>
      <c r="P1487">
        <f>_xlfn.XLOOKUP(Table4[[#This Row],[Product_ID]],Product_Dim[Product_ID],Product_Dim[Cost Cleaned2],"0")</f>
        <v>358.47</v>
      </c>
      <c r="Q1487" s="4">
        <f>IFERROR(Table4[[#This Row],[Total Amount]]-Table4[[#This Row],[Cost]]*Table4[[#This Row],[Quantity]],0)</f>
        <v>459.95499999999993</v>
      </c>
    </row>
    <row r="1488" spans="1:17" x14ac:dyDescent="0.35">
      <c r="A1488" t="s">
        <v>3301</v>
      </c>
      <c r="B1488" s="1">
        <v>45664</v>
      </c>
      <c r="C1488" t="s">
        <v>1420</v>
      </c>
      <c r="D1488" t="s">
        <v>1586</v>
      </c>
      <c r="E1488" t="s">
        <v>1793</v>
      </c>
      <c r="F1488" t="str">
        <f>_xlfn.XLOOKUP(Table4[[#This Row],[Store_ID]],Table2[Store_ID],Table2[Region],"Unknown")</f>
        <v>South</v>
      </c>
      <c r="G1488">
        <v>1</v>
      </c>
      <c r="H1488">
        <f>IF(ISBLANK(G1488),AVERAGE(Table4[Quantity]),(G1488))</f>
        <v>1</v>
      </c>
      <c r="I1488">
        <v>588.29999999999995</v>
      </c>
      <c r="J1488">
        <f>IF(ISBLANK(I1488),AVERAGE(Table4[Unit_Price]),(I1488))</f>
        <v>588.29999999999995</v>
      </c>
      <c r="K1488">
        <v>0.26</v>
      </c>
      <c r="L1488">
        <f>Table4[[#This Row],[Quantity cleaned]]*Table4[[#This Row],[Unit Price Cleaned]]*(1-Table4[[#This Row],[Discount]])</f>
        <v>435.34199999999998</v>
      </c>
      <c r="M1488">
        <f>IF(ISBLANK(L1488),AVERAGE(Table4[Total Amount]),(L1488))</f>
        <v>435.34199999999998</v>
      </c>
      <c r="N1488" t="str">
        <f>_xlfn.XLOOKUP(Table4[[#This Row],[Product_ID]],Product_Dim[Product_ID],Product_Dim[Product_Name],"Missing")</f>
        <v>Carbon Fiber Tennis Racket</v>
      </c>
      <c r="O1488" t="str">
        <f>_xlfn.XLOOKUP(Table4[[#This Row],[Product_ID]],Product_Dim[Product_ID],Product_Dim[Category],0)</f>
        <v>Sports</v>
      </c>
      <c r="P1488">
        <f>_xlfn.XLOOKUP(Table4[[#This Row],[Product_ID]],Product_Dim[Product_ID],Product_Dim[Cost Cleaned2],"0")</f>
        <v>484.62</v>
      </c>
      <c r="Q1488" s="4">
        <f>IFERROR(Table4[[#This Row],[Total Amount]]-Table4[[#This Row],[Cost]]*Table4[[#This Row],[Quantity]],0)</f>
        <v>-49.27800000000002</v>
      </c>
    </row>
    <row r="1489" spans="1:17" x14ac:dyDescent="0.35">
      <c r="A1489" t="s">
        <v>3302</v>
      </c>
      <c r="B1489" s="1">
        <v>45645</v>
      </c>
      <c r="C1489" t="s">
        <v>1420</v>
      </c>
      <c r="D1489" t="s">
        <v>1652</v>
      </c>
      <c r="E1489" t="s">
        <v>1773</v>
      </c>
      <c r="F1489" t="str">
        <f>_xlfn.XLOOKUP(Table4[[#This Row],[Store_ID]],Table2[Store_ID],Table2[Region],"Unknown")</f>
        <v>South</v>
      </c>
      <c r="G1489">
        <v>1</v>
      </c>
      <c r="H1489">
        <f>IF(ISBLANK(G1489),AVERAGE(Table4[Quantity]),(G1489))</f>
        <v>1</v>
      </c>
      <c r="I1489">
        <v>917.26</v>
      </c>
      <c r="J1489">
        <f>IF(ISBLANK(I1489),AVERAGE(Table4[Unit_Price]),(I1489))</f>
        <v>917.26</v>
      </c>
      <c r="K1489">
        <v>0.05</v>
      </c>
      <c r="L1489">
        <f>Table4[[#This Row],[Quantity cleaned]]*Table4[[#This Row],[Unit Price Cleaned]]*(1-Table4[[#This Row],[Discount]])</f>
        <v>871.39699999999993</v>
      </c>
      <c r="M1489">
        <f>IF(ISBLANK(L1489),AVERAGE(Table4[Total Amount]),(L1489))</f>
        <v>871.39699999999993</v>
      </c>
      <c r="N1489" t="str">
        <f>_xlfn.XLOOKUP(Table4[[#This Row],[Product_ID]],Product_Dim[Product_ID],Product_Dim[Product_Name],"Missing")</f>
        <v>Ceramic Plant Pot</v>
      </c>
      <c r="O1489" t="str">
        <f>_xlfn.XLOOKUP(Table4[[#This Row],[Product_ID]],Product_Dim[Product_ID],Product_Dim[Category],0)</f>
        <v>Home</v>
      </c>
      <c r="P1489">
        <f>_xlfn.XLOOKUP(Table4[[#This Row],[Product_ID]],Product_Dim[Product_ID],Product_Dim[Cost Cleaned2],"0")</f>
        <v>81.75</v>
      </c>
      <c r="Q1489" s="4">
        <f>IFERROR(Table4[[#This Row],[Total Amount]]-Table4[[#This Row],[Cost]]*Table4[[#This Row],[Quantity]],0)</f>
        <v>789.64699999999993</v>
      </c>
    </row>
    <row r="1490" spans="1:17" x14ac:dyDescent="0.35">
      <c r="A1490" t="s">
        <v>3303</v>
      </c>
      <c r="B1490" s="1">
        <v>45449</v>
      </c>
      <c r="C1490" t="s">
        <v>744</v>
      </c>
      <c r="D1490" t="s">
        <v>1551</v>
      </c>
      <c r="E1490" t="s">
        <v>1804</v>
      </c>
      <c r="F1490" t="str">
        <f>_xlfn.XLOOKUP(Table4[[#This Row],[Store_ID]],Table2[Store_ID],Table2[Region],"Unknown")</f>
        <v>East</v>
      </c>
      <c r="G1490">
        <v>4</v>
      </c>
      <c r="H1490">
        <f>IF(ISBLANK(G1490),AVERAGE(Table4[Quantity]),(G1490))</f>
        <v>4</v>
      </c>
      <c r="I1490">
        <v>96.78</v>
      </c>
      <c r="J1490">
        <f>IF(ISBLANK(I1490),AVERAGE(Table4[Unit_Price]),(I1490))</f>
        <v>96.78</v>
      </c>
      <c r="K1490">
        <v>0.11</v>
      </c>
      <c r="L1490">
        <f>Table4[[#This Row],[Quantity cleaned]]*Table4[[#This Row],[Unit Price Cleaned]]*(1-Table4[[#This Row],[Discount]])</f>
        <v>344.53680000000003</v>
      </c>
      <c r="M1490">
        <f>IF(ISBLANK(L1490),AVERAGE(Table4[Total Amount]),(L1490))</f>
        <v>344.53680000000003</v>
      </c>
      <c r="N1490" t="str">
        <f>_xlfn.XLOOKUP(Table4[[#This Row],[Product_ID]],Product_Dim[Product_ID],Product_Dim[Product_Name],"Missing")</f>
        <v>Herbal Face Moisturizer</v>
      </c>
      <c r="O1490" t="str">
        <f>_xlfn.XLOOKUP(Table4[[#This Row],[Product_ID]],Product_Dim[Product_ID],Product_Dim[Category],0)</f>
        <v>Beauty</v>
      </c>
      <c r="P1490">
        <f>_xlfn.XLOOKUP(Table4[[#This Row],[Product_ID]],Product_Dim[Product_ID],Product_Dim[Cost Cleaned2],"0")</f>
        <v>312.8</v>
      </c>
      <c r="Q1490" s="4">
        <f>IFERROR(Table4[[#This Row],[Total Amount]]-Table4[[#This Row],[Cost]]*Table4[[#This Row],[Quantity]],0)</f>
        <v>-906.66319999999996</v>
      </c>
    </row>
    <row r="1491" spans="1:17" x14ac:dyDescent="0.35">
      <c r="A1491" t="s">
        <v>3304</v>
      </c>
      <c r="B1491" s="1">
        <v>45629</v>
      </c>
      <c r="C1491" t="s">
        <v>1467</v>
      </c>
      <c r="D1491" t="s">
        <v>1598</v>
      </c>
      <c r="E1491" t="s">
        <v>1763</v>
      </c>
      <c r="F1491" t="str">
        <f>_xlfn.XLOOKUP(Table4[[#This Row],[Store_ID]],Table2[Store_ID],Table2[Region],"Unknown")</f>
        <v>South</v>
      </c>
      <c r="G1491">
        <v>3</v>
      </c>
      <c r="H1491">
        <f>IF(ISBLANK(G1491),AVERAGE(Table4[Quantity]),(G1491))</f>
        <v>3</v>
      </c>
      <c r="I1491">
        <v>199.41</v>
      </c>
      <c r="J1491">
        <f>IF(ISBLANK(I1491),AVERAGE(Table4[Unit_Price]),(I1491))</f>
        <v>199.41</v>
      </c>
      <c r="K1491">
        <v>0.16</v>
      </c>
      <c r="L1491">
        <f>Table4[[#This Row],[Quantity cleaned]]*Table4[[#This Row],[Unit Price Cleaned]]*(1-Table4[[#This Row],[Discount]])</f>
        <v>502.51319999999998</v>
      </c>
      <c r="M1491">
        <f>IF(ISBLANK(L1491),AVERAGE(Table4[Total Amount]),(L1491))</f>
        <v>502.51319999999998</v>
      </c>
      <c r="N1491" t="str">
        <f>_xlfn.XLOOKUP(Table4[[#This Row],[Product_ID]],Product_Dim[Product_ID],Product_Dim[Product_Name],"Missing")</f>
        <v>Sports Stopwatch Timer</v>
      </c>
      <c r="O1491" t="str">
        <f>_xlfn.XLOOKUP(Table4[[#This Row],[Product_ID]],Product_Dim[Product_ID],Product_Dim[Category],0)</f>
        <v>Sports</v>
      </c>
      <c r="P1491">
        <f>_xlfn.XLOOKUP(Table4[[#This Row],[Product_ID]],Product_Dim[Product_ID],Product_Dim[Cost Cleaned2],"0")</f>
        <v>38.76</v>
      </c>
      <c r="Q1491" s="4">
        <f>IFERROR(Table4[[#This Row],[Total Amount]]-Table4[[#This Row],[Cost]]*Table4[[#This Row],[Quantity]],0)</f>
        <v>386.23320000000001</v>
      </c>
    </row>
    <row r="1492" spans="1:17" x14ac:dyDescent="0.35">
      <c r="A1492" t="s">
        <v>3305</v>
      </c>
      <c r="B1492" s="1">
        <v>45739</v>
      </c>
      <c r="C1492" t="s">
        <v>80</v>
      </c>
      <c r="D1492" t="s">
        <v>1650</v>
      </c>
      <c r="E1492" t="s">
        <v>1780</v>
      </c>
      <c r="F1492" t="str">
        <f>_xlfn.XLOOKUP(Table4[[#This Row],[Store_ID]],Table2[Store_ID],Table2[Region],"Unknown")</f>
        <v>South</v>
      </c>
      <c r="G1492">
        <v>1</v>
      </c>
      <c r="H1492">
        <f>IF(ISBLANK(G1492),AVERAGE(Table4[Quantity]),(G1492))</f>
        <v>1</v>
      </c>
      <c r="I1492">
        <v>687.91</v>
      </c>
      <c r="J1492">
        <f>IF(ISBLANK(I1492),AVERAGE(Table4[Unit_Price]),(I1492))</f>
        <v>687.91</v>
      </c>
      <c r="K1492">
        <v>0.25</v>
      </c>
      <c r="L1492">
        <f>Table4[[#This Row],[Quantity cleaned]]*Table4[[#This Row],[Unit Price Cleaned]]*(1-Table4[[#This Row],[Discount]])</f>
        <v>515.9325</v>
      </c>
      <c r="M1492">
        <f>IF(ISBLANK(L1492),AVERAGE(Table4[Total Amount]),(L1492))</f>
        <v>515.9325</v>
      </c>
      <c r="N1492" t="str">
        <f>_xlfn.XLOOKUP(Table4[[#This Row],[Product_ID]],Product_Dim[Product_ID],Product_Dim[Product_Name],"Missing")</f>
        <v>Sports Stopwatch Pro</v>
      </c>
      <c r="O1492" t="str">
        <f>_xlfn.XLOOKUP(Table4[[#This Row],[Product_ID]],Product_Dim[Product_ID],Product_Dim[Category],0)</f>
        <v>Sports</v>
      </c>
      <c r="P1492">
        <f>_xlfn.XLOOKUP(Table4[[#This Row],[Product_ID]],Product_Dim[Product_ID],Product_Dim[Cost Cleaned2],"0")</f>
        <v>434.84</v>
      </c>
      <c r="Q1492" s="4">
        <f>IFERROR(Table4[[#This Row],[Total Amount]]-Table4[[#This Row],[Cost]]*Table4[[#This Row],[Quantity]],0)</f>
        <v>81.09250000000003</v>
      </c>
    </row>
    <row r="1493" spans="1:17" x14ac:dyDescent="0.35">
      <c r="A1493" t="s">
        <v>3306</v>
      </c>
      <c r="B1493" s="1">
        <v>45849</v>
      </c>
      <c r="C1493" t="s">
        <v>148</v>
      </c>
      <c r="D1493" t="s">
        <v>1684</v>
      </c>
      <c r="E1493" t="s">
        <v>1755</v>
      </c>
      <c r="F1493" t="str">
        <f>_xlfn.XLOOKUP(Table4[[#This Row],[Store_ID]],Table2[Store_ID],Table2[Region],"Unknown")</f>
        <v>South</v>
      </c>
      <c r="G1493">
        <v>3</v>
      </c>
      <c r="H1493">
        <f>IF(ISBLANK(G1493),AVERAGE(Table4[Quantity]),(G1493))</f>
        <v>3</v>
      </c>
      <c r="I1493">
        <v>769.62</v>
      </c>
      <c r="J1493">
        <f>IF(ISBLANK(I1493),AVERAGE(Table4[Unit_Price]),(I1493))</f>
        <v>769.62</v>
      </c>
      <c r="K1493">
        <v>0.09</v>
      </c>
      <c r="L1493">
        <f>Table4[[#This Row],[Quantity cleaned]]*Table4[[#This Row],[Unit Price Cleaned]]*(1-Table4[[#This Row],[Discount]])</f>
        <v>2101.0626000000002</v>
      </c>
      <c r="M1493">
        <f>IF(ISBLANK(L1493),AVERAGE(Table4[Total Amount]),(L1493))</f>
        <v>2101.0626000000002</v>
      </c>
      <c r="N1493" t="str">
        <f>_xlfn.XLOOKUP(Table4[[#This Row],[Product_ID]],Product_Dim[Product_ID],Product_Dim[Product_Name],"Missing")</f>
        <v>Hair Repair Oil Treatment</v>
      </c>
      <c r="O1493" t="str">
        <f>_xlfn.XLOOKUP(Table4[[#This Row],[Product_ID]],Product_Dim[Product_ID],Product_Dim[Category],0)</f>
        <v>Beauty</v>
      </c>
      <c r="P1493">
        <f>_xlfn.XLOOKUP(Table4[[#This Row],[Product_ID]],Product_Dim[Product_ID],Product_Dim[Cost Cleaned2],"0")</f>
        <v>214.32</v>
      </c>
      <c r="Q1493" s="4">
        <f>IFERROR(Table4[[#This Row],[Total Amount]]-Table4[[#This Row],[Cost]]*Table4[[#This Row],[Quantity]],0)</f>
        <v>1458.1026000000002</v>
      </c>
    </row>
    <row r="1494" spans="1:17" x14ac:dyDescent="0.35">
      <c r="A1494" t="s">
        <v>3307</v>
      </c>
      <c r="B1494" s="1">
        <v>45230</v>
      </c>
      <c r="C1494" t="s">
        <v>708</v>
      </c>
      <c r="D1494" t="s">
        <v>1547</v>
      </c>
      <c r="E1494" t="s">
        <v>1760</v>
      </c>
      <c r="F1494" t="str">
        <f>_xlfn.XLOOKUP(Table4[[#This Row],[Store_ID]],Table2[Store_ID],Table2[Region],"Unknown")</f>
        <v>North</v>
      </c>
      <c r="G1494">
        <v>1</v>
      </c>
      <c r="H1494">
        <f>IF(ISBLANK(G1494),AVERAGE(Table4[Quantity]),(G1494))</f>
        <v>1</v>
      </c>
      <c r="I1494">
        <v>492.05</v>
      </c>
      <c r="J1494">
        <f>IF(ISBLANK(I1494),AVERAGE(Table4[Unit_Price]),(I1494))</f>
        <v>492.05</v>
      </c>
      <c r="K1494">
        <v>0.27</v>
      </c>
      <c r="L1494">
        <f>Table4[[#This Row],[Quantity cleaned]]*Table4[[#This Row],[Unit Price Cleaned]]*(1-Table4[[#This Row],[Discount]])</f>
        <v>359.19650000000001</v>
      </c>
      <c r="M1494">
        <f>IF(ISBLANK(L1494),AVERAGE(Table4[Total Amount]),(L1494))</f>
        <v>359.19650000000001</v>
      </c>
      <c r="N1494" t="str">
        <f>_xlfn.XLOOKUP(Table4[[#This Row],[Product_ID]],Product_Dim[Product_ID],Product_Dim[Product_Name],"Missing")</f>
        <v>Women's Yoga Pants</v>
      </c>
      <c r="O1494" t="str">
        <f>_xlfn.XLOOKUP(Table4[[#This Row],[Product_ID]],Product_Dim[Product_ID],Product_Dim[Category],0)</f>
        <v>Clothing</v>
      </c>
      <c r="P1494">
        <f>_xlfn.XLOOKUP(Table4[[#This Row],[Product_ID]],Product_Dim[Product_ID],Product_Dim[Cost Cleaned2],"0")</f>
        <v>306.45999999999998</v>
      </c>
      <c r="Q1494" s="4">
        <f>IFERROR(Table4[[#This Row],[Total Amount]]-Table4[[#This Row],[Cost]]*Table4[[#This Row],[Quantity]],0)</f>
        <v>52.736500000000035</v>
      </c>
    </row>
    <row r="1495" spans="1:17" x14ac:dyDescent="0.35">
      <c r="A1495" t="s">
        <v>3308</v>
      </c>
      <c r="B1495" s="1">
        <v>45292</v>
      </c>
      <c r="C1495" t="s">
        <v>364</v>
      </c>
      <c r="D1495" t="s">
        <v>1576</v>
      </c>
      <c r="E1495" t="s">
        <v>1788</v>
      </c>
      <c r="F1495" t="str">
        <f>_xlfn.XLOOKUP(Table4[[#This Row],[Store_ID]],Table2[Store_ID],Table2[Region],"Unknown")</f>
        <v>North</v>
      </c>
      <c r="G1495">
        <v>2</v>
      </c>
      <c r="H1495">
        <f>IF(ISBLANK(G1495),AVERAGE(Table4[Quantity]),(G1495))</f>
        <v>2</v>
      </c>
      <c r="I1495">
        <v>428.55</v>
      </c>
      <c r="J1495">
        <f>IF(ISBLANK(I1495),AVERAGE(Table4[Unit_Price]),(I1495))</f>
        <v>428.55</v>
      </c>
      <c r="K1495">
        <v>0</v>
      </c>
      <c r="L1495">
        <f>Table4[[#This Row],[Quantity cleaned]]*Table4[[#This Row],[Unit Price Cleaned]]*(1-Table4[[#This Row],[Discount]])</f>
        <v>857.1</v>
      </c>
      <c r="M1495">
        <f>IF(ISBLANK(L1495),AVERAGE(Table4[Total Amount]),(L1495))</f>
        <v>857.1</v>
      </c>
      <c r="N1495" t="str">
        <f>_xlfn.XLOOKUP(Table4[[#This Row],[Product_ID]],Product_Dim[Product_ID],Product_Dim[Product_Name],"Missing")</f>
        <v>Soccer Training Cone Set</v>
      </c>
      <c r="O1495" t="str">
        <f>_xlfn.XLOOKUP(Table4[[#This Row],[Product_ID]],Product_Dim[Product_ID],Product_Dim[Category],0)</f>
        <v>Sports</v>
      </c>
      <c r="P1495">
        <f>_xlfn.XLOOKUP(Table4[[#This Row],[Product_ID]],Product_Dim[Product_ID],Product_Dim[Cost Cleaned2],"0")</f>
        <v>144.53</v>
      </c>
      <c r="Q1495" s="4">
        <f>IFERROR(Table4[[#This Row],[Total Amount]]-Table4[[#This Row],[Cost]]*Table4[[#This Row],[Quantity]],0)</f>
        <v>568.04</v>
      </c>
    </row>
    <row r="1496" spans="1:17" x14ac:dyDescent="0.35">
      <c r="A1496" t="s">
        <v>3309</v>
      </c>
      <c r="B1496" s="1">
        <v>45251</v>
      </c>
      <c r="C1496" t="s">
        <v>732</v>
      </c>
      <c r="D1496" t="s">
        <v>1562</v>
      </c>
      <c r="E1496" t="s">
        <v>1795</v>
      </c>
      <c r="F1496" t="str">
        <f>_xlfn.XLOOKUP(Table4[[#This Row],[Store_ID]],Table2[Store_ID],Table2[Region],"Unknown")</f>
        <v>North</v>
      </c>
      <c r="G1496">
        <v>4</v>
      </c>
      <c r="H1496">
        <f>IF(ISBLANK(G1496),AVERAGE(Table4[Quantity]),(G1496))</f>
        <v>4</v>
      </c>
      <c r="I1496">
        <v>316.18</v>
      </c>
      <c r="J1496">
        <f>IF(ISBLANK(I1496),AVERAGE(Table4[Unit_Price]),(I1496))</f>
        <v>316.18</v>
      </c>
      <c r="K1496">
        <v>0.12</v>
      </c>
      <c r="L1496">
        <f>Table4[[#This Row],[Quantity cleaned]]*Table4[[#This Row],[Unit Price Cleaned]]*(1-Table4[[#This Row],[Discount]])</f>
        <v>1112.9536000000001</v>
      </c>
      <c r="M1496">
        <f>IF(ISBLANK(L1496),AVERAGE(Table4[Total Amount]),(L1496))</f>
        <v>1112.9536000000001</v>
      </c>
      <c r="N1496" t="str">
        <f>_xlfn.XLOOKUP(Table4[[#This Row],[Product_ID]],Product_Dim[Product_ID],Product_Dim[Product_Name],"Missing")</f>
        <v>Ceramic Kitchen Bowl Set</v>
      </c>
      <c r="O1496" t="str">
        <f>_xlfn.XLOOKUP(Table4[[#This Row],[Product_ID]],Product_Dim[Product_ID],Product_Dim[Category],0)</f>
        <v>Home</v>
      </c>
      <c r="P1496">
        <f>_xlfn.XLOOKUP(Table4[[#This Row],[Product_ID]],Product_Dim[Product_ID],Product_Dim[Cost Cleaned2],"0")</f>
        <v>298.86</v>
      </c>
      <c r="Q1496" s="4">
        <f>IFERROR(Table4[[#This Row],[Total Amount]]-Table4[[#This Row],[Cost]]*Table4[[#This Row],[Quantity]],0)</f>
        <v>-82.486400000000003</v>
      </c>
    </row>
    <row r="1497" spans="1:17" x14ac:dyDescent="0.35">
      <c r="A1497" t="s">
        <v>3310</v>
      </c>
      <c r="B1497" s="1">
        <v>45555</v>
      </c>
      <c r="C1497" t="s">
        <v>35</v>
      </c>
      <c r="D1497" t="s">
        <v>1568</v>
      </c>
      <c r="E1497" t="s">
        <v>1760</v>
      </c>
      <c r="F1497" t="str">
        <f>_xlfn.XLOOKUP(Table4[[#This Row],[Store_ID]],Table2[Store_ID],Table2[Region],"Unknown")</f>
        <v>North</v>
      </c>
      <c r="G1497">
        <v>3</v>
      </c>
      <c r="H1497">
        <f>IF(ISBLANK(G1497),AVERAGE(Table4[Quantity]),(G1497))</f>
        <v>3</v>
      </c>
      <c r="I1497">
        <v>162.16999999999999</v>
      </c>
      <c r="J1497">
        <f>IF(ISBLANK(I1497),AVERAGE(Table4[Unit_Price]),(I1497))</f>
        <v>162.16999999999999</v>
      </c>
      <c r="K1497">
        <v>0.15</v>
      </c>
      <c r="L1497">
        <f>Table4[[#This Row],[Quantity cleaned]]*Table4[[#This Row],[Unit Price Cleaned]]*(1-Table4[[#This Row],[Discount]])</f>
        <v>413.5335</v>
      </c>
      <c r="M1497">
        <f>IF(ISBLANK(L1497),AVERAGE(Table4[Total Amount]),(L1497))</f>
        <v>413.5335</v>
      </c>
      <c r="N1497" t="str">
        <f>_xlfn.XLOOKUP(Table4[[#This Row],[Product_ID]],Product_Dim[Product_ID],Product_Dim[Product_Name],"Missing")</f>
        <v>USB-C Fast Charger</v>
      </c>
      <c r="O1497" t="str">
        <f>_xlfn.XLOOKUP(Table4[[#This Row],[Product_ID]],Product_Dim[Product_ID],Product_Dim[Category],0)</f>
        <v>Electronics</v>
      </c>
      <c r="P1497">
        <f>_xlfn.XLOOKUP(Table4[[#This Row],[Product_ID]],Product_Dim[Product_ID],Product_Dim[Cost Cleaned2],"0")</f>
        <v>242.23</v>
      </c>
      <c r="Q1497" s="4">
        <f>IFERROR(Table4[[#This Row],[Total Amount]]-Table4[[#This Row],[Cost]]*Table4[[#This Row],[Quantity]],0)</f>
        <v>-313.15649999999994</v>
      </c>
    </row>
    <row r="1498" spans="1:17" x14ac:dyDescent="0.35">
      <c r="A1498" t="s">
        <v>3311</v>
      </c>
      <c r="B1498" s="1">
        <v>45385</v>
      </c>
      <c r="C1498" t="s">
        <v>1036</v>
      </c>
      <c r="D1498" t="s">
        <v>1547</v>
      </c>
      <c r="E1498" t="s">
        <v>1760</v>
      </c>
      <c r="F1498" t="str">
        <f>_xlfn.XLOOKUP(Table4[[#This Row],[Store_ID]],Table2[Store_ID],Table2[Region],"Unknown")</f>
        <v>North</v>
      </c>
      <c r="G1498">
        <v>3</v>
      </c>
      <c r="H1498">
        <f>IF(ISBLANK(G1498),AVERAGE(Table4[Quantity]),(G1498))</f>
        <v>3</v>
      </c>
      <c r="I1498">
        <v>698.14</v>
      </c>
      <c r="J1498">
        <f>IF(ISBLANK(I1498),AVERAGE(Table4[Unit_Price]),(I1498))</f>
        <v>698.14</v>
      </c>
      <c r="K1498">
        <v>0.04</v>
      </c>
      <c r="L1498">
        <f>Table4[[#This Row],[Quantity cleaned]]*Table4[[#This Row],[Unit Price Cleaned]]*(1-Table4[[#This Row],[Discount]])</f>
        <v>2010.6432</v>
      </c>
      <c r="M1498">
        <f>IF(ISBLANK(L1498),AVERAGE(Table4[Total Amount]),(L1498))</f>
        <v>2010.6432</v>
      </c>
      <c r="N1498" t="str">
        <f>_xlfn.XLOOKUP(Table4[[#This Row],[Product_ID]],Product_Dim[Product_ID],Product_Dim[Product_Name],"Missing")</f>
        <v>Women's Yoga Pants</v>
      </c>
      <c r="O1498" t="str">
        <f>_xlfn.XLOOKUP(Table4[[#This Row],[Product_ID]],Product_Dim[Product_ID],Product_Dim[Category],0)</f>
        <v>Clothing</v>
      </c>
      <c r="P1498">
        <f>_xlfn.XLOOKUP(Table4[[#This Row],[Product_ID]],Product_Dim[Product_ID],Product_Dim[Cost Cleaned2],"0")</f>
        <v>306.45999999999998</v>
      </c>
      <c r="Q1498" s="4">
        <f>IFERROR(Table4[[#This Row],[Total Amount]]-Table4[[#This Row],[Cost]]*Table4[[#This Row],[Quantity]],0)</f>
        <v>1091.2632000000001</v>
      </c>
    </row>
    <row r="1499" spans="1:17" x14ac:dyDescent="0.35">
      <c r="A1499" t="s">
        <v>3312</v>
      </c>
      <c r="B1499" s="1">
        <v>45787</v>
      </c>
      <c r="C1499" t="s">
        <v>973</v>
      </c>
      <c r="D1499" t="s">
        <v>1690</v>
      </c>
      <c r="E1499" t="s">
        <v>1804</v>
      </c>
      <c r="F1499" t="str">
        <f>_xlfn.XLOOKUP(Table4[[#This Row],[Store_ID]],Table2[Store_ID],Table2[Region],"Unknown")</f>
        <v>East</v>
      </c>
      <c r="G1499">
        <v>1</v>
      </c>
      <c r="H1499">
        <f>IF(ISBLANK(G1499),AVERAGE(Table4[Quantity]),(G1499))</f>
        <v>1</v>
      </c>
      <c r="I1499">
        <v>478.08</v>
      </c>
      <c r="J1499">
        <f>IF(ISBLANK(I1499),AVERAGE(Table4[Unit_Price]),(I1499))</f>
        <v>478.08</v>
      </c>
      <c r="K1499">
        <v>7.0000000000000007E-2</v>
      </c>
      <c r="L1499">
        <f>Table4[[#This Row],[Quantity cleaned]]*Table4[[#This Row],[Unit Price Cleaned]]*(1-Table4[[#This Row],[Discount]])</f>
        <v>444.61439999999993</v>
      </c>
      <c r="M1499">
        <f>IF(ISBLANK(L1499),AVERAGE(Table4[Total Amount]),(L1499))</f>
        <v>444.61439999999993</v>
      </c>
      <c r="N1499" t="str">
        <f>_xlfn.XLOOKUP(Table4[[#This Row],[Product_ID]],Product_Dim[Product_ID],Product_Dim[Product_Name],"Missing")</f>
        <v>Bluetooth Car Audio System</v>
      </c>
      <c r="O1499" t="str">
        <f>_xlfn.XLOOKUP(Table4[[#This Row],[Product_ID]],Product_Dim[Product_ID],Product_Dim[Category],0)</f>
        <v>Electronics</v>
      </c>
      <c r="P1499">
        <f>_xlfn.XLOOKUP(Table4[[#This Row],[Product_ID]],Product_Dim[Product_ID],Product_Dim[Cost Cleaned2],"0")</f>
        <v>403.71</v>
      </c>
      <c r="Q1499" s="4">
        <f>IFERROR(Table4[[#This Row],[Total Amount]]-Table4[[#This Row],[Cost]]*Table4[[#This Row],[Quantity]],0)</f>
        <v>40.904399999999953</v>
      </c>
    </row>
    <row r="1500" spans="1:17" x14ac:dyDescent="0.35">
      <c r="A1500" t="s">
        <v>3313</v>
      </c>
      <c r="B1500" s="1">
        <v>45822</v>
      </c>
      <c r="C1500" t="s">
        <v>673</v>
      </c>
      <c r="D1500" t="s">
        <v>1660</v>
      </c>
      <c r="E1500" t="s">
        <v>1773</v>
      </c>
      <c r="F1500" t="str">
        <f>_xlfn.XLOOKUP(Table4[[#This Row],[Store_ID]],Table2[Store_ID],Table2[Region],"Unknown")</f>
        <v>South</v>
      </c>
      <c r="G1500">
        <v>2</v>
      </c>
      <c r="H1500">
        <f>IF(ISBLANK(G1500),AVERAGE(Table4[Quantity]),(G1500))</f>
        <v>2</v>
      </c>
      <c r="I1500">
        <v>958.64</v>
      </c>
      <c r="J1500">
        <f>IF(ISBLANK(I1500),AVERAGE(Table4[Unit_Price]),(I1500))</f>
        <v>958.64</v>
      </c>
      <c r="K1500">
        <v>0.2</v>
      </c>
      <c r="L1500">
        <f>Table4[[#This Row],[Quantity cleaned]]*Table4[[#This Row],[Unit Price Cleaned]]*(1-Table4[[#This Row],[Discount]])</f>
        <v>1533.8240000000001</v>
      </c>
      <c r="M1500">
        <f>IF(ISBLANK(L1500),AVERAGE(Table4[Total Amount]),(L1500))</f>
        <v>1533.8240000000001</v>
      </c>
      <c r="N1500" t="str">
        <f>_xlfn.XLOOKUP(Table4[[#This Row],[Product_ID]],Product_Dim[Product_ID],Product_Dim[Product_Name],"Missing")</f>
        <v>Men's Hair Styling Gel</v>
      </c>
      <c r="O1500" t="str">
        <f>_xlfn.XLOOKUP(Table4[[#This Row],[Product_ID]],Product_Dim[Product_ID],Product_Dim[Category],0)</f>
        <v>Beauty</v>
      </c>
      <c r="P1500">
        <f>_xlfn.XLOOKUP(Table4[[#This Row],[Product_ID]],Product_Dim[Product_ID],Product_Dim[Cost Cleaned2],"0")</f>
        <v>17.309999999999999</v>
      </c>
      <c r="Q1500" s="4">
        <f>IFERROR(Table4[[#This Row],[Total Amount]]-Table4[[#This Row],[Cost]]*Table4[[#This Row],[Quantity]],0)</f>
        <v>1499.2040000000002</v>
      </c>
    </row>
    <row r="1501" spans="1:17" x14ac:dyDescent="0.35">
      <c r="A1501" t="s">
        <v>3314</v>
      </c>
      <c r="B1501" s="1">
        <v>45590</v>
      </c>
      <c r="C1501" t="s">
        <v>1426</v>
      </c>
      <c r="D1501" t="s">
        <v>1624</v>
      </c>
      <c r="E1501" t="s">
        <v>1788</v>
      </c>
      <c r="F1501" t="str">
        <f>_xlfn.XLOOKUP(Table4[[#This Row],[Store_ID]],Table2[Store_ID],Table2[Region],"Unknown")</f>
        <v>North</v>
      </c>
      <c r="G1501">
        <v>2</v>
      </c>
      <c r="H1501">
        <f>IF(ISBLANK(G1501),AVERAGE(Table4[Quantity]),(G1501))</f>
        <v>2</v>
      </c>
      <c r="I1501">
        <v>581.19000000000005</v>
      </c>
      <c r="J1501">
        <f>IF(ISBLANK(I1501),AVERAGE(Table4[Unit_Price]),(I1501))</f>
        <v>581.19000000000005</v>
      </c>
      <c r="K1501">
        <v>7.0000000000000007E-2</v>
      </c>
      <c r="L1501">
        <f>Table4[[#This Row],[Quantity cleaned]]*Table4[[#This Row],[Unit Price Cleaned]]*(1-Table4[[#This Row],[Discount]])</f>
        <v>1081.0134</v>
      </c>
      <c r="M1501">
        <f>IF(ISBLANK(L1501),AVERAGE(Table4[Total Amount]),(L1501))</f>
        <v>1081.0134</v>
      </c>
      <c r="N1501" t="str">
        <f>_xlfn.XLOOKUP(Table4[[#This Row],[Product_ID]],Product_Dim[Product_ID],Product_Dim[Product_Name],"Missing")</f>
        <v>Yoga Exercise Mat</v>
      </c>
      <c r="O1501" t="str">
        <f>_xlfn.XLOOKUP(Table4[[#This Row],[Product_ID]],Product_Dim[Product_ID],Product_Dim[Category],0)</f>
        <v>Sports</v>
      </c>
      <c r="P1501">
        <f>_xlfn.XLOOKUP(Table4[[#This Row],[Product_ID]],Product_Dim[Product_ID],Product_Dim[Cost Cleaned2],"0")</f>
        <v>313.26</v>
      </c>
      <c r="Q1501" s="4">
        <f>IFERROR(Table4[[#This Row],[Total Amount]]-Table4[[#This Row],[Cost]]*Table4[[#This Row],[Quantity]],0)</f>
        <v>454.49340000000007</v>
      </c>
    </row>
    <row r="1502" spans="1:17" x14ac:dyDescent="0.35">
      <c r="A1502" t="s">
        <v>3315</v>
      </c>
      <c r="B1502" s="1">
        <v>45618</v>
      </c>
      <c r="C1502" t="s">
        <v>388</v>
      </c>
      <c r="D1502" t="s">
        <v>1740</v>
      </c>
      <c r="E1502" t="s">
        <v>1786</v>
      </c>
      <c r="F1502" t="str">
        <f>_xlfn.XLOOKUP(Table4[[#This Row],[Store_ID]],Table2[Store_ID],Table2[Region],"Unknown")</f>
        <v>South</v>
      </c>
      <c r="G1502">
        <v>1</v>
      </c>
      <c r="H1502">
        <f>IF(ISBLANK(G1502),AVERAGE(Table4[Quantity]),(G1502))</f>
        <v>1</v>
      </c>
      <c r="I1502">
        <v>736.54</v>
      </c>
      <c r="J1502">
        <f>IF(ISBLANK(I1502),AVERAGE(Table4[Unit_Price]),(I1502))</f>
        <v>736.54</v>
      </c>
      <c r="K1502">
        <v>0.16</v>
      </c>
      <c r="L1502">
        <f>Table4[[#This Row],[Quantity cleaned]]*Table4[[#This Row],[Unit Price Cleaned]]*(1-Table4[[#This Row],[Discount]])</f>
        <v>618.69359999999995</v>
      </c>
      <c r="M1502">
        <f>IF(ISBLANK(L1502),AVERAGE(Table4[Total Amount]),(L1502))</f>
        <v>618.69359999999995</v>
      </c>
      <c r="N1502" t="str">
        <f>_xlfn.XLOOKUP(Table4[[#This Row],[Product_ID]],Product_Dim[Product_ID],Product_Dim[Product_Name],"Missing")</f>
        <v>Stainless Steel Cookware Set</v>
      </c>
      <c r="O1502" t="str">
        <f>_xlfn.XLOOKUP(Table4[[#This Row],[Product_ID]],Product_Dim[Product_ID],Product_Dim[Category],0)</f>
        <v>Home</v>
      </c>
      <c r="P1502">
        <f>_xlfn.XLOOKUP(Table4[[#This Row],[Product_ID]],Product_Dim[Product_ID],Product_Dim[Cost Cleaned2],"0")</f>
        <v>201.41</v>
      </c>
      <c r="Q1502" s="4">
        <f>IFERROR(Table4[[#This Row],[Total Amount]]-Table4[[#This Row],[Cost]]*Table4[[#This Row],[Quantity]],0)</f>
        <v>417.28359999999998</v>
      </c>
    </row>
    <row r="1503" spans="1:17" x14ac:dyDescent="0.35">
      <c r="A1503" t="s">
        <v>3316</v>
      </c>
      <c r="B1503" s="1">
        <v>45586</v>
      </c>
      <c r="C1503" t="s">
        <v>1244</v>
      </c>
      <c r="D1503" t="s">
        <v>1672</v>
      </c>
      <c r="E1503" t="s">
        <v>1795</v>
      </c>
      <c r="F1503" t="str">
        <f>_xlfn.XLOOKUP(Table4[[#This Row],[Store_ID]],Table2[Store_ID],Table2[Region],"Unknown")</f>
        <v>North</v>
      </c>
      <c r="G1503">
        <v>1</v>
      </c>
      <c r="H1503">
        <f>IF(ISBLANK(G1503),AVERAGE(Table4[Quantity]),(G1503))</f>
        <v>1</v>
      </c>
      <c r="I1503">
        <v>524</v>
      </c>
      <c r="J1503">
        <f>IF(ISBLANK(I1503),AVERAGE(Table4[Unit_Price]),(I1503))</f>
        <v>524</v>
      </c>
      <c r="K1503">
        <v>0.28000000000000003</v>
      </c>
      <c r="L1503">
        <f>Table4[[#This Row],[Quantity cleaned]]*Table4[[#This Row],[Unit Price Cleaned]]*(1-Table4[[#This Row],[Discount]])</f>
        <v>377.28</v>
      </c>
      <c r="M1503">
        <f>IF(ISBLANK(L1503),AVERAGE(Table4[Total Amount]),(L1503))</f>
        <v>377.28</v>
      </c>
      <c r="N1503" t="str">
        <f>_xlfn.XLOOKUP(Table4[[#This Row],[Product_ID]],Product_Dim[Product_ID],Product_Dim[Product_Name],"Missing")</f>
        <v>Adjustable Dumbbells 20kg</v>
      </c>
      <c r="O1503" t="str">
        <f>_xlfn.XLOOKUP(Table4[[#This Row],[Product_ID]],Product_Dim[Product_ID],Product_Dim[Category],0)</f>
        <v>Sports</v>
      </c>
      <c r="P1503">
        <f>_xlfn.XLOOKUP(Table4[[#This Row],[Product_ID]],Product_Dim[Product_ID],Product_Dim[Cost Cleaned2],"0")</f>
        <v>240.63</v>
      </c>
      <c r="Q1503" s="4">
        <f>IFERROR(Table4[[#This Row],[Total Amount]]-Table4[[#This Row],[Cost]]*Table4[[#This Row],[Quantity]],0)</f>
        <v>136.64999999999998</v>
      </c>
    </row>
    <row r="1504" spans="1:17" x14ac:dyDescent="0.35">
      <c r="A1504" t="s">
        <v>3317</v>
      </c>
      <c r="B1504" s="1">
        <v>45548</v>
      </c>
      <c r="C1504" t="s">
        <v>173</v>
      </c>
      <c r="D1504" t="s">
        <v>1598</v>
      </c>
      <c r="E1504" t="s">
        <v>1760</v>
      </c>
      <c r="F1504" t="str">
        <f>_xlfn.XLOOKUP(Table4[[#This Row],[Store_ID]],Table2[Store_ID],Table2[Region],"Unknown")</f>
        <v>North</v>
      </c>
      <c r="G1504">
        <v>4</v>
      </c>
      <c r="H1504">
        <f>IF(ISBLANK(G1504),AVERAGE(Table4[Quantity]),(G1504))</f>
        <v>4</v>
      </c>
      <c r="I1504">
        <v>566.09</v>
      </c>
      <c r="J1504">
        <f>IF(ISBLANK(I1504),AVERAGE(Table4[Unit_Price]),(I1504))</f>
        <v>566.09</v>
      </c>
      <c r="K1504">
        <v>0.28000000000000003</v>
      </c>
      <c r="L1504">
        <f>Table4[[#This Row],[Quantity cleaned]]*Table4[[#This Row],[Unit Price Cleaned]]*(1-Table4[[#This Row],[Discount]])</f>
        <v>1630.3392000000001</v>
      </c>
      <c r="M1504">
        <f>IF(ISBLANK(L1504),AVERAGE(Table4[Total Amount]),(L1504))</f>
        <v>1630.3392000000001</v>
      </c>
      <c r="N1504" t="str">
        <f>_xlfn.XLOOKUP(Table4[[#This Row],[Product_ID]],Product_Dim[Product_ID],Product_Dim[Product_Name],"Missing")</f>
        <v>Sports Stopwatch Timer</v>
      </c>
      <c r="O1504" t="str">
        <f>_xlfn.XLOOKUP(Table4[[#This Row],[Product_ID]],Product_Dim[Product_ID],Product_Dim[Category],0)</f>
        <v>Sports</v>
      </c>
      <c r="P1504">
        <f>_xlfn.XLOOKUP(Table4[[#This Row],[Product_ID]],Product_Dim[Product_ID],Product_Dim[Cost Cleaned2],"0")</f>
        <v>38.76</v>
      </c>
      <c r="Q1504" s="4">
        <f>IFERROR(Table4[[#This Row],[Total Amount]]-Table4[[#This Row],[Cost]]*Table4[[#This Row],[Quantity]],0)</f>
        <v>1475.2992000000002</v>
      </c>
    </row>
    <row r="1505" spans="1:17" x14ac:dyDescent="0.35">
      <c r="A1505" t="s">
        <v>3318</v>
      </c>
      <c r="B1505" s="1">
        <v>45772</v>
      </c>
      <c r="C1505" t="s">
        <v>822</v>
      </c>
      <c r="D1505" t="s">
        <v>1584</v>
      </c>
      <c r="E1505" t="s">
        <v>1783</v>
      </c>
      <c r="F1505" t="str">
        <f>_xlfn.XLOOKUP(Table4[[#This Row],[Store_ID]],Table2[Store_ID],Table2[Region],"Unknown")</f>
        <v>East</v>
      </c>
      <c r="G1505">
        <v>1</v>
      </c>
      <c r="H1505">
        <f>IF(ISBLANK(G1505),AVERAGE(Table4[Quantity]),(G1505))</f>
        <v>1</v>
      </c>
      <c r="I1505">
        <v>251.99</v>
      </c>
      <c r="J1505">
        <f>IF(ISBLANK(I1505),AVERAGE(Table4[Unit_Price]),(I1505))</f>
        <v>251.99</v>
      </c>
      <c r="K1505">
        <v>0.09</v>
      </c>
      <c r="L1505">
        <f>Table4[[#This Row],[Quantity cleaned]]*Table4[[#This Row],[Unit Price Cleaned]]*(1-Table4[[#This Row],[Discount]])</f>
        <v>229.3109</v>
      </c>
      <c r="M1505">
        <f>IF(ISBLANK(L1505),AVERAGE(Table4[Total Amount]),(L1505))</f>
        <v>229.3109</v>
      </c>
      <c r="N1505" t="str">
        <f>_xlfn.XLOOKUP(Table4[[#This Row],[Product_ID]],Product_Dim[Product_ID],Product_Dim[Product_Name],"Missing")</f>
        <v>Multi-Purpose Storage Box</v>
      </c>
      <c r="O1505" t="str">
        <f>_xlfn.XLOOKUP(Table4[[#This Row],[Product_ID]],Product_Dim[Product_ID],Product_Dim[Category],0)</f>
        <v>Home</v>
      </c>
      <c r="P1505">
        <f>_xlfn.XLOOKUP(Table4[[#This Row],[Product_ID]],Product_Dim[Product_ID],Product_Dim[Cost Cleaned2],"0")</f>
        <v>123.46</v>
      </c>
      <c r="Q1505" s="4">
        <f>IFERROR(Table4[[#This Row],[Total Amount]]-Table4[[#This Row],[Cost]]*Table4[[#This Row],[Quantity]],0)</f>
        <v>105.85090000000001</v>
      </c>
    </row>
    <row r="1506" spans="1:17" x14ac:dyDescent="0.35">
      <c r="A1506" t="s">
        <v>3319</v>
      </c>
      <c r="B1506" s="1">
        <v>45361</v>
      </c>
      <c r="C1506" t="s">
        <v>711</v>
      </c>
      <c r="D1506" t="s">
        <v>1576</v>
      </c>
      <c r="E1506" t="s">
        <v>1807</v>
      </c>
      <c r="F1506" t="str">
        <f>_xlfn.XLOOKUP(Table4[[#This Row],[Store_ID]],Table2[Store_ID],Table2[Region],"Unknown")</f>
        <v>East</v>
      </c>
      <c r="G1506">
        <v>1</v>
      </c>
      <c r="H1506">
        <f>IF(ISBLANK(G1506),AVERAGE(Table4[Quantity]),(G1506))</f>
        <v>1</v>
      </c>
      <c r="I1506">
        <v>259.2</v>
      </c>
      <c r="J1506">
        <f>IF(ISBLANK(I1506),AVERAGE(Table4[Unit_Price]),(I1506))</f>
        <v>259.2</v>
      </c>
      <c r="K1506">
        <v>0.27</v>
      </c>
      <c r="L1506">
        <f>Table4[[#This Row],[Quantity cleaned]]*Table4[[#This Row],[Unit Price Cleaned]]*(1-Table4[[#This Row],[Discount]])</f>
        <v>189.21599999999998</v>
      </c>
      <c r="M1506">
        <f>IF(ISBLANK(L1506),AVERAGE(Table4[Total Amount]),(L1506))</f>
        <v>189.21599999999998</v>
      </c>
      <c r="N1506" t="str">
        <f>_xlfn.XLOOKUP(Table4[[#This Row],[Product_ID]],Product_Dim[Product_ID],Product_Dim[Product_Name],"Missing")</f>
        <v>Soccer Training Cone Set</v>
      </c>
      <c r="O1506" t="str">
        <f>_xlfn.XLOOKUP(Table4[[#This Row],[Product_ID]],Product_Dim[Product_ID],Product_Dim[Category],0)</f>
        <v>Sports</v>
      </c>
      <c r="P1506">
        <f>_xlfn.XLOOKUP(Table4[[#This Row],[Product_ID]],Product_Dim[Product_ID],Product_Dim[Cost Cleaned2],"0")</f>
        <v>144.53</v>
      </c>
      <c r="Q1506" s="4">
        <f>IFERROR(Table4[[#This Row],[Total Amount]]-Table4[[#This Row],[Cost]]*Table4[[#This Row],[Quantity]],0)</f>
        <v>44.685999999999979</v>
      </c>
    </row>
    <row r="1507" spans="1:17" x14ac:dyDescent="0.35">
      <c r="A1507" t="s">
        <v>3320</v>
      </c>
      <c r="B1507" s="1">
        <v>45235</v>
      </c>
      <c r="C1507" t="s">
        <v>1375</v>
      </c>
      <c r="D1507" t="s">
        <v>1660</v>
      </c>
      <c r="E1507" t="s">
        <v>1795</v>
      </c>
      <c r="F1507" t="str">
        <f>_xlfn.XLOOKUP(Table4[[#This Row],[Store_ID]],Table2[Store_ID],Table2[Region],"Unknown")</f>
        <v>North</v>
      </c>
      <c r="G1507">
        <v>1</v>
      </c>
      <c r="H1507">
        <f>IF(ISBLANK(G1507),AVERAGE(Table4[Quantity]),(G1507))</f>
        <v>1</v>
      </c>
      <c r="I1507">
        <v>935.66</v>
      </c>
      <c r="J1507">
        <f>IF(ISBLANK(I1507),AVERAGE(Table4[Unit_Price]),(I1507))</f>
        <v>935.66</v>
      </c>
      <c r="K1507">
        <v>0.26</v>
      </c>
      <c r="L1507">
        <f>Table4[[#This Row],[Quantity cleaned]]*Table4[[#This Row],[Unit Price Cleaned]]*(1-Table4[[#This Row],[Discount]])</f>
        <v>692.38839999999993</v>
      </c>
      <c r="M1507">
        <f>IF(ISBLANK(L1507),AVERAGE(Table4[Total Amount]),(L1507))</f>
        <v>692.38839999999993</v>
      </c>
      <c r="N1507" t="str">
        <f>_xlfn.XLOOKUP(Table4[[#This Row],[Product_ID]],Product_Dim[Product_ID],Product_Dim[Product_Name],"Missing")</f>
        <v>Men's Hair Styling Gel</v>
      </c>
      <c r="O1507" t="str">
        <f>_xlfn.XLOOKUP(Table4[[#This Row],[Product_ID]],Product_Dim[Product_ID],Product_Dim[Category],0)</f>
        <v>Beauty</v>
      </c>
      <c r="P1507">
        <f>_xlfn.XLOOKUP(Table4[[#This Row],[Product_ID]],Product_Dim[Product_ID],Product_Dim[Cost Cleaned2],"0")</f>
        <v>17.309999999999999</v>
      </c>
      <c r="Q1507" s="4">
        <f>IFERROR(Table4[[#This Row],[Total Amount]]-Table4[[#This Row],[Cost]]*Table4[[#This Row],[Quantity]],0)</f>
        <v>675.07839999999999</v>
      </c>
    </row>
    <row r="1508" spans="1:17" x14ac:dyDescent="0.35">
      <c r="A1508" t="s">
        <v>3321</v>
      </c>
      <c r="B1508" s="1">
        <v>45864</v>
      </c>
      <c r="C1508" t="s">
        <v>1441</v>
      </c>
      <c r="D1508" t="s">
        <v>1612</v>
      </c>
      <c r="E1508" t="s">
        <v>1776</v>
      </c>
      <c r="F1508" t="str">
        <f>_xlfn.XLOOKUP(Table4[[#This Row],[Store_ID]],Table2[Store_ID],Table2[Region],"Unknown")</f>
        <v>West</v>
      </c>
      <c r="G1508">
        <v>4</v>
      </c>
      <c r="H1508">
        <f>IF(ISBLANK(G1508),AVERAGE(Table4[Quantity]),(G1508))</f>
        <v>4</v>
      </c>
      <c r="I1508">
        <v>480.75</v>
      </c>
      <c r="J1508">
        <f>IF(ISBLANK(I1508),AVERAGE(Table4[Unit_Price]),(I1508))</f>
        <v>480.75</v>
      </c>
      <c r="K1508">
        <v>0.02</v>
      </c>
      <c r="L1508">
        <f>Table4[[#This Row],[Quantity cleaned]]*Table4[[#This Row],[Unit Price Cleaned]]*(1-Table4[[#This Row],[Discount]])</f>
        <v>1884.54</v>
      </c>
      <c r="M1508">
        <f>IF(ISBLANK(L1508),AVERAGE(Table4[Total Amount]),(L1508))</f>
        <v>1884.54</v>
      </c>
      <c r="N1508" t="str">
        <f>_xlfn.XLOOKUP(Table4[[#This Row],[Product_ID]],Product_Dim[Product_ID],Product_Dim[Product_Name],"Missing")</f>
        <v>Bedroom Table Lamp</v>
      </c>
      <c r="O1508" t="str">
        <f>_xlfn.XLOOKUP(Table4[[#This Row],[Product_ID]],Product_Dim[Product_ID],Product_Dim[Category],0)</f>
        <v>Home</v>
      </c>
      <c r="P1508">
        <f>_xlfn.XLOOKUP(Table4[[#This Row],[Product_ID]],Product_Dim[Product_ID],Product_Dim[Cost Cleaned2],"0")</f>
        <v>382.22</v>
      </c>
      <c r="Q1508" s="4">
        <f>IFERROR(Table4[[#This Row],[Total Amount]]-Table4[[#This Row],[Cost]]*Table4[[#This Row],[Quantity]],0)</f>
        <v>355.65999999999985</v>
      </c>
    </row>
    <row r="1509" spans="1:17" x14ac:dyDescent="0.35">
      <c r="A1509" t="s">
        <v>3322</v>
      </c>
      <c r="B1509" s="1">
        <v>45681</v>
      </c>
      <c r="C1509" t="s">
        <v>1149</v>
      </c>
      <c r="D1509" t="s">
        <v>1704</v>
      </c>
      <c r="E1509" t="s">
        <v>1795</v>
      </c>
      <c r="F1509" t="str">
        <f>_xlfn.XLOOKUP(Table4[[#This Row],[Store_ID]],Table2[Store_ID],Table2[Region],"Unknown")</f>
        <v>North</v>
      </c>
      <c r="G1509">
        <v>2</v>
      </c>
      <c r="H1509">
        <f>IF(ISBLANK(G1509),AVERAGE(Table4[Quantity]),(G1509))</f>
        <v>2</v>
      </c>
      <c r="I1509">
        <v>457.83</v>
      </c>
      <c r="J1509">
        <f>IF(ISBLANK(I1509),AVERAGE(Table4[Unit_Price]),(I1509))</f>
        <v>457.83</v>
      </c>
      <c r="K1509">
        <v>0.01</v>
      </c>
      <c r="L1509">
        <f>Table4[[#This Row],[Quantity cleaned]]*Table4[[#This Row],[Unit Price Cleaned]]*(1-Table4[[#This Row],[Discount]])</f>
        <v>906.50339999999994</v>
      </c>
      <c r="M1509">
        <f>IF(ISBLANK(L1509),AVERAGE(Table4[Total Amount]),(L1509))</f>
        <v>906.50339999999994</v>
      </c>
      <c r="N1509" t="str">
        <f>_xlfn.XLOOKUP(Table4[[#This Row],[Product_ID]],Product_Dim[Product_ID],Product_Dim[Product_Name],"Missing")</f>
        <v>Badminton Racket Set</v>
      </c>
      <c r="O1509" t="str">
        <f>_xlfn.XLOOKUP(Table4[[#This Row],[Product_ID]],Product_Dim[Product_ID],Product_Dim[Category],0)</f>
        <v>Sports</v>
      </c>
      <c r="P1509">
        <f>_xlfn.XLOOKUP(Table4[[#This Row],[Product_ID]],Product_Dim[Product_ID],Product_Dim[Cost Cleaned2],"0")</f>
        <v>285.54000000000002</v>
      </c>
      <c r="Q1509" s="4">
        <f>IFERROR(Table4[[#This Row],[Total Amount]]-Table4[[#This Row],[Cost]]*Table4[[#This Row],[Quantity]],0)</f>
        <v>335.4233999999999</v>
      </c>
    </row>
    <row r="1510" spans="1:17" x14ac:dyDescent="0.35">
      <c r="A1510" t="s">
        <v>3323</v>
      </c>
      <c r="B1510" s="1">
        <v>45905</v>
      </c>
      <c r="C1510" t="s">
        <v>542</v>
      </c>
      <c r="D1510" t="s">
        <v>1638</v>
      </c>
      <c r="E1510" t="s">
        <v>1793</v>
      </c>
      <c r="F1510" t="str">
        <f>_xlfn.XLOOKUP(Table4[[#This Row],[Store_ID]],Table2[Store_ID],Table2[Region],"Unknown")</f>
        <v>South</v>
      </c>
      <c r="G1510">
        <v>1</v>
      </c>
      <c r="H1510">
        <f>IF(ISBLANK(G1510),AVERAGE(Table4[Quantity]),(G1510))</f>
        <v>1</v>
      </c>
      <c r="I1510">
        <v>994.63</v>
      </c>
      <c r="J1510">
        <f>IF(ISBLANK(I1510),AVERAGE(Table4[Unit_Price]),(I1510))</f>
        <v>994.63</v>
      </c>
      <c r="K1510">
        <v>0.28000000000000003</v>
      </c>
      <c r="L1510">
        <f>Table4[[#This Row],[Quantity cleaned]]*Table4[[#This Row],[Unit Price Cleaned]]*(1-Table4[[#This Row],[Discount]])</f>
        <v>716.1336</v>
      </c>
      <c r="M1510">
        <f>IF(ISBLANK(L1510),AVERAGE(Table4[Total Amount]),(L1510))</f>
        <v>716.1336</v>
      </c>
      <c r="N1510" t="str">
        <f>_xlfn.XLOOKUP(Table4[[#This Row],[Product_ID]],Product_Dim[Product_ID],Product_Dim[Product_Name],"Missing")</f>
        <v>Car Dashboard Phone Holder</v>
      </c>
      <c r="O1510" t="str">
        <f>_xlfn.XLOOKUP(Table4[[#This Row],[Product_ID]],Product_Dim[Product_ID],Product_Dim[Category],0)</f>
        <v>Electronics</v>
      </c>
      <c r="P1510">
        <f>_xlfn.XLOOKUP(Table4[[#This Row],[Product_ID]],Product_Dim[Product_ID],Product_Dim[Cost Cleaned2],"0")</f>
        <v>177.98</v>
      </c>
      <c r="Q1510" s="4">
        <f>IFERROR(Table4[[#This Row],[Total Amount]]-Table4[[#This Row],[Cost]]*Table4[[#This Row],[Quantity]],0)</f>
        <v>538.15359999999998</v>
      </c>
    </row>
    <row r="1511" spans="1:17" x14ac:dyDescent="0.35">
      <c r="A1511" t="s">
        <v>3324</v>
      </c>
      <c r="B1511" s="1">
        <v>45765</v>
      </c>
      <c r="C1511" t="s">
        <v>780</v>
      </c>
      <c r="D1511" t="s">
        <v>1722</v>
      </c>
      <c r="E1511" t="s">
        <v>1746</v>
      </c>
      <c r="F1511" t="str">
        <f>_xlfn.XLOOKUP(Table4[[#This Row],[Store_ID]],Table2[Store_ID],Table2[Region],"Unknown")</f>
        <v>East</v>
      </c>
      <c r="G1511">
        <v>3</v>
      </c>
      <c r="H1511">
        <f>IF(ISBLANK(G1511),AVERAGE(Table4[Quantity]),(G1511))</f>
        <v>3</v>
      </c>
      <c r="I1511">
        <v>65.569999999999993</v>
      </c>
      <c r="J1511">
        <f>IF(ISBLANK(I1511),AVERAGE(Table4[Unit_Price]),(I1511))</f>
        <v>65.569999999999993</v>
      </c>
      <c r="K1511">
        <v>0.3</v>
      </c>
      <c r="L1511">
        <f>Table4[[#This Row],[Quantity cleaned]]*Table4[[#This Row],[Unit Price Cleaned]]*(1-Table4[[#This Row],[Discount]])</f>
        <v>137.69699999999997</v>
      </c>
      <c r="M1511">
        <f>IF(ISBLANK(L1511),AVERAGE(Table4[Total Amount]),(L1511))</f>
        <v>137.69699999999997</v>
      </c>
      <c r="N1511" t="str">
        <f>_xlfn.XLOOKUP(Table4[[#This Row],[Product_ID]],Product_Dim[Product_ID],Product_Dim[Product_Name],"Missing")</f>
        <v>Gaming Mouse Pad XL</v>
      </c>
      <c r="O1511" t="str">
        <f>_xlfn.XLOOKUP(Table4[[#This Row],[Product_ID]],Product_Dim[Product_ID],Product_Dim[Category],0)</f>
        <v>Electronics</v>
      </c>
      <c r="P1511">
        <f>_xlfn.XLOOKUP(Table4[[#This Row],[Product_ID]],Product_Dim[Product_ID],Product_Dim[Cost Cleaned2],"0")</f>
        <v>340.14</v>
      </c>
      <c r="Q1511" s="4">
        <f>IFERROR(Table4[[#This Row],[Total Amount]]-Table4[[#This Row],[Cost]]*Table4[[#This Row],[Quantity]],0)</f>
        <v>-882.72299999999996</v>
      </c>
    </row>
    <row r="1512" spans="1:17" x14ac:dyDescent="0.35">
      <c r="A1512" t="s">
        <v>3325</v>
      </c>
      <c r="B1512" s="1">
        <v>45821</v>
      </c>
      <c r="C1512" t="s">
        <v>530</v>
      </c>
      <c r="D1512" t="s">
        <v>1658</v>
      </c>
      <c r="E1512" t="s">
        <v>1801</v>
      </c>
      <c r="F1512" t="str">
        <f>_xlfn.XLOOKUP(Table4[[#This Row],[Store_ID]],Table2[Store_ID],Table2[Region],"Unknown")</f>
        <v>North</v>
      </c>
      <c r="G1512">
        <v>3</v>
      </c>
      <c r="H1512">
        <f>IF(ISBLANK(G1512),AVERAGE(Table4[Quantity]),(G1512))</f>
        <v>3</v>
      </c>
      <c r="I1512">
        <v>622.98</v>
      </c>
      <c r="J1512">
        <f>IF(ISBLANK(I1512),AVERAGE(Table4[Unit_Price]),(I1512))</f>
        <v>622.98</v>
      </c>
      <c r="K1512">
        <v>0.28000000000000003</v>
      </c>
      <c r="L1512">
        <f>Table4[[#This Row],[Quantity cleaned]]*Table4[[#This Row],[Unit Price Cleaned]]*(1-Table4[[#This Row],[Discount]])</f>
        <v>1345.6368</v>
      </c>
      <c r="M1512">
        <f>IF(ISBLANK(L1512),AVERAGE(Table4[Total Amount]),(L1512))</f>
        <v>1345.6368</v>
      </c>
      <c r="N1512" t="str">
        <f>_xlfn.XLOOKUP(Table4[[#This Row],[Product_ID]],Product_Dim[Product_ID],Product_Dim[Product_Name],"Missing")</f>
        <v>Womens Cotton Scarf</v>
      </c>
      <c r="O1512" t="str">
        <f>_xlfn.XLOOKUP(Table4[[#This Row],[Product_ID]],Product_Dim[Product_ID],Product_Dim[Category],0)</f>
        <v>Clothing</v>
      </c>
      <c r="P1512">
        <f>_xlfn.XLOOKUP(Table4[[#This Row],[Product_ID]],Product_Dim[Product_ID],Product_Dim[Cost Cleaned2],"0")</f>
        <v>113.83</v>
      </c>
      <c r="Q1512" s="4">
        <f>IFERROR(Table4[[#This Row],[Total Amount]]-Table4[[#This Row],[Cost]]*Table4[[#This Row],[Quantity]],0)</f>
        <v>1004.1468</v>
      </c>
    </row>
    <row r="1513" spans="1:17" x14ac:dyDescent="0.35">
      <c r="A1513" t="s">
        <v>3326</v>
      </c>
      <c r="B1513" s="1">
        <v>45691</v>
      </c>
      <c r="C1513" t="s">
        <v>795</v>
      </c>
      <c r="D1513" t="s">
        <v>1652</v>
      </c>
      <c r="E1513" t="s">
        <v>1791</v>
      </c>
      <c r="F1513" t="str">
        <f>_xlfn.XLOOKUP(Table4[[#This Row],[Store_ID]],Table2[Store_ID],Table2[Region],"Unknown")</f>
        <v>East</v>
      </c>
      <c r="G1513">
        <v>1</v>
      </c>
      <c r="H1513">
        <f>IF(ISBLANK(G1513),AVERAGE(Table4[Quantity]),(G1513))</f>
        <v>1</v>
      </c>
      <c r="I1513">
        <v>170.68</v>
      </c>
      <c r="J1513">
        <f>IF(ISBLANK(I1513),AVERAGE(Table4[Unit_Price]),(I1513))</f>
        <v>170.68</v>
      </c>
      <c r="K1513">
        <v>0.13</v>
      </c>
      <c r="L1513">
        <f>Table4[[#This Row],[Quantity cleaned]]*Table4[[#This Row],[Unit Price Cleaned]]*(1-Table4[[#This Row],[Discount]])</f>
        <v>148.49160000000001</v>
      </c>
      <c r="M1513">
        <f>IF(ISBLANK(L1513),AVERAGE(Table4[Total Amount]),(L1513))</f>
        <v>148.49160000000001</v>
      </c>
      <c r="N1513" t="str">
        <f>_xlfn.XLOOKUP(Table4[[#This Row],[Product_ID]],Product_Dim[Product_ID],Product_Dim[Product_Name],"Missing")</f>
        <v>Ceramic Plant Pot</v>
      </c>
      <c r="O1513" t="str">
        <f>_xlfn.XLOOKUP(Table4[[#This Row],[Product_ID]],Product_Dim[Product_ID],Product_Dim[Category],0)</f>
        <v>Home</v>
      </c>
      <c r="P1513">
        <f>_xlfn.XLOOKUP(Table4[[#This Row],[Product_ID]],Product_Dim[Product_ID],Product_Dim[Cost Cleaned2],"0")</f>
        <v>81.75</v>
      </c>
      <c r="Q1513" s="4">
        <f>IFERROR(Table4[[#This Row],[Total Amount]]-Table4[[#This Row],[Cost]]*Table4[[#This Row],[Quantity]],0)</f>
        <v>66.741600000000005</v>
      </c>
    </row>
    <row r="1514" spans="1:17" x14ac:dyDescent="0.35">
      <c r="A1514" t="s">
        <v>3327</v>
      </c>
      <c r="B1514" s="1">
        <v>45860</v>
      </c>
      <c r="C1514" t="s">
        <v>339</v>
      </c>
      <c r="D1514" t="s">
        <v>1554</v>
      </c>
      <c r="E1514" t="s">
        <v>1776</v>
      </c>
      <c r="F1514" t="str">
        <f>_xlfn.XLOOKUP(Table4[[#This Row],[Store_ID]],Table2[Store_ID],Table2[Region],"Unknown")</f>
        <v>West</v>
      </c>
      <c r="G1514">
        <v>4</v>
      </c>
      <c r="H1514">
        <f>IF(ISBLANK(G1514),AVERAGE(Table4[Quantity]),(G1514))</f>
        <v>4</v>
      </c>
      <c r="I1514">
        <v>797.83</v>
      </c>
      <c r="J1514">
        <f>IF(ISBLANK(I1514),AVERAGE(Table4[Unit_Price]),(I1514))</f>
        <v>797.83</v>
      </c>
      <c r="K1514">
        <v>0.08</v>
      </c>
      <c r="L1514">
        <f>Table4[[#This Row],[Quantity cleaned]]*Table4[[#This Row],[Unit Price Cleaned]]*(1-Table4[[#This Row],[Discount]])</f>
        <v>2936.0144000000005</v>
      </c>
      <c r="M1514">
        <f>IF(ISBLANK(L1514),AVERAGE(Table4[Total Amount]),(L1514))</f>
        <v>2936.0144000000005</v>
      </c>
      <c r="N1514" t="str">
        <f>_xlfn.XLOOKUP(Table4[[#This Row],[Product_ID]],Product_Dim[Product_ID],Product_Dim[Product_Name],"Missing")</f>
        <v>LED Table Lamp</v>
      </c>
      <c r="O1514" t="str">
        <f>_xlfn.XLOOKUP(Table4[[#This Row],[Product_ID]],Product_Dim[Product_ID],Product_Dim[Category],0)</f>
        <v>Home</v>
      </c>
      <c r="P1514">
        <f>_xlfn.XLOOKUP(Table4[[#This Row],[Product_ID]],Product_Dim[Product_ID],Product_Dim[Cost Cleaned2],"0")</f>
        <v>218.86</v>
      </c>
      <c r="Q1514" s="4">
        <f>IFERROR(Table4[[#This Row],[Total Amount]]-Table4[[#This Row],[Cost]]*Table4[[#This Row],[Quantity]],0)</f>
        <v>2060.5744000000004</v>
      </c>
    </row>
    <row r="1515" spans="1:17" x14ac:dyDescent="0.35">
      <c r="A1515" t="s">
        <v>3328</v>
      </c>
      <c r="B1515" s="1">
        <v>45922</v>
      </c>
      <c r="C1515" t="s">
        <v>345</v>
      </c>
      <c r="D1515" t="s">
        <v>1543</v>
      </c>
      <c r="E1515" t="s">
        <v>1798</v>
      </c>
      <c r="F1515" t="str">
        <f>_xlfn.XLOOKUP(Table4[[#This Row],[Store_ID]],Table2[Store_ID],Table2[Region],"Unknown")</f>
        <v>West</v>
      </c>
      <c r="G1515">
        <v>1</v>
      </c>
      <c r="H1515">
        <f>IF(ISBLANK(G1515),AVERAGE(Table4[Quantity]),(G1515))</f>
        <v>1</v>
      </c>
      <c r="I1515">
        <v>372.75</v>
      </c>
      <c r="J1515">
        <f>IF(ISBLANK(I1515),AVERAGE(Table4[Unit_Price]),(I1515))</f>
        <v>372.75</v>
      </c>
      <c r="K1515">
        <v>0.12</v>
      </c>
      <c r="L1515">
        <f>Table4[[#This Row],[Quantity cleaned]]*Table4[[#This Row],[Unit Price Cleaned]]*(1-Table4[[#This Row],[Discount]])</f>
        <v>328.02</v>
      </c>
      <c r="M1515">
        <f>IF(ISBLANK(L1515),AVERAGE(Table4[Total Amount]),(L1515))</f>
        <v>328.02</v>
      </c>
      <c r="N1515" t="str">
        <f>_xlfn.XLOOKUP(Table4[[#This Row],[Product_ID]],Product_Dim[Product_ID],Product_Dim[Product_Name],"Missing")</f>
        <v>Women's Casual Hoodie</v>
      </c>
      <c r="O1515" t="str">
        <f>_xlfn.XLOOKUP(Table4[[#This Row],[Product_ID]],Product_Dim[Product_ID],Product_Dim[Category],0)</f>
        <v>Clothing</v>
      </c>
      <c r="P1515">
        <f>_xlfn.XLOOKUP(Table4[[#This Row],[Product_ID]],Product_Dim[Product_ID],Product_Dim[Cost Cleaned2],"0")</f>
        <v>254.04361702127662</v>
      </c>
      <c r="Q1515" s="4">
        <f>IFERROR(Table4[[#This Row],[Total Amount]]-Table4[[#This Row],[Cost]]*Table4[[#This Row],[Quantity]],0)</f>
        <v>73.976382978723365</v>
      </c>
    </row>
    <row r="1516" spans="1:17" x14ac:dyDescent="0.35">
      <c r="A1516" t="s">
        <v>3329</v>
      </c>
      <c r="B1516" s="1">
        <v>45477</v>
      </c>
      <c r="C1516" t="s">
        <v>1230</v>
      </c>
      <c r="D1516" t="s">
        <v>1664</v>
      </c>
      <c r="E1516" t="s">
        <v>1763</v>
      </c>
      <c r="F1516" t="str">
        <f>_xlfn.XLOOKUP(Table4[[#This Row],[Store_ID]],Table2[Store_ID],Table2[Region],"Unknown")</f>
        <v>South</v>
      </c>
      <c r="G1516">
        <v>1</v>
      </c>
      <c r="H1516">
        <f>IF(ISBLANK(G1516),AVERAGE(Table4[Quantity]),(G1516))</f>
        <v>1</v>
      </c>
      <c r="I1516">
        <v>994.18</v>
      </c>
      <c r="J1516">
        <f>IF(ISBLANK(I1516),AVERAGE(Table4[Unit_Price]),(I1516))</f>
        <v>994.18</v>
      </c>
      <c r="K1516">
        <v>0.05</v>
      </c>
      <c r="L1516">
        <f>Table4[[#This Row],[Quantity cleaned]]*Table4[[#This Row],[Unit Price Cleaned]]*(1-Table4[[#This Row],[Discount]])</f>
        <v>944.47099999999989</v>
      </c>
      <c r="M1516">
        <f>IF(ISBLANK(L1516),AVERAGE(Table4[Total Amount]),(L1516))</f>
        <v>944.47099999999989</v>
      </c>
      <c r="N1516" t="str">
        <f>_xlfn.XLOOKUP(Table4[[#This Row],[Product_ID]],Product_Dim[Product_ID],Product_Dim[Product_Name],"Missing")</f>
        <v>Tennis Ball 3-Pack</v>
      </c>
      <c r="O1516" t="str">
        <f>_xlfn.XLOOKUP(Table4[[#This Row],[Product_ID]],Product_Dim[Product_ID],Product_Dim[Category],0)</f>
        <v>Sports</v>
      </c>
      <c r="P1516">
        <f>_xlfn.XLOOKUP(Table4[[#This Row],[Product_ID]],Product_Dim[Product_ID],Product_Dim[Cost Cleaned2],"0")</f>
        <v>103.45</v>
      </c>
      <c r="Q1516" s="4">
        <f>IFERROR(Table4[[#This Row],[Total Amount]]-Table4[[#This Row],[Cost]]*Table4[[#This Row],[Quantity]],0)</f>
        <v>841.02099999999984</v>
      </c>
    </row>
    <row r="1517" spans="1:17" x14ac:dyDescent="0.35">
      <c r="A1517" t="s">
        <v>3330</v>
      </c>
      <c r="B1517" s="1">
        <v>45504</v>
      </c>
      <c r="C1517" t="s">
        <v>1305</v>
      </c>
      <c r="D1517" t="s">
        <v>1582</v>
      </c>
      <c r="E1517" t="s">
        <v>1791</v>
      </c>
      <c r="F1517" t="str">
        <f>_xlfn.XLOOKUP(Table4[[#This Row],[Store_ID]],Table2[Store_ID],Table2[Region],"Unknown")</f>
        <v>East</v>
      </c>
      <c r="G1517">
        <v>1</v>
      </c>
      <c r="H1517">
        <f>IF(ISBLANK(G1517),AVERAGE(Table4[Quantity]),(G1517))</f>
        <v>1</v>
      </c>
      <c r="I1517">
        <v>136.12</v>
      </c>
      <c r="J1517">
        <f>IF(ISBLANK(I1517),AVERAGE(Table4[Unit_Price]),(I1517))</f>
        <v>136.12</v>
      </c>
      <c r="K1517">
        <v>7.0000000000000007E-2</v>
      </c>
      <c r="L1517">
        <f>Table4[[#This Row],[Quantity cleaned]]*Table4[[#This Row],[Unit Price Cleaned]]*(1-Table4[[#This Row],[Discount]])</f>
        <v>126.5916</v>
      </c>
      <c r="M1517">
        <f>IF(ISBLANK(L1517),AVERAGE(Table4[Total Amount]),(L1517))</f>
        <v>126.5916</v>
      </c>
      <c r="N1517" t="str">
        <f>_xlfn.XLOOKUP(Table4[[#This Row],[Product_ID]],Product_Dim[Product_ID],Product_Dim[Product_Name],"Missing")</f>
        <v>Outdoor Sports Water Bottle</v>
      </c>
      <c r="O1517" t="str">
        <f>_xlfn.XLOOKUP(Table4[[#This Row],[Product_ID]],Product_Dim[Product_ID],Product_Dim[Category],0)</f>
        <v>Sports</v>
      </c>
      <c r="P1517">
        <f>_xlfn.XLOOKUP(Table4[[#This Row],[Product_ID]],Product_Dim[Product_ID],Product_Dim[Cost Cleaned2],"0")</f>
        <v>131.51</v>
      </c>
      <c r="Q1517" s="4">
        <f>IFERROR(Table4[[#This Row],[Total Amount]]-Table4[[#This Row],[Cost]]*Table4[[#This Row],[Quantity]],0)</f>
        <v>-4.9183999999999912</v>
      </c>
    </row>
    <row r="1518" spans="1:17" x14ac:dyDescent="0.35">
      <c r="A1518" t="s">
        <v>3331</v>
      </c>
      <c r="B1518" s="1">
        <v>45862</v>
      </c>
      <c r="C1518" t="s">
        <v>119</v>
      </c>
      <c r="D1518" t="s">
        <v>1646</v>
      </c>
      <c r="E1518" t="s">
        <v>1804</v>
      </c>
      <c r="F1518" t="str">
        <f>_xlfn.XLOOKUP(Table4[[#This Row],[Store_ID]],Table2[Store_ID],Table2[Region],"Unknown")</f>
        <v>East</v>
      </c>
      <c r="G1518">
        <v>3</v>
      </c>
      <c r="H1518">
        <f>IF(ISBLANK(G1518),AVERAGE(Table4[Quantity]),(G1518))</f>
        <v>3</v>
      </c>
      <c r="I1518">
        <v>634.45000000000005</v>
      </c>
      <c r="J1518">
        <f>IF(ISBLANK(I1518),AVERAGE(Table4[Unit_Price]),(I1518))</f>
        <v>634.45000000000005</v>
      </c>
      <c r="K1518">
        <v>0.17</v>
      </c>
      <c r="L1518">
        <f>Table4[[#This Row],[Quantity cleaned]]*Table4[[#This Row],[Unit Price Cleaned]]*(1-Table4[[#This Row],[Discount]])</f>
        <v>1579.7805000000001</v>
      </c>
      <c r="M1518">
        <f>IF(ISBLANK(L1518),AVERAGE(Table4[Total Amount]),(L1518))</f>
        <v>1579.7805000000001</v>
      </c>
      <c r="N1518" t="str">
        <f>_xlfn.XLOOKUP(Table4[[#This Row],[Product_ID]],Product_Dim[Product_ID],Product_Dim[Product_Name],"Missing")</f>
        <v>Rugby Ball</v>
      </c>
      <c r="O1518" t="str">
        <f>_xlfn.XLOOKUP(Table4[[#This Row],[Product_ID]],Product_Dim[Product_ID],Product_Dim[Category],0)</f>
        <v>Sports</v>
      </c>
      <c r="P1518">
        <f>_xlfn.XLOOKUP(Table4[[#This Row],[Product_ID]],Product_Dim[Product_ID],Product_Dim[Cost Cleaned2],"0")</f>
        <v>212.26</v>
      </c>
      <c r="Q1518" s="4">
        <f>IFERROR(Table4[[#This Row],[Total Amount]]-Table4[[#This Row],[Cost]]*Table4[[#This Row],[Quantity]],0)</f>
        <v>943.0005000000001</v>
      </c>
    </row>
    <row r="1519" spans="1:17" x14ac:dyDescent="0.35">
      <c r="A1519" t="s">
        <v>3332</v>
      </c>
      <c r="B1519" s="1">
        <v>45579</v>
      </c>
      <c r="C1519" t="s">
        <v>1030</v>
      </c>
      <c r="D1519" t="s">
        <v>1670</v>
      </c>
      <c r="E1519" t="s">
        <v>1746</v>
      </c>
      <c r="F1519" t="str">
        <f>_xlfn.XLOOKUP(Table4[[#This Row],[Store_ID]],Table2[Store_ID],Table2[Region],"Unknown")</f>
        <v>East</v>
      </c>
      <c r="G1519">
        <v>4</v>
      </c>
      <c r="H1519">
        <f>IF(ISBLANK(G1519),AVERAGE(Table4[Quantity]),(G1519))</f>
        <v>4</v>
      </c>
      <c r="I1519">
        <v>179.62</v>
      </c>
      <c r="J1519">
        <f>IF(ISBLANK(I1519),AVERAGE(Table4[Unit_Price]),(I1519))</f>
        <v>179.62</v>
      </c>
      <c r="K1519">
        <v>0.05</v>
      </c>
      <c r="L1519">
        <f>Table4[[#This Row],[Quantity cleaned]]*Table4[[#This Row],[Unit Price Cleaned]]*(1-Table4[[#This Row],[Discount]])</f>
        <v>682.55600000000004</v>
      </c>
      <c r="M1519">
        <f>IF(ISBLANK(L1519),AVERAGE(Table4[Total Amount]),(L1519))</f>
        <v>682.55600000000004</v>
      </c>
      <c r="N1519" t="str">
        <f>_xlfn.XLOOKUP(Table4[[#This Row],[Product_ID]],Product_Dim[Product_ID],Product_Dim[Product_Name],"Missing")</f>
        <v>Matte Lipstick Set</v>
      </c>
      <c r="O1519" t="str">
        <f>_xlfn.XLOOKUP(Table4[[#This Row],[Product_ID]],Product_Dim[Product_ID],Product_Dim[Category],0)</f>
        <v>Beauty</v>
      </c>
      <c r="P1519">
        <f>_xlfn.XLOOKUP(Table4[[#This Row],[Product_ID]],Product_Dim[Product_ID],Product_Dim[Cost Cleaned2],"0")</f>
        <v>299.11</v>
      </c>
      <c r="Q1519" s="4">
        <f>IFERROR(Table4[[#This Row],[Total Amount]]-Table4[[#This Row],[Cost]]*Table4[[#This Row],[Quantity]],0)</f>
        <v>-513.88400000000001</v>
      </c>
    </row>
    <row r="1520" spans="1:17" x14ac:dyDescent="0.35">
      <c r="A1520" t="s">
        <v>3333</v>
      </c>
      <c r="B1520" s="1">
        <v>45658</v>
      </c>
      <c r="C1520" t="s">
        <v>927</v>
      </c>
      <c r="D1520" t="s">
        <v>1582</v>
      </c>
      <c r="E1520" t="s">
        <v>1804</v>
      </c>
      <c r="F1520" t="str">
        <f>_xlfn.XLOOKUP(Table4[[#This Row],[Store_ID]],Table2[Store_ID],Table2[Region],"Unknown")</f>
        <v>East</v>
      </c>
      <c r="G1520">
        <v>4</v>
      </c>
      <c r="H1520">
        <f>IF(ISBLANK(G1520),AVERAGE(Table4[Quantity]),(G1520))</f>
        <v>4</v>
      </c>
      <c r="I1520">
        <v>558.83000000000004</v>
      </c>
      <c r="J1520">
        <f>IF(ISBLANK(I1520),AVERAGE(Table4[Unit_Price]),(I1520))</f>
        <v>558.83000000000004</v>
      </c>
      <c r="K1520">
        <v>0.16</v>
      </c>
      <c r="L1520">
        <f>Table4[[#This Row],[Quantity cleaned]]*Table4[[#This Row],[Unit Price Cleaned]]*(1-Table4[[#This Row],[Discount]])</f>
        <v>1877.6688000000001</v>
      </c>
      <c r="M1520">
        <f>IF(ISBLANK(L1520),AVERAGE(Table4[Total Amount]),(L1520))</f>
        <v>1877.6688000000001</v>
      </c>
      <c r="N1520" t="str">
        <f>_xlfn.XLOOKUP(Table4[[#This Row],[Product_ID]],Product_Dim[Product_ID],Product_Dim[Product_Name],"Missing")</f>
        <v>Outdoor Sports Water Bottle</v>
      </c>
      <c r="O1520" t="str">
        <f>_xlfn.XLOOKUP(Table4[[#This Row],[Product_ID]],Product_Dim[Product_ID],Product_Dim[Category],0)</f>
        <v>Sports</v>
      </c>
      <c r="P1520">
        <f>_xlfn.XLOOKUP(Table4[[#This Row],[Product_ID]],Product_Dim[Product_ID],Product_Dim[Cost Cleaned2],"0")</f>
        <v>131.51</v>
      </c>
      <c r="Q1520" s="4">
        <f>IFERROR(Table4[[#This Row],[Total Amount]]-Table4[[#This Row],[Cost]]*Table4[[#This Row],[Quantity]],0)</f>
        <v>1351.6288000000002</v>
      </c>
    </row>
    <row r="1521" spans="1:17" x14ac:dyDescent="0.35">
      <c r="A1521" t="s">
        <v>3334</v>
      </c>
      <c r="B1521" s="1">
        <v>45664</v>
      </c>
      <c r="C1521" t="s">
        <v>563</v>
      </c>
      <c r="D1521" t="s">
        <v>1730</v>
      </c>
      <c r="E1521" t="s">
        <v>1770</v>
      </c>
      <c r="F1521" t="str">
        <f>_xlfn.XLOOKUP(Table4[[#This Row],[Store_ID]],Table2[Store_ID],Table2[Region],"Unknown")</f>
        <v>East</v>
      </c>
      <c r="G1521">
        <v>2</v>
      </c>
      <c r="H1521">
        <f>IF(ISBLANK(G1521),AVERAGE(Table4[Quantity]),(G1521))</f>
        <v>2</v>
      </c>
      <c r="I1521">
        <v>859.74</v>
      </c>
      <c r="J1521">
        <f>IF(ISBLANK(I1521),AVERAGE(Table4[Unit_Price]),(I1521))</f>
        <v>859.74</v>
      </c>
      <c r="K1521">
        <v>0.25</v>
      </c>
      <c r="L1521">
        <f>Table4[[#This Row],[Quantity cleaned]]*Table4[[#This Row],[Unit Price Cleaned]]*(1-Table4[[#This Row],[Discount]])</f>
        <v>1289.6100000000001</v>
      </c>
      <c r="M1521">
        <f>IF(ISBLANK(L1521),AVERAGE(Table4[Total Amount]),(L1521))</f>
        <v>1289.6100000000001</v>
      </c>
      <c r="N1521" t="str">
        <f>_xlfn.XLOOKUP(Table4[[#This Row],[Product_ID]],Product_Dim[Product_ID],Product_Dim[Product_Name],"Missing")</f>
        <v>Vitamin E Body Lotion</v>
      </c>
      <c r="O1521" t="str">
        <f>_xlfn.XLOOKUP(Table4[[#This Row],[Product_ID]],Product_Dim[Product_ID],Product_Dim[Category],0)</f>
        <v>Beauty</v>
      </c>
      <c r="P1521">
        <f>_xlfn.XLOOKUP(Table4[[#This Row],[Product_ID]],Product_Dim[Product_ID],Product_Dim[Cost Cleaned2],"0")</f>
        <v>358.47</v>
      </c>
      <c r="Q1521" s="4">
        <f>IFERROR(Table4[[#This Row],[Total Amount]]-Table4[[#This Row],[Cost]]*Table4[[#This Row],[Quantity]],0)</f>
        <v>572.67000000000007</v>
      </c>
    </row>
    <row r="1522" spans="1:17" x14ac:dyDescent="0.35">
      <c r="A1522" t="s">
        <v>3335</v>
      </c>
      <c r="B1522" s="1">
        <v>45936</v>
      </c>
      <c r="C1522" t="s">
        <v>370</v>
      </c>
      <c r="D1522" t="s">
        <v>1672</v>
      </c>
      <c r="E1522" t="s">
        <v>1798</v>
      </c>
      <c r="F1522" t="str">
        <f>_xlfn.XLOOKUP(Table4[[#This Row],[Store_ID]],Table2[Store_ID],Table2[Region],"Unknown")</f>
        <v>West</v>
      </c>
      <c r="G1522">
        <v>3</v>
      </c>
      <c r="H1522">
        <f>IF(ISBLANK(G1522),AVERAGE(Table4[Quantity]),(G1522))</f>
        <v>3</v>
      </c>
      <c r="I1522">
        <v>578.47</v>
      </c>
      <c r="J1522">
        <f>IF(ISBLANK(I1522),AVERAGE(Table4[Unit_Price]),(I1522))</f>
        <v>578.47</v>
      </c>
      <c r="K1522">
        <v>0.06</v>
      </c>
      <c r="L1522">
        <f>Table4[[#This Row],[Quantity cleaned]]*Table4[[#This Row],[Unit Price Cleaned]]*(1-Table4[[#This Row],[Discount]])</f>
        <v>1631.2854</v>
      </c>
      <c r="M1522">
        <f>IF(ISBLANK(L1522),AVERAGE(Table4[Total Amount]),(L1522))</f>
        <v>1631.2854</v>
      </c>
      <c r="N1522" t="str">
        <f>_xlfn.XLOOKUP(Table4[[#This Row],[Product_ID]],Product_Dim[Product_ID],Product_Dim[Product_Name],"Missing")</f>
        <v>Adjustable Dumbbells 20kg</v>
      </c>
      <c r="O1522" t="str">
        <f>_xlfn.XLOOKUP(Table4[[#This Row],[Product_ID]],Product_Dim[Product_ID],Product_Dim[Category],0)</f>
        <v>Sports</v>
      </c>
      <c r="P1522">
        <f>_xlfn.XLOOKUP(Table4[[#This Row],[Product_ID]],Product_Dim[Product_ID],Product_Dim[Cost Cleaned2],"0")</f>
        <v>240.63</v>
      </c>
      <c r="Q1522" s="4">
        <f>IFERROR(Table4[[#This Row],[Total Amount]]-Table4[[#This Row],[Cost]]*Table4[[#This Row],[Quantity]],0)</f>
        <v>909.3954</v>
      </c>
    </row>
    <row r="1523" spans="1:17" x14ac:dyDescent="0.35">
      <c r="A1523" t="s">
        <v>3336</v>
      </c>
      <c r="B1523" s="1">
        <v>45344</v>
      </c>
      <c r="C1523" t="s">
        <v>203</v>
      </c>
      <c r="D1523" t="s">
        <v>1584</v>
      </c>
      <c r="E1523" t="s">
        <v>1788</v>
      </c>
      <c r="F1523" t="str">
        <f>_xlfn.XLOOKUP(Table4[[#This Row],[Store_ID]],Table2[Store_ID],Table2[Region],"Unknown")</f>
        <v>North</v>
      </c>
      <c r="G1523">
        <v>1</v>
      </c>
      <c r="H1523">
        <f>IF(ISBLANK(G1523),AVERAGE(Table4[Quantity]),(G1523))</f>
        <v>1</v>
      </c>
      <c r="I1523">
        <v>440.48</v>
      </c>
      <c r="J1523">
        <f>IF(ISBLANK(I1523),AVERAGE(Table4[Unit_Price]),(I1523))</f>
        <v>440.48</v>
      </c>
      <c r="K1523">
        <v>0.11</v>
      </c>
      <c r="L1523">
        <f>Table4[[#This Row],[Quantity cleaned]]*Table4[[#This Row],[Unit Price Cleaned]]*(1-Table4[[#This Row],[Discount]])</f>
        <v>392.02720000000005</v>
      </c>
      <c r="M1523">
        <f>IF(ISBLANK(L1523),AVERAGE(Table4[Total Amount]),(L1523))</f>
        <v>392.02720000000005</v>
      </c>
      <c r="N1523" t="str">
        <f>_xlfn.XLOOKUP(Table4[[#This Row],[Product_ID]],Product_Dim[Product_ID],Product_Dim[Product_Name],"Missing")</f>
        <v>Multi-Purpose Storage Box</v>
      </c>
      <c r="O1523" t="str">
        <f>_xlfn.XLOOKUP(Table4[[#This Row],[Product_ID]],Product_Dim[Product_ID],Product_Dim[Category],0)</f>
        <v>Home</v>
      </c>
      <c r="P1523">
        <f>_xlfn.XLOOKUP(Table4[[#This Row],[Product_ID]],Product_Dim[Product_ID],Product_Dim[Cost Cleaned2],"0")</f>
        <v>123.46</v>
      </c>
      <c r="Q1523" s="4">
        <f>IFERROR(Table4[[#This Row],[Total Amount]]-Table4[[#This Row],[Cost]]*Table4[[#This Row],[Quantity]],0)</f>
        <v>268.56720000000007</v>
      </c>
    </row>
    <row r="1524" spans="1:17" x14ac:dyDescent="0.35">
      <c r="A1524" t="s">
        <v>3337</v>
      </c>
      <c r="B1524" s="1">
        <v>45329</v>
      </c>
      <c r="C1524" t="s">
        <v>70</v>
      </c>
      <c r="D1524" t="s">
        <v>1574</v>
      </c>
      <c r="E1524" t="s">
        <v>1807</v>
      </c>
      <c r="F1524" t="str">
        <f>_xlfn.XLOOKUP(Table4[[#This Row],[Store_ID]],Table2[Store_ID],Table2[Region],"Unknown")</f>
        <v>East</v>
      </c>
      <c r="G1524">
        <v>2</v>
      </c>
      <c r="H1524">
        <f>IF(ISBLANK(G1524),AVERAGE(Table4[Quantity]),(G1524))</f>
        <v>2</v>
      </c>
      <c r="I1524">
        <v>303.67</v>
      </c>
      <c r="J1524">
        <f>IF(ISBLANK(I1524),AVERAGE(Table4[Unit_Price]),(I1524))</f>
        <v>303.67</v>
      </c>
      <c r="K1524">
        <v>0.05</v>
      </c>
      <c r="L1524">
        <f>Table4[[#This Row],[Quantity cleaned]]*Table4[[#This Row],[Unit Price Cleaned]]*(1-Table4[[#This Row],[Discount]])</f>
        <v>576.97299999999996</v>
      </c>
      <c r="M1524">
        <f>IF(ISBLANK(L1524),AVERAGE(Table4[Total Amount]),(L1524))</f>
        <v>576.97299999999996</v>
      </c>
      <c r="N1524" t="str">
        <f>_xlfn.XLOOKUP(Table4[[#This Row],[Product_ID]],Product_Dim[Product_ID],Product_Dim[Product_Name],"Missing")</f>
        <v>Beard Grooming Kit</v>
      </c>
      <c r="O1524" t="str">
        <f>_xlfn.XLOOKUP(Table4[[#This Row],[Product_ID]],Product_Dim[Product_ID],Product_Dim[Category],0)</f>
        <v>Beauty</v>
      </c>
      <c r="P1524">
        <f>_xlfn.XLOOKUP(Table4[[#This Row],[Product_ID]],Product_Dim[Product_ID],Product_Dim[Cost Cleaned2],"0")</f>
        <v>337.42</v>
      </c>
      <c r="Q1524" s="4">
        <f>IFERROR(Table4[[#This Row],[Total Amount]]-Table4[[#This Row],[Cost]]*Table4[[#This Row],[Quantity]],0)</f>
        <v>-97.867000000000075</v>
      </c>
    </row>
    <row r="1525" spans="1:17" x14ac:dyDescent="0.35">
      <c r="A1525" t="s">
        <v>3338</v>
      </c>
      <c r="B1525" s="1">
        <v>45895</v>
      </c>
      <c r="C1525" t="s">
        <v>1051</v>
      </c>
      <c r="D1525" t="s">
        <v>1690</v>
      </c>
      <c r="E1525" t="s">
        <v>1793</v>
      </c>
      <c r="F1525" t="str">
        <f>_xlfn.XLOOKUP(Table4[[#This Row],[Store_ID]],Table2[Store_ID],Table2[Region],"Unknown")</f>
        <v>South</v>
      </c>
      <c r="G1525">
        <v>2</v>
      </c>
      <c r="H1525">
        <f>IF(ISBLANK(G1525),AVERAGE(Table4[Quantity]),(G1525))</f>
        <v>2</v>
      </c>
      <c r="I1525">
        <v>611.21</v>
      </c>
      <c r="J1525">
        <f>IF(ISBLANK(I1525),AVERAGE(Table4[Unit_Price]),(I1525))</f>
        <v>611.21</v>
      </c>
      <c r="K1525">
        <v>0.22</v>
      </c>
      <c r="L1525">
        <f>Table4[[#This Row],[Quantity cleaned]]*Table4[[#This Row],[Unit Price Cleaned]]*(1-Table4[[#This Row],[Discount]])</f>
        <v>953.48760000000004</v>
      </c>
      <c r="M1525">
        <f>IF(ISBLANK(L1525),AVERAGE(Table4[Total Amount]),(L1525))</f>
        <v>953.48760000000004</v>
      </c>
      <c r="N1525" t="str">
        <f>_xlfn.XLOOKUP(Table4[[#This Row],[Product_ID]],Product_Dim[Product_ID],Product_Dim[Product_Name],"Missing")</f>
        <v>Bluetooth Car Audio System</v>
      </c>
      <c r="O1525" t="str">
        <f>_xlfn.XLOOKUP(Table4[[#This Row],[Product_ID]],Product_Dim[Product_ID],Product_Dim[Category],0)</f>
        <v>Electronics</v>
      </c>
      <c r="P1525">
        <f>_xlfn.XLOOKUP(Table4[[#This Row],[Product_ID]],Product_Dim[Product_ID],Product_Dim[Cost Cleaned2],"0")</f>
        <v>403.71</v>
      </c>
      <c r="Q1525" s="4">
        <f>IFERROR(Table4[[#This Row],[Total Amount]]-Table4[[#This Row],[Cost]]*Table4[[#This Row],[Quantity]],0)</f>
        <v>146.06760000000008</v>
      </c>
    </row>
    <row r="1526" spans="1:17" x14ac:dyDescent="0.35">
      <c r="A1526" t="s">
        <v>3339</v>
      </c>
      <c r="B1526" s="1">
        <v>45239</v>
      </c>
      <c r="C1526" t="s">
        <v>655</v>
      </c>
      <c r="D1526" t="s">
        <v>1620</v>
      </c>
      <c r="E1526" t="s">
        <v>1795</v>
      </c>
      <c r="F1526" t="str">
        <f>_xlfn.XLOOKUP(Table4[[#This Row],[Store_ID]],Table2[Store_ID],Table2[Region],"Unknown")</f>
        <v>North</v>
      </c>
      <c r="G1526">
        <v>2</v>
      </c>
      <c r="H1526">
        <f>IF(ISBLANK(G1526),AVERAGE(Table4[Quantity]),(G1526))</f>
        <v>2</v>
      </c>
      <c r="I1526">
        <v>768.08</v>
      </c>
      <c r="J1526">
        <f>IF(ISBLANK(I1526),AVERAGE(Table4[Unit_Price]),(I1526))</f>
        <v>768.08</v>
      </c>
      <c r="K1526">
        <v>0.26</v>
      </c>
      <c r="L1526">
        <f>Table4[[#This Row],[Quantity cleaned]]*Table4[[#This Row],[Unit Price Cleaned]]*(1-Table4[[#This Row],[Discount]])</f>
        <v>1136.7583999999999</v>
      </c>
      <c r="M1526">
        <f>IF(ISBLANK(L1526),AVERAGE(Table4[Total Amount]),(L1526))</f>
        <v>1136.7583999999999</v>
      </c>
      <c r="N1526" t="str">
        <f>_xlfn.XLOOKUP(Table4[[#This Row],[Product_ID]],Product_Dim[Product_ID],Product_Dim[Product_Name],"Missing")</f>
        <v>Portable Power Bank</v>
      </c>
      <c r="O1526" t="str">
        <f>_xlfn.XLOOKUP(Table4[[#This Row],[Product_ID]],Product_Dim[Product_ID],Product_Dim[Category],0)</f>
        <v>Electronics</v>
      </c>
      <c r="P1526">
        <f>_xlfn.XLOOKUP(Table4[[#This Row],[Product_ID]],Product_Dim[Product_ID],Product_Dim[Cost Cleaned2],"0")</f>
        <v>326.06</v>
      </c>
      <c r="Q1526" s="4">
        <f>IFERROR(Table4[[#This Row],[Total Amount]]-Table4[[#This Row],[Cost]]*Table4[[#This Row],[Quantity]],0)</f>
        <v>484.63839999999993</v>
      </c>
    </row>
    <row r="1527" spans="1:17" x14ac:dyDescent="0.35">
      <c r="A1527" t="s">
        <v>3340</v>
      </c>
      <c r="B1527" s="1">
        <v>45296</v>
      </c>
      <c r="C1527" t="s">
        <v>932</v>
      </c>
      <c r="D1527" t="s">
        <v>1588</v>
      </c>
      <c r="E1527" t="s">
        <v>1804</v>
      </c>
      <c r="F1527" t="str">
        <f>_xlfn.XLOOKUP(Table4[[#This Row],[Store_ID]],Table2[Store_ID],Table2[Region],"Unknown")</f>
        <v>East</v>
      </c>
      <c r="G1527">
        <v>1</v>
      </c>
      <c r="H1527">
        <f>IF(ISBLANK(G1527),AVERAGE(Table4[Quantity]),(G1527))</f>
        <v>1</v>
      </c>
      <c r="I1527">
        <v>616.82000000000005</v>
      </c>
      <c r="J1527">
        <f>IF(ISBLANK(I1527),AVERAGE(Table4[Unit_Price]),(I1527))</f>
        <v>616.82000000000005</v>
      </c>
      <c r="K1527">
        <v>0.24</v>
      </c>
      <c r="L1527">
        <f>Table4[[#This Row],[Quantity cleaned]]*Table4[[#This Row],[Unit Price Cleaned]]*(1-Table4[[#This Row],[Discount]])</f>
        <v>468.78320000000002</v>
      </c>
      <c r="M1527">
        <f>IF(ISBLANK(L1527),AVERAGE(Table4[Total Amount]),(L1527))</f>
        <v>468.78320000000002</v>
      </c>
      <c r="N1527" t="str">
        <f>_xlfn.XLOOKUP(Table4[[#This Row],[Product_ID]],Product_Dim[Product_ID],Product_Dim[Product_Name],"Missing")</f>
        <v>Men's Formal Shirt</v>
      </c>
      <c r="O1527" t="str">
        <f>_xlfn.XLOOKUP(Table4[[#This Row],[Product_ID]],Product_Dim[Product_ID],Product_Dim[Category],0)</f>
        <v>Clothing</v>
      </c>
      <c r="P1527">
        <f>_xlfn.XLOOKUP(Table4[[#This Row],[Product_ID]],Product_Dim[Product_ID],Product_Dim[Cost Cleaned2],"0")</f>
        <v>254.04361702127662</v>
      </c>
      <c r="Q1527" s="4">
        <f>IFERROR(Table4[[#This Row],[Total Amount]]-Table4[[#This Row],[Cost]]*Table4[[#This Row],[Quantity]],0)</f>
        <v>214.7395829787234</v>
      </c>
    </row>
    <row r="1528" spans="1:17" x14ac:dyDescent="0.35">
      <c r="A1528" t="s">
        <v>3341</v>
      </c>
      <c r="B1528" s="1">
        <v>45672</v>
      </c>
      <c r="C1528" t="s">
        <v>599</v>
      </c>
      <c r="D1528" t="s">
        <v>1622</v>
      </c>
      <c r="E1528" t="s">
        <v>1804</v>
      </c>
      <c r="F1528" t="str">
        <f>_xlfn.XLOOKUP(Table4[[#This Row],[Store_ID]],Table2[Store_ID],Table2[Region],"Unknown")</f>
        <v>East</v>
      </c>
      <c r="G1528">
        <v>1</v>
      </c>
      <c r="H1528">
        <f>IF(ISBLANK(G1528),AVERAGE(Table4[Quantity]),(G1528))</f>
        <v>1</v>
      </c>
      <c r="I1528">
        <v>470.34</v>
      </c>
      <c r="J1528">
        <f>IF(ISBLANK(I1528),AVERAGE(Table4[Unit_Price]),(I1528))</f>
        <v>470.34</v>
      </c>
      <c r="K1528">
        <v>0.18</v>
      </c>
      <c r="L1528">
        <f>Table4[[#This Row],[Quantity cleaned]]*Table4[[#This Row],[Unit Price Cleaned]]*(1-Table4[[#This Row],[Discount]])</f>
        <v>385.67880000000002</v>
      </c>
      <c r="M1528">
        <f>IF(ISBLANK(L1528),AVERAGE(Table4[Total Amount]),(L1528))</f>
        <v>385.67880000000002</v>
      </c>
      <c r="N1528" t="str">
        <f>_xlfn.XLOOKUP(Table4[[#This Row],[Product_ID]],Product_Dim[Product_ID],Product_Dim[Product_Name],"Missing")</f>
        <v>Noise-Canceling Headphones</v>
      </c>
      <c r="O1528" t="str">
        <f>_xlfn.XLOOKUP(Table4[[#This Row],[Product_ID]],Product_Dim[Product_ID],Product_Dim[Category],0)</f>
        <v>Electronics</v>
      </c>
      <c r="P1528">
        <f>_xlfn.XLOOKUP(Table4[[#This Row],[Product_ID]],Product_Dim[Product_ID],Product_Dim[Cost Cleaned2],"0")</f>
        <v>38.520000000000003</v>
      </c>
      <c r="Q1528" s="4">
        <f>IFERROR(Table4[[#This Row],[Total Amount]]-Table4[[#This Row],[Cost]]*Table4[[#This Row],[Quantity]],0)</f>
        <v>347.15880000000004</v>
      </c>
    </row>
    <row r="1529" spans="1:17" x14ac:dyDescent="0.35">
      <c r="A1529" t="s">
        <v>3342</v>
      </c>
      <c r="B1529" s="1">
        <v>45499</v>
      </c>
      <c r="C1529" t="s">
        <v>706</v>
      </c>
      <c r="D1529" t="s">
        <v>1648</v>
      </c>
      <c r="E1529" t="s">
        <v>1776</v>
      </c>
      <c r="F1529" t="str">
        <f>_xlfn.XLOOKUP(Table4[[#This Row],[Store_ID]],Table2[Store_ID],Table2[Region],"Unknown")</f>
        <v>West</v>
      </c>
      <c r="G1529">
        <v>2</v>
      </c>
      <c r="H1529">
        <f>IF(ISBLANK(G1529),AVERAGE(Table4[Quantity]),(G1529))</f>
        <v>2</v>
      </c>
      <c r="I1529">
        <v>616.36</v>
      </c>
      <c r="J1529">
        <f>IF(ISBLANK(I1529),AVERAGE(Table4[Unit_Price]),(I1529))</f>
        <v>616.36</v>
      </c>
      <c r="K1529">
        <v>0.12</v>
      </c>
      <c r="L1529">
        <f>Table4[[#This Row],[Quantity cleaned]]*Table4[[#This Row],[Unit Price Cleaned]]*(1-Table4[[#This Row],[Discount]])</f>
        <v>1084.7936</v>
      </c>
      <c r="M1529">
        <f>IF(ISBLANK(L1529),AVERAGE(Table4[Total Amount]),(L1529))</f>
        <v>1084.7936</v>
      </c>
      <c r="N1529" t="str">
        <f>_xlfn.XLOOKUP(Table4[[#This Row],[Product_ID]],Product_Dim[Product_ID],Product_Dim[Product_Name],"Missing")</f>
        <v>Men's Track Pants</v>
      </c>
      <c r="O1529" t="str">
        <f>_xlfn.XLOOKUP(Table4[[#This Row],[Product_ID]],Product_Dim[Product_ID],Product_Dim[Category],0)</f>
        <v>Clothing</v>
      </c>
      <c r="P1529">
        <f>_xlfn.XLOOKUP(Table4[[#This Row],[Product_ID]],Product_Dim[Product_ID],Product_Dim[Cost Cleaned2],"0")</f>
        <v>386.56</v>
      </c>
      <c r="Q1529" s="4">
        <f>IFERROR(Table4[[#This Row],[Total Amount]]-Table4[[#This Row],[Cost]]*Table4[[#This Row],[Quantity]],0)</f>
        <v>311.67359999999996</v>
      </c>
    </row>
    <row r="1530" spans="1:17" x14ac:dyDescent="0.35">
      <c r="A1530" t="s">
        <v>3343</v>
      </c>
      <c r="B1530" s="1">
        <v>45434</v>
      </c>
      <c r="C1530" t="s">
        <v>293</v>
      </c>
      <c r="D1530" t="s">
        <v>1545</v>
      </c>
      <c r="E1530" t="s">
        <v>1780</v>
      </c>
      <c r="F1530" t="str">
        <f>_xlfn.XLOOKUP(Table4[[#This Row],[Store_ID]],Table2[Store_ID],Table2[Region],"Unknown")</f>
        <v>South</v>
      </c>
      <c r="G1530">
        <v>3</v>
      </c>
      <c r="H1530">
        <f>IF(ISBLANK(G1530),AVERAGE(Table4[Quantity]),(G1530))</f>
        <v>3</v>
      </c>
      <c r="I1530">
        <v>657.24</v>
      </c>
      <c r="J1530">
        <f>IF(ISBLANK(I1530),AVERAGE(Table4[Unit_Price]),(I1530))</f>
        <v>657.24</v>
      </c>
      <c r="K1530">
        <v>0.18</v>
      </c>
      <c r="L1530">
        <f>Table4[[#This Row],[Quantity cleaned]]*Table4[[#This Row],[Unit Price Cleaned]]*(1-Table4[[#This Row],[Discount]])</f>
        <v>1616.8104000000001</v>
      </c>
      <c r="M1530">
        <f>IF(ISBLANK(L1530),AVERAGE(Table4[Total Amount]),(L1530))</f>
        <v>1616.8104000000001</v>
      </c>
      <c r="N1530" t="str">
        <f>_xlfn.XLOOKUP(Table4[[#This Row],[Product_ID]],Product_Dim[Product_ID],Product_Dim[Product_Name],"Missing")</f>
        <v>Men's Running Jacket</v>
      </c>
      <c r="O1530" t="str">
        <f>_xlfn.XLOOKUP(Table4[[#This Row],[Product_ID]],Product_Dim[Product_ID],Product_Dim[Category],0)</f>
        <v>Clothing</v>
      </c>
      <c r="P1530">
        <f>_xlfn.XLOOKUP(Table4[[#This Row],[Product_ID]],Product_Dim[Product_ID],Product_Dim[Cost Cleaned2],"0")</f>
        <v>364.67</v>
      </c>
      <c r="Q1530" s="4">
        <f>IFERROR(Table4[[#This Row],[Total Amount]]-Table4[[#This Row],[Cost]]*Table4[[#This Row],[Quantity]],0)</f>
        <v>522.80040000000008</v>
      </c>
    </row>
    <row r="1531" spans="1:17" x14ac:dyDescent="0.35">
      <c r="A1531" t="s">
        <v>3344</v>
      </c>
      <c r="B1531" s="1">
        <v>45893</v>
      </c>
      <c r="C1531" t="s">
        <v>132</v>
      </c>
      <c r="D1531" t="s">
        <v>1624</v>
      </c>
      <c r="E1531" t="s">
        <v>1807</v>
      </c>
      <c r="F1531" t="str">
        <f>_xlfn.XLOOKUP(Table4[[#This Row],[Store_ID]],Table2[Store_ID],Table2[Region],"Unknown")</f>
        <v>East</v>
      </c>
      <c r="G1531">
        <v>2</v>
      </c>
      <c r="H1531">
        <f>IF(ISBLANK(G1531),AVERAGE(Table4[Quantity]),(G1531))</f>
        <v>2</v>
      </c>
      <c r="I1531">
        <v>392.45</v>
      </c>
      <c r="J1531">
        <f>IF(ISBLANK(I1531),AVERAGE(Table4[Unit_Price]),(I1531))</f>
        <v>392.45</v>
      </c>
      <c r="K1531">
        <v>0.04</v>
      </c>
      <c r="L1531">
        <f>Table4[[#This Row],[Quantity cleaned]]*Table4[[#This Row],[Unit Price Cleaned]]*(1-Table4[[#This Row],[Discount]])</f>
        <v>753.50399999999991</v>
      </c>
      <c r="M1531">
        <f>IF(ISBLANK(L1531),AVERAGE(Table4[Total Amount]),(L1531))</f>
        <v>753.50399999999991</v>
      </c>
      <c r="N1531" t="str">
        <f>_xlfn.XLOOKUP(Table4[[#This Row],[Product_ID]],Product_Dim[Product_ID],Product_Dim[Product_Name],"Missing")</f>
        <v>Yoga Exercise Mat</v>
      </c>
      <c r="O1531" t="str">
        <f>_xlfn.XLOOKUP(Table4[[#This Row],[Product_ID]],Product_Dim[Product_ID],Product_Dim[Category],0)</f>
        <v>Sports</v>
      </c>
      <c r="P1531">
        <f>_xlfn.XLOOKUP(Table4[[#This Row],[Product_ID]],Product_Dim[Product_ID],Product_Dim[Cost Cleaned2],"0")</f>
        <v>313.26</v>
      </c>
      <c r="Q1531" s="4">
        <f>IFERROR(Table4[[#This Row],[Total Amount]]-Table4[[#This Row],[Cost]]*Table4[[#This Row],[Quantity]],0)</f>
        <v>126.98399999999992</v>
      </c>
    </row>
    <row r="1532" spans="1:17" x14ac:dyDescent="0.35">
      <c r="A1532" t="s">
        <v>3345</v>
      </c>
      <c r="B1532" s="1">
        <v>45346</v>
      </c>
      <c r="C1532" t="s">
        <v>780</v>
      </c>
      <c r="D1532" t="s">
        <v>1622</v>
      </c>
      <c r="E1532" t="s">
        <v>1793</v>
      </c>
      <c r="F1532" t="str">
        <f>_xlfn.XLOOKUP(Table4[[#This Row],[Store_ID]],Table2[Store_ID],Table2[Region],"Unknown")</f>
        <v>South</v>
      </c>
      <c r="G1532">
        <v>3</v>
      </c>
      <c r="H1532">
        <f>IF(ISBLANK(G1532),AVERAGE(Table4[Quantity]),(G1532))</f>
        <v>3</v>
      </c>
      <c r="I1532">
        <v>62.03</v>
      </c>
      <c r="J1532">
        <f>IF(ISBLANK(I1532),AVERAGE(Table4[Unit_Price]),(I1532))</f>
        <v>62.03</v>
      </c>
      <c r="K1532">
        <v>0.01</v>
      </c>
      <c r="L1532">
        <f>Table4[[#This Row],[Quantity cleaned]]*Table4[[#This Row],[Unit Price Cleaned]]*(1-Table4[[#This Row],[Discount]])</f>
        <v>184.22909999999999</v>
      </c>
      <c r="M1532">
        <f>IF(ISBLANK(L1532),AVERAGE(Table4[Total Amount]),(L1532))</f>
        <v>184.22909999999999</v>
      </c>
      <c r="N1532" t="str">
        <f>_xlfn.XLOOKUP(Table4[[#This Row],[Product_ID]],Product_Dim[Product_ID],Product_Dim[Product_Name],"Missing")</f>
        <v>Noise-Canceling Headphones</v>
      </c>
      <c r="O1532" t="str">
        <f>_xlfn.XLOOKUP(Table4[[#This Row],[Product_ID]],Product_Dim[Product_ID],Product_Dim[Category],0)</f>
        <v>Electronics</v>
      </c>
      <c r="P1532">
        <f>_xlfn.XLOOKUP(Table4[[#This Row],[Product_ID]],Product_Dim[Product_ID],Product_Dim[Cost Cleaned2],"0")</f>
        <v>38.520000000000003</v>
      </c>
      <c r="Q1532" s="4">
        <f>IFERROR(Table4[[#This Row],[Total Amount]]-Table4[[#This Row],[Cost]]*Table4[[#This Row],[Quantity]],0)</f>
        <v>68.669099999999986</v>
      </c>
    </row>
    <row r="1533" spans="1:17" x14ac:dyDescent="0.35">
      <c r="A1533" t="s">
        <v>3346</v>
      </c>
      <c r="B1533" s="1">
        <v>45613</v>
      </c>
      <c r="C1533" t="s">
        <v>327</v>
      </c>
      <c r="D1533" t="s">
        <v>1734</v>
      </c>
      <c r="E1533" t="s">
        <v>1760</v>
      </c>
      <c r="F1533" t="str">
        <f>_xlfn.XLOOKUP(Table4[[#This Row],[Store_ID]],Table2[Store_ID],Table2[Region],"Unknown")</f>
        <v>North</v>
      </c>
      <c r="G1533">
        <v>4</v>
      </c>
      <c r="H1533">
        <f>IF(ISBLANK(G1533),AVERAGE(Table4[Quantity]),(G1533))</f>
        <v>4</v>
      </c>
      <c r="I1533">
        <v>933.73</v>
      </c>
      <c r="J1533">
        <f>IF(ISBLANK(I1533),AVERAGE(Table4[Unit_Price]),(I1533))</f>
        <v>933.73</v>
      </c>
      <c r="K1533">
        <v>0.25</v>
      </c>
      <c r="L1533">
        <f>Table4[[#This Row],[Quantity cleaned]]*Table4[[#This Row],[Unit Price Cleaned]]*(1-Table4[[#This Row],[Discount]])</f>
        <v>2801.19</v>
      </c>
      <c r="M1533">
        <f>IF(ISBLANK(L1533),AVERAGE(Table4[Total Amount]),(L1533))</f>
        <v>2801.19</v>
      </c>
      <c r="N1533" t="str">
        <f>_xlfn.XLOOKUP(Table4[[#This Row],[Product_ID]],Product_Dim[Product_ID],Product_Dim[Product_Name],"Missing")</f>
        <v>Women's Formal Blazer</v>
      </c>
      <c r="O1533" t="str">
        <f>_xlfn.XLOOKUP(Table4[[#This Row],[Product_ID]],Product_Dim[Product_ID],Product_Dim[Category],0)</f>
        <v>Clothing</v>
      </c>
      <c r="P1533">
        <f>_xlfn.XLOOKUP(Table4[[#This Row],[Product_ID]],Product_Dim[Product_ID],Product_Dim[Cost Cleaned2],"0")</f>
        <v>358.47</v>
      </c>
      <c r="Q1533" s="4">
        <f>IFERROR(Table4[[#This Row],[Total Amount]]-Table4[[#This Row],[Cost]]*Table4[[#This Row],[Quantity]],0)</f>
        <v>1367.31</v>
      </c>
    </row>
    <row r="1534" spans="1:17" x14ac:dyDescent="0.35">
      <c r="A1534" t="s">
        <v>3347</v>
      </c>
      <c r="B1534" s="1">
        <v>45928</v>
      </c>
      <c r="C1534" t="s">
        <v>515</v>
      </c>
      <c r="D1534" t="s">
        <v>1712</v>
      </c>
      <c r="E1534" t="s">
        <v>1798</v>
      </c>
      <c r="F1534" t="str">
        <f>_xlfn.XLOOKUP(Table4[[#This Row],[Store_ID]],Table2[Store_ID],Table2[Region],"Unknown")</f>
        <v>West</v>
      </c>
      <c r="G1534">
        <v>3</v>
      </c>
      <c r="H1534">
        <f>IF(ISBLANK(G1534),AVERAGE(Table4[Quantity]),(G1534))</f>
        <v>3</v>
      </c>
      <c r="I1534">
        <v>615.30999999999995</v>
      </c>
      <c r="J1534">
        <f>IF(ISBLANK(I1534),AVERAGE(Table4[Unit_Price]),(I1534))</f>
        <v>615.30999999999995</v>
      </c>
      <c r="K1534">
        <v>0.14000000000000001</v>
      </c>
      <c r="L1534">
        <f>Table4[[#This Row],[Quantity cleaned]]*Table4[[#This Row],[Unit Price Cleaned]]*(1-Table4[[#This Row],[Discount]])</f>
        <v>1587.4997999999998</v>
      </c>
      <c r="M1534">
        <f>IF(ISBLANK(L1534),AVERAGE(Table4[Total Amount]),(L1534))</f>
        <v>1587.4997999999998</v>
      </c>
      <c r="N1534" t="str">
        <f>_xlfn.XLOOKUP(Table4[[#This Row],[Product_ID]],Product_Dim[Product_ID],Product_Dim[Product_Name],"Missing")</f>
        <v>Women's Beanie Hat</v>
      </c>
      <c r="O1534" t="str">
        <f>_xlfn.XLOOKUP(Table4[[#This Row],[Product_ID]],Product_Dim[Product_ID],Product_Dim[Category],0)</f>
        <v>Clothing</v>
      </c>
      <c r="P1534">
        <f>_xlfn.XLOOKUP(Table4[[#This Row],[Product_ID]],Product_Dim[Product_ID],Product_Dim[Cost Cleaned2],"0")</f>
        <v>119.57</v>
      </c>
      <c r="Q1534" s="4">
        <f>IFERROR(Table4[[#This Row],[Total Amount]]-Table4[[#This Row],[Cost]]*Table4[[#This Row],[Quantity]],0)</f>
        <v>1228.7897999999998</v>
      </c>
    </row>
    <row r="1535" spans="1:17" x14ac:dyDescent="0.35">
      <c r="A1535" t="s">
        <v>3348</v>
      </c>
      <c r="B1535" s="1">
        <v>45619</v>
      </c>
      <c r="C1535" t="s">
        <v>1161</v>
      </c>
      <c r="D1535" t="s">
        <v>1660</v>
      </c>
      <c r="E1535" t="s">
        <v>1804</v>
      </c>
      <c r="F1535" t="str">
        <f>_xlfn.XLOOKUP(Table4[[#This Row],[Store_ID]],Table2[Store_ID],Table2[Region],"Unknown")</f>
        <v>East</v>
      </c>
      <c r="G1535">
        <v>4</v>
      </c>
      <c r="H1535">
        <f>IF(ISBLANK(G1535),AVERAGE(Table4[Quantity]),(G1535))</f>
        <v>4</v>
      </c>
      <c r="I1535">
        <v>790.38</v>
      </c>
      <c r="J1535">
        <f>IF(ISBLANK(I1535),AVERAGE(Table4[Unit_Price]),(I1535))</f>
        <v>790.38</v>
      </c>
      <c r="K1535">
        <v>0.22</v>
      </c>
      <c r="L1535">
        <f>Table4[[#This Row],[Quantity cleaned]]*Table4[[#This Row],[Unit Price Cleaned]]*(1-Table4[[#This Row],[Discount]])</f>
        <v>2465.9856</v>
      </c>
      <c r="M1535">
        <f>IF(ISBLANK(L1535),AVERAGE(Table4[Total Amount]),(L1535))</f>
        <v>2465.9856</v>
      </c>
      <c r="N1535" t="str">
        <f>_xlfn.XLOOKUP(Table4[[#This Row],[Product_ID]],Product_Dim[Product_ID],Product_Dim[Product_Name],"Missing")</f>
        <v>Men's Hair Styling Gel</v>
      </c>
      <c r="O1535" t="str">
        <f>_xlfn.XLOOKUP(Table4[[#This Row],[Product_ID]],Product_Dim[Product_ID],Product_Dim[Category],0)</f>
        <v>Beauty</v>
      </c>
      <c r="P1535">
        <f>_xlfn.XLOOKUP(Table4[[#This Row],[Product_ID]],Product_Dim[Product_ID],Product_Dim[Cost Cleaned2],"0")</f>
        <v>17.309999999999999</v>
      </c>
      <c r="Q1535" s="4">
        <f>IFERROR(Table4[[#This Row],[Total Amount]]-Table4[[#This Row],[Cost]]*Table4[[#This Row],[Quantity]],0)</f>
        <v>2396.7456000000002</v>
      </c>
    </row>
    <row r="1536" spans="1:17" x14ac:dyDescent="0.35">
      <c r="A1536" t="s">
        <v>3349</v>
      </c>
      <c r="B1536" s="1">
        <v>45533</v>
      </c>
      <c r="C1536" t="s">
        <v>852</v>
      </c>
      <c r="D1536" t="s">
        <v>1660</v>
      </c>
      <c r="E1536" t="s">
        <v>1801</v>
      </c>
      <c r="F1536" t="str">
        <f>_xlfn.XLOOKUP(Table4[[#This Row],[Store_ID]],Table2[Store_ID],Table2[Region],"Unknown")</f>
        <v>North</v>
      </c>
      <c r="G1536">
        <v>2</v>
      </c>
      <c r="H1536">
        <f>IF(ISBLANK(G1536),AVERAGE(Table4[Quantity]),(G1536))</f>
        <v>2</v>
      </c>
      <c r="I1536">
        <v>102.85</v>
      </c>
      <c r="J1536">
        <f>IF(ISBLANK(I1536),AVERAGE(Table4[Unit_Price]),(I1536))</f>
        <v>102.85</v>
      </c>
      <c r="K1536">
        <v>0.08</v>
      </c>
      <c r="L1536">
        <f>Table4[[#This Row],[Quantity cleaned]]*Table4[[#This Row],[Unit Price Cleaned]]*(1-Table4[[#This Row],[Discount]])</f>
        <v>189.244</v>
      </c>
      <c r="M1536">
        <f>IF(ISBLANK(L1536),AVERAGE(Table4[Total Amount]),(L1536))</f>
        <v>189.244</v>
      </c>
      <c r="N1536" t="str">
        <f>_xlfn.XLOOKUP(Table4[[#This Row],[Product_ID]],Product_Dim[Product_ID],Product_Dim[Product_Name],"Missing")</f>
        <v>Men's Hair Styling Gel</v>
      </c>
      <c r="O1536" t="str">
        <f>_xlfn.XLOOKUP(Table4[[#This Row],[Product_ID]],Product_Dim[Product_ID],Product_Dim[Category],0)</f>
        <v>Beauty</v>
      </c>
      <c r="P1536">
        <f>_xlfn.XLOOKUP(Table4[[#This Row],[Product_ID]],Product_Dim[Product_ID],Product_Dim[Cost Cleaned2],"0")</f>
        <v>17.309999999999999</v>
      </c>
      <c r="Q1536" s="4">
        <f>IFERROR(Table4[[#This Row],[Total Amount]]-Table4[[#This Row],[Cost]]*Table4[[#This Row],[Quantity]],0)</f>
        <v>154.624</v>
      </c>
    </row>
    <row r="1537" spans="1:17" x14ac:dyDescent="0.35">
      <c r="A1537" t="s">
        <v>3350</v>
      </c>
      <c r="B1537" s="1">
        <v>45781</v>
      </c>
      <c r="C1537" t="s">
        <v>148</v>
      </c>
      <c r="D1537" t="s">
        <v>1564</v>
      </c>
      <c r="E1537" t="s">
        <v>1798</v>
      </c>
      <c r="F1537" t="str">
        <f>_xlfn.XLOOKUP(Table4[[#This Row],[Store_ID]],Table2[Store_ID],Table2[Region],"Unknown")</f>
        <v>West</v>
      </c>
      <c r="G1537">
        <v>3</v>
      </c>
      <c r="H1537">
        <f>IF(ISBLANK(G1537),AVERAGE(Table4[Quantity]),(G1537))</f>
        <v>3</v>
      </c>
      <c r="I1537">
        <v>866.78</v>
      </c>
      <c r="J1537">
        <f>IF(ISBLANK(I1537),AVERAGE(Table4[Unit_Price]),(I1537))</f>
        <v>866.78</v>
      </c>
      <c r="K1537">
        <v>0.27</v>
      </c>
      <c r="L1537">
        <f>Table4[[#This Row],[Quantity cleaned]]*Table4[[#This Row],[Unit Price Cleaned]]*(1-Table4[[#This Row],[Discount]])</f>
        <v>1898.2482</v>
      </c>
      <c r="M1537">
        <f>IF(ISBLANK(L1537),AVERAGE(Table4[Total Amount]),(L1537))</f>
        <v>1898.2482</v>
      </c>
      <c r="N1537" t="str">
        <f>_xlfn.XLOOKUP(Table4[[#This Row],[Product_ID]],Product_Dim[Product_ID],Product_Dim[Product_Name],"Missing")</f>
        <v>HD Smart TV Stick</v>
      </c>
      <c r="O1537" t="str">
        <f>_xlfn.XLOOKUP(Table4[[#This Row],[Product_ID]],Product_Dim[Product_ID],Product_Dim[Category],0)</f>
        <v>Electronics</v>
      </c>
      <c r="P1537">
        <f>_xlfn.XLOOKUP(Table4[[#This Row],[Product_ID]],Product_Dim[Product_ID],Product_Dim[Cost Cleaned2],"0")</f>
        <v>449.4</v>
      </c>
      <c r="Q1537" s="4">
        <f>IFERROR(Table4[[#This Row],[Total Amount]]-Table4[[#This Row],[Cost]]*Table4[[#This Row],[Quantity]],0)</f>
        <v>550.04820000000018</v>
      </c>
    </row>
    <row r="1538" spans="1:17" x14ac:dyDescent="0.35">
      <c r="A1538" t="s">
        <v>3351</v>
      </c>
      <c r="B1538" s="1">
        <v>45378</v>
      </c>
      <c r="C1538" t="s">
        <v>673</v>
      </c>
      <c r="D1538" t="s">
        <v>1698</v>
      </c>
      <c r="E1538" t="s">
        <v>1798</v>
      </c>
      <c r="F1538" t="str">
        <f>_xlfn.XLOOKUP(Table4[[#This Row],[Store_ID]],Table2[Store_ID],Table2[Region],"Unknown")</f>
        <v>West</v>
      </c>
      <c r="G1538">
        <v>3</v>
      </c>
      <c r="H1538">
        <f>IF(ISBLANK(G1538),AVERAGE(Table4[Quantity]),(G1538))</f>
        <v>3</v>
      </c>
      <c r="I1538">
        <v>392.84</v>
      </c>
      <c r="J1538">
        <f>IF(ISBLANK(I1538),AVERAGE(Table4[Unit_Price]),(I1538))</f>
        <v>392.84</v>
      </c>
      <c r="K1538">
        <v>0.27</v>
      </c>
      <c r="L1538">
        <f>Table4[[#This Row],[Quantity cleaned]]*Table4[[#This Row],[Unit Price Cleaned]]*(1-Table4[[#This Row],[Discount]])</f>
        <v>860.31959999999992</v>
      </c>
      <c r="M1538">
        <f>IF(ISBLANK(L1538),AVERAGE(Table4[Total Amount]),(L1538))</f>
        <v>860.31959999999992</v>
      </c>
      <c r="N1538" t="str">
        <f>_xlfn.XLOOKUP(Table4[[#This Row],[Product_ID]],Product_Dim[Product_ID],Product_Dim[Product_Name],"Missing")</f>
        <v>Essential Oil Diffuser</v>
      </c>
      <c r="O1538" t="str">
        <f>_xlfn.XLOOKUP(Table4[[#This Row],[Product_ID]],Product_Dim[Product_ID],Product_Dim[Category],0)</f>
        <v>Home</v>
      </c>
      <c r="P1538">
        <f>_xlfn.XLOOKUP(Table4[[#This Row],[Product_ID]],Product_Dim[Product_ID],Product_Dim[Cost Cleaned2],"0")</f>
        <v>325.26</v>
      </c>
      <c r="Q1538" s="4">
        <f>IFERROR(Table4[[#This Row],[Total Amount]]-Table4[[#This Row],[Cost]]*Table4[[#This Row],[Quantity]],0)</f>
        <v>-115.46040000000005</v>
      </c>
    </row>
    <row r="1539" spans="1:17" x14ac:dyDescent="0.35">
      <c r="A1539" t="s">
        <v>3352</v>
      </c>
      <c r="B1539" s="1">
        <v>45688</v>
      </c>
      <c r="C1539" t="s">
        <v>1012</v>
      </c>
      <c r="D1539" t="s">
        <v>1559</v>
      </c>
      <c r="E1539" t="s">
        <v>1767</v>
      </c>
      <c r="F1539" t="str">
        <f>_xlfn.XLOOKUP(Table4[[#This Row],[Store_ID]],Table2[Store_ID],Table2[Region],"Unknown")</f>
        <v>North</v>
      </c>
      <c r="G1539">
        <v>2</v>
      </c>
      <c r="H1539">
        <f>IF(ISBLANK(G1539),AVERAGE(Table4[Quantity]),(G1539))</f>
        <v>2</v>
      </c>
      <c r="I1539">
        <v>753.1</v>
      </c>
      <c r="J1539">
        <f>IF(ISBLANK(I1539),AVERAGE(Table4[Unit_Price]),(I1539))</f>
        <v>753.1</v>
      </c>
      <c r="K1539">
        <v>0.19</v>
      </c>
      <c r="L1539">
        <f>Table4[[#This Row],[Quantity cleaned]]*Table4[[#This Row],[Unit Price Cleaned]]*(1-Table4[[#This Row],[Discount]])</f>
        <v>1220.0220000000002</v>
      </c>
      <c r="M1539">
        <f>IF(ISBLANK(L1539),AVERAGE(Table4[Total Amount]),(L1539))</f>
        <v>1220.0220000000002</v>
      </c>
      <c r="N1539" t="str">
        <f>_xlfn.XLOOKUP(Table4[[#This Row],[Product_ID]],Product_Dim[Product_ID],Product_Dim[Product_Name],"Missing")</f>
        <v>Adjustable Dumbbell Set</v>
      </c>
      <c r="O1539" t="str">
        <f>_xlfn.XLOOKUP(Table4[[#This Row],[Product_ID]],Product_Dim[Product_ID],Product_Dim[Category],0)</f>
        <v>Sports</v>
      </c>
      <c r="P1539">
        <f>_xlfn.XLOOKUP(Table4[[#This Row],[Product_ID]],Product_Dim[Product_ID],Product_Dim[Cost Cleaned2],"0")</f>
        <v>495.72</v>
      </c>
      <c r="Q1539" s="4">
        <f>IFERROR(Table4[[#This Row],[Total Amount]]-Table4[[#This Row],[Cost]]*Table4[[#This Row],[Quantity]],0)</f>
        <v>228.58200000000011</v>
      </c>
    </row>
    <row r="1540" spans="1:17" x14ac:dyDescent="0.35">
      <c r="A1540" t="s">
        <v>3353</v>
      </c>
      <c r="B1540" s="1">
        <v>45927</v>
      </c>
      <c r="C1540" t="s">
        <v>35</v>
      </c>
      <c r="D1540" t="s">
        <v>1650</v>
      </c>
      <c r="E1540" t="s">
        <v>1801</v>
      </c>
      <c r="F1540" t="str">
        <f>_xlfn.XLOOKUP(Table4[[#This Row],[Store_ID]],Table2[Store_ID],Table2[Region],"Unknown")</f>
        <v>North</v>
      </c>
      <c r="G1540">
        <v>2</v>
      </c>
      <c r="H1540">
        <f>IF(ISBLANK(G1540),AVERAGE(Table4[Quantity]),(G1540))</f>
        <v>2</v>
      </c>
      <c r="I1540">
        <v>700.91</v>
      </c>
      <c r="J1540">
        <f>IF(ISBLANK(I1540),AVERAGE(Table4[Unit_Price]),(I1540))</f>
        <v>700.91</v>
      </c>
      <c r="K1540">
        <v>0.1</v>
      </c>
      <c r="L1540">
        <f>Table4[[#This Row],[Quantity cleaned]]*Table4[[#This Row],[Unit Price Cleaned]]*(1-Table4[[#This Row],[Discount]])</f>
        <v>1261.6379999999999</v>
      </c>
      <c r="M1540">
        <f>IF(ISBLANK(L1540),AVERAGE(Table4[Total Amount]),(L1540))</f>
        <v>1261.6379999999999</v>
      </c>
      <c r="N1540" t="str">
        <f>_xlfn.XLOOKUP(Table4[[#This Row],[Product_ID]],Product_Dim[Product_ID],Product_Dim[Product_Name],"Missing")</f>
        <v>Sports Stopwatch Pro</v>
      </c>
      <c r="O1540" t="str">
        <f>_xlfn.XLOOKUP(Table4[[#This Row],[Product_ID]],Product_Dim[Product_ID],Product_Dim[Category],0)</f>
        <v>Sports</v>
      </c>
      <c r="P1540">
        <f>_xlfn.XLOOKUP(Table4[[#This Row],[Product_ID]],Product_Dim[Product_ID],Product_Dim[Cost Cleaned2],"0")</f>
        <v>434.84</v>
      </c>
      <c r="Q1540" s="4">
        <f>IFERROR(Table4[[#This Row],[Total Amount]]-Table4[[#This Row],[Cost]]*Table4[[#This Row],[Quantity]],0)</f>
        <v>391.95799999999997</v>
      </c>
    </row>
    <row r="1541" spans="1:17" x14ac:dyDescent="0.35">
      <c r="A1541" t="s">
        <v>3354</v>
      </c>
      <c r="B1541" s="1">
        <v>45775</v>
      </c>
      <c r="C1541" t="s">
        <v>259</v>
      </c>
      <c r="D1541" t="s">
        <v>1572</v>
      </c>
      <c r="E1541" t="s">
        <v>1788</v>
      </c>
      <c r="F1541" t="str">
        <f>_xlfn.XLOOKUP(Table4[[#This Row],[Store_ID]],Table2[Store_ID],Table2[Region],"Unknown")</f>
        <v>North</v>
      </c>
      <c r="G1541">
        <v>4</v>
      </c>
      <c r="H1541">
        <f>IF(ISBLANK(G1541),AVERAGE(Table4[Quantity]),(G1541))</f>
        <v>4</v>
      </c>
      <c r="I1541">
        <v>935.98</v>
      </c>
      <c r="J1541">
        <f>IF(ISBLANK(I1541),AVERAGE(Table4[Unit_Price]),(I1541))</f>
        <v>935.98</v>
      </c>
      <c r="K1541">
        <v>0.11</v>
      </c>
      <c r="L1541">
        <f>Table4[[#This Row],[Quantity cleaned]]*Table4[[#This Row],[Unit Price Cleaned]]*(1-Table4[[#This Row],[Discount]])</f>
        <v>3332.0888</v>
      </c>
      <c r="M1541">
        <f>IF(ISBLANK(L1541),AVERAGE(Table4[Total Amount]),(L1541))</f>
        <v>3332.0888</v>
      </c>
      <c r="N1541" t="str">
        <f>_xlfn.XLOOKUP(Table4[[#This Row],[Product_ID]],Product_Dim[Product_ID],Product_Dim[Product_Name],"Missing")</f>
        <v>4K Home Projector</v>
      </c>
      <c r="O1541" t="str">
        <f>_xlfn.XLOOKUP(Table4[[#This Row],[Product_ID]],Product_Dim[Product_ID],Product_Dim[Category],0)</f>
        <v>Electronics</v>
      </c>
      <c r="P1541">
        <f>_xlfn.XLOOKUP(Table4[[#This Row],[Product_ID]],Product_Dim[Product_ID],Product_Dim[Cost Cleaned2],"0")</f>
        <v>465.34</v>
      </c>
      <c r="Q1541" s="4">
        <f>IFERROR(Table4[[#This Row],[Total Amount]]-Table4[[#This Row],[Cost]]*Table4[[#This Row],[Quantity]],0)</f>
        <v>1470.7288000000001</v>
      </c>
    </row>
    <row r="1542" spans="1:17" x14ac:dyDescent="0.35">
      <c r="A1542" t="s">
        <v>3355</v>
      </c>
      <c r="B1542" s="1">
        <v>45849</v>
      </c>
      <c r="C1542" t="s">
        <v>1487</v>
      </c>
      <c r="D1542" t="s">
        <v>1694</v>
      </c>
      <c r="E1542" t="s">
        <v>1798</v>
      </c>
      <c r="F1542" t="str">
        <f>_xlfn.XLOOKUP(Table4[[#This Row],[Store_ID]],Table2[Store_ID],Table2[Region],"Unknown")</f>
        <v>West</v>
      </c>
      <c r="G1542">
        <v>1</v>
      </c>
      <c r="H1542">
        <f>IF(ISBLANK(G1542),AVERAGE(Table4[Quantity]),(G1542))</f>
        <v>1</v>
      </c>
      <c r="I1542">
        <v>539.9</v>
      </c>
      <c r="J1542">
        <f>IF(ISBLANK(I1542),AVERAGE(Table4[Unit_Price]),(I1542))</f>
        <v>539.9</v>
      </c>
      <c r="K1542">
        <v>7.0000000000000007E-2</v>
      </c>
      <c r="L1542">
        <f>Table4[[#This Row],[Quantity cleaned]]*Table4[[#This Row],[Unit Price Cleaned]]*(1-Table4[[#This Row],[Discount]])</f>
        <v>502.10699999999997</v>
      </c>
      <c r="M1542">
        <f>IF(ISBLANK(L1542),AVERAGE(Table4[Total Amount]),(L1542))</f>
        <v>502.10699999999997</v>
      </c>
      <c r="N1542" t="str">
        <f>_xlfn.XLOOKUP(Table4[[#This Row],[Product_ID]],Product_Dim[Product_ID],Product_Dim[Product_Name],"Missing")</f>
        <v>Wireless Mouse</v>
      </c>
      <c r="O1542" t="str">
        <f>_xlfn.XLOOKUP(Table4[[#This Row],[Product_ID]],Product_Dim[Product_ID],Product_Dim[Category],0)</f>
        <v>Electronics</v>
      </c>
      <c r="P1542">
        <f>_xlfn.XLOOKUP(Table4[[#This Row],[Product_ID]],Product_Dim[Product_ID],Product_Dim[Cost Cleaned2],"0")</f>
        <v>392.89</v>
      </c>
      <c r="Q1542" s="4">
        <f>IFERROR(Table4[[#This Row],[Total Amount]]-Table4[[#This Row],[Cost]]*Table4[[#This Row],[Quantity]],0)</f>
        <v>109.21699999999998</v>
      </c>
    </row>
    <row r="1543" spans="1:17" x14ac:dyDescent="0.35">
      <c r="A1543" t="s">
        <v>3356</v>
      </c>
      <c r="B1543" s="1">
        <v>45573</v>
      </c>
      <c r="C1543" t="s">
        <v>563</v>
      </c>
      <c r="D1543" t="s">
        <v>1622</v>
      </c>
      <c r="E1543" t="s">
        <v>1770</v>
      </c>
      <c r="F1543" t="str">
        <f>_xlfn.XLOOKUP(Table4[[#This Row],[Store_ID]],Table2[Store_ID],Table2[Region],"Unknown")</f>
        <v>East</v>
      </c>
      <c r="G1543">
        <v>1</v>
      </c>
      <c r="H1543">
        <f>IF(ISBLANK(G1543),AVERAGE(Table4[Quantity]),(G1543))</f>
        <v>1</v>
      </c>
      <c r="I1543">
        <v>312.81</v>
      </c>
      <c r="J1543">
        <f>IF(ISBLANK(I1543),AVERAGE(Table4[Unit_Price]),(I1543))</f>
        <v>312.81</v>
      </c>
      <c r="K1543">
        <v>0.14000000000000001</v>
      </c>
      <c r="L1543">
        <f>Table4[[#This Row],[Quantity cleaned]]*Table4[[#This Row],[Unit Price Cleaned]]*(1-Table4[[#This Row],[Discount]])</f>
        <v>269.01659999999998</v>
      </c>
      <c r="M1543">
        <f>IF(ISBLANK(L1543),AVERAGE(Table4[Total Amount]),(L1543))</f>
        <v>269.01659999999998</v>
      </c>
      <c r="N1543" t="str">
        <f>_xlfn.XLOOKUP(Table4[[#This Row],[Product_ID]],Product_Dim[Product_ID],Product_Dim[Product_Name],"Missing")</f>
        <v>Noise-Canceling Headphones</v>
      </c>
      <c r="O1543" t="str">
        <f>_xlfn.XLOOKUP(Table4[[#This Row],[Product_ID]],Product_Dim[Product_ID],Product_Dim[Category],0)</f>
        <v>Electronics</v>
      </c>
      <c r="P1543">
        <f>_xlfn.XLOOKUP(Table4[[#This Row],[Product_ID]],Product_Dim[Product_ID],Product_Dim[Cost Cleaned2],"0")</f>
        <v>38.520000000000003</v>
      </c>
      <c r="Q1543" s="4">
        <f>IFERROR(Table4[[#This Row],[Total Amount]]-Table4[[#This Row],[Cost]]*Table4[[#This Row],[Quantity]],0)</f>
        <v>230.49659999999997</v>
      </c>
    </row>
    <row r="1544" spans="1:17" x14ac:dyDescent="0.35">
      <c r="A1544" t="s">
        <v>3357</v>
      </c>
      <c r="B1544" s="1">
        <v>45356</v>
      </c>
      <c r="C1544" t="s">
        <v>792</v>
      </c>
      <c r="D1544" t="s">
        <v>1638</v>
      </c>
      <c r="E1544" t="s">
        <v>1773</v>
      </c>
      <c r="F1544" t="str">
        <f>_xlfn.XLOOKUP(Table4[[#This Row],[Store_ID]],Table2[Store_ID],Table2[Region],"Unknown")</f>
        <v>South</v>
      </c>
      <c r="G1544">
        <v>3</v>
      </c>
      <c r="H1544">
        <f>IF(ISBLANK(G1544),AVERAGE(Table4[Quantity]),(G1544))</f>
        <v>3</v>
      </c>
      <c r="I1544">
        <v>855.96</v>
      </c>
      <c r="J1544">
        <f>IF(ISBLANK(I1544),AVERAGE(Table4[Unit_Price]),(I1544))</f>
        <v>855.96</v>
      </c>
      <c r="K1544">
        <v>0.28999999999999998</v>
      </c>
      <c r="L1544">
        <f>Table4[[#This Row],[Quantity cleaned]]*Table4[[#This Row],[Unit Price Cleaned]]*(1-Table4[[#This Row],[Discount]])</f>
        <v>1823.1948</v>
      </c>
      <c r="M1544">
        <f>IF(ISBLANK(L1544),AVERAGE(Table4[Total Amount]),(L1544))</f>
        <v>1823.1948</v>
      </c>
      <c r="N1544" t="str">
        <f>_xlfn.XLOOKUP(Table4[[#This Row],[Product_ID]],Product_Dim[Product_ID],Product_Dim[Product_Name],"Missing")</f>
        <v>Car Dashboard Phone Holder</v>
      </c>
      <c r="O1544" t="str">
        <f>_xlfn.XLOOKUP(Table4[[#This Row],[Product_ID]],Product_Dim[Product_ID],Product_Dim[Category],0)</f>
        <v>Electronics</v>
      </c>
      <c r="P1544">
        <f>_xlfn.XLOOKUP(Table4[[#This Row],[Product_ID]],Product_Dim[Product_ID],Product_Dim[Cost Cleaned2],"0")</f>
        <v>177.98</v>
      </c>
      <c r="Q1544" s="4">
        <f>IFERROR(Table4[[#This Row],[Total Amount]]-Table4[[#This Row],[Cost]]*Table4[[#This Row],[Quantity]],0)</f>
        <v>1289.2548000000002</v>
      </c>
    </row>
    <row r="1545" spans="1:17" x14ac:dyDescent="0.35">
      <c r="A1545" t="s">
        <v>3358</v>
      </c>
      <c r="B1545" s="1">
        <v>45326</v>
      </c>
      <c r="C1545" t="s">
        <v>1107</v>
      </c>
      <c r="D1545" t="s">
        <v>1540</v>
      </c>
      <c r="E1545" t="s">
        <v>1786</v>
      </c>
      <c r="F1545" t="str">
        <f>_xlfn.XLOOKUP(Table4[[#This Row],[Store_ID]],Table2[Store_ID],Table2[Region],"Unknown")</f>
        <v>South</v>
      </c>
      <c r="G1545">
        <v>3</v>
      </c>
      <c r="H1545">
        <f>IF(ISBLANK(G1545),AVERAGE(Table4[Quantity]),(G1545))</f>
        <v>3</v>
      </c>
      <c r="I1545">
        <v>305</v>
      </c>
      <c r="J1545">
        <f>IF(ISBLANK(I1545),AVERAGE(Table4[Unit_Price]),(I1545))</f>
        <v>305</v>
      </c>
      <c r="K1545">
        <v>0.01</v>
      </c>
      <c r="L1545">
        <f>Table4[[#This Row],[Quantity cleaned]]*Table4[[#This Row],[Unit Price Cleaned]]*(1-Table4[[#This Row],[Discount]])</f>
        <v>905.85</v>
      </c>
      <c r="M1545">
        <f>IF(ISBLANK(L1545),AVERAGE(Table4[Total Amount]),(L1545))</f>
        <v>905.85</v>
      </c>
      <c r="N1545" t="str">
        <f>_xlfn.XLOOKUP(Table4[[#This Row],[Product_ID]],Product_Dim[Product_ID],Product_Dim[Product_Name],"Missing")</f>
        <v>Men's Graphic T-Shirt</v>
      </c>
      <c r="O1545" t="str">
        <f>_xlfn.XLOOKUP(Table4[[#This Row],[Product_ID]],Product_Dim[Product_ID],Product_Dim[Category],0)</f>
        <v>Clothing</v>
      </c>
      <c r="P1545">
        <f>_xlfn.XLOOKUP(Table4[[#This Row],[Product_ID]],Product_Dim[Product_ID],Product_Dim[Cost Cleaned2],"0")</f>
        <v>342.56</v>
      </c>
      <c r="Q1545" s="4">
        <f>IFERROR(Table4[[#This Row],[Total Amount]]-Table4[[#This Row],[Cost]]*Table4[[#This Row],[Quantity]],0)</f>
        <v>-121.83000000000004</v>
      </c>
    </row>
    <row r="1546" spans="1:17" x14ac:dyDescent="0.35">
      <c r="A1546" t="s">
        <v>3359</v>
      </c>
      <c r="B1546" s="1">
        <v>45361</v>
      </c>
      <c r="C1546" t="s">
        <v>1438</v>
      </c>
      <c r="D1546" t="s">
        <v>1740</v>
      </c>
      <c r="E1546" t="s">
        <v>1788</v>
      </c>
      <c r="F1546" t="str">
        <f>_xlfn.XLOOKUP(Table4[[#This Row],[Store_ID]],Table2[Store_ID],Table2[Region],"Unknown")</f>
        <v>North</v>
      </c>
      <c r="G1546">
        <v>3</v>
      </c>
      <c r="H1546">
        <f>IF(ISBLANK(G1546),AVERAGE(Table4[Quantity]),(G1546))</f>
        <v>3</v>
      </c>
      <c r="I1546">
        <v>831.15</v>
      </c>
      <c r="J1546">
        <f>IF(ISBLANK(I1546),AVERAGE(Table4[Unit_Price]),(I1546))</f>
        <v>831.15</v>
      </c>
      <c r="K1546">
        <v>0.19</v>
      </c>
      <c r="L1546">
        <f>Table4[[#This Row],[Quantity cleaned]]*Table4[[#This Row],[Unit Price Cleaned]]*(1-Table4[[#This Row],[Discount]])</f>
        <v>2019.6945000000001</v>
      </c>
      <c r="M1546">
        <f>IF(ISBLANK(L1546),AVERAGE(Table4[Total Amount]),(L1546))</f>
        <v>2019.6945000000001</v>
      </c>
      <c r="N1546" t="str">
        <f>_xlfn.XLOOKUP(Table4[[#This Row],[Product_ID]],Product_Dim[Product_ID],Product_Dim[Product_Name],"Missing")</f>
        <v>Stainless Steel Cookware Set</v>
      </c>
      <c r="O1546" t="str">
        <f>_xlfn.XLOOKUP(Table4[[#This Row],[Product_ID]],Product_Dim[Product_ID],Product_Dim[Category],0)</f>
        <v>Home</v>
      </c>
      <c r="P1546">
        <f>_xlfn.XLOOKUP(Table4[[#This Row],[Product_ID]],Product_Dim[Product_ID],Product_Dim[Cost Cleaned2],"0")</f>
        <v>201.41</v>
      </c>
      <c r="Q1546" s="4">
        <f>IFERROR(Table4[[#This Row],[Total Amount]]-Table4[[#This Row],[Cost]]*Table4[[#This Row],[Quantity]],0)</f>
        <v>1415.4645</v>
      </c>
    </row>
    <row r="1547" spans="1:17" x14ac:dyDescent="0.35">
      <c r="A1547" t="s">
        <v>3360</v>
      </c>
      <c r="B1547" s="1">
        <v>45926</v>
      </c>
      <c r="C1547" t="s">
        <v>670</v>
      </c>
      <c r="D1547" t="s">
        <v>1734</v>
      </c>
      <c r="E1547" t="s">
        <v>1760</v>
      </c>
      <c r="F1547" t="str">
        <f>_xlfn.XLOOKUP(Table4[[#This Row],[Store_ID]],Table2[Store_ID],Table2[Region],"Unknown")</f>
        <v>North</v>
      </c>
      <c r="G1547">
        <v>2</v>
      </c>
      <c r="H1547">
        <f>IF(ISBLANK(G1547),AVERAGE(Table4[Quantity]),(G1547))</f>
        <v>2</v>
      </c>
      <c r="I1547">
        <v>644.97</v>
      </c>
      <c r="J1547">
        <f>IF(ISBLANK(I1547),AVERAGE(Table4[Unit_Price]),(I1547))</f>
        <v>644.97</v>
      </c>
      <c r="K1547">
        <v>0.24</v>
      </c>
      <c r="L1547">
        <f>Table4[[#This Row],[Quantity cleaned]]*Table4[[#This Row],[Unit Price Cleaned]]*(1-Table4[[#This Row],[Discount]])</f>
        <v>980.35440000000006</v>
      </c>
      <c r="M1547">
        <f>IF(ISBLANK(L1547),AVERAGE(Table4[Total Amount]),(L1547))</f>
        <v>980.35440000000006</v>
      </c>
      <c r="N1547" t="str">
        <f>_xlfn.XLOOKUP(Table4[[#This Row],[Product_ID]],Product_Dim[Product_ID],Product_Dim[Product_Name],"Missing")</f>
        <v>Women's Formal Blazer</v>
      </c>
      <c r="O1547" t="str">
        <f>_xlfn.XLOOKUP(Table4[[#This Row],[Product_ID]],Product_Dim[Product_ID],Product_Dim[Category],0)</f>
        <v>Clothing</v>
      </c>
      <c r="P1547">
        <f>_xlfn.XLOOKUP(Table4[[#This Row],[Product_ID]],Product_Dim[Product_ID],Product_Dim[Cost Cleaned2],"0")</f>
        <v>358.47</v>
      </c>
      <c r="Q1547" s="4">
        <f>IFERROR(Table4[[#This Row],[Total Amount]]-Table4[[#This Row],[Cost]]*Table4[[#This Row],[Quantity]],0)</f>
        <v>263.4144</v>
      </c>
    </row>
    <row r="1548" spans="1:17" x14ac:dyDescent="0.35">
      <c r="A1548" t="s">
        <v>3361</v>
      </c>
      <c r="B1548" s="1">
        <v>45839</v>
      </c>
      <c r="C1548" t="s">
        <v>336</v>
      </c>
      <c r="D1548" t="s">
        <v>1718</v>
      </c>
      <c r="E1548" t="s">
        <v>1751</v>
      </c>
      <c r="F1548" t="str">
        <f>_xlfn.XLOOKUP(Table4[[#This Row],[Store_ID]],Table2[Store_ID],Table2[Region],"Unknown")</f>
        <v>North</v>
      </c>
      <c r="G1548">
        <v>1</v>
      </c>
      <c r="H1548">
        <f>IF(ISBLANK(G1548),AVERAGE(Table4[Quantity]),(G1548))</f>
        <v>1</v>
      </c>
      <c r="I1548">
        <v>149.56</v>
      </c>
      <c r="J1548">
        <f>IF(ISBLANK(I1548),AVERAGE(Table4[Unit_Price]),(I1548))</f>
        <v>149.56</v>
      </c>
      <c r="K1548">
        <v>0.09</v>
      </c>
      <c r="L1548">
        <f>Table4[[#This Row],[Quantity cleaned]]*Table4[[#This Row],[Unit Price Cleaned]]*(1-Table4[[#This Row],[Discount]])</f>
        <v>136.09960000000001</v>
      </c>
      <c r="M1548">
        <f>IF(ISBLANK(L1548),AVERAGE(Table4[Total Amount]),(L1548))</f>
        <v>136.09960000000001</v>
      </c>
      <c r="N1548" t="str">
        <f>_xlfn.XLOOKUP(Table4[[#This Row],[Product_ID]],Product_Dim[Product_ID],Product_Dim[Product_Name],"Missing")</f>
        <v>Sports Wrist Sweatbands</v>
      </c>
      <c r="O1548" t="str">
        <f>_xlfn.XLOOKUP(Table4[[#This Row],[Product_ID]],Product_Dim[Product_ID],Product_Dim[Category],0)</f>
        <v>Sports</v>
      </c>
      <c r="P1548">
        <f>_xlfn.XLOOKUP(Table4[[#This Row],[Product_ID]],Product_Dim[Product_ID],Product_Dim[Cost Cleaned2],"0")</f>
        <v>131.24</v>
      </c>
      <c r="Q1548" s="4">
        <f>IFERROR(Table4[[#This Row],[Total Amount]]-Table4[[#This Row],[Cost]]*Table4[[#This Row],[Quantity]],0)</f>
        <v>4.8596000000000004</v>
      </c>
    </row>
    <row r="1549" spans="1:17" x14ac:dyDescent="0.35">
      <c r="A1549" t="s">
        <v>3362</v>
      </c>
      <c r="B1549" s="1">
        <v>45434</v>
      </c>
      <c r="C1549" t="s">
        <v>700</v>
      </c>
      <c r="D1549" t="s">
        <v>1628</v>
      </c>
      <c r="E1549" t="s">
        <v>1807</v>
      </c>
      <c r="F1549" t="str">
        <f>_xlfn.XLOOKUP(Table4[[#This Row],[Store_ID]],Table2[Store_ID],Table2[Region],"Unknown")</f>
        <v>East</v>
      </c>
      <c r="G1549">
        <v>1</v>
      </c>
      <c r="H1549">
        <f>IF(ISBLANK(G1549),AVERAGE(Table4[Quantity]),(G1549))</f>
        <v>1</v>
      </c>
      <c r="I1549">
        <v>661.77</v>
      </c>
      <c r="J1549">
        <f>IF(ISBLANK(I1549),AVERAGE(Table4[Unit_Price]),(I1549))</f>
        <v>661.77</v>
      </c>
      <c r="K1549">
        <v>0.03</v>
      </c>
      <c r="L1549">
        <f>Table4[[#This Row],[Quantity cleaned]]*Table4[[#This Row],[Unit Price Cleaned]]*(1-Table4[[#This Row],[Discount]])</f>
        <v>641.91689999999994</v>
      </c>
      <c r="M1549">
        <f>IF(ISBLANK(L1549),AVERAGE(Table4[Total Amount]),(L1549))</f>
        <v>641.91689999999994</v>
      </c>
      <c r="N1549" t="str">
        <f>_xlfn.XLOOKUP(Table4[[#This Row],[Product_ID]],Product_Dim[Product_ID],Product_Dim[Product_Name],"Missing")</f>
        <v>USB External Hard Drive</v>
      </c>
      <c r="O1549" t="str">
        <f>_xlfn.XLOOKUP(Table4[[#This Row],[Product_ID]],Product_Dim[Product_ID],Product_Dim[Category],0)</f>
        <v>Electronics</v>
      </c>
      <c r="P1549">
        <f>_xlfn.XLOOKUP(Table4[[#This Row],[Product_ID]],Product_Dim[Product_ID],Product_Dim[Cost Cleaned2],"0")</f>
        <v>253.33</v>
      </c>
      <c r="Q1549" s="4">
        <f>IFERROR(Table4[[#This Row],[Total Amount]]-Table4[[#This Row],[Cost]]*Table4[[#This Row],[Quantity]],0)</f>
        <v>388.5868999999999</v>
      </c>
    </row>
    <row r="1550" spans="1:17" x14ac:dyDescent="0.35">
      <c r="A1550" t="s">
        <v>3363</v>
      </c>
      <c r="B1550" s="1">
        <v>45819</v>
      </c>
      <c r="C1550" t="s">
        <v>376</v>
      </c>
      <c r="D1550" t="s">
        <v>1730</v>
      </c>
      <c r="E1550" t="s">
        <v>1773</v>
      </c>
      <c r="F1550" t="str">
        <f>_xlfn.XLOOKUP(Table4[[#This Row],[Store_ID]],Table2[Store_ID],Table2[Region],"Unknown")</f>
        <v>South</v>
      </c>
      <c r="G1550">
        <v>3</v>
      </c>
      <c r="H1550">
        <f>IF(ISBLANK(G1550),AVERAGE(Table4[Quantity]),(G1550))</f>
        <v>3</v>
      </c>
      <c r="I1550">
        <v>99.67</v>
      </c>
      <c r="J1550">
        <f>IF(ISBLANK(I1550),AVERAGE(Table4[Unit_Price]),(I1550))</f>
        <v>99.67</v>
      </c>
      <c r="K1550">
        <v>0.17</v>
      </c>
      <c r="L1550">
        <f>Table4[[#This Row],[Quantity cleaned]]*Table4[[#This Row],[Unit Price Cleaned]]*(1-Table4[[#This Row],[Discount]])</f>
        <v>248.17829999999998</v>
      </c>
      <c r="M1550">
        <f>IF(ISBLANK(L1550),AVERAGE(Table4[Total Amount]),(L1550))</f>
        <v>248.17829999999998</v>
      </c>
      <c r="N1550" t="str">
        <f>_xlfn.XLOOKUP(Table4[[#This Row],[Product_ID]],Product_Dim[Product_ID],Product_Dim[Product_Name],"Missing")</f>
        <v>Vitamin E Body Lotion</v>
      </c>
      <c r="O1550" t="str">
        <f>_xlfn.XLOOKUP(Table4[[#This Row],[Product_ID]],Product_Dim[Product_ID],Product_Dim[Category],0)</f>
        <v>Beauty</v>
      </c>
      <c r="P1550">
        <f>_xlfn.XLOOKUP(Table4[[#This Row],[Product_ID]],Product_Dim[Product_ID],Product_Dim[Cost Cleaned2],"0")</f>
        <v>358.47</v>
      </c>
      <c r="Q1550" s="4">
        <f>IFERROR(Table4[[#This Row],[Total Amount]]-Table4[[#This Row],[Cost]]*Table4[[#This Row],[Quantity]],0)</f>
        <v>-827.23170000000005</v>
      </c>
    </row>
    <row r="1551" spans="1:17" x14ac:dyDescent="0.35">
      <c r="A1551" t="s">
        <v>3364</v>
      </c>
      <c r="B1551" s="1">
        <v>45553</v>
      </c>
      <c r="C1551" t="s">
        <v>711</v>
      </c>
      <c r="D1551" t="s">
        <v>1666</v>
      </c>
      <c r="E1551" t="s">
        <v>1751</v>
      </c>
      <c r="F1551" t="str">
        <f>_xlfn.XLOOKUP(Table4[[#This Row],[Store_ID]],Table2[Store_ID],Table2[Region],"Unknown")</f>
        <v>North</v>
      </c>
      <c r="G1551">
        <v>3</v>
      </c>
      <c r="H1551">
        <f>IF(ISBLANK(G1551),AVERAGE(Table4[Quantity]),(G1551))</f>
        <v>3</v>
      </c>
      <c r="I1551">
        <v>103.66</v>
      </c>
      <c r="J1551">
        <f>IF(ISBLANK(I1551),AVERAGE(Table4[Unit_Price]),(I1551))</f>
        <v>103.66</v>
      </c>
      <c r="K1551">
        <v>0.26</v>
      </c>
      <c r="L1551">
        <f>Table4[[#This Row],[Quantity cleaned]]*Table4[[#This Row],[Unit Price Cleaned]]*(1-Table4[[#This Row],[Discount]])</f>
        <v>230.12520000000001</v>
      </c>
      <c r="M1551">
        <f>IF(ISBLANK(L1551),AVERAGE(Table4[Total Amount]),(L1551))</f>
        <v>230.12520000000001</v>
      </c>
      <c r="N1551" t="str">
        <f>_xlfn.XLOOKUP(Table4[[#This Row],[Product_ID]],Product_Dim[Product_ID],Product_Dim[Product_Name],"Missing")</f>
        <v>Laptop Cooling Pad</v>
      </c>
      <c r="O1551" t="str">
        <f>_xlfn.XLOOKUP(Table4[[#This Row],[Product_ID]],Product_Dim[Product_ID],Product_Dim[Category],0)</f>
        <v>Electronics</v>
      </c>
      <c r="P1551">
        <f>_xlfn.XLOOKUP(Table4[[#This Row],[Product_ID]],Product_Dim[Product_ID],Product_Dim[Cost Cleaned2],"0")</f>
        <v>86.42</v>
      </c>
      <c r="Q1551" s="4">
        <f>IFERROR(Table4[[#This Row],[Total Amount]]-Table4[[#This Row],[Cost]]*Table4[[#This Row],[Quantity]],0)</f>
        <v>-29.134799999999984</v>
      </c>
    </row>
    <row r="1552" spans="1:17" x14ac:dyDescent="0.35">
      <c r="A1552" t="s">
        <v>3365</v>
      </c>
      <c r="B1552" s="1">
        <v>45258</v>
      </c>
      <c r="C1552" t="s">
        <v>1347</v>
      </c>
      <c r="D1552" t="s">
        <v>1622</v>
      </c>
      <c r="E1552" t="s">
        <v>1755</v>
      </c>
      <c r="F1552" t="str">
        <f>_xlfn.XLOOKUP(Table4[[#This Row],[Store_ID]],Table2[Store_ID],Table2[Region],"Unknown")</f>
        <v>South</v>
      </c>
      <c r="G1552">
        <v>4</v>
      </c>
      <c r="H1552">
        <f>IF(ISBLANK(G1552),AVERAGE(Table4[Quantity]),(G1552))</f>
        <v>4</v>
      </c>
      <c r="I1552">
        <v>54.4</v>
      </c>
      <c r="J1552">
        <f>IF(ISBLANK(I1552),AVERAGE(Table4[Unit_Price]),(I1552))</f>
        <v>54.4</v>
      </c>
      <c r="K1552">
        <v>0.22</v>
      </c>
      <c r="L1552">
        <f>Table4[[#This Row],[Quantity cleaned]]*Table4[[#This Row],[Unit Price Cleaned]]*(1-Table4[[#This Row],[Discount]])</f>
        <v>169.72800000000001</v>
      </c>
      <c r="M1552">
        <f>IF(ISBLANK(L1552),AVERAGE(Table4[Total Amount]),(L1552))</f>
        <v>169.72800000000001</v>
      </c>
      <c r="N1552" t="str">
        <f>_xlfn.XLOOKUP(Table4[[#This Row],[Product_ID]],Product_Dim[Product_ID],Product_Dim[Product_Name],"Missing")</f>
        <v>Noise-Canceling Headphones</v>
      </c>
      <c r="O1552" t="str">
        <f>_xlfn.XLOOKUP(Table4[[#This Row],[Product_ID]],Product_Dim[Product_ID],Product_Dim[Category],0)</f>
        <v>Electronics</v>
      </c>
      <c r="P1552">
        <f>_xlfn.XLOOKUP(Table4[[#This Row],[Product_ID]],Product_Dim[Product_ID],Product_Dim[Cost Cleaned2],"0")</f>
        <v>38.520000000000003</v>
      </c>
      <c r="Q1552" s="4">
        <f>IFERROR(Table4[[#This Row],[Total Amount]]-Table4[[#This Row],[Cost]]*Table4[[#This Row],[Quantity]],0)</f>
        <v>15.647999999999996</v>
      </c>
    </row>
    <row r="1553" spans="1:17" x14ac:dyDescent="0.35">
      <c r="A1553" t="s">
        <v>3366</v>
      </c>
      <c r="B1553" s="1">
        <v>45435</v>
      </c>
      <c r="C1553" t="s">
        <v>1502</v>
      </c>
      <c r="D1553" t="s">
        <v>1710</v>
      </c>
      <c r="E1553" t="s">
        <v>1793</v>
      </c>
      <c r="F1553" t="str">
        <f>_xlfn.XLOOKUP(Table4[[#This Row],[Store_ID]],Table2[Store_ID],Table2[Region],"Unknown")</f>
        <v>South</v>
      </c>
      <c r="G1553">
        <v>1</v>
      </c>
      <c r="H1553">
        <f>IF(ISBLANK(G1553),AVERAGE(Table4[Quantity]),(G1553))</f>
        <v>1</v>
      </c>
      <c r="I1553">
        <v>46.66</v>
      </c>
      <c r="J1553">
        <f>IF(ISBLANK(I1553),AVERAGE(Table4[Unit_Price]),(I1553))</f>
        <v>46.66</v>
      </c>
      <c r="K1553">
        <v>0.2</v>
      </c>
      <c r="L1553">
        <f>Table4[[#This Row],[Quantity cleaned]]*Table4[[#This Row],[Unit Price Cleaned]]*(1-Table4[[#This Row],[Discount]])</f>
        <v>37.327999999999996</v>
      </c>
      <c r="M1553">
        <f>IF(ISBLANK(L1553),AVERAGE(Table4[Total Amount]),(L1553))</f>
        <v>37.327999999999996</v>
      </c>
      <c r="N1553" t="str">
        <f>_xlfn.XLOOKUP(Table4[[#This Row],[Product_ID]],Product_Dim[Product_ID],Product_Dim[Product_Name],"Missing")</f>
        <v>Wooden Bookshelf</v>
      </c>
      <c r="O1553" t="str">
        <f>_xlfn.XLOOKUP(Table4[[#This Row],[Product_ID]],Product_Dim[Product_ID],Product_Dim[Category],0)</f>
        <v>Home</v>
      </c>
      <c r="P1553">
        <f>_xlfn.XLOOKUP(Table4[[#This Row],[Product_ID]],Product_Dim[Product_ID],Product_Dim[Cost Cleaned2],"0")</f>
        <v>388.46</v>
      </c>
      <c r="Q1553" s="4">
        <f>IFERROR(Table4[[#This Row],[Total Amount]]-Table4[[#This Row],[Cost]]*Table4[[#This Row],[Quantity]],0)</f>
        <v>-351.13200000000001</v>
      </c>
    </row>
    <row r="1554" spans="1:17" x14ac:dyDescent="0.35">
      <c r="A1554" t="s">
        <v>3367</v>
      </c>
      <c r="B1554" s="1">
        <v>45447</v>
      </c>
      <c r="C1554" t="s">
        <v>35</v>
      </c>
      <c r="D1554" t="s">
        <v>1688</v>
      </c>
      <c r="E1554" t="s">
        <v>1786</v>
      </c>
      <c r="F1554" t="str">
        <f>_xlfn.XLOOKUP(Table4[[#This Row],[Store_ID]],Table2[Store_ID],Table2[Region],"Unknown")</f>
        <v>South</v>
      </c>
      <c r="G1554">
        <v>4</v>
      </c>
      <c r="H1554">
        <f>IF(ISBLANK(G1554),AVERAGE(Table4[Quantity]),(G1554))</f>
        <v>4</v>
      </c>
      <c r="I1554">
        <v>871.2</v>
      </c>
      <c r="J1554">
        <f>IF(ISBLANK(I1554),AVERAGE(Table4[Unit_Price]),(I1554))</f>
        <v>871.2</v>
      </c>
      <c r="K1554">
        <v>0.28999999999999998</v>
      </c>
      <c r="L1554">
        <f>Table4[[#This Row],[Quantity cleaned]]*Table4[[#This Row],[Unit Price Cleaned]]*(1-Table4[[#This Row],[Discount]])</f>
        <v>2474.2080000000001</v>
      </c>
      <c r="M1554">
        <f>IF(ISBLANK(L1554),AVERAGE(Table4[Total Amount]),(L1554))</f>
        <v>2474.2080000000001</v>
      </c>
      <c r="N1554" t="str">
        <f>_xlfn.XLOOKUP(Table4[[#This Row],[Product_ID]],Product_Dim[Product_ID],Product_Dim[Product_Name],"Missing")</f>
        <v>Shin Guards – Adult</v>
      </c>
      <c r="O1554" t="str">
        <f>_xlfn.XLOOKUP(Table4[[#This Row],[Product_ID]],Product_Dim[Product_ID],Product_Dim[Category],0)</f>
        <v>Sports</v>
      </c>
      <c r="P1554">
        <f>_xlfn.XLOOKUP(Table4[[#This Row],[Product_ID]],Product_Dim[Product_ID],Product_Dim[Cost Cleaned2],"0")</f>
        <v>107.06</v>
      </c>
      <c r="Q1554" s="4">
        <f>IFERROR(Table4[[#This Row],[Total Amount]]-Table4[[#This Row],[Cost]]*Table4[[#This Row],[Quantity]],0)</f>
        <v>2045.9680000000001</v>
      </c>
    </row>
    <row r="1555" spans="1:17" x14ac:dyDescent="0.35">
      <c r="A1555" t="s">
        <v>3368</v>
      </c>
      <c r="B1555" s="1">
        <v>45724</v>
      </c>
      <c r="C1555" t="s">
        <v>1179</v>
      </c>
      <c r="D1555" t="s">
        <v>1578</v>
      </c>
      <c r="E1555" t="s">
        <v>1793</v>
      </c>
      <c r="F1555" t="str">
        <f>_xlfn.XLOOKUP(Table4[[#This Row],[Store_ID]],Table2[Store_ID],Table2[Region],"Unknown")</f>
        <v>South</v>
      </c>
      <c r="G1555">
        <v>4</v>
      </c>
      <c r="H1555">
        <f>IF(ISBLANK(G1555),AVERAGE(Table4[Quantity]),(G1555))</f>
        <v>4</v>
      </c>
      <c r="I1555">
        <v>317.11</v>
      </c>
      <c r="J1555">
        <f>IF(ISBLANK(I1555),AVERAGE(Table4[Unit_Price]),(I1555))</f>
        <v>317.11</v>
      </c>
      <c r="K1555">
        <v>0.16</v>
      </c>
      <c r="L1555">
        <f>Table4[[#This Row],[Quantity cleaned]]*Table4[[#This Row],[Unit Price Cleaned]]*(1-Table4[[#This Row],[Discount]])</f>
        <v>1065.4896000000001</v>
      </c>
      <c r="M1555">
        <f>IF(ISBLANK(L1555),AVERAGE(Table4[Total Amount]),(L1555))</f>
        <v>1065.4896000000001</v>
      </c>
      <c r="N1555" t="str">
        <f>_xlfn.XLOOKUP(Table4[[#This Row],[Product_ID]],Product_Dim[Product_ID],Product_Dim[Product_Name],"Missing")</f>
        <v>Women's Denim Jeans</v>
      </c>
      <c r="O1555" t="str">
        <f>_xlfn.XLOOKUP(Table4[[#This Row],[Product_ID]],Product_Dim[Product_ID],Product_Dim[Category],0)</f>
        <v>Clothing</v>
      </c>
      <c r="P1555">
        <f>_xlfn.XLOOKUP(Table4[[#This Row],[Product_ID]],Product_Dim[Product_ID],Product_Dim[Cost Cleaned2],"0")</f>
        <v>254.04361702127662</v>
      </c>
      <c r="Q1555" s="4">
        <f>IFERROR(Table4[[#This Row],[Total Amount]]-Table4[[#This Row],[Cost]]*Table4[[#This Row],[Quantity]],0)</f>
        <v>49.315131914893641</v>
      </c>
    </row>
    <row r="1556" spans="1:17" x14ac:dyDescent="0.35">
      <c r="A1556" t="s">
        <v>3369</v>
      </c>
      <c r="B1556" s="1">
        <v>45338</v>
      </c>
      <c r="C1556" t="s">
        <v>819</v>
      </c>
      <c r="D1556" t="s">
        <v>1592</v>
      </c>
      <c r="E1556" t="s">
        <v>1791</v>
      </c>
      <c r="F1556" t="str">
        <f>_xlfn.XLOOKUP(Table4[[#This Row],[Store_ID]],Table2[Store_ID],Table2[Region],"Unknown")</f>
        <v>East</v>
      </c>
      <c r="G1556">
        <v>2</v>
      </c>
      <c r="H1556">
        <f>IF(ISBLANK(G1556),AVERAGE(Table4[Quantity]),(G1556))</f>
        <v>2</v>
      </c>
      <c r="I1556">
        <v>388.34</v>
      </c>
      <c r="J1556">
        <f>IF(ISBLANK(I1556),AVERAGE(Table4[Unit_Price]),(I1556))</f>
        <v>388.34</v>
      </c>
      <c r="K1556">
        <v>0.09</v>
      </c>
      <c r="L1556">
        <f>Table4[[#This Row],[Quantity cleaned]]*Table4[[#This Row],[Unit Price Cleaned]]*(1-Table4[[#This Row],[Discount]])</f>
        <v>706.77879999999993</v>
      </c>
      <c r="M1556">
        <f>IF(ISBLANK(L1556),AVERAGE(Table4[Total Amount]),(L1556))</f>
        <v>706.77879999999993</v>
      </c>
      <c r="N1556" t="str">
        <f>_xlfn.XLOOKUP(Table4[[#This Row],[Product_ID]],Product_Dim[Product_ID],Product_Dim[Product_Name],"Missing")</f>
        <v>Women's Scarf Set</v>
      </c>
      <c r="O1556" t="str">
        <f>_xlfn.XLOOKUP(Table4[[#This Row],[Product_ID]],Product_Dim[Product_ID],Product_Dim[Category],0)</f>
        <v>Clothing</v>
      </c>
      <c r="P1556">
        <f>_xlfn.XLOOKUP(Table4[[#This Row],[Product_ID]],Product_Dim[Product_ID],Product_Dim[Cost Cleaned2],"0")</f>
        <v>174.02</v>
      </c>
      <c r="Q1556" s="4">
        <f>IFERROR(Table4[[#This Row],[Total Amount]]-Table4[[#This Row],[Cost]]*Table4[[#This Row],[Quantity]],0)</f>
        <v>358.73879999999991</v>
      </c>
    </row>
    <row r="1557" spans="1:17" x14ac:dyDescent="0.35">
      <c r="A1557" t="s">
        <v>3370</v>
      </c>
      <c r="B1557" s="1">
        <v>45252</v>
      </c>
      <c r="C1557" t="s">
        <v>1000</v>
      </c>
      <c r="D1557" t="s">
        <v>1602</v>
      </c>
      <c r="E1557" t="s">
        <v>1770</v>
      </c>
      <c r="F1557" t="str">
        <f>_xlfn.XLOOKUP(Table4[[#This Row],[Store_ID]],Table2[Store_ID],Table2[Region],"Unknown")</f>
        <v>East</v>
      </c>
      <c r="G1557">
        <v>4</v>
      </c>
      <c r="H1557">
        <f>IF(ISBLANK(G1557),AVERAGE(Table4[Quantity]),(G1557))</f>
        <v>4</v>
      </c>
      <c r="I1557">
        <v>998.2</v>
      </c>
      <c r="J1557">
        <f>IF(ISBLANK(I1557),AVERAGE(Table4[Unit_Price]),(I1557))</f>
        <v>998.2</v>
      </c>
      <c r="K1557">
        <v>0.15</v>
      </c>
      <c r="L1557">
        <f>Table4[[#This Row],[Quantity cleaned]]*Table4[[#This Row],[Unit Price Cleaned]]*(1-Table4[[#This Row],[Discount]])</f>
        <v>3393.88</v>
      </c>
      <c r="M1557">
        <f>IF(ISBLANK(L1557),AVERAGE(Table4[Total Amount]),(L1557))</f>
        <v>3393.88</v>
      </c>
      <c r="N1557" t="str">
        <f>_xlfn.XLOOKUP(Table4[[#This Row],[Product_ID]],Product_Dim[Product_ID],Product_Dim[Product_Name],"Missing")</f>
        <v>Stainless Steel Cutlery Set</v>
      </c>
      <c r="O1557" t="str">
        <f>_xlfn.XLOOKUP(Table4[[#This Row],[Product_ID]],Product_Dim[Product_ID],Product_Dim[Category],0)</f>
        <v>Home</v>
      </c>
      <c r="P1557">
        <f>_xlfn.XLOOKUP(Table4[[#This Row],[Product_ID]],Product_Dim[Product_ID],Product_Dim[Cost Cleaned2],"0")</f>
        <v>19.52</v>
      </c>
      <c r="Q1557" s="4">
        <f>IFERROR(Table4[[#This Row],[Total Amount]]-Table4[[#This Row],[Cost]]*Table4[[#This Row],[Quantity]],0)</f>
        <v>3315.8</v>
      </c>
    </row>
    <row r="1558" spans="1:17" x14ac:dyDescent="0.35">
      <c r="A1558" t="s">
        <v>3371</v>
      </c>
      <c r="B1558" s="1">
        <v>45606</v>
      </c>
      <c r="C1558" t="s">
        <v>1511</v>
      </c>
      <c r="D1558" t="s">
        <v>1614</v>
      </c>
      <c r="E1558" t="s">
        <v>1746</v>
      </c>
      <c r="F1558" t="str">
        <f>_xlfn.XLOOKUP(Table4[[#This Row],[Store_ID]],Table2[Store_ID],Table2[Region],"Unknown")</f>
        <v>East</v>
      </c>
      <c r="G1558">
        <v>1</v>
      </c>
      <c r="H1558">
        <f>IF(ISBLANK(G1558),AVERAGE(Table4[Quantity]),(G1558))</f>
        <v>1</v>
      </c>
      <c r="I1558">
        <v>887.38</v>
      </c>
      <c r="J1558">
        <f>IF(ISBLANK(I1558),AVERAGE(Table4[Unit_Price]),(I1558))</f>
        <v>887.38</v>
      </c>
      <c r="K1558">
        <v>0.01</v>
      </c>
      <c r="L1558">
        <f>Table4[[#This Row],[Quantity cleaned]]*Table4[[#This Row],[Unit Price Cleaned]]*(1-Table4[[#This Row],[Discount]])</f>
        <v>878.50620000000004</v>
      </c>
      <c r="M1558">
        <f>IF(ISBLANK(L1558),AVERAGE(Table4[Total Amount]),(L1558))</f>
        <v>878.50620000000004</v>
      </c>
      <c r="N1558" t="str">
        <f>_xlfn.XLOOKUP(Table4[[#This Row],[Product_ID]],Product_Dim[Product_ID],Product_Dim[Product_Name],"Missing")</f>
        <v>Women's Summer Dress</v>
      </c>
      <c r="O1558" t="str">
        <f>_xlfn.XLOOKUP(Table4[[#This Row],[Product_ID]],Product_Dim[Product_ID],Product_Dim[Category],0)</f>
        <v>Clothing</v>
      </c>
      <c r="P1558">
        <f>_xlfn.XLOOKUP(Table4[[#This Row],[Product_ID]],Product_Dim[Product_ID],Product_Dim[Cost Cleaned2],"0")</f>
        <v>223.43</v>
      </c>
      <c r="Q1558" s="4">
        <f>IFERROR(Table4[[#This Row],[Total Amount]]-Table4[[#This Row],[Cost]]*Table4[[#This Row],[Quantity]],0)</f>
        <v>655.07619999999997</v>
      </c>
    </row>
    <row r="1559" spans="1:17" x14ac:dyDescent="0.35">
      <c r="A1559" t="s">
        <v>3372</v>
      </c>
      <c r="B1559" s="1">
        <v>45524</v>
      </c>
      <c r="C1559" t="s">
        <v>979</v>
      </c>
      <c r="D1559" t="s">
        <v>1616</v>
      </c>
      <c r="E1559" t="s">
        <v>1788</v>
      </c>
      <c r="F1559" t="str">
        <f>_xlfn.XLOOKUP(Table4[[#This Row],[Store_ID]],Table2[Store_ID],Table2[Region],"Unknown")</f>
        <v>North</v>
      </c>
      <c r="G1559">
        <v>4</v>
      </c>
      <c r="H1559">
        <f>IF(ISBLANK(G1559),AVERAGE(Table4[Quantity]),(G1559))</f>
        <v>4</v>
      </c>
      <c r="I1559">
        <v>332.97</v>
      </c>
      <c r="J1559">
        <f>IF(ISBLANK(I1559),AVERAGE(Table4[Unit_Price]),(I1559))</f>
        <v>332.97</v>
      </c>
      <c r="K1559">
        <v>0.28000000000000003</v>
      </c>
      <c r="L1559">
        <f>Table4[[#This Row],[Quantity cleaned]]*Table4[[#This Row],[Unit Price Cleaned]]*(1-Table4[[#This Row],[Discount]])</f>
        <v>958.95360000000005</v>
      </c>
      <c r="M1559">
        <f>IF(ISBLANK(L1559),AVERAGE(Table4[Total Amount]),(L1559))</f>
        <v>958.95360000000005</v>
      </c>
      <c r="N1559" t="str">
        <f>_xlfn.XLOOKUP(Table4[[#This Row],[Product_ID]],Product_Dim[Product_ID],Product_Dim[Product_Name],"Missing")</f>
        <v>Men's Casual Sneakers</v>
      </c>
      <c r="O1559" t="str">
        <f>_xlfn.XLOOKUP(Table4[[#This Row],[Product_ID]],Product_Dim[Product_ID],Product_Dim[Category],0)</f>
        <v>Clothing</v>
      </c>
      <c r="P1559">
        <f>_xlfn.XLOOKUP(Table4[[#This Row],[Product_ID]],Product_Dim[Product_ID],Product_Dim[Cost Cleaned2],"0")</f>
        <v>353.47</v>
      </c>
      <c r="Q1559" s="4">
        <f>IFERROR(Table4[[#This Row],[Total Amount]]-Table4[[#This Row],[Cost]]*Table4[[#This Row],[Quantity]],0)</f>
        <v>-454.92640000000006</v>
      </c>
    </row>
    <row r="1560" spans="1:17" x14ac:dyDescent="0.35">
      <c r="A1560" t="s">
        <v>3373</v>
      </c>
      <c r="B1560" s="1">
        <v>45934</v>
      </c>
      <c r="C1560" t="s">
        <v>88</v>
      </c>
      <c r="D1560" t="s">
        <v>1634</v>
      </c>
      <c r="E1560" t="s">
        <v>1746</v>
      </c>
      <c r="F1560" t="str">
        <f>_xlfn.XLOOKUP(Table4[[#This Row],[Store_ID]],Table2[Store_ID],Table2[Region],"Unknown")</f>
        <v>East</v>
      </c>
      <c r="G1560">
        <v>2</v>
      </c>
      <c r="H1560">
        <f>IF(ISBLANK(G1560),AVERAGE(Table4[Quantity]),(G1560))</f>
        <v>2</v>
      </c>
      <c r="I1560">
        <v>157.91</v>
      </c>
      <c r="J1560">
        <f>IF(ISBLANK(I1560),AVERAGE(Table4[Unit_Price]),(I1560))</f>
        <v>157.91</v>
      </c>
      <c r="K1560">
        <v>0.09</v>
      </c>
      <c r="L1560">
        <f>Table4[[#This Row],[Quantity cleaned]]*Table4[[#This Row],[Unit Price Cleaned]]*(1-Table4[[#This Row],[Discount]])</f>
        <v>287.39620000000002</v>
      </c>
      <c r="M1560">
        <f>IF(ISBLANK(L1560),AVERAGE(Table4[Total Amount]),(L1560))</f>
        <v>287.39620000000002</v>
      </c>
      <c r="N1560" t="str">
        <f>_xlfn.XLOOKUP(Table4[[#This Row],[Product_ID]],Product_Dim[Product_ID],Product_Dim[Product_Name],"Missing")</f>
        <v>Men's Winter Jacket</v>
      </c>
      <c r="O1560" t="str">
        <f>_xlfn.XLOOKUP(Table4[[#This Row],[Product_ID]],Product_Dim[Product_ID],Product_Dim[Category],0)</f>
        <v>Clothing</v>
      </c>
      <c r="P1560">
        <f>_xlfn.XLOOKUP(Table4[[#This Row],[Product_ID]],Product_Dim[Product_ID],Product_Dim[Cost Cleaned2],"0")</f>
        <v>167.34</v>
      </c>
      <c r="Q1560" s="4">
        <f>IFERROR(Table4[[#This Row],[Total Amount]]-Table4[[#This Row],[Cost]]*Table4[[#This Row],[Quantity]],0)</f>
        <v>-47.283799999999985</v>
      </c>
    </row>
    <row r="1561" spans="1:17" x14ac:dyDescent="0.35">
      <c r="A1561" t="s">
        <v>3374</v>
      </c>
      <c r="B1561" s="1">
        <v>45539</v>
      </c>
      <c r="C1561" t="s">
        <v>1110</v>
      </c>
      <c r="D1561" t="s">
        <v>1566</v>
      </c>
      <c r="E1561" t="s">
        <v>1804</v>
      </c>
      <c r="F1561" t="str">
        <f>_xlfn.XLOOKUP(Table4[[#This Row],[Store_ID]],Table2[Store_ID],Table2[Region],"Unknown")</f>
        <v>East</v>
      </c>
      <c r="G1561">
        <v>1</v>
      </c>
      <c r="H1561">
        <f>IF(ISBLANK(G1561),AVERAGE(Table4[Quantity]),(G1561))</f>
        <v>1</v>
      </c>
      <c r="I1561">
        <v>548.15</v>
      </c>
      <c r="J1561">
        <f>IF(ISBLANK(I1561),AVERAGE(Table4[Unit_Price]),(I1561))</f>
        <v>548.15</v>
      </c>
      <c r="K1561">
        <v>0.11</v>
      </c>
      <c r="L1561">
        <f>Table4[[#This Row],[Quantity cleaned]]*Table4[[#This Row],[Unit Price Cleaned]]*(1-Table4[[#This Row],[Discount]])</f>
        <v>487.8535</v>
      </c>
      <c r="M1561">
        <f>IF(ISBLANK(L1561),AVERAGE(Table4[Total Amount]),(L1561))</f>
        <v>487.8535</v>
      </c>
      <c r="N1561" t="str">
        <f>_xlfn.XLOOKUP(Table4[[#This Row],[Product_ID]],Product_Dim[Product_ID],Product_Dim[Product_Name],"Missing")</f>
        <v>Hair Strengthening Shampoo</v>
      </c>
      <c r="O1561" t="str">
        <f>_xlfn.XLOOKUP(Table4[[#This Row],[Product_ID]],Product_Dim[Product_ID],Product_Dim[Category],0)</f>
        <v>Beauty</v>
      </c>
      <c r="P1561">
        <f>_xlfn.XLOOKUP(Table4[[#This Row],[Product_ID]],Product_Dim[Product_ID],Product_Dim[Cost Cleaned2],"0")</f>
        <v>115.82</v>
      </c>
      <c r="Q1561" s="4">
        <f>IFERROR(Table4[[#This Row],[Total Amount]]-Table4[[#This Row],[Cost]]*Table4[[#This Row],[Quantity]],0)</f>
        <v>372.0335</v>
      </c>
    </row>
    <row r="1562" spans="1:17" x14ac:dyDescent="0.35">
      <c r="A1562" t="s">
        <v>3375</v>
      </c>
      <c r="B1562" s="1">
        <v>45555</v>
      </c>
      <c r="C1562" t="s">
        <v>676</v>
      </c>
      <c r="D1562" t="s">
        <v>1638</v>
      </c>
      <c r="E1562" t="s">
        <v>1795</v>
      </c>
      <c r="F1562" t="str">
        <f>_xlfn.XLOOKUP(Table4[[#This Row],[Store_ID]],Table2[Store_ID],Table2[Region],"Unknown")</f>
        <v>North</v>
      </c>
      <c r="G1562">
        <v>1</v>
      </c>
      <c r="H1562">
        <f>IF(ISBLANK(G1562),AVERAGE(Table4[Quantity]),(G1562))</f>
        <v>1</v>
      </c>
      <c r="I1562">
        <v>135.13</v>
      </c>
      <c r="J1562">
        <f>IF(ISBLANK(I1562),AVERAGE(Table4[Unit_Price]),(I1562))</f>
        <v>135.13</v>
      </c>
      <c r="K1562">
        <v>0.04</v>
      </c>
      <c r="L1562">
        <f>Table4[[#This Row],[Quantity cleaned]]*Table4[[#This Row],[Unit Price Cleaned]]*(1-Table4[[#This Row],[Discount]])</f>
        <v>129.72479999999999</v>
      </c>
      <c r="M1562">
        <f>IF(ISBLANK(L1562),AVERAGE(Table4[Total Amount]),(L1562))</f>
        <v>129.72479999999999</v>
      </c>
      <c r="N1562" t="str">
        <f>_xlfn.XLOOKUP(Table4[[#This Row],[Product_ID]],Product_Dim[Product_ID],Product_Dim[Product_Name],"Missing")</f>
        <v>Car Dashboard Phone Holder</v>
      </c>
      <c r="O1562" t="str">
        <f>_xlfn.XLOOKUP(Table4[[#This Row],[Product_ID]],Product_Dim[Product_ID],Product_Dim[Category],0)</f>
        <v>Electronics</v>
      </c>
      <c r="P1562">
        <f>_xlfn.XLOOKUP(Table4[[#This Row],[Product_ID]],Product_Dim[Product_ID],Product_Dim[Cost Cleaned2],"0")</f>
        <v>177.98</v>
      </c>
      <c r="Q1562" s="4">
        <f>IFERROR(Table4[[#This Row],[Total Amount]]-Table4[[#This Row],[Cost]]*Table4[[#This Row],[Quantity]],0)</f>
        <v>-48.255200000000002</v>
      </c>
    </row>
    <row r="1563" spans="1:17" x14ac:dyDescent="0.35">
      <c r="A1563" t="s">
        <v>3376</v>
      </c>
      <c r="B1563" s="1">
        <v>45281</v>
      </c>
      <c r="C1563" t="s">
        <v>706</v>
      </c>
      <c r="D1563" t="s">
        <v>1654</v>
      </c>
      <c r="E1563" t="s">
        <v>1760</v>
      </c>
      <c r="F1563" t="str">
        <f>_xlfn.XLOOKUP(Table4[[#This Row],[Store_ID]],Table2[Store_ID],Table2[Region],"Unknown")</f>
        <v>North</v>
      </c>
      <c r="G1563">
        <v>3</v>
      </c>
      <c r="H1563">
        <f>IF(ISBLANK(G1563),AVERAGE(Table4[Quantity]),(G1563))</f>
        <v>3</v>
      </c>
      <c r="I1563">
        <v>579.26</v>
      </c>
      <c r="J1563">
        <f>IF(ISBLANK(I1563),AVERAGE(Table4[Unit_Price]),(I1563))</f>
        <v>579.26</v>
      </c>
      <c r="K1563">
        <v>0.19</v>
      </c>
      <c r="L1563">
        <f>Table4[[#This Row],[Quantity cleaned]]*Table4[[#This Row],[Unit Price Cleaned]]*(1-Table4[[#This Row],[Discount]])</f>
        <v>1407.6018000000001</v>
      </c>
      <c r="M1563">
        <f>IF(ISBLANK(L1563),AVERAGE(Table4[Total Amount]),(L1563))</f>
        <v>1407.6018000000001</v>
      </c>
      <c r="N1563" t="str">
        <f>_xlfn.XLOOKUP(Table4[[#This Row],[Product_ID]],Product_Dim[Product_ID],Product_Dim[Product_Name],"Missing")</f>
        <v>Premium Blanket Throw</v>
      </c>
      <c r="O1563" t="str">
        <f>_xlfn.XLOOKUP(Table4[[#This Row],[Product_ID]],Product_Dim[Product_ID],Product_Dim[Category],0)</f>
        <v>Home</v>
      </c>
      <c r="P1563">
        <f>_xlfn.XLOOKUP(Table4[[#This Row],[Product_ID]],Product_Dim[Product_ID],Product_Dim[Cost Cleaned2],"0")</f>
        <v>461.47</v>
      </c>
      <c r="Q1563" s="4">
        <f>IFERROR(Table4[[#This Row],[Total Amount]]-Table4[[#This Row],[Cost]]*Table4[[#This Row],[Quantity]],0)</f>
        <v>23.191800000000057</v>
      </c>
    </row>
    <row r="1564" spans="1:17" x14ac:dyDescent="0.35">
      <c r="A1564" t="s">
        <v>3377</v>
      </c>
      <c r="B1564" s="1">
        <v>45582</v>
      </c>
      <c r="C1564" t="s">
        <v>1209</v>
      </c>
      <c r="D1564" t="s">
        <v>1576</v>
      </c>
      <c r="E1564" t="s">
        <v>1746</v>
      </c>
      <c r="F1564" t="str">
        <f>_xlfn.XLOOKUP(Table4[[#This Row],[Store_ID]],Table2[Store_ID],Table2[Region],"Unknown")</f>
        <v>East</v>
      </c>
      <c r="G1564">
        <v>1</v>
      </c>
      <c r="H1564">
        <f>IF(ISBLANK(G1564),AVERAGE(Table4[Quantity]),(G1564))</f>
        <v>1</v>
      </c>
      <c r="I1564">
        <v>465.63</v>
      </c>
      <c r="J1564">
        <f>IF(ISBLANK(I1564),AVERAGE(Table4[Unit_Price]),(I1564))</f>
        <v>465.63</v>
      </c>
      <c r="K1564">
        <v>0.25</v>
      </c>
      <c r="L1564">
        <f>Table4[[#This Row],[Quantity cleaned]]*Table4[[#This Row],[Unit Price Cleaned]]*(1-Table4[[#This Row],[Discount]])</f>
        <v>349.22249999999997</v>
      </c>
      <c r="M1564">
        <f>IF(ISBLANK(L1564),AVERAGE(Table4[Total Amount]),(L1564))</f>
        <v>349.22249999999997</v>
      </c>
      <c r="N1564" t="str">
        <f>_xlfn.XLOOKUP(Table4[[#This Row],[Product_ID]],Product_Dim[Product_ID],Product_Dim[Product_Name],"Missing")</f>
        <v>Soccer Training Cone Set</v>
      </c>
      <c r="O1564" t="str">
        <f>_xlfn.XLOOKUP(Table4[[#This Row],[Product_ID]],Product_Dim[Product_ID],Product_Dim[Category],0)</f>
        <v>Sports</v>
      </c>
      <c r="P1564">
        <f>_xlfn.XLOOKUP(Table4[[#This Row],[Product_ID]],Product_Dim[Product_ID],Product_Dim[Cost Cleaned2],"0")</f>
        <v>144.53</v>
      </c>
      <c r="Q1564" s="4">
        <f>IFERROR(Table4[[#This Row],[Total Amount]]-Table4[[#This Row],[Cost]]*Table4[[#This Row],[Quantity]],0)</f>
        <v>204.69249999999997</v>
      </c>
    </row>
    <row r="1565" spans="1:17" x14ac:dyDescent="0.35">
      <c r="A1565" t="s">
        <v>3378</v>
      </c>
      <c r="B1565" s="1">
        <v>45372</v>
      </c>
      <c r="C1565" t="s">
        <v>176</v>
      </c>
      <c r="D1565" t="s">
        <v>1694</v>
      </c>
      <c r="E1565" t="s">
        <v>1798</v>
      </c>
      <c r="F1565" t="str">
        <f>_xlfn.XLOOKUP(Table4[[#This Row],[Store_ID]],Table2[Store_ID],Table2[Region],"Unknown")</f>
        <v>West</v>
      </c>
      <c r="G1565">
        <v>2</v>
      </c>
      <c r="H1565">
        <f>IF(ISBLANK(G1565),AVERAGE(Table4[Quantity]),(G1565))</f>
        <v>2</v>
      </c>
      <c r="I1565">
        <v>675.61</v>
      </c>
      <c r="J1565">
        <f>IF(ISBLANK(I1565),AVERAGE(Table4[Unit_Price]),(I1565))</f>
        <v>675.61</v>
      </c>
      <c r="K1565">
        <v>0.08</v>
      </c>
      <c r="L1565">
        <f>Table4[[#This Row],[Quantity cleaned]]*Table4[[#This Row],[Unit Price Cleaned]]*(1-Table4[[#This Row],[Discount]])</f>
        <v>1243.1224</v>
      </c>
      <c r="M1565">
        <f>IF(ISBLANK(L1565),AVERAGE(Table4[Total Amount]),(L1565))</f>
        <v>1243.1224</v>
      </c>
      <c r="N1565" t="str">
        <f>_xlfn.XLOOKUP(Table4[[#This Row],[Product_ID]],Product_Dim[Product_ID],Product_Dim[Product_Name],"Missing")</f>
        <v>Wireless Mouse</v>
      </c>
      <c r="O1565" t="str">
        <f>_xlfn.XLOOKUP(Table4[[#This Row],[Product_ID]],Product_Dim[Product_ID],Product_Dim[Category],0)</f>
        <v>Electronics</v>
      </c>
      <c r="P1565">
        <f>_xlfn.XLOOKUP(Table4[[#This Row],[Product_ID]],Product_Dim[Product_ID],Product_Dim[Cost Cleaned2],"0")</f>
        <v>392.89</v>
      </c>
      <c r="Q1565" s="4">
        <f>IFERROR(Table4[[#This Row],[Total Amount]]-Table4[[#This Row],[Cost]]*Table4[[#This Row],[Quantity]],0)</f>
        <v>457.3424</v>
      </c>
    </row>
    <row r="1566" spans="1:17" x14ac:dyDescent="0.35">
      <c r="A1566" t="s">
        <v>3379</v>
      </c>
      <c r="B1566" s="1">
        <v>45458</v>
      </c>
      <c r="C1566" t="s">
        <v>1287</v>
      </c>
      <c r="D1566" t="s">
        <v>1608</v>
      </c>
      <c r="E1566" t="s">
        <v>1770</v>
      </c>
      <c r="F1566" t="str">
        <f>_xlfn.XLOOKUP(Table4[[#This Row],[Store_ID]],Table2[Store_ID],Table2[Region],"Unknown")</f>
        <v>East</v>
      </c>
      <c r="G1566">
        <v>1</v>
      </c>
      <c r="H1566">
        <f>IF(ISBLANK(G1566),AVERAGE(Table4[Quantity]),(G1566))</f>
        <v>1</v>
      </c>
      <c r="I1566">
        <v>718.99</v>
      </c>
      <c r="J1566">
        <f>IF(ISBLANK(I1566),AVERAGE(Table4[Unit_Price]),(I1566))</f>
        <v>718.99</v>
      </c>
      <c r="K1566">
        <v>0.08</v>
      </c>
      <c r="L1566">
        <f>Table4[[#This Row],[Quantity cleaned]]*Table4[[#This Row],[Unit Price Cleaned]]*(1-Table4[[#This Row],[Discount]])</f>
        <v>661.47080000000005</v>
      </c>
      <c r="M1566">
        <f>IF(ISBLANK(L1566),AVERAGE(Table4[Total Amount]),(L1566))</f>
        <v>661.47080000000005</v>
      </c>
      <c r="N1566" t="str">
        <f>_xlfn.XLOOKUP(Table4[[#This Row],[Product_ID]],Product_Dim[Product_ID],Product_Dim[Product_Name],"Missing")</f>
        <v>Modern Wall Clock</v>
      </c>
      <c r="O1566" t="str">
        <f>_xlfn.XLOOKUP(Table4[[#This Row],[Product_ID]],Product_Dim[Product_ID],Product_Dim[Category],0)</f>
        <v>Home</v>
      </c>
      <c r="P1566">
        <f>_xlfn.XLOOKUP(Table4[[#This Row],[Product_ID]],Product_Dim[Product_ID],Product_Dim[Cost Cleaned2],"0")</f>
        <v>179.77</v>
      </c>
      <c r="Q1566" s="4">
        <f>IFERROR(Table4[[#This Row],[Total Amount]]-Table4[[#This Row],[Cost]]*Table4[[#This Row],[Quantity]],0)</f>
        <v>481.70080000000007</v>
      </c>
    </row>
    <row r="1567" spans="1:17" x14ac:dyDescent="0.35">
      <c r="A1567" t="s">
        <v>3380</v>
      </c>
      <c r="B1567" s="1">
        <v>45943</v>
      </c>
      <c r="C1567" t="s">
        <v>1170</v>
      </c>
      <c r="D1567" t="s">
        <v>1570</v>
      </c>
      <c r="E1567" t="s">
        <v>1783</v>
      </c>
      <c r="F1567" t="str">
        <f>_xlfn.XLOOKUP(Table4[[#This Row],[Store_ID]],Table2[Store_ID],Table2[Region],"Unknown")</f>
        <v>East</v>
      </c>
      <c r="G1567">
        <v>2</v>
      </c>
      <c r="H1567">
        <f>IF(ISBLANK(G1567),AVERAGE(Table4[Quantity]),(G1567))</f>
        <v>2</v>
      </c>
      <c r="I1567">
        <v>675.65</v>
      </c>
      <c r="J1567">
        <f>IF(ISBLANK(I1567),AVERAGE(Table4[Unit_Price]),(I1567))</f>
        <v>675.65</v>
      </c>
      <c r="K1567">
        <v>0.2</v>
      </c>
      <c r="L1567">
        <f>Table4[[#This Row],[Quantity cleaned]]*Table4[[#This Row],[Unit Price Cleaned]]*(1-Table4[[#This Row],[Discount]])</f>
        <v>1081.04</v>
      </c>
      <c r="M1567">
        <f>IF(ISBLANK(L1567),AVERAGE(Table4[Total Amount]),(L1567))</f>
        <v>1081.04</v>
      </c>
      <c r="N1567" t="str">
        <f>_xlfn.XLOOKUP(Table4[[#This Row],[Product_ID]],Product_Dim[Product_ID],Product_Dim[Product_Name],"Missing")</f>
        <v>Decorative Wall Mirror</v>
      </c>
      <c r="O1567" t="str">
        <f>_xlfn.XLOOKUP(Table4[[#This Row],[Product_ID]],Product_Dim[Product_ID],Product_Dim[Category],0)</f>
        <v>Home</v>
      </c>
      <c r="P1567">
        <f>_xlfn.XLOOKUP(Table4[[#This Row],[Product_ID]],Product_Dim[Product_ID],Product_Dim[Cost Cleaned2],"0")</f>
        <v>48.01</v>
      </c>
      <c r="Q1567" s="4">
        <f>IFERROR(Table4[[#This Row],[Total Amount]]-Table4[[#This Row],[Cost]]*Table4[[#This Row],[Quantity]],0)</f>
        <v>985.02</v>
      </c>
    </row>
    <row r="1568" spans="1:17" x14ac:dyDescent="0.35">
      <c r="A1568" t="s">
        <v>3381</v>
      </c>
      <c r="B1568" s="1">
        <v>45374</v>
      </c>
      <c r="C1568" t="s">
        <v>1051</v>
      </c>
      <c r="D1568" t="s">
        <v>1732</v>
      </c>
      <c r="E1568" t="s">
        <v>1795</v>
      </c>
      <c r="F1568" t="str">
        <f>_xlfn.XLOOKUP(Table4[[#This Row],[Store_ID]],Table2[Store_ID],Table2[Region],"Unknown")</f>
        <v>North</v>
      </c>
      <c r="G1568">
        <v>4</v>
      </c>
      <c r="H1568">
        <f>IF(ISBLANK(G1568),AVERAGE(Table4[Quantity]),(G1568))</f>
        <v>4</v>
      </c>
      <c r="I1568">
        <v>284.24</v>
      </c>
      <c r="J1568">
        <f>IF(ISBLANK(I1568),AVERAGE(Table4[Unit_Price]),(I1568))</f>
        <v>284.24</v>
      </c>
      <c r="K1568">
        <v>0.1</v>
      </c>
      <c r="L1568">
        <f>Table4[[#This Row],[Quantity cleaned]]*Table4[[#This Row],[Unit Price Cleaned]]*(1-Table4[[#This Row],[Discount]])</f>
        <v>1023.264</v>
      </c>
      <c r="M1568">
        <f>IF(ISBLANK(L1568),AVERAGE(Table4[Total Amount]),(L1568))</f>
        <v>1023.264</v>
      </c>
      <c r="N1568" t="str">
        <f>_xlfn.XLOOKUP(Table4[[#This Row],[Product_ID]],Product_Dim[Product_ID],Product_Dim[Product_Name],"Missing")</f>
        <v>Sports Stopwatch Basic</v>
      </c>
      <c r="O1568" t="str">
        <f>_xlfn.XLOOKUP(Table4[[#This Row],[Product_ID]],Product_Dim[Product_ID],Product_Dim[Category],0)</f>
        <v>Sports</v>
      </c>
      <c r="P1568">
        <f>_xlfn.XLOOKUP(Table4[[#This Row],[Product_ID]],Product_Dim[Product_ID],Product_Dim[Cost Cleaned2],"0")</f>
        <v>60.65</v>
      </c>
      <c r="Q1568" s="4">
        <f>IFERROR(Table4[[#This Row],[Total Amount]]-Table4[[#This Row],[Cost]]*Table4[[#This Row],[Quantity]],0)</f>
        <v>780.66399999999999</v>
      </c>
    </row>
    <row r="1569" spans="1:17" x14ac:dyDescent="0.35">
      <c r="A1569" t="s">
        <v>3382</v>
      </c>
      <c r="B1569" s="1">
        <v>45374</v>
      </c>
      <c r="C1569" t="s">
        <v>688</v>
      </c>
      <c r="D1569" t="s">
        <v>1540</v>
      </c>
      <c r="E1569" t="s">
        <v>1760</v>
      </c>
      <c r="F1569" t="str">
        <f>_xlfn.XLOOKUP(Table4[[#This Row],[Store_ID]],Table2[Store_ID],Table2[Region],"Unknown")</f>
        <v>North</v>
      </c>
      <c r="G1569">
        <v>1</v>
      </c>
      <c r="H1569">
        <f>IF(ISBLANK(G1569),AVERAGE(Table4[Quantity]),(G1569))</f>
        <v>1</v>
      </c>
      <c r="I1569">
        <v>94.26</v>
      </c>
      <c r="J1569">
        <f>IF(ISBLANK(I1569),AVERAGE(Table4[Unit_Price]),(I1569))</f>
        <v>94.26</v>
      </c>
      <c r="K1569">
        <v>0.18</v>
      </c>
      <c r="L1569">
        <f>Table4[[#This Row],[Quantity cleaned]]*Table4[[#This Row],[Unit Price Cleaned]]*(1-Table4[[#This Row],[Discount]])</f>
        <v>77.293200000000013</v>
      </c>
      <c r="M1569">
        <f>IF(ISBLANK(L1569),AVERAGE(Table4[Total Amount]),(L1569))</f>
        <v>77.293200000000013</v>
      </c>
      <c r="N1569" t="str">
        <f>_xlfn.XLOOKUP(Table4[[#This Row],[Product_ID]],Product_Dim[Product_ID],Product_Dim[Product_Name],"Missing")</f>
        <v>Men's Graphic T-Shirt</v>
      </c>
      <c r="O1569" t="str">
        <f>_xlfn.XLOOKUP(Table4[[#This Row],[Product_ID]],Product_Dim[Product_ID],Product_Dim[Category],0)</f>
        <v>Clothing</v>
      </c>
      <c r="P1569">
        <f>_xlfn.XLOOKUP(Table4[[#This Row],[Product_ID]],Product_Dim[Product_ID],Product_Dim[Cost Cleaned2],"0")</f>
        <v>342.56</v>
      </c>
      <c r="Q1569" s="4">
        <f>IFERROR(Table4[[#This Row],[Total Amount]]-Table4[[#This Row],[Cost]]*Table4[[#This Row],[Quantity]],0)</f>
        <v>-265.26679999999999</v>
      </c>
    </row>
    <row r="1570" spans="1:17" x14ac:dyDescent="0.35">
      <c r="A1570" t="s">
        <v>3383</v>
      </c>
      <c r="B1570" s="1">
        <v>45789</v>
      </c>
      <c r="C1570" t="s">
        <v>1287</v>
      </c>
      <c r="D1570" t="s">
        <v>1551</v>
      </c>
      <c r="E1570" t="s">
        <v>1783</v>
      </c>
      <c r="F1570" t="str">
        <f>_xlfn.XLOOKUP(Table4[[#This Row],[Store_ID]],Table2[Store_ID],Table2[Region],"Unknown")</f>
        <v>East</v>
      </c>
      <c r="G1570">
        <v>4</v>
      </c>
      <c r="H1570">
        <f>IF(ISBLANK(G1570),AVERAGE(Table4[Quantity]),(G1570))</f>
        <v>4</v>
      </c>
      <c r="I1570">
        <v>458.58</v>
      </c>
      <c r="J1570">
        <f>IF(ISBLANK(I1570),AVERAGE(Table4[Unit_Price]),(I1570))</f>
        <v>458.58</v>
      </c>
      <c r="K1570">
        <v>0.28999999999999998</v>
      </c>
      <c r="L1570">
        <f>Table4[[#This Row],[Quantity cleaned]]*Table4[[#This Row],[Unit Price Cleaned]]*(1-Table4[[#This Row],[Discount]])</f>
        <v>1302.3671999999999</v>
      </c>
      <c r="M1570">
        <f>IF(ISBLANK(L1570),AVERAGE(Table4[Total Amount]),(L1570))</f>
        <v>1302.3671999999999</v>
      </c>
      <c r="N1570" t="str">
        <f>_xlfn.XLOOKUP(Table4[[#This Row],[Product_ID]],Product_Dim[Product_ID],Product_Dim[Product_Name],"Missing")</f>
        <v>Herbal Face Moisturizer</v>
      </c>
      <c r="O1570" t="str">
        <f>_xlfn.XLOOKUP(Table4[[#This Row],[Product_ID]],Product_Dim[Product_ID],Product_Dim[Category],0)</f>
        <v>Beauty</v>
      </c>
      <c r="P1570">
        <f>_xlfn.XLOOKUP(Table4[[#This Row],[Product_ID]],Product_Dim[Product_ID],Product_Dim[Cost Cleaned2],"0")</f>
        <v>312.8</v>
      </c>
      <c r="Q1570" s="4">
        <f>IFERROR(Table4[[#This Row],[Total Amount]]-Table4[[#This Row],[Cost]]*Table4[[#This Row],[Quantity]],0)</f>
        <v>51.167199999999866</v>
      </c>
    </row>
    <row r="1571" spans="1:17" x14ac:dyDescent="0.35">
      <c r="A1571" t="s">
        <v>3384</v>
      </c>
      <c r="B1571" s="1">
        <v>45452</v>
      </c>
      <c r="C1571" t="s">
        <v>391</v>
      </c>
      <c r="D1571" t="s">
        <v>1672</v>
      </c>
      <c r="E1571" t="s">
        <v>1783</v>
      </c>
      <c r="F1571" t="str">
        <f>_xlfn.XLOOKUP(Table4[[#This Row],[Store_ID]],Table2[Store_ID],Table2[Region],"Unknown")</f>
        <v>East</v>
      </c>
      <c r="G1571">
        <v>4</v>
      </c>
      <c r="H1571">
        <f>IF(ISBLANK(G1571),AVERAGE(Table4[Quantity]),(G1571))</f>
        <v>4</v>
      </c>
      <c r="I1571">
        <v>704.49</v>
      </c>
      <c r="J1571">
        <f>IF(ISBLANK(I1571),AVERAGE(Table4[Unit_Price]),(I1571))</f>
        <v>704.49</v>
      </c>
      <c r="K1571">
        <v>0.05</v>
      </c>
      <c r="L1571">
        <f>Table4[[#This Row],[Quantity cleaned]]*Table4[[#This Row],[Unit Price Cleaned]]*(1-Table4[[#This Row],[Discount]])</f>
        <v>2677.0619999999999</v>
      </c>
      <c r="M1571">
        <f>IF(ISBLANK(L1571),AVERAGE(Table4[Total Amount]),(L1571))</f>
        <v>2677.0619999999999</v>
      </c>
      <c r="N1571" t="str">
        <f>_xlfn.XLOOKUP(Table4[[#This Row],[Product_ID]],Product_Dim[Product_ID],Product_Dim[Product_Name],"Missing")</f>
        <v>Adjustable Dumbbells 20kg</v>
      </c>
      <c r="O1571" t="str">
        <f>_xlfn.XLOOKUP(Table4[[#This Row],[Product_ID]],Product_Dim[Product_ID],Product_Dim[Category],0)</f>
        <v>Sports</v>
      </c>
      <c r="P1571">
        <f>_xlfn.XLOOKUP(Table4[[#This Row],[Product_ID]],Product_Dim[Product_ID],Product_Dim[Cost Cleaned2],"0")</f>
        <v>240.63</v>
      </c>
      <c r="Q1571" s="4">
        <f>IFERROR(Table4[[#This Row],[Total Amount]]-Table4[[#This Row],[Cost]]*Table4[[#This Row],[Quantity]],0)</f>
        <v>1714.5419999999999</v>
      </c>
    </row>
    <row r="1572" spans="1:17" x14ac:dyDescent="0.35">
      <c r="A1572" t="s">
        <v>3385</v>
      </c>
      <c r="B1572" s="1">
        <v>45284</v>
      </c>
      <c r="C1572" t="s">
        <v>125</v>
      </c>
      <c r="D1572" t="s">
        <v>1596</v>
      </c>
      <c r="E1572" t="s">
        <v>1807</v>
      </c>
      <c r="F1572" t="str">
        <f>_xlfn.XLOOKUP(Table4[[#This Row],[Store_ID]],Table2[Store_ID],Table2[Region],"Unknown")</f>
        <v>East</v>
      </c>
      <c r="G1572">
        <v>4</v>
      </c>
      <c r="H1572">
        <f>IF(ISBLANK(G1572),AVERAGE(Table4[Quantity]),(G1572))</f>
        <v>4</v>
      </c>
      <c r="I1572">
        <v>822.32</v>
      </c>
      <c r="J1572">
        <f>IF(ISBLANK(I1572),AVERAGE(Table4[Unit_Price]),(I1572))</f>
        <v>822.32</v>
      </c>
      <c r="K1572">
        <v>0.26</v>
      </c>
      <c r="L1572">
        <f>Table4[[#This Row],[Quantity cleaned]]*Table4[[#This Row],[Unit Price Cleaned]]*(1-Table4[[#This Row],[Discount]])</f>
        <v>2434.0672</v>
      </c>
      <c r="M1572">
        <f>IF(ISBLANK(L1572),AVERAGE(Table4[Total Amount]),(L1572))</f>
        <v>2434.0672</v>
      </c>
      <c r="N1572" t="str">
        <f>_xlfn.XLOOKUP(Table4[[#This Row],[Product_ID]],Product_Dim[Product_ID],Product_Dim[Product_Name],"Missing")</f>
        <v>Decorative Floor Vase</v>
      </c>
      <c r="O1572" t="str">
        <f>_xlfn.XLOOKUP(Table4[[#This Row],[Product_ID]],Product_Dim[Product_ID],Product_Dim[Category],0)</f>
        <v>Home</v>
      </c>
      <c r="P1572">
        <f>_xlfn.XLOOKUP(Table4[[#This Row],[Product_ID]],Product_Dim[Product_ID],Product_Dim[Cost Cleaned2],"0")</f>
        <v>254.04361702127662</v>
      </c>
      <c r="Q1572" s="4">
        <f>IFERROR(Table4[[#This Row],[Total Amount]]-Table4[[#This Row],[Cost]]*Table4[[#This Row],[Quantity]],0)</f>
        <v>1417.8927319148934</v>
      </c>
    </row>
    <row r="1573" spans="1:17" x14ac:dyDescent="0.35">
      <c r="A1573" t="s">
        <v>3386</v>
      </c>
      <c r="B1573" s="1">
        <v>45325</v>
      </c>
      <c r="C1573" t="s">
        <v>780</v>
      </c>
      <c r="D1573" t="s">
        <v>1545</v>
      </c>
      <c r="E1573" t="s">
        <v>1791</v>
      </c>
      <c r="F1573" t="str">
        <f>_xlfn.XLOOKUP(Table4[[#This Row],[Store_ID]],Table2[Store_ID],Table2[Region],"Unknown")</f>
        <v>East</v>
      </c>
      <c r="G1573">
        <v>4</v>
      </c>
      <c r="H1573">
        <f>IF(ISBLANK(G1573),AVERAGE(Table4[Quantity]),(G1573))</f>
        <v>4</v>
      </c>
      <c r="I1573">
        <v>785.41</v>
      </c>
      <c r="J1573">
        <f>IF(ISBLANK(I1573),AVERAGE(Table4[Unit_Price]),(I1573))</f>
        <v>785.41</v>
      </c>
      <c r="K1573">
        <v>0.13</v>
      </c>
      <c r="L1573">
        <f>Table4[[#This Row],[Quantity cleaned]]*Table4[[#This Row],[Unit Price Cleaned]]*(1-Table4[[#This Row],[Discount]])</f>
        <v>2733.2267999999999</v>
      </c>
      <c r="M1573">
        <f>IF(ISBLANK(L1573),AVERAGE(Table4[Total Amount]),(L1573))</f>
        <v>2733.2267999999999</v>
      </c>
      <c r="N1573" t="str">
        <f>_xlfn.XLOOKUP(Table4[[#This Row],[Product_ID]],Product_Dim[Product_ID],Product_Dim[Product_Name],"Missing")</f>
        <v>Men's Running Jacket</v>
      </c>
      <c r="O1573" t="str">
        <f>_xlfn.XLOOKUP(Table4[[#This Row],[Product_ID]],Product_Dim[Product_ID],Product_Dim[Category],0)</f>
        <v>Clothing</v>
      </c>
      <c r="P1573">
        <f>_xlfn.XLOOKUP(Table4[[#This Row],[Product_ID]],Product_Dim[Product_ID],Product_Dim[Cost Cleaned2],"0")</f>
        <v>364.67</v>
      </c>
      <c r="Q1573" s="4">
        <f>IFERROR(Table4[[#This Row],[Total Amount]]-Table4[[#This Row],[Cost]]*Table4[[#This Row],[Quantity]],0)</f>
        <v>1274.5467999999998</v>
      </c>
    </row>
    <row r="1574" spans="1:17" x14ac:dyDescent="0.35">
      <c r="A1574" t="s">
        <v>3387</v>
      </c>
      <c r="B1574" s="1">
        <v>45465</v>
      </c>
      <c r="C1574" t="s">
        <v>122</v>
      </c>
      <c r="D1574" t="s">
        <v>1620</v>
      </c>
      <c r="E1574" t="s">
        <v>1793</v>
      </c>
      <c r="F1574" t="str">
        <f>_xlfn.XLOOKUP(Table4[[#This Row],[Store_ID]],Table2[Store_ID],Table2[Region],"Unknown")</f>
        <v>South</v>
      </c>
      <c r="G1574">
        <v>1</v>
      </c>
      <c r="H1574">
        <f>IF(ISBLANK(G1574),AVERAGE(Table4[Quantity]),(G1574))</f>
        <v>1</v>
      </c>
      <c r="I1574">
        <v>405.8</v>
      </c>
      <c r="J1574">
        <f>IF(ISBLANK(I1574),AVERAGE(Table4[Unit_Price]),(I1574))</f>
        <v>405.8</v>
      </c>
      <c r="K1574">
        <v>0.11</v>
      </c>
      <c r="L1574">
        <f>Table4[[#This Row],[Quantity cleaned]]*Table4[[#This Row],[Unit Price Cleaned]]*(1-Table4[[#This Row],[Discount]])</f>
        <v>361.16200000000003</v>
      </c>
      <c r="M1574">
        <f>IF(ISBLANK(L1574),AVERAGE(Table4[Total Amount]),(L1574))</f>
        <v>361.16200000000003</v>
      </c>
      <c r="N1574" t="str">
        <f>_xlfn.XLOOKUP(Table4[[#This Row],[Product_ID]],Product_Dim[Product_ID],Product_Dim[Product_Name],"Missing")</f>
        <v>Portable Power Bank</v>
      </c>
      <c r="O1574" t="str">
        <f>_xlfn.XLOOKUP(Table4[[#This Row],[Product_ID]],Product_Dim[Product_ID],Product_Dim[Category],0)</f>
        <v>Electronics</v>
      </c>
      <c r="P1574">
        <f>_xlfn.XLOOKUP(Table4[[#This Row],[Product_ID]],Product_Dim[Product_ID],Product_Dim[Cost Cleaned2],"0")</f>
        <v>326.06</v>
      </c>
      <c r="Q1574" s="4">
        <f>IFERROR(Table4[[#This Row],[Total Amount]]-Table4[[#This Row],[Cost]]*Table4[[#This Row],[Quantity]],0)</f>
        <v>35.102000000000032</v>
      </c>
    </row>
    <row r="1575" spans="1:17" x14ac:dyDescent="0.35">
      <c r="A1575" t="s">
        <v>3388</v>
      </c>
      <c r="B1575" s="1">
        <v>45612</v>
      </c>
      <c r="C1575" t="s">
        <v>1338</v>
      </c>
      <c r="D1575" t="s">
        <v>1724</v>
      </c>
      <c r="E1575" t="s">
        <v>1780</v>
      </c>
      <c r="F1575" t="str">
        <f>_xlfn.XLOOKUP(Table4[[#This Row],[Store_ID]],Table2[Store_ID],Table2[Region],"Unknown")</f>
        <v>South</v>
      </c>
      <c r="G1575">
        <v>2</v>
      </c>
      <c r="H1575">
        <f>IF(ISBLANK(G1575),AVERAGE(Table4[Quantity]),(G1575))</f>
        <v>2</v>
      </c>
      <c r="I1575">
        <v>976.83</v>
      </c>
      <c r="J1575">
        <f>IF(ISBLANK(I1575),AVERAGE(Table4[Unit_Price]),(I1575))</f>
        <v>976.83</v>
      </c>
      <c r="K1575">
        <v>0.1</v>
      </c>
      <c r="L1575">
        <f>Table4[[#This Row],[Quantity cleaned]]*Table4[[#This Row],[Unit Price Cleaned]]*(1-Table4[[#This Row],[Discount]])</f>
        <v>1758.2940000000001</v>
      </c>
      <c r="M1575">
        <f>IF(ISBLANK(L1575),AVERAGE(Table4[Total Amount]),(L1575))</f>
        <v>1758.2940000000001</v>
      </c>
      <c r="N1575" t="str">
        <f>_xlfn.XLOOKUP(Table4[[#This Row],[Product_ID]],Product_Dim[Product_ID],Product_Dim[Product_Name],"Missing")</f>
        <v>Women's High Heels</v>
      </c>
      <c r="O1575" t="str">
        <f>_xlfn.XLOOKUP(Table4[[#This Row],[Product_ID]],Product_Dim[Product_ID],Product_Dim[Category],0)</f>
        <v>Clothing</v>
      </c>
      <c r="P1575">
        <f>_xlfn.XLOOKUP(Table4[[#This Row],[Product_ID]],Product_Dim[Product_ID],Product_Dim[Cost Cleaned2],"0")</f>
        <v>438.25</v>
      </c>
      <c r="Q1575" s="4">
        <f>IFERROR(Table4[[#This Row],[Total Amount]]-Table4[[#This Row],[Cost]]*Table4[[#This Row],[Quantity]],0)</f>
        <v>881.7940000000001</v>
      </c>
    </row>
    <row r="1576" spans="1:17" x14ac:dyDescent="0.35">
      <c r="A1576" t="s">
        <v>3389</v>
      </c>
      <c r="B1576" s="1">
        <v>45472</v>
      </c>
      <c r="C1576" t="s">
        <v>864</v>
      </c>
      <c r="D1576" t="s">
        <v>1670</v>
      </c>
      <c r="E1576" t="s">
        <v>1755</v>
      </c>
      <c r="F1576" t="str">
        <f>_xlfn.XLOOKUP(Table4[[#This Row],[Store_ID]],Table2[Store_ID],Table2[Region],"Unknown")</f>
        <v>South</v>
      </c>
      <c r="G1576">
        <v>1</v>
      </c>
      <c r="H1576">
        <f>IF(ISBLANK(G1576),AVERAGE(Table4[Quantity]),(G1576))</f>
        <v>1</v>
      </c>
      <c r="I1576">
        <v>644.15</v>
      </c>
      <c r="J1576">
        <f>IF(ISBLANK(I1576),AVERAGE(Table4[Unit_Price]),(I1576))</f>
        <v>644.15</v>
      </c>
      <c r="K1576">
        <v>0.06</v>
      </c>
      <c r="L1576">
        <f>Table4[[#This Row],[Quantity cleaned]]*Table4[[#This Row],[Unit Price Cleaned]]*(1-Table4[[#This Row],[Discount]])</f>
        <v>605.50099999999998</v>
      </c>
      <c r="M1576">
        <f>IF(ISBLANK(L1576),AVERAGE(Table4[Total Amount]),(L1576))</f>
        <v>605.50099999999998</v>
      </c>
      <c r="N1576" t="str">
        <f>_xlfn.XLOOKUP(Table4[[#This Row],[Product_ID]],Product_Dim[Product_ID],Product_Dim[Product_Name],"Missing")</f>
        <v>Matte Lipstick Set</v>
      </c>
      <c r="O1576" t="str">
        <f>_xlfn.XLOOKUP(Table4[[#This Row],[Product_ID]],Product_Dim[Product_ID],Product_Dim[Category],0)</f>
        <v>Beauty</v>
      </c>
      <c r="P1576">
        <f>_xlfn.XLOOKUP(Table4[[#This Row],[Product_ID]],Product_Dim[Product_ID],Product_Dim[Cost Cleaned2],"0")</f>
        <v>299.11</v>
      </c>
      <c r="Q1576" s="4">
        <f>IFERROR(Table4[[#This Row],[Total Amount]]-Table4[[#This Row],[Cost]]*Table4[[#This Row],[Quantity]],0)</f>
        <v>306.39099999999996</v>
      </c>
    </row>
    <row r="1577" spans="1:17" x14ac:dyDescent="0.35">
      <c r="A1577" t="s">
        <v>3390</v>
      </c>
      <c r="B1577" s="1">
        <v>45897</v>
      </c>
      <c r="C1577" t="s">
        <v>1054</v>
      </c>
      <c r="D1577" t="s">
        <v>1676</v>
      </c>
      <c r="E1577" t="s">
        <v>1791</v>
      </c>
      <c r="F1577" t="str">
        <f>_xlfn.XLOOKUP(Table4[[#This Row],[Store_ID]],Table2[Store_ID],Table2[Region],"Unknown")</f>
        <v>East</v>
      </c>
      <c r="G1577">
        <v>1</v>
      </c>
      <c r="H1577">
        <f>IF(ISBLANK(G1577),AVERAGE(Table4[Quantity]),(G1577))</f>
        <v>1</v>
      </c>
      <c r="I1577">
        <v>470.55</v>
      </c>
      <c r="J1577">
        <f>IF(ISBLANK(I1577),AVERAGE(Table4[Unit_Price]),(I1577))</f>
        <v>470.55</v>
      </c>
      <c r="K1577">
        <v>0.23</v>
      </c>
      <c r="L1577">
        <f>Table4[[#This Row],[Quantity cleaned]]*Table4[[#This Row],[Unit Price Cleaned]]*(1-Table4[[#This Row],[Discount]])</f>
        <v>362.32350000000002</v>
      </c>
      <c r="M1577">
        <f>IF(ISBLANK(L1577),AVERAGE(Table4[Total Amount]),(L1577))</f>
        <v>362.32350000000002</v>
      </c>
      <c r="N1577" t="str">
        <f>_xlfn.XLOOKUP(Table4[[#This Row],[Product_ID]],Product_Dim[Product_ID],Product_Dim[Product_Name],"Missing")</f>
        <v>Smart LED Light Strip</v>
      </c>
      <c r="O1577" t="str">
        <f>_xlfn.XLOOKUP(Table4[[#This Row],[Product_ID]],Product_Dim[Product_ID],Product_Dim[Category],0)</f>
        <v>Electronics</v>
      </c>
      <c r="P1577">
        <f>_xlfn.XLOOKUP(Table4[[#This Row],[Product_ID]],Product_Dim[Product_ID],Product_Dim[Cost Cleaned2],"0")</f>
        <v>349.17</v>
      </c>
      <c r="Q1577" s="4">
        <f>IFERROR(Table4[[#This Row],[Total Amount]]-Table4[[#This Row],[Cost]]*Table4[[#This Row],[Quantity]],0)</f>
        <v>13.153500000000008</v>
      </c>
    </row>
    <row r="1578" spans="1:17" x14ac:dyDescent="0.35">
      <c r="A1578" t="s">
        <v>3391</v>
      </c>
      <c r="B1578" s="1">
        <v>45241</v>
      </c>
      <c r="C1578" t="s">
        <v>1467</v>
      </c>
      <c r="D1578" t="s">
        <v>1554</v>
      </c>
      <c r="E1578" t="s">
        <v>1770</v>
      </c>
      <c r="F1578" t="str">
        <f>_xlfn.XLOOKUP(Table4[[#This Row],[Store_ID]],Table2[Store_ID],Table2[Region],"Unknown")</f>
        <v>East</v>
      </c>
      <c r="G1578">
        <v>3</v>
      </c>
      <c r="H1578">
        <f>IF(ISBLANK(G1578),AVERAGE(Table4[Quantity]),(G1578))</f>
        <v>3</v>
      </c>
      <c r="I1578">
        <v>598.82000000000005</v>
      </c>
      <c r="J1578">
        <f>IF(ISBLANK(I1578),AVERAGE(Table4[Unit_Price]),(I1578))</f>
        <v>598.82000000000005</v>
      </c>
      <c r="K1578">
        <v>0.19</v>
      </c>
      <c r="L1578">
        <f>Table4[[#This Row],[Quantity cleaned]]*Table4[[#This Row],[Unit Price Cleaned]]*(1-Table4[[#This Row],[Discount]])</f>
        <v>1455.1326000000001</v>
      </c>
      <c r="M1578">
        <f>IF(ISBLANK(L1578),AVERAGE(Table4[Total Amount]),(L1578))</f>
        <v>1455.1326000000001</v>
      </c>
      <c r="N1578" t="str">
        <f>_xlfn.XLOOKUP(Table4[[#This Row],[Product_ID]],Product_Dim[Product_ID],Product_Dim[Product_Name],"Missing")</f>
        <v>LED Table Lamp</v>
      </c>
      <c r="O1578" t="str">
        <f>_xlfn.XLOOKUP(Table4[[#This Row],[Product_ID]],Product_Dim[Product_ID],Product_Dim[Category],0)</f>
        <v>Home</v>
      </c>
      <c r="P1578">
        <f>_xlfn.XLOOKUP(Table4[[#This Row],[Product_ID]],Product_Dim[Product_ID],Product_Dim[Cost Cleaned2],"0")</f>
        <v>218.86</v>
      </c>
      <c r="Q1578" s="4">
        <f>IFERROR(Table4[[#This Row],[Total Amount]]-Table4[[#This Row],[Cost]]*Table4[[#This Row],[Quantity]],0)</f>
        <v>798.5526000000001</v>
      </c>
    </row>
    <row r="1579" spans="1:17" x14ac:dyDescent="0.35">
      <c r="A1579" t="s">
        <v>3392</v>
      </c>
      <c r="B1579" s="1">
        <v>45851</v>
      </c>
      <c r="C1579" t="s">
        <v>355</v>
      </c>
      <c r="D1579" t="s">
        <v>1582</v>
      </c>
      <c r="E1579" t="s">
        <v>1788</v>
      </c>
      <c r="F1579" t="str">
        <f>_xlfn.XLOOKUP(Table4[[#This Row],[Store_ID]],Table2[Store_ID],Table2[Region],"Unknown")</f>
        <v>North</v>
      </c>
      <c r="G1579">
        <v>4</v>
      </c>
      <c r="H1579">
        <f>IF(ISBLANK(G1579),AVERAGE(Table4[Quantity]),(G1579))</f>
        <v>4</v>
      </c>
      <c r="I1579">
        <v>659.17</v>
      </c>
      <c r="J1579">
        <f>IF(ISBLANK(I1579),AVERAGE(Table4[Unit_Price]),(I1579))</f>
        <v>659.17</v>
      </c>
      <c r="K1579">
        <v>0.12</v>
      </c>
      <c r="L1579">
        <f>Table4[[#This Row],[Quantity cleaned]]*Table4[[#This Row],[Unit Price Cleaned]]*(1-Table4[[#This Row],[Discount]])</f>
        <v>2320.2783999999997</v>
      </c>
      <c r="M1579">
        <f>IF(ISBLANK(L1579),AVERAGE(Table4[Total Amount]),(L1579))</f>
        <v>2320.2783999999997</v>
      </c>
      <c r="N1579" t="str">
        <f>_xlfn.XLOOKUP(Table4[[#This Row],[Product_ID]],Product_Dim[Product_ID],Product_Dim[Product_Name],"Missing")</f>
        <v>Outdoor Sports Water Bottle</v>
      </c>
      <c r="O1579" t="str">
        <f>_xlfn.XLOOKUP(Table4[[#This Row],[Product_ID]],Product_Dim[Product_ID],Product_Dim[Category],0)</f>
        <v>Sports</v>
      </c>
      <c r="P1579">
        <f>_xlfn.XLOOKUP(Table4[[#This Row],[Product_ID]],Product_Dim[Product_ID],Product_Dim[Cost Cleaned2],"0")</f>
        <v>131.51</v>
      </c>
      <c r="Q1579" s="4">
        <f>IFERROR(Table4[[#This Row],[Total Amount]]-Table4[[#This Row],[Cost]]*Table4[[#This Row],[Quantity]],0)</f>
        <v>1794.2383999999997</v>
      </c>
    </row>
    <row r="1580" spans="1:17" x14ac:dyDescent="0.35">
      <c r="A1580" t="s">
        <v>3393</v>
      </c>
      <c r="B1580" s="1">
        <v>45572</v>
      </c>
      <c r="C1580" t="s">
        <v>364</v>
      </c>
      <c r="D1580" t="s">
        <v>1634</v>
      </c>
      <c r="E1580" t="s">
        <v>1751</v>
      </c>
      <c r="F1580" t="str">
        <f>_xlfn.XLOOKUP(Table4[[#This Row],[Store_ID]],Table2[Store_ID],Table2[Region],"Unknown")</f>
        <v>North</v>
      </c>
      <c r="G1580">
        <v>2</v>
      </c>
      <c r="H1580">
        <f>IF(ISBLANK(G1580),AVERAGE(Table4[Quantity]),(G1580))</f>
        <v>2</v>
      </c>
      <c r="I1580">
        <v>216.02</v>
      </c>
      <c r="J1580">
        <f>IF(ISBLANK(I1580),AVERAGE(Table4[Unit_Price]),(I1580))</f>
        <v>216.02</v>
      </c>
      <c r="K1580">
        <v>0.25</v>
      </c>
      <c r="L1580">
        <f>Table4[[#This Row],[Quantity cleaned]]*Table4[[#This Row],[Unit Price Cleaned]]*(1-Table4[[#This Row],[Discount]])</f>
        <v>324.03000000000003</v>
      </c>
      <c r="M1580">
        <f>IF(ISBLANK(L1580),AVERAGE(Table4[Total Amount]),(L1580))</f>
        <v>324.03000000000003</v>
      </c>
      <c r="N1580" t="str">
        <f>_xlfn.XLOOKUP(Table4[[#This Row],[Product_ID]],Product_Dim[Product_ID],Product_Dim[Product_Name],"Missing")</f>
        <v>Men's Winter Jacket</v>
      </c>
      <c r="O1580" t="str">
        <f>_xlfn.XLOOKUP(Table4[[#This Row],[Product_ID]],Product_Dim[Product_ID],Product_Dim[Category],0)</f>
        <v>Clothing</v>
      </c>
      <c r="P1580">
        <f>_xlfn.XLOOKUP(Table4[[#This Row],[Product_ID]],Product_Dim[Product_ID],Product_Dim[Cost Cleaned2],"0")</f>
        <v>167.34</v>
      </c>
      <c r="Q1580" s="4">
        <f>IFERROR(Table4[[#This Row],[Total Amount]]-Table4[[#This Row],[Cost]]*Table4[[#This Row],[Quantity]],0)</f>
        <v>-10.649999999999977</v>
      </c>
    </row>
    <row r="1581" spans="1:17" x14ac:dyDescent="0.35">
      <c r="A1581" t="s">
        <v>3394</v>
      </c>
      <c r="B1581" s="1">
        <v>45774</v>
      </c>
      <c r="C1581" t="s">
        <v>119</v>
      </c>
      <c r="D1581" t="s">
        <v>1604</v>
      </c>
      <c r="E1581" t="s">
        <v>1783</v>
      </c>
      <c r="F1581" t="str">
        <f>_xlfn.XLOOKUP(Table4[[#This Row],[Store_ID]],Table2[Store_ID],Table2[Region],"Unknown")</f>
        <v>East</v>
      </c>
      <c r="G1581">
        <v>2</v>
      </c>
      <c r="H1581">
        <f>IF(ISBLANK(G1581),AVERAGE(Table4[Quantity]),(G1581))</f>
        <v>2</v>
      </c>
      <c r="I1581">
        <v>613.47</v>
      </c>
      <c r="J1581">
        <f>IF(ISBLANK(I1581),AVERAGE(Table4[Unit_Price]),(I1581))</f>
        <v>613.47</v>
      </c>
      <c r="K1581">
        <v>0.02</v>
      </c>
      <c r="L1581">
        <f>Table4[[#This Row],[Quantity cleaned]]*Table4[[#This Row],[Unit Price Cleaned]]*(1-Table4[[#This Row],[Discount]])</f>
        <v>1202.4012</v>
      </c>
      <c r="M1581">
        <f>IF(ISBLANK(L1581),AVERAGE(Table4[Total Amount]),(L1581))</f>
        <v>1202.4012</v>
      </c>
      <c r="N1581" t="str">
        <f>_xlfn.XLOOKUP(Table4[[#This Row],[Product_ID]],Product_Dim[Product_ID],Product_Dim[Product_Name],"Missing")</f>
        <v>Basketball</v>
      </c>
      <c r="O1581" t="str">
        <f>_xlfn.XLOOKUP(Table4[[#This Row],[Product_ID]],Product_Dim[Product_ID],Product_Dim[Category],0)</f>
        <v>Sports</v>
      </c>
      <c r="P1581">
        <f>_xlfn.XLOOKUP(Table4[[#This Row],[Product_ID]],Product_Dim[Product_ID],Product_Dim[Cost Cleaned2],"0")</f>
        <v>204.39</v>
      </c>
      <c r="Q1581" s="4">
        <f>IFERROR(Table4[[#This Row],[Total Amount]]-Table4[[#This Row],[Cost]]*Table4[[#This Row],[Quantity]],0)</f>
        <v>793.62120000000004</v>
      </c>
    </row>
    <row r="1582" spans="1:17" x14ac:dyDescent="0.35">
      <c r="A1582" t="s">
        <v>3395</v>
      </c>
      <c r="B1582" s="1">
        <v>45921</v>
      </c>
      <c r="C1582" t="s">
        <v>345</v>
      </c>
      <c r="D1582" t="s">
        <v>1658</v>
      </c>
      <c r="E1582" t="s">
        <v>1788</v>
      </c>
      <c r="F1582" t="str">
        <f>_xlfn.XLOOKUP(Table4[[#This Row],[Store_ID]],Table2[Store_ID],Table2[Region],"Unknown")</f>
        <v>North</v>
      </c>
      <c r="G1582">
        <v>2</v>
      </c>
      <c r="H1582">
        <f>IF(ISBLANK(G1582),AVERAGE(Table4[Quantity]),(G1582))</f>
        <v>2</v>
      </c>
      <c r="I1582">
        <v>485.17</v>
      </c>
      <c r="J1582">
        <f>IF(ISBLANK(I1582),AVERAGE(Table4[Unit_Price]),(I1582))</f>
        <v>485.17</v>
      </c>
      <c r="K1582">
        <v>0.11</v>
      </c>
      <c r="L1582">
        <f>Table4[[#This Row],[Quantity cleaned]]*Table4[[#This Row],[Unit Price Cleaned]]*(1-Table4[[#This Row],[Discount]])</f>
        <v>863.60260000000005</v>
      </c>
      <c r="M1582">
        <f>IF(ISBLANK(L1582),AVERAGE(Table4[Total Amount]),(L1582))</f>
        <v>863.60260000000005</v>
      </c>
      <c r="N1582" t="str">
        <f>_xlfn.XLOOKUP(Table4[[#This Row],[Product_ID]],Product_Dim[Product_ID],Product_Dim[Product_Name],"Missing")</f>
        <v>Womens Cotton Scarf</v>
      </c>
      <c r="O1582" t="str">
        <f>_xlfn.XLOOKUP(Table4[[#This Row],[Product_ID]],Product_Dim[Product_ID],Product_Dim[Category],0)</f>
        <v>Clothing</v>
      </c>
      <c r="P1582">
        <f>_xlfn.XLOOKUP(Table4[[#This Row],[Product_ID]],Product_Dim[Product_ID],Product_Dim[Cost Cleaned2],"0")</f>
        <v>113.83</v>
      </c>
      <c r="Q1582" s="4">
        <f>IFERROR(Table4[[#This Row],[Total Amount]]-Table4[[#This Row],[Cost]]*Table4[[#This Row],[Quantity]],0)</f>
        <v>635.94260000000008</v>
      </c>
    </row>
    <row r="1583" spans="1:17" x14ac:dyDescent="0.35">
      <c r="A1583" t="s">
        <v>3396</v>
      </c>
      <c r="B1583" s="1">
        <v>45268</v>
      </c>
      <c r="C1583" t="s">
        <v>964</v>
      </c>
      <c r="D1583" t="s">
        <v>1634</v>
      </c>
      <c r="E1583" t="s">
        <v>1783</v>
      </c>
      <c r="F1583" t="str">
        <f>_xlfn.XLOOKUP(Table4[[#This Row],[Store_ID]],Table2[Store_ID],Table2[Region],"Unknown")</f>
        <v>East</v>
      </c>
      <c r="G1583">
        <v>1</v>
      </c>
      <c r="H1583">
        <f>IF(ISBLANK(G1583),AVERAGE(Table4[Quantity]),(G1583))</f>
        <v>1</v>
      </c>
      <c r="I1583">
        <v>209.7</v>
      </c>
      <c r="J1583">
        <f>IF(ISBLANK(I1583),AVERAGE(Table4[Unit_Price]),(I1583))</f>
        <v>209.7</v>
      </c>
      <c r="K1583">
        <v>0.2</v>
      </c>
      <c r="L1583">
        <f>Table4[[#This Row],[Quantity cleaned]]*Table4[[#This Row],[Unit Price Cleaned]]*(1-Table4[[#This Row],[Discount]])</f>
        <v>167.76</v>
      </c>
      <c r="M1583">
        <f>IF(ISBLANK(L1583),AVERAGE(Table4[Total Amount]),(L1583))</f>
        <v>167.76</v>
      </c>
      <c r="N1583" t="str">
        <f>_xlfn.XLOOKUP(Table4[[#This Row],[Product_ID]],Product_Dim[Product_ID],Product_Dim[Product_Name],"Missing")</f>
        <v>Men's Winter Jacket</v>
      </c>
      <c r="O1583" t="str">
        <f>_xlfn.XLOOKUP(Table4[[#This Row],[Product_ID]],Product_Dim[Product_ID],Product_Dim[Category],0)</f>
        <v>Clothing</v>
      </c>
      <c r="P1583">
        <f>_xlfn.XLOOKUP(Table4[[#This Row],[Product_ID]],Product_Dim[Product_ID],Product_Dim[Cost Cleaned2],"0")</f>
        <v>167.34</v>
      </c>
      <c r="Q1583" s="4">
        <f>IFERROR(Table4[[#This Row],[Total Amount]]-Table4[[#This Row],[Cost]]*Table4[[#This Row],[Quantity]],0)</f>
        <v>0.41999999999998749</v>
      </c>
    </row>
    <row r="1584" spans="1:17" x14ac:dyDescent="0.35">
      <c r="A1584" t="s">
        <v>3397</v>
      </c>
      <c r="B1584" s="1">
        <v>45402</v>
      </c>
      <c r="C1584" t="s">
        <v>1021</v>
      </c>
      <c r="D1584" t="s">
        <v>1726</v>
      </c>
      <c r="E1584" t="s">
        <v>1746</v>
      </c>
      <c r="F1584" t="str">
        <f>_xlfn.XLOOKUP(Table4[[#This Row],[Store_ID]],Table2[Store_ID],Table2[Region],"Unknown")</f>
        <v>East</v>
      </c>
      <c r="G1584">
        <v>1</v>
      </c>
      <c r="H1584">
        <f>IF(ISBLANK(G1584),AVERAGE(Table4[Quantity]),(G1584))</f>
        <v>1</v>
      </c>
      <c r="I1584">
        <v>681.47</v>
      </c>
      <c r="J1584">
        <f>IF(ISBLANK(I1584),AVERAGE(Table4[Unit_Price]),(I1584))</f>
        <v>681.47</v>
      </c>
      <c r="K1584">
        <v>0.15</v>
      </c>
      <c r="L1584">
        <f>Table4[[#This Row],[Quantity cleaned]]*Table4[[#This Row],[Unit Price Cleaned]]*(1-Table4[[#This Row],[Discount]])</f>
        <v>579.24950000000001</v>
      </c>
      <c r="M1584">
        <f>IF(ISBLANK(L1584),AVERAGE(Table4[Total Amount]),(L1584))</f>
        <v>579.24950000000001</v>
      </c>
      <c r="N1584" t="str">
        <f>_xlfn.XLOOKUP(Table4[[#This Row],[Product_ID]],Product_Dim[Product_ID],Product_Dim[Product_Name],"Missing")</f>
        <v>Microwave Oven</v>
      </c>
      <c r="O1584" t="str">
        <f>_xlfn.XLOOKUP(Table4[[#This Row],[Product_ID]],Product_Dim[Product_ID],Product_Dim[Category],0)</f>
        <v>Home</v>
      </c>
      <c r="P1584">
        <f>_xlfn.XLOOKUP(Table4[[#This Row],[Product_ID]],Product_Dim[Product_ID],Product_Dim[Cost Cleaned2],"0")</f>
        <v>447.43</v>
      </c>
      <c r="Q1584" s="4">
        <f>IFERROR(Table4[[#This Row],[Total Amount]]-Table4[[#This Row],[Cost]]*Table4[[#This Row],[Quantity]],0)</f>
        <v>131.81950000000001</v>
      </c>
    </row>
    <row r="1585" spans="1:17" x14ac:dyDescent="0.35">
      <c r="A1585" t="s">
        <v>3398</v>
      </c>
      <c r="B1585" s="1">
        <v>45667</v>
      </c>
      <c r="C1585" t="s">
        <v>1357</v>
      </c>
      <c r="D1585" t="s">
        <v>1694</v>
      </c>
      <c r="E1585" t="s">
        <v>1801</v>
      </c>
      <c r="F1585" t="str">
        <f>_xlfn.XLOOKUP(Table4[[#This Row],[Store_ID]],Table2[Store_ID],Table2[Region],"Unknown")</f>
        <v>North</v>
      </c>
      <c r="G1585">
        <v>2</v>
      </c>
      <c r="H1585">
        <f>IF(ISBLANK(G1585),AVERAGE(Table4[Quantity]),(G1585))</f>
        <v>2</v>
      </c>
      <c r="I1585">
        <v>877.21</v>
      </c>
      <c r="J1585">
        <f>IF(ISBLANK(I1585),AVERAGE(Table4[Unit_Price]),(I1585))</f>
        <v>877.21</v>
      </c>
      <c r="K1585">
        <v>0.1</v>
      </c>
      <c r="L1585">
        <f>Table4[[#This Row],[Quantity cleaned]]*Table4[[#This Row],[Unit Price Cleaned]]*(1-Table4[[#This Row],[Discount]])</f>
        <v>1578.9780000000001</v>
      </c>
      <c r="M1585">
        <f>IF(ISBLANK(L1585),AVERAGE(Table4[Total Amount]),(L1585))</f>
        <v>1578.9780000000001</v>
      </c>
      <c r="N1585" t="str">
        <f>_xlfn.XLOOKUP(Table4[[#This Row],[Product_ID]],Product_Dim[Product_ID],Product_Dim[Product_Name],"Missing")</f>
        <v>Wireless Mouse</v>
      </c>
      <c r="O1585" t="str">
        <f>_xlfn.XLOOKUP(Table4[[#This Row],[Product_ID]],Product_Dim[Product_ID],Product_Dim[Category],0)</f>
        <v>Electronics</v>
      </c>
      <c r="P1585">
        <f>_xlfn.XLOOKUP(Table4[[#This Row],[Product_ID]],Product_Dim[Product_ID],Product_Dim[Cost Cleaned2],"0")</f>
        <v>392.89</v>
      </c>
      <c r="Q1585" s="4">
        <f>IFERROR(Table4[[#This Row],[Total Amount]]-Table4[[#This Row],[Cost]]*Table4[[#This Row],[Quantity]],0)</f>
        <v>793.19800000000009</v>
      </c>
    </row>
    <row r="1586" spans="1:17" x14ac:dyDescent="0.35">
      <c r="A1586" t="s">
        <v>3399</v>
      </c>
      <c r="B1586" s="1">
        <v>45902</v>
      </c>
      <c r="C1586" t="s">
        <v>997</v>
      </c>
      <c r="D1586" t="s">
        <v>1698</v>
      </c>
      <c r="E1586" t="s">
        <v>1767</v>
      </c>
      <c r="F1586" t="str">
        <f>_xlfn.XLOOKUP(Table4[[#This Row],[Store_ID]],Table2[Store_ID],Table2[Region],"Unknown")</f>
        <v>North</v>
      </c>
      <c r="G1586">
        <v>2</v>
      </c>
      <c r="H1586">
        <f>IF(ISBLANK(G1586),AVERAGE(Table4[Quantity]),(G1586))</f>
        <v>2</v>
      </c>
      <c r="I1586">
        <v>479.77</v>
      </c>
      <c r="J1586">
        <f>IF(ISBLANK(I1586),AVERAGE(Table4[Unit_Price]),(I1586))</f>
        <v>479.77</v>
      </c>
      <c r="K1586">
        <v>0.21</v>
      </c>
      <c r="L1586">
        <f>Table4[[#This Row],[Quantity cleaned]]*Table4[[#This Row],[Unit Price Cleaned]]*(1-Table4[[#This Row],[Discount]])</f>
        <v>758.03660000000002</v>
      </c>
      <c r="M1586">
        <f>IF(ISBLANK(L1586),AVERAGE(Table4[Total Amount]),(L1586))</f>
        <v>758.03660000000002</v>
      </c>
      <c r="N1586" t="str">
        <f>_xlfn.XLOOKUP(Table4[[#This Row],[Product_ID]],Product_Dim[Product_ID],Product_Dim[Product_Name],"Missing")</f>
        <v>Essential Oil Diffuser</v>
      </c>
      <c r="O1586" t="str">
        <f>_xlfn.XLOOKUP(Table4[[#This Row],[Product_ID]],Product_Dim[Product_ID],Product_Dim[Category],0)</f>
        <v>Home</v>
      </c>
      <c r="P1586">
        <f>_xlfn.XLOOKUP(Table4[[#This Row],[Product_ID]],Product_Dim[Product_ID],Product_Dim[Cost Cleaned2],"0")</f>
        <v>325.26</v>
      </c>
      <c r="Q1586" s="4">
        <f>IFERROR(Table4[[#This Row],[Total Amount]]-Table4[[#This Row],[Cost]]*Table4[[#This Row],[Quantity]],0)</f>
        <v>107.51660000000004</v>
      </c>
    </row>
    <row r="1587" spans="1:17" x14ac:dyDescent="0.35">
      <c r="A1587" t="s">
        <v>3400</v>
      </c>
      <c r="B1587" s="1">
        <v>45589</v>
      </c>
      <c r="C1587" t="s">
        <v>1009</v>
      </c>
      <c r="D1587" t="s">
        <v>1708</v>
      </c>
      <c r="E1587" t="s">
        <v>1795</v>
      </c>
      <c r="F1587" t="str">
        <f>_xlfn.XLOOKUP(Table4[[#This Row],[Store_ID]],Table2[Store_ID],Table2[Region],"Unknown")</f>
        <v>North</v>
      </c>
      <c r="G1587">
        <v>1</v>
      </c>
      <c r="H1587">
        <f>IF(ISBLANK(G1587),AVERAGE(Table4[Quantity]),(G1587))</f>
        <v>1</v>
      </c>
      <c r="I1587">
        <v>140.72</v>
      </c>
      <c r="J1587">
        <f>IF(ISBLANK(I1587),AVERAGE(Table4[Unit_Price]),(I1587))</f>
        <v>140.72</v>
      </c>
      <c r="K1587">
        <v>0</v>
      </c>
      <c r="L1587">
        <f>Table4[[#This Row],[Quantity cleaned]]*Table4[[#This Row],[Unit Price Cleaned]]*(1-Table4[[#This Row],[Discount]])</f>
        <v>140.72</v>
      </c>
      <c r="M1587">
        <f>IF(ISBLANK(L1587),AVERAGE(Table4[Total Amount]),(L1587))</f>
        <v>140.72</v>
      </c>
      <c r="N1587" t="str">
        <f>_xlfn.XLOOKUP(Table4[[#This Row],[Product_ID]],Product_Dim[Product_ID],Product_Dim[Product_Name],"Missing")</f>
        <v>Hydrating Face Cleanser</v>
      </c>
      <c r="O1587" t="str">
        <f>_xlfn.XLOOKUP(Table4[[#This Row],[Product_ID]],Product_Dim[Product_ID],Product_Dim[Category],0)</f>
        <v>Beauty</v>
      </c>
      <c r="P1587">
        <f>_xlfn.XLOOKUP(Table4[[#This Row],[Product_ID]],Product_Dim[Product_ID],Product_Dim[Cost Cleaned2],"0")</f>
        <v>254.04361702127662</v>
      </c>
      <c r="Q1587" s="4">
        <f>IFERROR(Table4[[#This Row],[Total Amount]]-Table4[[#This Row],[Cost]]*Table4[[#This Row],[Quantity]],0)</f>
        <v>-113.32361702127662</v>
      </c>
    </row>
    <row r="1588" spans="1:17" x14ac:dyDescent="0.35">
      <c r="A1588" t="s">
        <v>3401</v>
      </c>
      <c r="B1588" s="1">
        <v>45668</v>
      </c>
      <c r="C1588" t="s">
        <v>109</v>
      </c>
      <c r="D1588" t="s">
        <v>1580</v>
      </c>
      <c r="E1588" t="s">
        <v>1770</v>
      </c>
      <c r="F1588" t="str">
        <f>_xlfn.XLOOKUP(Table4[[#This Row],[Store_ID]],Table2[Store_ID],Table2[Region],"Unknown")</f>
        <v>East</v>
      </c>
      <c r="G1588">
        <v>2</v>
      </c>
      <c r="H1588">
        <f>IF(ISBLANK(G1588),AVERAGE(Table4[Quantity]),(G1588))</f>
        <v>2</v>
      </c>
      <c r="I1588">
        <v>764.25</v>
      </c>
      <c r="J1588">
        <f>IF(ISBLANK(I1588),AVERAGE(Table4[Unit_Price]),(I1588))</f>
        <v>764.25</v>
      </c>
      <c r="K1588">
        <v>0.23</v>
      </c>
      <c r="L1588">
        <f>Table4[[#This Row],[Quantity cleaned]]*Table4[[#This Row],[Unit Price Cleaned]]*(1-Table4[[#This Row],[Discount]])</f>
        <v>1176.9449999999999</v>
      </c>
      <c r="M1588">
        <f>IF(ISBLANK(L1588),AVERAGE(Table4[Total Amount]),(L1588))</f>
        <v>1176.9449999999999</v>
      </c>
      <c r="N1588" t="str">
        <f>_xlfn.XLOOKUP(Table4[[#This Row],[Product_ID]],Product_Dim[Product_ID],Product_Dim[Product_Name],"Missing")</f>
        <v>Knee Support Brace</v>
      </c>
      <c r="O1588" t="str">
        <f>_xlfn.XLOOKUP(Table4[[#This Row],[Product_ID]],Product_Dim[Product_ID],Product_Dim[Category],0)</f>
        <v>Sports</v>
      </c>
      <c r="P1588">
        <f>_xlfn.XLOOKUP(Table4[[#This Row],[Product_ID]],Product_Dim[Product_ID],Product_Dim[Cost Cleaned2],"0")</f>
        <v>21.34</v>
      </c>
      <c r="Q1588" s="4">
        <f>IFERROR(Table4[[#This Row],[Total Amount]]-Table4[[#This Row],[Cost]]*Table4[[#This Row],[Quantity]],0)</f>
        <v>1134.2649999999999</v>
      </c>
    </row>
    <row r="1589" spans="1:17" x14ac:dyDescent="0.35">
      <c r="A1589" t="s">
        <v>3402</v>
      </c>
      <c r="B1589" s="1">
        <v>45300</v>
      </c>
      <c r="C1589" t="s">
        <v>714</v>
      </c>
      <c r="D1589" t="s">
        <v>1708</v>
      </c>
      <c r="E1589" t="s">
        <v>1767</v>
      </c>
      <c r="F1589" t="str">
        <f>_xlfn.XLOOKUP(Table4[[#This Row],[Store_ID]],Table2[Store_ID],Table2[Region],"Unknown")</f>
        <v>North</v>
      </c>
      <c r="G1589">
        <v>3</v>
      </c>
      <c r="H1589">
        <f>IF(ISBLANK(G1589),AVERAGE(Table4[Quantity]),(G1589))</f>
        <v>3</v>
      </c>
      <c r="I1589">
        <v>107.8</v>
      </c>
      <c r="J1589">
        <f>IF(ISBLANK(I1589),AVERAGE(Table4[Unit_Price]),(I1589))</f>
        <v>107.8</v>
      </c>
      <c r="K1589">
        <v>0.28999999999999998</v>
      </c>
      <c r="L1589">
        <f>Table4[[#This Row],[Quantity cleaned]]*Table4[[#This Row],[Unit Price Cleaned]]*(1-Table4[[#This Row],[Discount]])</f>
        <v>229.61399999999998</v>
      </c>
      <c r="M1589">
        <f>IF(ISBLANK(L1589),AVERAGE(Table4[Total Amount]),(L1589))</f>
        <v>229.61399999999998</v>
      </c>
      <c r="N1589" t="str">
        <f>_xlfn.XLOOKUP(Table4[[#This Row],[Product_ID]],Product_Dim[Product_ID],Product_Dim[Product_Name],"Missing")</f>
        <v>Hydrating Face Cleanser</v>
      </c>
      <c r="O1589" t="str">
        <f>_xlfn.XLOOKUP(Table4[[#This Row],[Product_ID]],Product_Dim[Product_ID],Product_Dim[Category],0)</f>
        <v>Beauty</v>
      </c>
      <c r="P1589">
        <f>_xlfn.XLOOKUP(Table4[[#This Row],[Product_ID]],Product_Dim[Product_ID],Product_Dim[Cost Cleaned2],"0")</f>
        <v>254.04361702127662</v>
      </c>
      <c r="Q1589" s="4">
        <f>IFERROR(Table4[[#This Row],[Total Amount]]-Table4[[#This Row],[Cost]]*Table4[[#This Row],[Quantity]],0)</f>
        <v>-532.51685106382979</v>
      </c>
    </row>
    <row r="1590" spans="1:17" x14ac:dyDescent="0.35">
      <c r="A1590" t="s">
        <v>3403</v>
      </c>
      <c r="B1590" s="1">
        <v>45757</v>
      </c>
      <c r="C1590" t="s">
        <v>491</v>
      </c>
      <c r="D1590" t="s">
        <v>1586</v>
      </c>
      <c r="E1590" t="s">
        <v>1776</v>
      </c>
      <c r="F1590" t="str">
        <f>_xlfn.XLOOKUP(Table4[[#This Row],[Store_ID]],Table2[Store_ID],Table2[Region],"Unknown")</f>
        <v>West</v>
      </c>
      <c r="G1590">
        <v>4</v>
      </c>
      <c r="H1590">
        <f>IF(ISBLANK(G1590),AVERAGE(Table4[Quantity]),(G1590))</f>
        <v>4</v>
      </c>
      <c r="I1590">
        <v>565.37</v>
      </c>
      <c r="J1590">
        <f>IF(ISBLANK(I1590),AVERAGE(Table4[Unit_Price]),(I1590))</f>
        <v>565.37</v>
      </c>
      <c r="K1590">
        <v>7.0000000000000007E-2</v>
      </c>
      <c r="L1590">
        <f>Table4[[#This Row],[Quantity cleaned]]*Table4[[#This Row],[Unit Price Cleaned]]*(1-Table4[[#This Row],[Discount]])</f>
        <v>2103.1763999999998</v>
      </c>
      <c r="M1590">
        <f>IF(ISBLANK(L1590),AVERAGE(Table4[Total Amount]),(L1590))</f>
        <v>2103.1763999999998</v>
      </c>
      <c r="N1590" t="str">
        <f>_xlfn.XLOOKUP(Table4[[#This Row],[Product_ID]],Product_Dim[Product_ID],Product_Dim[Product_Name],"Missing")</f>
        <v>Carbon Fiber Tennis Racket</v>
      </c>
      <c r="O1590" t="str">
        <f>_xlfn.XLOOKUP(Table4[[#This Row],[Product_ID]],Product_Dim[Product_ID],Product_Dim[Category],0)</f>
        <v>Sports</v>
      </c>
      <c r="P1590">
        <f>_xlfn.XLOOKUP(Table4[[#This Row],[Product_ID]],Product_Dim[Product_ID],Product_Dim[Cost Cleaned2],"0")</f>
        <v>484.62</v>
      </c>
      <c r="Q1590" s="4">
        <f>IFERROR(Table4[[#This Row],[Total Amount]]-Table4[[#This Row],[Cost]]*Table4[[#This Row],[Quantity]],0)</f>
        <v>164.69639999999981</v>
      </c>
    </row>
    <row r="1591" spans="1:17" x14ac:dyDescent="0.35">
      <c r="A1591" t="s">
        <v>3404</v>
      </c>
      <c r="B1591" s="1">
        <v>45235</v>
      </c>
      <c r="C1591" t="s">
        <v>132</v>
      </c>
      <c r="D1591" t="s">
        <v>1614</v>
      </c>
      <c r="E1591" t="s">
        <v>1763</v>
      </c>
      <c r="F1591" t="str">
        <f>_xlfn.XLOOKUP(Table4[[#This Row],[Store_ID]],Table2[Store_ID],Table2[Region],"Unknown")</f>
        <v>South</v>
      </c>
      <c r="G1591">
        <v>3</v>
      </c>
      <c r="H1591">
        <f>IF(ISBLANK(G1591),AVERAGE(Table4[Quantity]),(G1591))</f>
        <v>3</v>
      </c>
      <c r="I1591">
        <v>811.45</v>
      </c>
      <c r="J1591">
        <f>IF(ISBLANK(I1591),AVERAGE(Table4[Unit_Price]),(I1591))</f>
        <v>811.45</v>
      </c>
      <c r="K1591">
        <v>0.26</v>
      </c>
      <c r="L1591">
        <f>Table4[[#This Row],[Quantity cleaned]]*Table4[[#This Row],[Unit Price Cleaned]]*(1-Table4[[#This Row],[Discount]])</f>
        <v>1801.4190000000003</v>
      </c>
      <c r="M1591">
        <f>IF(ISBLANK(L1591),AVERAGE(Table4[Total Amount]),(L1591))</f>
        <v>1801.4190000000003</v>
      </c>
      <c r="N1591" t="str">
        <f>_xlfn.XLOOKUP(Table4[[#This Row],[Product_ID]],Product_Dim[Product_ID],Product_Dim[Product_Name],"Missing")</f>
        <v>Women's Summer Dress</v>
      </c>
      <c r="O1591" t="str">
        <f>_xlfn.XLOOKUP(Table4[[#This Row],[Product_ID]],Product_Dim[Product_ID],Product_Dim[Category],0)</f>
        <v>Clothing</v>
      </c>
      <c r="P1591">
        <f>_xlfn.XLOOKUP(Table4[[#This Row],[Product_ID]],Product_Dim[Product_ID],Product_Dim[Cost Cleaned2],"0")</f>
        <v>223.43</v>
      </c>
      <c r="Q1591" s="4">
        <f>IFERROR(Table4[[#This Row],[Total Amount]]-Table4[[#This Row],[Cost]]*Table4[[#This Row],[Quantity]],0)</f>
        <v>1131.1290000000004</v>
      </c>
    </row>
    <row r="1592" spans="1:17" x14ac:dyDescent="0.35">
      <c r="A1592" t="s">
        <v>3405</v>
      </c>
      <c r="B1592" s="1">
        <v>45749</v>
      </c>
      <c r="C1592" t="s">
        <v>1270</v>
      </c>
      <c r="D1592" t="s">
        <v>1608</v>
      </c>
      <c r="E1592" t="s">
        <v>1807</v>
      </c>
      <c r="F1592" t="str">
        <f>_xlfn.XLOOKUP(Table4[[#This Row],[Store_ID]],Table2[Store_ID],Table2[Region],"Unknown")</f>
        <v>East</v>
      </c>
      <c r="G1592">
        <v>4</v>
      </c>
      <c r="H1592">
        <f>IF(ISBLANK(G1592),AVERAGE(Table4[Quantity]),(G1592))</f>
        <v>4</v>
      </c>
      <c r="I1592">
        <v>62.25</v>
      </c>
      <c r="J1592">
        <f>IF(ISBLANK(I1592),AVERAGE(Table4[Unit_Price]),(I1592))</f>
        <v>62.25</v>
      </c>
      <c r="K1592">
        <v>0.11</v>
      </c>
      <c r="L1592">
        <f>Table4[[#This Row],[Quantity cleaned]]*Table4[[#This Row],[Unit Price Cleaned]]*(1-Table4[[#This Row],[Discount]])</f>
        <v>221.61</v>
      </c>
      <c r="M1592">
        <f>IF(ISBLANK(L1592),AVERAGE(Table4[Total Amount]),(L1592))</f>
        <v>221.61</v>
      </c>
      <c r="N1592" t="str">
        <f>_xlfn.XLOOKUP(Table4[[#This Row],[Product_ID]],Product_Dim[Product_ID],Product_Dim[Product_Name],"Missing")</f>
        <v>Modern Wall Clock</v>
      </c>
      <c r="O1592" t="str">
        <f>_xlfn.XLOOKUP(Table4[[#This Row],[Product_ID]],Product_Dim[Product_ID],Product_Dim[Category],0)</f>
        <v>Home</v>
      </c>
      <c r="P1592">
        <f>_xlfn.XLOOKUP(Table4[[#This Row],[Product_ID]],Product_Dim[Product_ID],Product_Dim[Cost Cleaned2],"0")</f>
        <v>179.77</v>
      </c>
      <c r="Q1592" s="4">
        <f>IFERROR(Table4[[#This Row],[Total Amount]]-Table4[[#This Row],[Cost]]*Table4[[#This Row],[Quantity]],0)</f>
        <v>-497.47</v>
      </c>
    </row>
    <row r="1593" spans="1:17" x14ac:dyDescent="0.35">
      <c r="A1593" t="s">
        <v>3406</v>
      </c>
      <c r="B1593" s="1">
        <v>45807</v>
      </c>
      <c r="C1593" t="s">
        <v>102</v>
      </c>
      <c r="D1593" t="s">
        <v>1732</v>
      </c>
      <c r="E1593" t="s">
        <v>1783</v>
      </c>
      <c r="F1593" t="str">
        <f>_xlfn.XLOOKUP(Table4[[#This Row],[Store_ID]],Table2[Store_ID],Table2[Region],"Unknown")</f>
        <v>East</v>
      </c>
      <c r="G1593">
        <v>1</v>
      </c>
      <c r="H1593">
        <f>IF(ISBLANK(G1593),AVERAGE(Table4[Quantity]),(G1593))</f>
        <v>1</v>
      </c>
      <c r="I1593">
        <v>749.78</v>
      </c>
      <c r="J1593">
        <f>IF(ISBLANK(I1593),AVERAGE(Table4[Unit_Price]),(I1593))</f>
        <v>749.78</v>
      </c>
      <c r="K1593">
        <v>0.03</v>
      </c>
      <c r="L1593">
        <f>Table4[[#This Row],[Quantity cleaned]]*Table4[[#This Row],[Unit Price Cleaned]]*(1-Table4[[#This Row],[Discount]])</f>
        <v>727.28659999999991</v>
      </c>
      <c r="M1593">
        <f>IF(ISBLANK(L1593),AVERAGE(Table4[Total Amount]),(L1593))</f>
        <v>727.28659999999991</v>
      </c>
      <c r="N1593" t="str">
        <f>_xlfn.XLOOKUP(Table4[[#This Row],[Product_ID]],Product_Dim[Product_ID],Product_Dim[Product_Name],"Missing")</f>
        <v>Sports Stopwatch Basic</v>
      </c>
      <c r="O1593" t="str">
        <f>_xlfn.XLOOKUP(Table4[[#This Row],[Product_ID]],Product_Dim[Product_ID],Product_Dim[Category],0)</f>
        <v>Sports</v>
      </c>
      <c r="P1593">
        <f>_xlfn.XLOOKUP(Table4[[#This Row],[Product_ID]],Product_Dim[Product_ID],Product_Dim[Cost Cleaned2],"0")</f>
        <v>60.65</v>
      </c>
      <c r="Q1593" s="4">
        <f>IFERROR(Table4[[#This Row],[Total Amount]]-Table4[[#This Row],[Cost]]*Table4[[#This Row],[Quantity]],0)</f>
        <v>666.63659999999993</v>
      </c>
    </row>
    <row r="1594" spans="1:17" x14ac:dyDescent="0.35">
      <c r="A1594" t="s">
        <v>3407</v>
      </c>
      <c r="B1594" s="1">
        <v>45496</v>
      </c>
      <c r="C1594" t="s">
        <v>1093</v>
      </c>
      <c r="D1594" t="s">
        <v>1660</v>
      </c>
      <c r="E1594" t="s">
        <v>1767</v>
      </c>
      <c r="F1594" t="str">
        <f>_xlfn.XLOOKUP(Table4[[#This Row],[Store_ID]],Table2[Store_ID],Table2[Region],"Unknown")</f>
        <v>North</v>
      </c>
      <c r="G1594">
        <v>3</v>
      </c>
      <c r="H1594">
        <f>IF(ISBLANK(G1594),AVERAGE(Table4[Quantity]),(G1594))</f>
        <v>3</v>
      </c>
      <c r="I1594">
        <v>630.28</v>
      </c>
      <c r="J1594">
        <f>IF(ISBLANK(I1594),AVERAGE(Table4[Unit_Price]),(I1594))</f>
        <v>630.28</v>
      </c>
      <c r="K1594">
        <v>7.0000000000000007E-2</v>
      </c>
      <c r="L1594">
        <f>Table4[[#This Row],[Quantity cleaned]]*Table4[[#This Row],[Unit Price Cleaned]]*(1-Table4[[#This Row],[Discount]])</f>
        <v>1758.4811999999997</v>
      </c>
      <c r="M1594">
        <f>IF(ISBLANK(L1594),AVERAGE(Table4[Total Amount]),(L1594))</f>
        <v>1758.4811999999997</v>
      </c>
      <c r="N1594" t="str">
        <f>_xlfn.XLOOKUP(Table4[[#This Row],[Product_ID]],Product_Dim[Product_ID],Product_Dim[Product_Name],"Missing")</f>
        <v>Men's Hair Styling Gel</v>
      </c>
      <c r="O1594" t="str">
        <f>_xlfn.XLOOKUP(Table4[[#This Row],[Product_ID]],Product_Dim[Product_ID],Product_Dim[Category],0)</f>
        <v>Beauty</v>
      </c>
      <c r="P1594">
        <f>_xlfn.XLOOKUP(Table4[[#This Row],[Product_ID]],Product_Dim[Product_ID],Product_Dim[Cost Cleaned2],"0")</f>
        <v>17.309999999999999</v>
      </c>
      <c r="Q1594" s="4">
        <f>IFERROR(Table4[[#This Row],[Total Amount]]-Table4[[#This Row],[Cost]]*Table4[[#This Row],[Quantity]],0)</f>
        <v>1706.5511999999997</v>
      </c>
    </row>
    <row r="1595" spans="1:17" x14ac:dyDescent="0.35">
      <c r="A1595" t="s">
        <v>3408</v>
      </c>
      <c r="B1595" s="1">
        <v>45355</v>
      </c>
      <c r="C1595" t="s">
        <v>479</v>
      </c>
      <c r="D1595" t="s">
        <v>1602</v>
      </c>
      <c r="E1595" t="s">
        <v>1798</v>
      </c>
      <c r="F1595" t="str">
        <f>_xlfn.XLOOKUP(Table4[[#This Row],[Store_ID]],Table2[Store_ID],Table2[Region],"Unknown")</f>
        <v>West</v>
      </c>
      <c r="G1595">
        <v>1</v>
      </c>
      <c r="H1595">
        <f>IF(ISBLANK(G1595),AVERAGE(Table4[Quantity]),(G1595))</f>
        <v>1</v>
      </c>
      <c r="I1595">
        <v>101.84</v>
      </c>
      <c r="J1595">
        <f>IF(ISBLANK(I1595),AVERAGE(Table4[Unit_Price]),(I1595))</f>
        <v>101.84</v>
      </c>
      <c r="K1595">
        <v>0.17</v>
      </c>
      <c r="L1595">
        <f>Table4[[#This Row],[Quantity cleaned]]*Table4[[#This Row],[Unit Price Cleaned]]*(1-Table4[[#This Row],[Discount]])</f>
        <v>84.527199999999993</v>
      </c>
      <c r="M1595">
        <f>IF(ISBLANK(L1595),AVERAGE(Table4[Total Amount]),(L1595))</f>
        <v>84.527199999999993</v>
      </c>
      <c r="N1595" t="str">
        <f>_xlfn.XLOOKUP(Table4[[#This Row],[Product_ID]],Product_Dim[Product_ID],Product_Dim[Product_Name],"Missing")</f>
        <v>Stainless Steel Cutlery Set</v>
      </c>
      <c r="O1595" t="str">
        <f>_xlfn.XLOOKUP(Table4[[#This Row],[Product_ID]],Product_Dim[Product_ID],Product_Dim[Category],0)</f>
        <v>Home</v>
      </c>
      <c r="P1595">
        <f>_xlfn.XLOOKUP(Table4[[#This Row],[Product_ID]],Product_Dim[Product_ID],Product_Dim[Cost Cleaned2],"0")</f>
        <v>19.52</v>
      </c>
      <c r="Q1595" s="4">
        <f>IFERROR(Table4[[#This Row],[Total Amount]]-Table4[[#This Row],[Cost]]*Table4[[#This Row],[Quantity]],0)</f>
        <v>65.007199999999997</v>
      </c>
    </row>
    <row r="1596" spans="1:17" x14ac:dyDescent="0.35">
      <c r="A1596" t="s">
        <v>3409</v>
      </c>
      <c r="B1596" s="1">
        <v>45256</v>
      </c>
      <c r="C1596" t="s">
        <v>203</v>
      </c>
      <c r="D1596" t="s">
        <v>1590</v>
      </c>
      <c r="E1596" t="s">
        <v>1804</v>
      </c>
      <c r="F1596" t="str">
        <f>_xlfn.XLOOKUP(Table4[[#This Row],[Store_ID]],Table2[Store_ID],Table2[Region],"Unknown")</f>
        <v>East</v>
      </c>
      <c r="G1596">
        <v>4</v>
      </c>
      <c r="H1596">
        <f>IF(ISBLANK(G1596),AVERAGE(Table4[Quantity]),(G1596))</f>
        <v>4</v>
      </c>
      <c r="I1596">
        <v>641.45000000000005</v>
      </c>
      <c r="J1596">
        <f>IF(ISBLANK(I1596),AVERAGE(Table4[Unit_Price]),(I1596))</f>
        <v>641.45000000000005</v>
      </c>
      <c r="K1596">
        <v>0.16</v>
      </c>
      <c r="L1596">
        <f>Table4[[#This Row],[Quantity cleaned]]*Table4[[#This Row],[Unit Price Cleaned]]*(1-Table4[[#This Row],[Discount]])</f>
        <v>2155.2719999999999</v>
      </c>
      <c r="M1596">
        <f>IF(ISBLANK(L1596),AVERAGE(Table4[Total Amount]),(L1596))</f>
        <v>2155.2719999999999</v>
      </c>
      <c r="N1596" t="str">
        <f>_xlfn.XLOOKUP(Table4[[#This Row],[Product_ID]],Product_Dim[Product_ID],Product_Dim[Product_Name],"Missing")</f>
        <v>Foldable Camping Chair</v>
      </c>
      <c r="O1596" t="str">
        <f>_xlfn.XLOOKUP(Table4[[#This Row],[Product_ID]],Product_Dim[Product_ID],Product_Dim[Category],0)</f>
        <v>Sports</v>
      </c>
      <c r="P1596">
        <f>_xlfn.XLOOKUP(Table4[[#This Row],[Product_ID]],Product_Dim[Product_ID],Product_Dim[Cost Cleaned2],"0")</f>
        <v>166.06</v>
      </c>
      <c r="Q1596" s="4">
        <f>IFERROR(Table4[[#This Row],[Total Amount]]-Table4[[#This Row],[Cost]]*Table4[[#This Row],[Quantity]],0)</f>
        <v>1491.0319999999999</v>
      </c>
    </row>
    <row r="1597" spans="1:17" x14ac:dyDescent="0.35">
      <c r="A1597" t="s">
        <v>3410</v>
      </c>
      <c r="B1597" s="1">
        <v>45849</v>
      </c>
      <c r="C1597" t="s">
        <v>1447</v>
      </c>
      <c r="D1597" t="s">
        <v>1628</v>
      </c>
      <c r="E1597" t="s">
        <v>1751</v>
      </c>
      <c r="F1597" t="str">
        <f>_xlfn.XLOOKUP(Table4[[#This Row],[Store_ID]],Table2[Store_ID],Table2[Region],"Unknown")</f>
        <v>North</v>
      </c>
      <c r="G1597">
        <v>1</v>
      </c>
      <c r="H1597">
        <f>IF(ISBLANK(G1597),AVERAGE(Table4[Quantity]),(G1597))</f>
        <v>1</v>
      </c>
      <c r="I1597">
        <v>135.87</v>
      </c>
      <c r="J1597">
        <f>IF(ISBLANK(I1597),AVERAGE(Table4[Unit_Price]),(I1597))</f>
        <v>135.87</v>
      </c>
      <c r="K1597">
        <v>0.23</v>
      </c>
      <c r="L1597">
        <f>Table4[[#This Row],[Quantity cleaned]]*Table4[[#This Row],[Unit Price Cleaned]]*(1-Table4[[#This Row],[Discount]])</f>
        <v>104.6199</v>
      </c>
      <c r="M1597">
        <f>IF(ISBLANK(L1597),AVERAGE(Table4[Total Amount]),(L1597))</f>
        <v>104.6199</v>
      </c>
      <c r="N1597" t="str">
        <f>_xlfn.XLOOKUP(Table4[[#This Row],[Product_ID]],Product_Dim[Product_ID],Product_Dim[Product_Name],"Missing")</f>
        <v>USB External Hard Drive</v>
      </c>
      <c r="O1597" t="str">
        <f>_xlfn.XLOOKUP(Table4[[#This Row],[Product_ID]],Product_Dim[Product_ID],Product_Dim[Category],0)</f>
        <v>Electronics</v>
      </c>
      <c r="P1597">
        <f>_xlfn.XLOOKUP(Table4[[#This Row],[Product_ID]],Product_Dim[Product_ID],Product_Dim[Cost Cleaned2],"0")</f>
        <v>253.33</v>
      </c>
      <c r="Q1597" s="4">
        <f>IFERROR(Table4[[#This Row],[Total Amount]]-Table4[[#This Row],[Cost]]*Table4[[#This Row],[Quantity]],0)</f>
        <v>-148.71010000000001</v>
      </c>
    </row>
    <row r="1598" spans="1:17" x14ac:dyDescent="0.35">
      <c r="A1598" t="s">
        <v>3411</v>
      </c>
      <c r="B1598" s="1">
        <v>45344</v>
      </c>
      <c r="C1598" t="s">
        <v>336</v>
      </c>
      <c r="D1598" t="s">
        <v>1584</v>
      </c>
      <c r="E1598" t="s">
        <v>1770</v>
      </c>
      <c r="F1598" t="str">
        <f>_xlfn.XLOOKUP(Table4[[#This Row],[Store_ID]],Table2[Store_ID],Table2[Region],"Unknown")</f>
        <v>East</v>
      </c>
      <c r="G1598">
        <v>1</v>
      </c>
      <c r="H1598">
        <f>IF(ISBLANK(G1598),AVERAGE(Table4[Quantity]),(G1598))</f>
        <v>1</v>
      </c>
      <c r="I1598">
        <v>388.35</v>
      </c>
      <c r="J1598">
        <f>IF(ISBLANK(I1598),AVERAGE(Table4[Unit_Price]),(I1598))</f>
        <v>388.35</v>
      </c>
      <c r="K1598">
        <v>0.01</v>
      </c>
      <c r="L1598">
        <f>Table4[[#This Row],[Quantity cleaned]]*Table4[[#This Row],[Unit Price Cleaned]]*(1-Table4[[#This Row],[Discount]])</f>
        <v>384.4665</v>
      </c>
      <c r="M1598">
        <f>IF(ISBLANK(L1598),AVERAGE(Table4[Total Amount]),(L1598))</f>
        <v>384.4665</v>
      </c>
      <c r="N1598" t="str">
        <f>_xlfn.XLOOKUP(Table4[[#This Row],[Product_ID]],Product_Dim[Product_ID],Product_Dim[Product_Name],"Missing")</f>
        <v>Multi-Purpose Storage Box</v>
      </c>
      <c r="O1598" t="str">
        <f>_xlfn.XLOOKUP(Table4[[#This Row],[Product_ID]],Product_Dim[Product_ID],Product_Dim[Category],0)</f>
        <v>Home</v>
      </c>
      <c r="P1598">
        <f>_xlfn.XLOOKUP(Table4[[#This Row],[Product_ID]],Product_Dim[Product_ID],Product_Dim[Cost Cleaned2],"0")</f>
        <v>123.46</v>
      </c>
      <c r="Q1598" s="4">
        <f>IFERROR(Table4[[#This Row],[Total Amount]]-Table4[[#This Row],[Cost]]*Table4[[#This Row],[Quantity]],0)</f>
        <v>261.00650000000002</v>
      </c>
    </row>
    <row r="1599" spans="1:17" x14ac:dyDescent="0.35">
      <c r="A1599" t="s">
        <v>3412</v>
      </c>
      <c r="B1599" s="1">
        <v>45367</v>
      </c>
      <c r="C1599" t="s">
        <v>1490</v>
      </c>
      <c r="D1599" t="s">
        <v>1618</v>
      </c>
      <c r="E1599" t="s">
        <v>1780</v>
      </c>
      <c r="F1599" t="str">
        <f>_xlfn.XLOOKUP(Table4[[#This Row],[Store_ID]],Table2[Store_ID],Table2[Region],"Unknown")</f>
        <v>South</v>
      </c>
      <c r="G1599">
        <v>2</v>
      </c>
      <c r="H1599">
        <f>IF(ISBLANK(G1599),AVERAGE(Table4[Quantity]),(G1599))</f>
        <v>2</v>
      </c>
      <c r="I1599">
        <v>999.08</v>
      </c>
      <c r="J1599">
        <f>IF(ISBLANK(I1599),AVERAGE(Table4[Unit_Price]),(I1599))</f>
        <v>999.08</v>
      </c>
      <c r="K1599">
        <v>0.3</v>
      </c>
      <c r="L1599">
        <f>Table4[[#This Row],[Quantity cleaned]]*Table4[[#This Row],[Unit Price Cleaned]]*(1-Table4[[#This Row],[Discount]])</f>
        <v>1398.712</v>
      </c>
      <c r="M1599">
        <f>IF(ISBLANK(L1599),AVERAGE(Table4[Total Amount]),(L1599))</f>
        <v>1398.712</v>
      </c>
      <c r="N1599" t="str">
        <f>_xlfn.XLOOKUP(Table4[[#This Row],[Product_ID]],Product_Dim[Product_ID],Product_Dim[Product_Name],"Missing")</f>
        <v>Sports Water Hydration Pack</v>
      </c>
      <c r="O1599" t="str">
        <f>_xlfn.XLOOKUP(Table4[[#This Row],[Product_ID]],Product_Dim[Product_ID],Product_Dim[Category],0)</f>
        <v>Sports</v>
      </c>
      <c r="P1599">
        <f>_xlfn.XLOOKUP(Table4[[#This Row],[Product_ID]],Product_Dim[Product_ID],Product_Dim[Cost Cleaned2],"0")</f>
        <v>135.61000000000001</v>
      </c>
      <c r="Q1599" s="4">
        <f>IFERROR(Table4[[#This Row],[Total Amount]]-Table4[[#This Row],[Cost]]*Table4[[#This Row],[Quantity]],0)</f>
        <v>1127.492</v>
      </c>
    </row>
    <row r="1600" spans="1:17" x14ac:dyDescent="0.35">
      <c r="A1600" t="s">
        <v>3413</v>
      </c>
      <c r="B1600" s="1">
        <v>45887</v>
      </c>
      <c r="C1600" t="s">
        <v>560</v>
      </c>
      <c r="D1600" t="s">
        <v>1618</v>
      </c>
      <c r="E1600" t="s">
        <v>1801</v>
      </c>
      <c r="F1600" t="str">
        <f>_xlfn.XLOOKUP(Table4[[#This Row],[Store_ID]],Table2[Store_ID],Table2[Region],"Unknown")</f>
        <v>North</v>
      </c>
      <c r="G1600">
        <v>3</v>
      </c>
      <c r="H1600">
        <f>IF(ISBLANK(G1600),AVERAGE(Table4[Quantity]),(G1600))</f>
        <v>3</v>
      </c>
      <c r="I1600">
        <v>453.19</v>
      </c>
      <c r="J1600">
        <f>IF(ISBLANK(I1600),AVERAGE(Table4[Unit_Price]),(I1600))</f>
        <v>453.19</v>
      </c>
      <c r="K1600">
        <v>0.08</v>
      </c>
      <c r="L1600">
        <f>Table4[[#This Row],[Quantity cleaned]]*Table4[[#This Row],[Unit Price Cleaned]]*(1-Table4[[#This Row],[Discount]])</f>
        <v>1250.8044</v>
      </c>
      <c r="M1600">
        <f>IF(ISBLANK(L1600),AVERAGE(Table4[Total Amount]),(L1600))</f>
        <v>1250.8044</v>
      </c>
      <c r="N1600" t="str">
        <f>_xlfn.XLOOKUP(Table4[[#This Row],[Product_ID]],Product_Dim[Product_ID],Product_Dim[Product_Name],"Missing")</f>
        <v>Sports Water Hydration Pack</v>
      </c>
      <c r="O1600" t="str">
        <f>_xlfn.XLOOKUP(Table4[[#This Row],[Product_ID]],Product_Dim[Product_ID],Product_Dim[Category],0)</f>
        <v>Sports</v>
      </c>
      <c r="P1600">
        <f>_xlfn.XLOOKUP(Table4[[#This Row],[Product_ID]],Product_Dim[Product_ID],Product_Dim[Cost Cleaned2],"0")</f>
        <v>135.61000000000001</v>
      </c>
      <c r="Q1600" s="4">
        <f>IFERROR(Table4[[#This Row],[Total Amount]]-Table4[[#This Row],[Cost]]*Table4[[#This Row],[Quantity]],0)</f>
        <v>843.97439999999995</v>
      </c>
    </row>
    <row r="1601" spans="1:17" x14ac:dyDescent="0.35">
      <c r="A1601" t="s">
        <v>3414</v>
      </c>
      <c r="B1601" s="1">
        <v>45567</v>
      </c>
      <c r="C1601" t="s">
        <v>750</v>
      </c>
      <c r="D1601" t="s">
        <v>1702</v>
      </c>
      <c r="E1601" t="s">
        <v>1783</v>
      </c>
      <c r="F1601" t="str">
        <f>_xlfn.XLOOKUP(Table4[[#This Row],[Store_ID]],Table2[Store_ID],Table2[Region],"Unknown")</f>
        <v>East</v>
      </c>
      <c r="G1601">
        <v>2</v>
      </c>
      <c r="H1601">
        <f>IF(ISBLANK(G1601),AVERAGE(Table4[Quantity]),(G1601))</f>
        <v>2</v>
      </c>
      <c r="I1601">
        <v>61.31</v>
      </c>
      <c r="J1601">
        <f>IF(ISBLANK(I1601),AVERAGE(Table4[Unit_Price]),(I1601))</f>
        <v>61.31</v>
      </c>
      <c r="K1601">
        <v>0.15</v>
      </c>
      <c r="L1601">
        <f>Table4[[#This Row],[Quantity cleaned]]*Table4[[#This Row],[Unit Price Cleaned]]*(1-Table4[[#This Row],[Discount]])</f>
        <v>104.227</v>
      </c>
      <c r="M1601">
        <f>IF(ISBLANK(L1601),AVERAGE(Table4[Total Amount]),(L1601))</f>
        <v>104.227</v>
      </c>
      <c r="N1601" t="str">
        <f>_xlfn.XLOOKUP(Table4[[#This Row],[Product_ID]],Product_Dim[Product_ID],Product_Dim[Product_Name],"Missing")</f>
        <v>Wall-Mounted Spice Rack</v>
      </c>
      <c r="O1601" t="str">
        <f>_xlfn.XLOOKUP(Table4[[#This Row],[Product_ID]],Product_Dim[Product_ID],Product_Dim[Category],0)</f>
        <v>Home</v>
      </c>
      <c r="P1601">
        <f>_xlfn.XLOOKUP(Table4[[#This Row],[Product_ID]],Product_Dim[Product_ID],Product_Dim[Cost Cleaned2],"0")</f>
        <v>143.43</v>
      </c>
      <c r="Q1601" s="4">
        <f>IFERROR(Table4[[#This Row],[Total Amount]]-Table4[[#This Row],[Cost]]*Table4[[#This Row],[Quantity]],0)</f>
        <v>-182.63300000000001</v>
      </c>
    </row>
    <row r="1602" spans="1:17" x14ac:dyDescent="0.35">
      <c r="A1602" t="s">
        <v>3415</v>
      </c>
      <c r="B1602" s="1">
        <v>45223</v>
      </c>
      <c r="C1602" t="s">
        <v>1069</v>
      </c>
      <c r="D1602" t="s">
        <v>1704</v>
      </c>
      <c r="E1602" t="s">
        <v>1783</v>
      </c>
      <c r="F1602" t="str">
        <f>_xlfn.XLOOKUP(Table4[[#This Row],[Store_ID]],Table2[Store_ID],Table2[Region],"Unknown")</f>
        <v>East</v>
      </c>
      <c r="G1602">
        <v>2</v>
      </c>
      <c r="H1602">
        <f>IF(ISBLANK(G1602),AVERAGE(Table4[Quantity]),(G1602))</f>
        <v>2</v>
      </c>
      <c r="I1602">
        <v>870.13</v>
      </c>
      <c r="J1602">
        <f>IF(ISBLANK(I1602),AVERAGE(Table4[Unit_Price]),(I1602))</f>
        <v>870.13</v>
      </c>
      <c r="K1602">
        <v>0.23</v>
      </c>
      <c r="L1602">
        <f>Table4[[#This Row],[Quantity cleaned]]*Table4[[#This Row],[Unit Price Cleaned]]*(1-Table4[[#This Row],[Discount]])</f>
        <v>1340.0001999999999</v>
      </c>
      <c r="M1602">
        <f>IF(ISBLANK(L1602),AVERAGE(Table4[Total Amount]),(L1602))</f>
        <v>1340.0001999999999</v>
      </c>
      <c r="N1602" t="str">
        <f>_xlfn.XLOOKUP(Table4[[#This Row],[Product_ID]],Product_Dim[Product_ID],Product_Dim[Product_Name],"Missing")</f>
        <v>Badminton Racket Set</v>
      </c>
      <c r="O1602" t="str">
        <f>_xlfn.XLOOKUP(Table4[[#This Row],[Product_ID]],Product_Dim[Product_ID],Product_Dim[Category],0)</f>
        <v>Sports</v>
      </c>
      <c r="P1602">
        <f>_xlfn.XLOOKUP(Table4[[#This Row],[Product_ID]],Product_Dim[Product_ID],Product_Dim[Cost Cleaned2],"0")</f>
        <v>285.54000000000002</v>
      </c>
      <c r="Q1602" s="4">
        <f>IFERROR(Table4[[#This Row],[Total Amount]]-Table4[[#This Row],[Cost]]*Table4[[#This Row],[Quantity]],0)</f>
        <v>768.92019999999991</v>
      </c>
    </row>
    <row r="1603" spans="1:17" x14ac:dyDescent="0.35">
      <c r="A1603" t="s">
        <v>3416</v>
      </c>
      <c r="B1603" s="1">
        <v>45664</v>
      </c>
      <c r="C1603" t="s">
        <v>242</v>
      </c>
      <c r="D1603" t="s">
        <v>1572</v>
      </c>
      <c r="E1603" t="s">
        <v>1807</v>
      </c>
      <c r="F1603" t="str">
        <f>_xlfn.XLOOKUP(Table4[[#This Row],[Store_ID]],Table2[Store_ID],Table2[Region],"Unknown")</f>
        <v>East</v>
      </c>
      <c r="G1603">
        <v>1</v>
      </c>
      <c r="H1603">
        <f>IF(ISBLANK(G1603),AVERAGE(Table4[Quantity]),(G1603))</f>
        <v>1</v>
      </c>
      <c r="I1603">
        <v>336.51</v>
      </c>
      <c r="J1603">
        <f>IF(ISBLANK(I1603),AVERAGE(Table4[Unit_Price]),(I1603))</f>
        <v>336.51</v>
      </c>
      <c r="K1603">
        <v>0.11</v>
      </c>
      <c r="L1603">
        <f>Table4[[#This Row],[Quantity cleaned]]*Table4[[#This Row],[Unit Price Cleaned]]*(1-Table4[[#This Row],[Discount]])</f>
        <v>299.4939</v>
      </c>
      <c r="M1603">
        <f>IF(ISBLANK(L1603),AVERAGE(Table4[Total Amount]),(L1603))</f>
        <v>299.4939</v>
      </c>
      <c r="N1603" t="str">
        <f>_xlfn.XLOOKUP(Table4[[#This Row],[Product_ID]],Product_Dim[Product_ID],Product_Dim[Product_Name],"Missing")</f>
        <v>4K Home Projector</v>
      </c>
      <c r="O1603" t="str">
        <f>_xlfn.XLOOKUP(Table4[[#This Row],[Product_ID]],Product_Dim[Product_ID],Product_Dim[Category],0)</f>
        <v>Electronics</v>
      </c>
      <c r="P1603">
        <f>_xlfn.XLOOKUP(Table4[[#This Row],[Product_ID]],Product_Dim[Product_ID],Product_Dim[Cost Cleaned2],"0")</f>
        <v>465.34</v>
      </c>
      <c r="Q1603" s="4">
        <f>IFERROR(Table4[[#This Row],[Total Amount]]-Table4[[#This Row],[Cost]]*Table4[[#This Row],[Quantity]],0)</f>
        <v>-165.84609999999998</v>
      </c>
    </row>
    <row r="1604" spans="1:17" x14ac:dyDescent="0.35">
      <c r="A1604" t="s">
        <v>3417</v>
      </c>
      <c r="B1604" s="1">
        <v>45313</v>
      </c>
      <c r="C1604" t="s">
        <v>593</v>
      </c>
      <c r="D1604" t="s">
        <v>1676</v>
      </c>
      <c r="E1604" t="s">
        <v>1746</v>
      </c>
      <c r="F1604" t="str">
        <f>_xlfn.XLOOKUP(Table4[[#This Row],[Store_ID]],Table2[Store_ID],Table2[Region],"Unknown")</f>
        <v>East</v>
      </c>
      <c r="G1604">
        <v>1</v>
      </c>
      <c r="H1604">
        <f>IF(ISBLANK(G1604),AVERAGE(Table4[Quantity]),(G1604))</f>
        <v>1</v>
      </c>
      <c r="I1604">
        <v>305.70999999999998</v>
      </c>
      <c r="J1604">
        <f>IF(ISBLANK(I1604),AVERAGE(Table4[Unit_Price]),(I1604))</f>
        <v>305.70999999999998</v>
      </c>
      <c r="K1604">
        <v>0.26</v>
      </c>
      <c r="L1604">
        <f>Table4[[#This Row],[Quantity cleaned]]*Table4[[#This Row],[Unit Price Cleaned]]*(1-Table4[[#This Row],[Discount]])</f>
        <v>226.22539999999998</v>
      </c>
      <c r="M1604">
        <f>IF(ISBLANK(L1604),AVERAGE(Table4[Total Amount]),(L1604))</f>
        <v>226.22539999999998</v>
      </c>
      <c r="N1604" t="str">
        <f>_xlfn.XLOOKUP(Table4[[#This Row],[Product_ID]],Product_Dim[Product_ID],Product_Dim[Product_Name],"Missing")</f>
        <v>Smart LED Light Strip</v>
      </c>
      <c r="O1604" t="str">
        <f>_xlfn.XLOOKUP(Table4[[#This Row],[Product_ID]],Product_Dim[Product_ID],Product_Dim[Category],0)</f>
        <v>Electronics</v>
      </c>
      <c r="P1604">
        <f>_xlfn.XLOOKUP(Table4[[#This Row],[Product_ID]],Product_Dim[Product_ID],Product_Dim[Cost Cleaned2],"0")</f>
        <v>349.17</v>
      </c>
      <c r="Q1604" s="4">
        <f>IFERROR(Table4[[#This Row],[Total Amount]]-Table4[[#This Row],[Cost]]*Table4[[#This Row],[Quantity]],0)</f>
        <v>-122.94460000000004</v>
      </c>
    </row>
    <row r="1605" spans="1:17" x14ac:dyDescent="0.35">
      <c r="A1605" t="s">
        <v>3418</v>
      </c>
      <c r="B1605" s="1">
        <v>45224</v>
      </c>
      <c r="C1605" t="s">
        <v>414</v>
      </c>
      <c r="D1605" t="s">
        <v>1562</v>
      </c>
      <c r="E1605" t="s">
        <v>1804</v>
      </c>
      <c r="F1605" t="str">
        <f>_xlfn.XLOOKUP(Table4[[#This Row],[Store_ID]],Table2[Store_ID],Table2[Region],"Unknown")</f>
        <v>East</v>
      </c>
      <c r="G1605">
        <v>2</v>
      </c>
      <c r="H1605">
        <f>IF(ISBLANK(G1605),AVERAGE(Table4[Quantity]),(G1605))</f>
        <v>2</v>
      </c>
      <c r="I1605">
        <v>635.39</v>
      </c>
      <c r="J1605">
        <f>IF(ISBLANK(I1605),AVERAGE(Table4[Unit_Price]),(I1605))</f>
        <v>635.39</v>
      </c>
      <c r="K1605">
        <v>0.28999999999999998</v>
      </c>
      <c r="L1605">
        <f>Table4[[#This Row],[Quantity cleaned]]*Table4[[#This Row],[Unit Price Cleaned]]*(1-Table4[[#This Row],[Discount]])</f>
        <v>902.25379999999996</v>
      </c>
      <c r="M1605">
        <f>IF(ISBLANK(L1605),AVERAGE(Table4[Total Amount]),(L1605))</f>
        <v>902.25379999999996</v>
      </c>
      <c r="N1605" t="str">
        <f>_xlfn.XLOOKUP(Table4[[#This Row],[Product_ID]],Product_Dim[Product_ID],Product_Dim[Product_Name],"Missing")</f>
        <v>Ceramic Kitchen Bowl Set</v>
      </c>
      <c r="O1605" t="str">
        <f>_xlfn.XLOOKUP(Table4[[#This Row],[Product_ID]],Product_Dim[Product_ID],Product_Dim[Category],0)</f>
        <v>Home</v>
      </c>
      <c r="P1605">
        <f>_xlfn.XLOOKUP(Table4[[#This Row],[Product_ID]],Product_Dim[Product_ID],Product_Dim[Cost Cleaned2],"0")</f>
        <v>298.86</v>
      </c>
      <c r="Q1605" s="4">
        <f>IFERROR(Table4[[#This Row],[Total Amount]]-Table4[[#This Row],[Cost]]*Table4[[#This Row],[Quantity]],0)</f>
        <v>304.53379999999993</v>
      </c>
    </row>
    <row r="1606" spans="1:17" x14ac:dyDescent="0.35">
      <c r="A1606" t="s">
        <v>3419</v>
      </c>
      <c r="B1606" s="1">
        <v>45491</v>
      </c>
      <c r="C1606" t="s">
        <v>400</v>
      </c>
      <c r="D1606" t="s">
        <v>1726</v>
      </c>
      <c r="E1606" t="s">
        <v>1807</v>
      </c>
      <c r="F1606" t="str">
        <f>_xlfn.XLOOKUP(Table4[[#This Row],[Store_ID]],Table2[Store_ID],Table2[Region],"Unknown")</f>
        <v>East</v>
      </c>
      <c r="G1606">
        <v>2</v>
      </c>
      <c r="H1606">
        <f>IF(ISBLANK(G1606),AVERAGE(Table4[Quantity]),(G1606))</f>
        <v>2</v>
      </c>
      <c r="I1606">
        <v>253.87</v>
      </c>
      <c r="J1606">
        <f>IF(ISBLANK(I1606),AVERAGE(Table4[Unit_Price]),(I1606))</f>
        <v>253.87</v>
      </c>
      <c r="K1606">
        <v>0.23</v>
      </c>
      <c r="L1606">
        <f>Table4[[#This Row],[Quantity cleaned]]*Table4[[#This Row],[Unit Price Cleaned]]*(1-Table4[[#This Row],[Discount]])</f>
        <v>390.95980000000003</v>
      </c>
      <c r="M1606">
        <f>IF(ISBLANK(L1606),AVERAGE(Table4[Total Amount]),(L1606))</f>
        <v>390.95980000000003</v>
      </c>
      <c r="N1606" t="str">
        <f>_xlfn.XLOOKUP(Table4[[#This Row],[Product_ID]],Product_Dim[Product_ID],Product_Dim[Product_Name],"Missing")</f>
        <v>Microwave Oven</v>
      </c>
      <c r="O1606" t="str">
        <f>_xlfn.XLOOKUP(Table4[[#This Row],[Product_ID]],Product_Dim[Product_ID],Product_Dim[Category],0)</f>
        <v>Home</v>
      </c>
      <c r="P1606">
        <f>_xlfn.XLOOKUP(Table4[[#This Row],[Product_ID]],Product_Dim[Product_ID],Product_Dim[Cost Cleaned2],"0")</f>
        <v>447.43</v>
      </c>
      <c r="Q1606" s="4">
        <f>IFERROR(Table4[[#This Row],[Total Amount]]-Table4[[#This Row],[Cost]]*Table4[[#This Row],[Quantity]],0)</f>
        <v>-503.90019999999998</v>
      </c>
    </row>
    <row r="1607" spans="1:17" x14ac:dyDescent="0.35">
      <c r="A1607" t="s">
        <v>3420</v>
      </c>
      <c r="B1607" s="1">
        <v>45472</v>
      </c>
      <c r="C1607" t="s">
        <v>1484</v>
      </c>
      <c r="D1607" t="s">
        <v>1694</v>
      </c>
      <c r="E1607" t="s">
        <v>1801</v>
      </c>
      <c r="F1607" t="str">
        <f>_xlfn.XLOOKUP(Table4[[#This Row],[Store_ID]],Table2[Store_ID],Table2[Region],"Unknown")</f>
        <v>North</v>
      </c>
      <c r="G1607">
        <v>3</v>
      </c>
      <c r="H1607">
        <f>IF(ISBLANK(G1607),AVERAGE(Table4[Quantity]),(G1607))</f>
        <v>3</v>
      </c>
      <c r="I1607">
        <v>915.81</v>
      </c>
      <c r="J1607">
        <f>IF(ISBLANK(I1607),AVERAGE(Table4[Unit_Price]),(I1607))</f>
        <v>915.81</v>
      </c>
      <c r="K1607">
        <v>0.17</v>
      </c>
      <c r="L1607">
        <f>Table4[[#This Row],[Quantity cleaned]]*Table4[[#This Row],[Unit Price Cleaned]]*(1-Table4[[#This Row],[Discount]])</f>
        <v>2280.3668999999995</v>
      </c>
      <c r="M1607">
        <f>IF(ISBLANK(L1607),AVERAGE(Table4[Total Amount]),(L1607))</f>
        <v>2280.3668999999995</v>
      </c>
      <c r="N1607" t="str">
        <f>_xlfn.XLOOKUP(Table4[[#This Row],[Product_ID]],Product_Dim[Product_ID],Product_Dim[Product_Name],"Missing")</f>
        <v>Wireless Mouse</v>
      </c>
      <c r="O1607" t="str">
        <f>_xlfn.XLOOKUP(Table4[[#This Row],[Product_ID]],Product_Dim[Product_ID],Product_Dim[Category],0)</f>
        <v>Electronics</v>
      </c>
      <c r="P1607">
        <f>_xlfn.XLOOKUP(Table4[[#This Row],[Product_ID]],Product_Dim[Product_ID],Product_Dim[Cost Cleaned2],"0")</f>
        <v>392.89</v>
      </c>
      <c r="Q1607" s="4">
        <f>IFERROR(Table4[[#This Row],[Total Amount]]-Table4[[#This Row],[Cost]]*Table4[[#This Row],[Quantity]],0)</f>
        <v>1101.6968999999995</v>
      </c>
    </row>
    <row r="1608" spans="1:17" x14ac:dyDescent="0.35">
      <c r="A1608" t="s">
        <v>3421</v>
      </c>
      <c r="B1608" s="1">
        <v>45795</v>
      </c>
      <c r="C1608" t="s">
        <v>676</v>
      </c>
      <c r="D1608" t="s">
        <v>1626</v>
      </c>
      <c r="E1608" t="s">
        <v>1776</v>
      </c>
      <c r="F1608" t="str">
        <f>_xlfn.XLOOKUP(Table4[[#This Row],[Store_ID]],Table2[Store_ID],Table2[Region],"Unknown")</f>
        <v>West</v>
      </c>
      <c r="G1608">
        <v>3</v>
      </c>
      <c r="H1608">
        <f>IF(ISBLANK(G1608),AVERAGE(Table4[Quantity]),(G1608))</f>
        <v>3</v>
      </c>
      <c r="I1608">
        <v>779.5</v>
      </c>
      <c r="J1608">
        <f>IF(ISBLANK(I1608),AVERAGE(Table4[Unit_Price]),(I1608))</f>
        <v>779.5</v>
      </c>
      <c r="K1608">
        <v>0.02</v>
      </c>
      <c r="L1608">
        <f>Table4[[#This Row],[Quantity cleaned]]*Table4[[#This Row],[Unit Price Cleaned]]*(1-Table4[[#This Row],[Discount]])</f>
        <v>2291.73</v>
      </c>
      <c r="M1608">
        <f>IF(ISBLANK(L1608),AVERAGE(Table4[Total Amount]),(L1608))</f>
        <v>2291.73</v>
      </c>
      <c r="N1608" t="str">
        <f>_xlfn.XLOOKUP(Table4[[#This Row],[Product_ID]],Product_Dim[Product_ID],Product_Dim[Product_Name],"Missing")</f>
        <v>Smart Home WiFi Camera</v>
      </c>
      <c r="O1608" t="str">
        <f>_xlfn.XLOOKUP(Table4[[#This Row],[Product_ID]],Product_Dim[Product_ID],Product_Dim[Category],0)</f>
        <v>Electronics</v>
      </c>
      <c r="P1608">
        <f>_xlfn.XLOOKUP(Table4[[#This Row],[Product_ID]],Product_Dim[Product_ID],Product_Dim[Cost Cleaned2],"0")</f>
        <v>450.71</v>
      </c>
      <c r="Q1608" s="4">
        <f>IFERROR(Table4[[#This Row],[Total Amount]]-Table4[[#This Row],[Cost]]*Table4[[#This Row],[Quantity]],0)</f>
        <v>939.60000000000014</v>
      </c>
    </row>
    <row r="1609" spans="1:17" x14ac:dyDescent="0.35">
      <c r="A1609" t="s">
        <v>3422</v>
      </c>
      <c r="B1609" s="1">
        <v>45470</v>
      </c>
      <c r="C1609" t="s">
        <v>1441</v>
      </c>
      <c r="D1609" t="s">
        <v>1664</v>
      </c>
      <c r="E1609" t="s">
        <v>1798</v>
      </c>
      <c r="F1609" t="str">
        <f>_xlfn.XLOOKUP(Table4[[#This Row],[Store_ID]],Table2[Store_ID],Table2[Region],"Unknown")</f>
        <v>West</v>
      </c>
      <c r="G1609">
        <v>2</v>
      </c>
      <c r="H1609">
        <f>IF(ISBLANK(G1609),AVERAGE(Table4[Quantity]),(G1609))</f>
        <v>2</v>
      </c>
      <c r="I1609">
        <v>780.57</v>
      </c>
      <c r="J1609">
        <f>IF(ISBLANK(I1609),AVERAGE(Table4[Unit_Price]),(I1609))</f>
        <v>780.57</v>
      </c>
      <c r="K1609">
        <v>0.26</v>
      </c>
      <c r="L1609">
        <f>Table4[[#This Row],[Quantity cleaned]]*Table4[[#This Row],[Unit Price Cleaned]]*(1-Table4[[#This Row],[Discount]])</f>
        <v>1155.2436</v>
      </c>
      <c r="M1609">
        <f>IF(ISBLANK(L1609),AVERAGE(Table4[Total Amount]),(L1609))</f>
        <v>1155.2436</v>
      </c>
      <c r="N1609" t="str">
        <f>_xlfn.XLOOKUP(Table4[[#This Row],[Product_ID]],Product_Dim[Product_ID],Product_Dim[Product_Name],"Missing")</f>
        <v>Tennis Ball 3-Pack</v>
      </c>
      <c r="O1609" t="str">
        <f>_xlfn.XLOOKUP(Table4[[#This Row],[Product_ID]],Product_Dim[Product_ID],Product_Dim[Category],0)</f>
        <v>Sports</v>
      </c>
      <c r="P1609">
        <f>_xlfn.XLOOKUP(Table4[[#This Row],[Product_ID]],Product_Dim[Product_ID],Product_Dim[Cost Cleaned2],"0")</f>
        <v>103.45</v>
      </c>
      <c r="Q1609" s="4">
        <f>IFERROR(Table4[[#This Row],[Total Amount]]-Table4[[#This Row],[Cost]]*Table4[[#This Row],[Quantity]],0)</f>
        <v>948.34360000000004</v>
      </c>
    </row>
    <row r="1610" spans="1:17" x14ac:dyDescent="0.35">
      <c r="A1610" t="s">
        <v>3423</v>
      </c>
      <c r="B1610" s="1">
        <v>45390</v>
      </c>
      <c r="C1610" t="s">
        <v>1191</v>
      </c>
      <c r="D1610" t="s">
        <v>1732</v>
      </c>
      <c r="E1610" t="s">
        <v>1807</v>
      </c>
      <c r="F1610" t="str">
        <f>_xlfn.XLOOKUP(Table4[[#This Row],[Store_ID]],Table2[Store_ID],Table2[Region],"Unknown")</f>
        <v>East</v>
      </c>
      <c r="G1610">
        <v>1</v>
      </c>
      <c r="H1610">
        <f>IF(ISBLANK(G1610),AVERAGE(Table4[Quantity]),(G1610))</f>
        <v>1</v>
      </c>
      <c r="I1610">
        <v>511.35</v>
      </c>
      <c r="J1610">
        <f>IF(ISBLANK(I1610),AVERAGE(Table4[Unit_Price]),(I1610))</f>
        <v>511.35</v>
      </c>
      <c r="K1610">
        <v>0</v>
      </c>
      <c r="L1610">
        <f>Table4[[#This Row],[Quantity cleaned]]*Table4[[#This Row],[Unit Price Cleaned]]*(1-Table4[[#This Row],[Discount]])</f>
        <v>511.35</v>
      </c>
      <c r="M1610">
        <f>IF(ISBLANK(L1610),AVERAGE(Table4[Total Amount]),(L1610))</f>
        <v>511.35</v>
      </c>
      <c r="N1610" t="str">
        <f>_xlfn.XLOOKUP(Table4[[#This Row],[Product_ID]],Product_Dim[Product_ID],Product_Dim[Product_Name],"Missing")</f>
        <v>Sports Stopwatch Basic</v>
      </c>
      <c r="O1610" t="str">
        <f>_xlfn.XLOOKUP(Table4[[#This Row],[Product_ID]],Product_Dim[Product_ID],Product_Dim[Category],0)</f>
        <v>Sports</v>
      </c>
      <c r="P1610">
        <f>_xlfn.XLOOKUP(Table4[[#This Row],[Product_ID]],Product_Dim[Product_ID],Product_Dim[Cost Cleaned2],"0")</f>
        <v>60.65</v>
      </c>
      <c r="Q1610" s="4">
        <f>IFERROR(Table4[[#This Row],[Total Amount]]-Table4[[#This Row],[Cost]]*Table4[[#This Row],[Quantity]],0)</f>
        <v>450.70000000000005</v>
      </c>
    </row>
    <row r="1611" spans="1:17" x14ac:dyDescent="0.35">
      <c r="A1611" t="s">
        <v>3424</v>
      </c>
      <c r="B1611" s="1">
        <v>45803</v>
      </c>
      <c r="C1611" t="s">
        <v>70</v>
      </c>
      <c r="D1611" t="s">
        <v>1736</v>
      </c>
      <c r="E1611" t="s">
        <v>1760</v>
      </c>
      <c r="F1611" t="str">
        <f>_xlfn.XLOOKUP(Table4[[#This Row],[Store_ID]],Table2[Store_ID],Table2[Region],"Unknown")</f>
        <v>North</v>
      </c>
      <c r="G1611">
        <v>4</v>
      </c>
      <c r="H1611">
        <f>IF(ISBLANK(G1611),AVERAGE(Table4[Quantity]),(G1611))</f>
        <v>4</v>
      </c>
      <c r="I1611">
        <v>44.07</v>
      </c>
      <c r="J1611">
        <f>IF(ISBLANK(I1611),AVERAGE(Table4[Unit_Price]),(I1611))</f>
        <v>44.07</v>
      </c>
      <c r="K1611">
        <v>0.28999999999999998</v>
      </c>
      <c r="L1611">
        <f>Table4[[#This Row],[Quantity cleaned]]*Table4[[#This Row],[Unit Price Cleaned]]*(1-Table4[[#This Row],[Discount]])</f>
        <v>125.1588</v>
      </c>
      <c r="M1611">
        <f>IF(ISBLANK(L1611),AVERAGE(Table4[Total Amount]),(L1611))</f>
        <v>125.1588</v>
      </c>
      <c r="N1611" t="str">
        <f>_xlfn.XLOOKUP(Table4[[#This Row],[Product_ID]],Product_Dim[Product_ID],Product_Dim[Product_Name],"Missing")</f>
        <v>Cricket Bat</v>
      </c>
      <c r="O1611" t="str">
        <f>_xlfn.XLOOKUP(Table4[[#This Row],[Product_ID]],Product_Dim[Product_ID],Product_Dim[Category],0)</f>
        <v>Sports</v>
      </c>
      <c r="P1611">
        <f>_xlfn.XLOOKUP(Table4[[#This Row],[Product_ID]],Product_Dim[Product_ID],Product_Dim[Cost Cleaned2],"0")</f>
        <v>245.98</v>
      </c>
      <c r="Q1611" s="4">
        <f>IFERROR(Table4[[#This Row],[Total Amount]]-Table4[[#This Row],[Cost]]*Table4[[#This Row],[Quantity]],0)</f>
        <v>-858.76119999999992</v>
      </c>
    </row>
    <row r="1612" spans="1:17" x14ac:dyDescent="0.35">
      <c r="A1612" t="s">
        <v>3425</v>
      </c>
      <c r="B1612" s="1">
        <v>45320</v>
      </c>
      <c r="C1612" t="s">
        <v>641</v>
      </c>
      <c r="D1612" t="s">
        <v>1680</v>
      </c>
      <c r="E1612" t="s">
        <v>1786</v>
      </c>
      <c r="F1612" t="str">
        <f>_xlfn.XLOOKUP(Table4[[#This Row],[Store_ID]],Table2[Store_ID],Table2[Region],"Unknown")</f>
        <v>South</v>
      </c>
      <c r="G1612">
        <v>2</v>
      </c>
      <c r="H1612">
        <f>IF(ISBLANK(G1612),AVERAGE(Table4[Quantity]),(G1612))</f>
        <v>2</v>
      </c>
      <c r="I1612">
        <v>895.92</v>
      </c>
      <c r="J1612">
        <f>IF(ISBLANK(I1612),AVERAGE(Table4[Unit_Price]),(I1612))</f>
        <v>895.92</v>
      </c>
      <c r="K1612">
        <v>0.15</v>
      </c>
      <c r="L1612">
        <f>Table4[[#This Row],[Quantity cleaned]]*Table4[[#This Row],[Unit Price Cleaned]]*(1-Table4[[#This Row],[Discount]])</f>
        <v>1523.0639999999999</v>
      </c>
      <c r="M1612">
        <f>IF(ISBLANK(L1612),AVERAGE(Table4[Total Amount]),(L1612))</f>
        <v>1523.0639999999999</v>
      </c>
      <c r="N1612" t="str">
        <f>_xlfn.XLOOKUP(Table4[[#This Row],[Product_ID]],Product_Dim[Product_ID],Product_Dim[Product_Name],"Missing")</f>
        <v>Men's Sports Shorts</v>
      </c>
      <c r="O1612" t="str">
        <f>_xlfn.XLOOKUP(Table4[[#This Row],[Product_ID]],Product_Dim[Product_ID],Product_Dim[Category],0)</f>
        <v>Clothing</v>
      </c>
      <c r="P1612">
        <f>_xlfn.XLOOKUP(Table4[[#This Row],[Product_ID]],Product_Dim[Product_ID],Product_Dim[Cost Cleaned2],"0")</f>
        <v>218.22</v>
      </c>
      <c r="Q1612" s="4">
        <f>IFERROR(Table4[[#This Row],[Total Amount]]-Table4[[#This Row],[Cost]]*Table4[[#This Row],[Quantity]],0)</f>
        <v>1086.6239999999998</v>
      </c>
    </row>
    <row r="1613" spans="1:17" x14ac:dyDescent="0.35">
      <c r="A1613" t="s">
        <v>3426</v>
      </c>
      <c r="B1613" s="1">
        <v>45619</v>
      </c>
      <c r="C1613" t="s">
        <v>958</v>
      </c>
      <c r="D1613" t="s">
        <v>1648</v>
      </c>
      <c r="E1613" t="s">
        <v>1755</v>
      </c>
      <c r="F1613" t="str">
        <f>_xlfn.XLOOKUP(Table4[[#This Row],[Store_ID]],Table2[Store_ID],Table2[Region],"Unknown")</f>
        <v>South</v>
      </c>
      <c r="G1613">
        <v>4</v>
      </c>
      <c r="H1613">
        <f>IF(ISBLANK(G1613),AVERAGE(Table4[Quantity]),(G1613))</f>
        <v>4</v>
      </c>
      <c r="I1613">
        <v>456.32</v>
      </c>
      <c r="J1613">
        <f>IF(ISBLANK(I1613),AVERAGE(Table4[Unit_Price]),(I1613))</f>
        <v>456.32</v>
      </c>
      <c r="K1613">
        <v>0.22</v>
      </c>
      <c r="L1613">
        <f>Table4[[#This Row],[Quantity cleaned]]*Table4[[#This Row],[Unit Price Cleaned]]*(1-Table4[[#This Row],[Discount]])</f>
        <v>1423.7184</v>
      </c>
      <c r="M1613">
        <f>IF(ISBLANK(L1613),AVERAGE(Table4[Total Amount]),(L1613))</f>
        <v>1423.7184</v>
      </c>
      <c r="N1613" t="str">
        <f>_xlfn.XLOOKUP(Table4[[#This Row],[Product_ID]],Product_Dim[Product_ID],Product_Dim[Product_Name],"Missing")</f>
        <v>Men's Track Pants</v>
      </c>
      <c r="O1613" t="str">
        <f>_xlfn.XLOOKUP(Table4[[#This Row],[Product_ID]],Product_Dim[Product_ID],Product_Dim[Category],0)</f>
        <v>Clothing</v>
      </c>
      <c r="P1613">
        <f>_xlfn.XLOOKUP(Table4[[#This Row],[Product_ID]],Product_Dim[Product_ID],Product_Dim[Cost Cleaned2],"0")</f>
        <v>386.56</v>
      </c>
      <c r="Q1613" s="4">
        <f>IFERROR(Table4[[#This Row],[Total Amount]]-Table4[[#This Row],[Cost]]*Table4[[#This Row],[Quantity]],0)</f>
        <v>-122.52160000000003</v>
      </c>
    </row>
    <row r="1614" spans="1:17" x14ac:dyDescent="0.35">
      <c r="A1614" t="s">
        <v>3427</v>
      </c>
      <c r="B1614" s="1">
        <v>45777</v>
      </c>
      <c r="C1614" t="s">
        <v>1299</v>
      </c>
      <c r="D1614" t="s">
        <v>1610</v>
      </c>
      <c r="E1614" t="s">
        <v>1746</v>
      </c>
      <c r="F1614" t="str">
        <f>_xlfn.XLOOKUP(Table4[[#This Row],[Store_ID]],Table2[Store_ID],Table2[Region],"Unknown")</f>
        <v>East</v>
      </c>
      <c r="G1614">
        <v>1</v>
      </c>
      <c r="H1614">
        <f>IF(ISBLANK(G1614),AVERAGE(Table4[Quantity]),(G1614))</f>
        <v>1</v>
      </c>
      <c r="I1614">
        <v>905.5</v>
      </c>
      <c r="J1614">
        <f>IF(ISBLANK(I1614),AVERAGE(Table4[Unit_Price]),(I1614))</f>
        <v>905.5</v>
      </c>
      <c r="K1614">
        <v>0.28999999999999998</v>
      </c>
      <c r="L1614">
        <f>Table4[[#This Row],[Quantity cleaned]]*Table4[[#This Row],[Unit Price Cleaned]]*(1-Table4[[#This Row],[Discount]])</f>
        <v>642.90499999999997</v>
      </c>
      <c r="M1614">
        <f>IF(ISBLANK(L1614),AVERAGE(Table4[Total Amount]),(L1614))</f>
        <v>642.90499999999997</v>
      </c>
      <c r="N1614" t="str">
        <f>_xlfn.XLOOKUP(Table4[[#This Row],[Product_ID]],Product_Dim[Product_ID],Product_Dim[Product_Name],"Missing")</f>
        <v>Gaming Mechanical Keyboard</v>
      </c>
      <c r="O1614" t="str">
        <f>_xlfn.XLOOKUP(Table4[[#This Row],[Product_ID]],Product_Dim[Product_ID],Product_Dim[Category],0)</f>
        <v>Electronics</v>
      </c>
      <c r="P1614">
        <f>_xlfn.XLOOKUP(Table4[[#This Row],[Product_ID]],Product_Dim[Product_ID],Product_Dim[Cost Cleaned2],"0")</f>
        <v>419.28</v>
      </c>
      <c r="Q1614" s="4">
        <f>IFERROR(Table4[[#This Row],[Total Amount]]-Table4[[#This Row],[Cost]]*Table4[[#This Row],[Quantity]],0)</f>
        <v>223.625</v>
      </c>
    </row>
    <row r="1615" spans="1:17" x14ac:dyDescent="0.35">
      <c r="A1615" t="s">
        <v>3428</v>
      </c>
      <c r="B1615" s="1">
        <v>45523</v>
      </c>
      <c r="C1615" t="s">
        <v>661</v>
      </c>
      <c r="D1615" t="s">
        <v>1574</v>
      </c>
      <c r="E1615" t="s">
        <v>1791</v>
      </c>
      <c r="F1615" t="str">
        <f>_xlfn.XLOOKUP(Table4[[#This Row],[Store_ID]],Table2[Store_ID],Table2[Region],"Unknown")</f>
        <v>East</v>
      </c>
      <c r="G1615">
        <v>3</v>
      </c>
      <c r="H1615">
        <f>IF(ISBLANK(G1615),AVERAGE(Table4[Quantity]),(G1615))</f>
        <v>3</v>
      </c>
      <c r="I1615">
        <v>63.19</v>
      </c>
      <c r="J1615">
        <f>IF(ISBLANK(I1615),AVERAGE(Table4[Unit_Price]),(I1615))</f>
        <v>63.19</v>
      </c>
      <c r="K1615">
        <v>0.08</v>
      </c>
      <c r="L1615">
        <f>Table4[[#This Row],[Quantity cleaned]]*Table4[[#This Row],[Unit Price Cleaned]]*(1-Table4[[#This Row],[Discount]])</f>
        <v>174.40440000000001</v>
      </c>
      <c r="M1615">
        <f>IF(ISBLANK(L1615),AVERAGE(Table4[Total Amount]),(L1615))</f>
        <v>174.40440000000001</v>
      </c>
      <c r="N1615" t="str">
        <f>_xlfn.XLOOKUP(Table4[[#This Row],[Product_ID]],Product_Dim[Product_ID],Product_Dim[Product_Name],"Missing")</f>
        <v>Beard Grooming Kit</v>
      </c>
      <c r="O1615" t="str">
        <f>_xlfn.XLOOKUP(Table4[[#This Row],[Product_ID]],Product_Dim[Product_ID],Product_Dim[Category],0)</f>
        <v>Beauty</v>
      </c>
      <c r="P1615">
        <f>_xlfn.XLOOKUP(Table4[[#This Row],[Product_ID]],Product_Dim[Product_ID],Product_Dim[Cost Cleaned2],"0")</f>
        <v>337.42</v>
      </c>
      <c r="Q1615" s="4">
        <f>IFERROR(Table4[[#This Row],[Total Amount]]-Table4[[#This Row],[Cost]]*Table4[[#This Row],[Quantity]],0)</f>
        <v>-837.85559999999998</v>
      </c>
    </row>
    <row r="1616" spans="1:17" x14ac:dyDescent="0.35">
      <c r="A1616" t="s">
        <v>3429</v>
      </c>
      <c r="B1616" s="1">
        <v>45628</v>
      </c>
      <c r="C1616" t="s">
        <v>186</v>
      </c>
      <c r="D1616" t="s">
        <v>1682</v>
      </c>
      <c r="E1616" t="s">
        <v>1773</v>
      </c>
      <c r="F1616" t="str">
        <f>_xlfn.XLOOKUP(Table4[[#This Row],[Store_ID]],Table2[Store_ID],Table2[Region],"Unknown")</f>
        <v>South</v>
      </c>
      <c r="G1616">
        <v>3</v>
      </c>
      <c r="H1616">
        <f>IF(ISBLANK(G1616),AVERAGE(Table4[Quantity]),(G1616))</f>
        <v>3</v>
      </c>
      <c r="I1616">
        <v>687.66</v>
      </c>
      <c r="J1616">
        <f>IF(ISBLANK(I1616),AVERAGE(Table4[Unit_Price]),(I1616))</f>
        <v>687.66</v>
      </c>
      <c r="K1616">
        <v>0.06</v>
      </c>
      <c r="L1616">
        <f>Table4[[#This Row],[Quantity cleaned]]*Table4[[#This Row],[Unit Price Cleaned]]*(1-Table4[[#This Row],[Discount]])</f>
        <v>1939.2012</v>
      </c>
      <c r="M1616">
        <f>IF(ISBLANK(L1616),AVERAGE(Table4[Total Amount]),(L1616))</f>
        <v>1939.2012</v>
      </c>
      <c r="N1616" t="str">
        <f>_xlfn.XLOOKUP(Table4[[#This Row],[Product_ID]],Product_Dim[Product_ID],Product_Dim[Product_Name],"Missing")</f>
        <v>Kitchen Storage Rack</v>
      </c>
      <c r="O1616" t="str">
        <f>_xlfn.XLOOKUP(Table4[[#This Row],[Product_ID]],Product_Dim[Product_ID],Product_Dim[Category],0)</f>
        <v>Home</v>
      </c>
      <c r="P1616">
        <f>_xlfn.XLOOKUP(Table4[[#This Row],[Product_ID]],Product_Dim[Product_ID],Product_Dim[Cost Cleaned2],"0")</f>
        <v>138.05000000000001</v>
      </c>
      <c r="Q1616" s="4">
        <f>IFERROR(Table4[[#This Row],[Total Amount]]-Table4[[#This Row],[Cost]]*Table4[[#This Row],[Quantity]],0)</f>
        <v>1525.0511999999999</v>
      </c>
    </row>
    <row r="1617" spans="1:17" x14ac:dyDescent="0.35">
      <c r="A1617" t="s">
        <v>3430</v>
      </c>
      <c r="B1617" s="1">
        <v>45742</v>
      </c>
      <c r="C1617" t="s">
        <v>706</v>
      </c>
      <c r="D1617" t="s">
        <v>1628</v>
      </c>
      <c r="E1617" t="s">
        <v>1780</v>
      </c>
      <c r="F1617" t="str">
        <f>_xlfn.XLOOKUP(Table4[[#This Row],[Store_ID]],Table2[Store_ID],Table2[Region],"Unknown")</f>
        <v>South</v>
      </c>
      <c r="G1617">
        <v>4</v>
      </c>
      <c r="H1617">
        <f>IF(ISBLANK(G1617),AVERAGE(Table4[Quantity]),(G1617))</f>
        <v>4</v>
      </c>
      <c r="I1617">
        <v>639.05999999999995</v>
      </c>
      <c r="J1617">
        <f>IF(ISBLANK(I1617),AVERAGE(Table4[Unit_Price]),(I1617))</f>
        <v>639.05999999999995</v>
      </c>
      <c r="K1617">
        <v>0.12</v>
      </c>
      <c r="L1617">
        <f>Table4[[#This Row],[Quantity cleaned]]*Table4[[#This Row],[Unit Price Cleaned]]*(1-Table4[[#This Row],[Discount]])</f>
        <v>2249.4911999999999</v>
      </c>
      <c r="M1617">
        <f>IF(ISBLANK(L1617),AVERAGE(Table4[Total Amount]),(L1617))</f>
        <v>2249.4911999999999</v>
      </c>
      <c r="N1617" t="str">
        <f>_xlfn.XLOOKUP(Table4[[#This Row],[Product_ID]],Product_Dim[Product_ID],Product_Dim[Product_Name],"Missing")</f>
        <v>USB External Hard Drive</v>
      </c>
      <c r="O1617" t="str">
        <f>_xlfn.XLOOKUP(Table4[[#This Row],[Product_ID]],Product_Dim[Product_ID],Product_Dim[Category],0)</f>
        <v>Electronics</v>
      </c>
      <c r="P1617">
        <f>_xlfn.XLOOKUP(Table4[[#This Row],[Product_ID]],Product_Dim[Product_ID],Product_Dim[Cost Cleaned2],"0")</f>
        <v>253.33</v>
      </c>
      <c r="Q1617" s="4">
        <f>IFERROR(Table4[[#This Row],[Total Amount]]-Table4[[#This Row],[Cost]]*Table4[[#This Row],[Quantity]],0)</f>
        <v>1236.1711999999998</v>
      </c>
    </row>
    <row r="1618" spans="1:17" x14ac:dyDescent="0.35">
      <c r="A1618" t="s">
        <v>3431</v>
      </c>
      <c r="B1618" s="1">
        <v>45456</v>
      </c>
      <c r="C1618" t="s">
        <v>242</v>
      </c>
      <c r="D1618" t="s">
        <v>1684</v>
      </c>
      <c r="E1618" t="s">
        <v>1773</v>
      </c>
      <c r="F1618" t="str">
        <f>_xlfn.XLOOKUP(Table4[[#This Row],[Store_ID]],Table2[Store_ID],Table2[Region],"Unknown")</f>
        <v>South</v>
      </c>
      <c r="G1618">
        <v>1</v>
      </c>
      <c r="H1618">
        <f>IF(ISBLANK(G1618),AVERAGE(Table4[Quantity]),(G1618))</f>
        <v>1</v>
      </c>
      <c r="I1618">
        <v>475.15</v>
      </c>
      <c r="J1618">
        <f>IF(ISBLANK(I1618),AVERAGE(Table4[Unit_Price]),(I1618))</f>
        <v>475.15</v>
      </c>
      <c r="K1618">
        <v>0.04</v>
      </c>
      <c r="L1618">
        <f>Table4[[#This Row],[Quantity cleaned]]*Table4[[#This Row],[Unit Price Cleaned]]*(1-Table4[[#This Row],[Discount]])</f>
        <v>456.14399999999995</v>
      </c>
      <c r="M1618">
        <f>IF(ISBLANK(L1618),AVERAGE(Table4[Total Amount]),(L1618))</f>
        <v>456.14399999999995</v>
      </c>
      <c r="N1618" t="str">
        <f>_xlfn.XLOOKUP(Table4[[#This Row],[Product_ID]],Product_Dim[Product_ID],Product_Dim[Product_Name],"Missing")</f>
        <v>Hair Repair Oil Treatment</v>
      </c>
      <c r="O1618" t="str">
        <f>_xlfn.XLOOKUP(Table4[[#This Row],[Product_ID]],Product_Dim[Product_ID],Product_Dim[Category],0)</f>
        <v>Beauty</v>
      </c>
      <c r="P1618">
        <f>_xlfn.XLOOKUP(Table4[[#This Row],[Product_ID]],Product_Dim[Product_ID],Product_Dim[Cost Cleaned2],"0")</f>
        <v>214.32</v>
      </c>
      <c r="Q1618" s="4">
        <f>IFERROR(Table4[[#This Row],[Total Amount]]-Table4[[#This Row],[Cost]]*Table4[[#This Row],[Quantity]],0)</f>
        <v>241.82399999999996</v>
      </c>
    </row>
    <row r="1619" spans="1:17" x14ac:dyDescent="0.35">
      <c r="A1619" t="s">
        <v>3432</v>
      </c>
      <c r="B1619" s="1">
        <v>45534</v>
      </c>
      <c r="C1619" t="s">
        <v>620</v>
      </c>
      <c r="D1619" t="s">
        <v>1630</v>
      </c>
      <c r="E1619" t="s">
        <v>1770</v>
      </c>
      <c r="F1619" t="str">
        <f>_xlfn.XLOOKUP(Table4[[#This Row],[Store_ID]],Table2[Store_ID],Table2[Region],"Unknown")</f>
        <v>East</v>
      </c>
      <c r="G1619">
        <v>1</v>
      </c>
      <c r="H1619">
        <f>IF(ISBLANK(G1619),AVERAGE(Table4[Quantity]),(G1619))</f>
        <v>1</v>
      </c>
      <c r="I1619">
        <v>62.38</v>
      </c>
      <c r="J1619">
        <f>IF(ISBLANK(I1619),AVERAGE(Table4[Unit_Price]),(I1619))</f>
        <v>62.38</v>
      </c>
      <c r="K1619">
        <v>0.08</v>
      </c>
      <c r="L1619">
        <f>Table4[[#This Row],[Quantity cleaned]]*Table4[[#This Row],[Unit Price Cleaned]]*(1-Table4[[#This Row],[Discount]])</f>
        <v>57.389600000000002</v>
      </c>
      <c r="M1619">
        <f>IF(ISBLANK(L1619),AVERAGE(Table4[Total Amount]),(L1619))</f>
        <v>57.389600000000002</v>
      </c>
      <c r="N1619" t="str">
        <f>_xlfn.XLOOKUP(Table4[[#This Row],[Product_ID]],Product_Dim[Product_ID],Product_Dim[Product_Name],"Missing")</f>
        <v>Adjustable Jump Rope</v>
      </c>
      <c r="O1619" t="str">
        <f>_xlfn.XLOOKUP(Table4[[#This Row],[Product_ID]],Product_Dim[Product_ID],Product_Dim[Category],0)</f>
        <v>Sports</v>
      </c>
      <c r="P1619">
        <f>_xlfn.XLOOKUP(Table4[[#This Row],[Product_ID]],Product_Dim[Product_ID],Product_Dim[Cost Cleaned2],"0")</f>
        <v>167.12</v>
      </c>
      <c r="Q1619" s="4">
        <f>IFERROR(Table4[[#This Row],[Total Amount]]-Table4[[#This Row],[Cost]]*Table4[[#This Row],[Quantity]],0)</f>
        <v>-109.7304</v>
      </c>
    </row>
    <row r="1620" spans="1:17" x14ac:dyDescent="0.35">
      <c r="A1620" t="s">
        <v>3433</v>
      </c>
      <c r="B1620" s="1">
        <v>45375</v>
      </c>
      <c r="C1620" t="s">
        <v>1104</v>
      </c>
      <c r="D1620" t="s">
        <v>1572</v>
      </c>
      <c r="E1620" t="s">
        <v>1773</v>
      </c>
      <c r="F1620" t="str">
        <f>_xlfn.XLOOKUP(Table4[[#This Row],[Store_ID]],Table2[Store_ID],Table2[Region],"Unknown")</f>
        <v>South</v>
      </c>
      <c r="G1620">
        <v>1</v>
      </c>
      <c r="H1620">
        <f>IF(ISBLANK(G1620),AVERAGE(Table4[Quantity]),(G1620))</f>
        <v>1</v>
      </c>
      <c r="I1620">
        <v>977.02</v>
      </c>
      <c r="J1620">
        <f>IF(ISBLANK(I1620),AVERAGE(Table4[Unit_Price]),(I1620))</f>
        <v>977.02</v>
      </c>
      <c r="K1620">
        <v>0.2</v>
      </c>
      <c r="L1620">
        <f>Table4[[#This Row],[Quantity cleaned]]*Table4[[#This Row],[Unit Price Cleaned]]*(1-Table4[[#This Row],[Discount]])</f>
        <v>781.61599999999999</v>
      </c>
      <c r="M1620">
        <f>IF(ISBLANK(L1620),AVERAGE(Table4[Total Amount]),(L1620))</f>
        <v>781.61599999999999</v>
      </c>
      <c r="N1620" t="str">
        <f>_xlfn.XLOOKUP(Table4[[#This Row],[Product_ID]],Product_Dim[Product_ID],Product_Dim[Product_Name],"Missing")</f>
        <v>4K Home Projector</v>
      </c>
      <c r="O1620" t="str">
        <f>_xlfn.XLOOKUP(Table4[[#This Row],[Product_ID]],Product_Dim[Product_ID],Product_Dim[Category],0)</f>
        <v>Electronics</v>
      </c>
      <c r="P1620">
        <f>_xlfn.XLOOKUP(Table4[[#This Row],[Product_ID]],Product_Dim[Product_ID],Product_Dim[Cost Cleaned2],"0")</f>
        <v>465.34</v>
      </c>
      <c r="Q1620" s="4">
        <f>IFERROR(Table4[[#This Row],[Total Amount]]-Table4[[#This Row],[Cost]]*Table4[[#This Row],[Quantity]],0)</f>
        <v>316.27600000000001</v>
      </c>
    </row>
    <row r="1621" spans="1:17" x14ac:dyDescent="0.35">
      <c r="A1621" t="s">
        <v>3434</v>
      </c>
      <c r="B1621" s="1">
        <v>45546</v>
      </c>
      <c r="C1621" t="s">
        <v>266</v>
      </c>
      <c r="D1621" t="s">
        <v>1708</v>
      </c>
      <c r="E1621" t="s">
        <v>1763</v>
      </c>
      <c r="F1621" t="str">
        <f>_xlfn.XLOOKUP(Table4[[#This Row],[Store_ID]],Table2[Store_ID],Table2[Region],"Unknown")</f>
        <v>South</v>
      </c>
      <c r="G1621">
        <v>2</v>
      </c>
      <c r="H1621">
        <f>IF(ISBLANK(G1621),AVERAGE(Table4[Quantity]),(G1621))</f>
        <v>2</v>
      </c>
      <c r="I1621">
        <v>898.81</v>
      </c>
      <c r="J1621">
        <f>IF(ISBLANK(I1621),AVERAGE(Table4[Unit_Price]),(I1621))</f>
        <v>898.81</v>
      </c>
      <c r="K1621">
        <v>0.25</v>
      </c>
      <c r="L1621">
        <f>Table4[[#This Row],[Quantity cleaned]]*Table4[[#This Row],[Unit Price Cleaned]]*(1-Table4[[#This Row],[Discount]])</f>
        <v>1348.2149999999999</v>
      </c>
      <c r="M1621">
        <f>IF(ISBLANK(L1621),AVERAGE(Table4[Total Amount]),(L1621))</f>
        <v>1348.2149999999999</v>
      </c>
      <c r="N1621" t="str">
        <f>_xlfn.XLOOKUP(Table4[[#This Row],[Product_ID]],Product_Dim[Product_ID],Product_Dim[Product_Name],"Missing")</f>
        <v>Hydrating Face Cleanser</v>
      </c>
      <c r="O1621" t="str">
        <f>_xlfn.XLOOKUP(Table4[[#This Row],[Product_ID]],Product_Dim[Product_ID],Product_Dim[Category],0)</f>
        <v>Beauty</v>
      </c>
      <c r="P1621">
        <f>_xlfn.XLOOKUP(Table4[[#This Row],[Product_ID]],Product_Dim[Product_ID],Product_Dim[Cost Cleaned2],"0")</f>
        <v>254.04361702127662</v>
      </c>
      <c r="Q1621" s="4">
        <f>IFERROR(Table4[[#This Row],[Total Amount]]-Table4[[#This Row],[Cost]]*Table4[[#This Row],[Quantity]],0)</f>
        <v>840.12776595744663</v>
      </c>
    </row>
    <row r="1622" spans="1:17" x14ac:dyDescent="0.35">
      <c r="A1622" t="s">
        <v>3435</v>
      </c>
      <c r="B1622" s="1">
        <v>45769</v>
      </c>
      <c r="C1622" t="s">
        <v>1096</v>
      </c>
      <c r="D1622" t="s">
        <v>1656</v>
      </c>
      <c r="E1622" t="s">
        <v>1760</v>
      </c>
      <c r="F1622" t="str">
        <f>_xlfn.XLOOKUP(Table4[[#This Row],[Store_ID]],Table2[Store_ID],Table2[Region],"Unknown")</f>
        <v>North</v>
      </c>
      <c r="G1622">
        <v>2</v>
      </c>
      <c r="H1622">
        <f>IF(ISBLANK(G1622),AVERAGE(Table4[Quantity]),(G1622))</f>
        <v>2</v>
      </c>
      <c r="I1622">
        <v>422.13</v>
      </c>
      <c r="J1622">
        <f>IF(ISBLANK(I1622),AVERAGE(Table4[Unit_Price]),(I1622))</f>
        <v>422.13</v>
      </c>
      <c r="K1622">
        <v>0.28000000000000003</v>
      </c>
      <c r="L1622">
        <f>Table4[[#This Row],[Quantity cleaned]]*Table4[[#This Row],[Unit Price Cleaned]]*(1-Table4[[#This Row],[Discount]])</f>
        <v>607.86720000000003</v>
      </c>
      <c r="M1622">
        <f>IF(ISBLANK(L1622),AVERAGE(Table4[Total Amount]),(L1622))</f>
        <v>607.86720000000003</v>
      </c>
      <c r="N1622" t="str">
        <f>_xlfn.XLOOKUP(Table4[[#This Row],[Product_ID]],Product_Dim[Product_ID],Product_Dim[Product_Name],"Missing")</f>
        <v>Foam Roller</v>
      </c>
      <c r="O1622" t="str">
        <f>_xlfn.XLOOKUP(Table4[[#This Row],[Product_ID]],Product_Dim[Product_ID],Product_Dim[Category],0)</f>
        <v>Sports</v>
      </c>
      <c r="P1622">
        <f>_xlfn.XLOOKUP(Table4[[#This Row],[Product_ID]],Product_Dim[Product_ID],Product_Dim[Cost Cleaned2],"0")</f>
        <v>30.62</v>
      </c>
      <c r="Q1622" s="4">
        <f>IFERROR(Table4[[#This Row],[Total Amount]]-Table4[[#This Row],[Cost]]*Table4[[#This Row],[Quantity]],0)</f>
        <v>546.62720000000002</v>
      </c>
    </row>
    <row r="1623" spans="1:17" x14ac:dyDescent="0.35">
      <c r="A1623" t="s">
        <v>3436</v>
      </c>
      <c r="B1623" s="1">
        <v>45524</v>
      </c>
      <c r="C1623" t="s">
        <v>186</v>
      </c>
      <c r="D1623" t="s">
        <v>1610</v>
      </c>
      <c r="E1623" t="s">
        <v>1786</v>
      </c>
      <c r="F1623" t="str">
        <f>_xlfn.XLOOKUP(Table4[[#This Row],[Store_ID]],Table2[Store_ID],Table2[Region],"Unknown")</f>
        <v>South</v>
      </c>
      <c r="G1623">
        <v>1</v>
      </c>
      <c r="H1623">
        <f>IF(ISBLANK(G1623),AVERAGE(Table4[Quantity]),(G1623))</f>
        <v>1</v>
      </c>
      <c r="I1623">
        <v>324.56</v>
      </c>
      <c r="J1623">
        <f>IF(ISBLANK(I1623),AVERAGE(Table4[Unit_Price]),(I1623))</f>
        <v>324.56</v>
      </c>
      <c r="K1623">
        <v>0.03</v>
      </c>
      <c r="L1623">
        <f>Table4[[#This Row],[Quantity cleaned]]*Table4[[#This Row],[Unit Price Cleaned]]*(1-Table4[[#This Row],[Discount]])</f>
        <v>314.82319999999999</v>
      </c>
      <c r="M1623">
        <f>IF(ISBLANK(L1623),AVERAGE(Table4[Total Amount]),(L1623))</f>
        <v>314.82319999999999</v>
      </c>
      <c r="N1623" t="str">
        <f>_xlfn.XLOOKUP(Table4[[#This Row],[Product_ID]],Product_Dim[Product_ID],Product_Dim[Product_Name],"Missing")</f>
        <v>Gaming Mechanical Keyboard</v>
      </c>
      <c r="O1623" t="str">
        <f>_xlfn.XLOOKUP(Table4[[#This Row],[Product_ID]],Product_Dim[Product_ID],Product_Dim[Category],0)</f>
        <v>Electronics</v>
      </c>
      <c r="P1623">
        <f>_xlfn.XLOOKUP(Table4[[#This Row],[Product_ID]],Product_Dim[Product_ID],Product_Dim[Cost Cleaned2],"0")</f>
        <v>419.28</v>
      </c>
      <c r="Q1623" s="4">
        <f>IFERROR(Table4[[#This Row],[Total Amount]]-Table4[[#This Row],[Cost]]*Table4[[#This Row],[Quantity]],0)</f>
        <v>-104.45679999999999</v>
      </c>
    </row>
    <row r="1624" spans="1:17" x14ac:dyDescent="0.35">
      <c r="A1624" t="s">
        <v>3437</v>
      </c>
      <c r="B1624" s="1">
        <v>45531</v>
      </c>
      <c r="C1624" t="s">
        <v>1438</v>
      </c>
      <c r="D1624" t="s">
        <v>1652</v>
      </c>
      <c r="E1624" t="s">
        <v>1798</v>
      </c>
      <c r="F1624" t="str">
        <f>_xlfn.XLOOKUP(Table4[[#This Row],[Store_ID]],Table2[Store_ID],Table2[Region],"Unknown")</f>
        <v>West</v>
      </c>
      <c r="G1624">
        <v>4</v>
      </c>
      <c r="H1624">
        <f>IF(ISBLANK(G1624),AVERAGE(Table4[Quantity]),(G1624))</f>
        <v>4</v>
      </c>
      <c r="I1624">
        <v>570.38</v>
      </c>
      <c r="J1624">
        <f>IF(ISBLANK(I1624),AVERAGE(Table4[Unit_Price]),(I1624))</f>
        <v>570.38</v>
      </c>
      <c r="K1624">
        <v>0.26</v>
      </c>
      <c r="L1624">
        <f>Table4[[#This Row],[Quantity cleaned]]*Table4[[#This Row],[Unit Price Cleaned]]*(1-Table4[[#This Row],[Discount]])</f>
        <v>1688.3247999999999</v>
      </c>
      <c r="M1624">
        <f>IF(ISBLANK(L1624),AVERAGE(Table4[Total Amount]),(L1624))</f>
        <v>1688.3247999999999</v>
      </c>
      <c r="N1624" t="str">
        <f>_xlfn.XLOOKUP(Table4[[#This Row],[Product_ID]],Product_Dim[Product_ID],Product_Dim[Product_Name],"Missing")</f>
        <v>Ceramic Plant Pot</v>
      </c>
      <c r="O1624" t="str">
        <f>_xlfn.XLOOKUP(Table4[[#This Row],[Product_ID]],Product_Dim[Product_ID],Product_Dim[Category],0)</f>
        <v>Home</v>
      </c>
      <c r="P1624">
        <f>_xlfn.XLOOKUP(Table4[[#This Row],[Product_ID]],Product_Dim[Product_ID],Product_Dim[Cost Cleaned2],"0")</f>
        <v>81.75</v>
      </c>
      <c r="Q1624" s="4">
        <f>IFERROR(Table4[[#This Row],[Total Amount]]-Table4[[#This Row],[Cost]]*Table4[[#This Row],[Quantity]],0)</f>
        <v>1361.3247999999999</v>
      </c>
    </row>
    <row r="1625" spans="1:17" x14ac:dyDescent="0.35">
      <c r="A1625" t="s">
        <v>3438</v>
      </c>
      <c r="B1625" s="1">
        <v>45479</v>
      </c>
      <c r="C1625" t="s">
        <v>1224</v>
      </c>
      <c r="D1625" t="s">
        <v>1610</v>
      </c>
      <c r="E1625" t="s">
        <v>1795</v>
      </c>
      <c r="F1625" t="str">
        <f>_xlfn.XLOOKUP(Table4[[#This Row],[Store_ID]],Table2[Store_ID],Table2[Region],"Unknown")</f>
        <v>North</v>
      </c>
      <c r="G1625">
        <v>2</v>
      </c>
      <c r="H1625">
        <f>IF(ISBLANK(G1625),AVERAGE(Table4[Quantity]),(G1625))</f>
        <v>2</v>
      </c>
      <c r="I1625">
        <v>223.73</v>
      </c>
      <c r="J1625">
        <f>IF(ISBLANK(I1625),AVERAGE(Table4[Unit_Price]),(I1625))</f>
        <v>223.73</v>
      </c>
      <c r="K1625">
        <v>0.11</v>
      </c>
      <c r="L1625">
        <f>Table4[[#This Row],[Quantity cleaned]]*Table4[[#This Row],[Unit Price Cleaned]]*(1-Table4[[#This Row],[Discount]])</f>
        <v>398.23939999999999</v>
      </c>
      <c r="M1625">
        <f>IF(ISBLANK(L1625),AVERAGE(Table4[Total Amount]),(L1625))</f>
        <v>398.23939999999999</v>
      </c>
      <c r="N1625" t="str">
        <f>_xlfn.XLOOKUP(Table4[[#This Row],[Product_ID]],Product_Dim[Product_ID],Product_Dim[Product_Name],"Missing")</f>
        <v>Gaming Mechanical Keyboard</v>
      </c>
      <c r="O1625" t="str">
        <f>_xlfn.XLOOKUP(Table4[[#This Row],[Product_ID]],Product_Dim[Product_ID],Product_Dim[Category],0)</f>
        <v>Electronics</v>
      </c>
      <c r="P1625">
        <f>_xlfn.XLOOKUP(Table4[[#This Row],[Product_ID]],Product_Dim[Product_ID],Product_Dim[Cost Cleaned2],"0")</f>
        <v>419.28</v>
      </c>
      <c r="Q1625" s="4">
        <f>IFERROR(Table4[[#This Row],[Total Amount]]-Table4[[#This Row],[Cost]]*Table4[[#This Row],[Quantity]],0)</f>
        <v>-440.32059999999996</v>
      </c>
    </row>
    <row r="1626" spans="1:17" x14ac:dyDescent="0.35">
      <c r="A1626" t="s">
        <v>3439</v>
      </c>
      <c r="B1626" s="1">
        <v>45868</v>
      </c>
      <c r="C1626" t="s">
        <v>1096</v>
      </c>
      <c r="D1626" t="s">
        <v>1714</v>
      </c>
      <c r="E1626" t="s">
        <v>1798</v>
      </c>
      <c r="F1626" t="str">
        <f>_xlfn.XLOOKUP(Table4[[#This Row],[Store_ID]],Table2[Store_ID],Table2[Region],"Unknown")</f>
        <v>West</v>
      </c>
      <c r="G1626">
        <v>4</v>
      </c>
      <c r="H1626">
        <f>IF(ISBLANK(G1626),AVERAGE(Table4[Quantity]),(G1626))</f>
        <v>4</v>
      </c>
      <c r="I1626">
        <v>164.93</v>
      </c>
      <c r="J1626">
        <f>IF(ISBLANK(I1626),AVERAGE(Table4[Unit_Price]),(I1626))</f>
        <v>164.93</v>
      </c>
      <c r="K1626">
        <v>0.11</v>
      </c>
      <c r="L1626">
        <f>Table4[[#This Row],[Quantity cleaned]]*Table4[[#This Row],[Unit Price Cleaned]]*(1-Table4[[#This Row],[Discount]])</f>
        <v>587.1508</v>
      </c>
      <c r="M1626">
        <f>IF(ISBLANK(L1626),AVERAGE(Table4[Total Amount]),(L1626))</f>
        <v>587.1508</v>
      </c>
      <c r="N1626" t="str">
        <f>_xlfn.XLOOKUP(Table4[[#This Row],[Product_ID]],Product_Dim[Product_ID],Product_Dim[Product_Name],"Missing")</f>
        <v>Kitchen Cutting Board</v>
      </c>
      <c r="O1626" t="str">
        <f>_xlfn.XLOOKUP(Table4[[#This Row],[Product_ID]],Product_Dim[Product_ID],Product_Dim[Category],0)</f>
        <v>Home</v>
      </c>
      <c r="P1626">
        <f>_xlfn.XLOOKUP(Table4[[#This Row],[Product_ID]],Product_Dim[Product_ID],Product_Dim[Cost Cleaned2],"0")</f>
        <v>176.07</v>
      </c>
      <c r="Q1626" s="4">
        <f>IFERROR(Table4[[#This Row],[Total Amount]]-Table4[[#This Row],[Cost]]*Table4[[#This Row],[Quantity]],0)</f>
        <v>-117.12919999999997</v>
      </c>
    </row>
    <row r="1627" spans="1:17" x14ac:dyDescent="0.35">
      <c r="A1627" t="s">
        <v>3440</v>
      </c>
      <c r="B1627" s="1">
        <v>45569</v>
      </c>
      <c r="C1627" t="s">
        <v>792</v>
      </c>
      <c r="D1627" t="s">
        <v>1572</v>
      </c>
      <c r="E1627" t="s">
        <v>1773</v>
      </c>
      <c r="F1627" t="str">
        <f>_xlfn.XLOOKUP(Table4[[#This Row],[Store_ID]],Table2[Store_ID],Table2[Region],"Unknown")</f>
        <v>South</v>
      </c>
      <c r="G1627">
        <v>3</v>
      </c>
      <c r="H1627">
        <f>IF(ISBLANK(G1627),AVERAGE(Table4[Quantity]),(G1627))</f>
        <v>3</v>
      </c>
      <c r="I1627">
        <v>326.66000000000003</v>
      </c>
      <c r="J1627">
        <f>IF(ISBLANK(I1627),AVERAGE(Table4[Unit_Price]),(I1627))</f>
        <v>326.66000000000003</v>
      </c>
      <c r="K1627">
        <v>0.28000000000000003</v>
      </c>
      <c r="L1627">
        <f>Table4[[#This Row],[Quantity cleaned]]*Table4[[#This Row],[Unit Price Cleaned]]*(1-Table4[[#This Row],[Discount]])</f>
        <v>705.5856</v>
      </c>
      <c r="M1627">
        <f>IF(ISBLANK(L1627),AVERAGE(Table4[Total Amount]),(L1627))</f>
        <v>705.5856</v>
      </c>
      <c r="N1627" t="str">
        <f>_xlfn.XLOOKUP(Table4[[#This Row],[Product_ID]],Product_Dim[Product_ID],Product_Dim[Product_Name],"Missing")</f>
        <v>4K Home Projector</v>
      </c>
      <c r="O1627" t="str">
        <f>_xlfn.XLOOKUP(Table4[[#This Row],[Product_ID]],Product_Dim[Product_ID],Product_Dim[Category],0)</f>
        <v>Electronics</v>
      </c>
      <c r="P1627">
        <f>_xlfn.XLOOKUP(Table4[[#This Row],[Product_ID]],Product_Dim[Product_ID],Product_Dim[Cost Cleaned2],"0")</f>
        <v>465.34</v>
      </c>
      <c r="Q1627" s="4">
        <f>IFERROR(Table4[[#This Row],[Total Amount]]-Table4[[#This Row],[Cost]]*Table4[[#This Row],[Quantity]],0)</f>
        <v>-690.43439999999998</v>
      </c>
    </row>
    <row r="1628" spans="1:17" x14ac:dyDescent="0.35">
      <c r="A1628" t="s">
        <v>3441</v>
      </c>
      <c r="B1628" s="1">
        <v>45382</v>
      </c>
      <c r="C1628" t="s">
        <v>596</v>
      </c>
      <c r="D1628" t="s">
        <v>1540</v>
      </c>
      <c r="E1628" t="s">
        <v>1795</v>
      </c>
      <c r="F1628" t="str">
        <f>_xlfn.XLOOKUP(Table4[[#This Row],[Store_ID]],Table2[Store_ID],Table2[Region],"Unknown")</f>
        <v>North</v>
      </c>
      <c r="G1628">
        <v>2</v>
      </c>
      <c r="H1628">
        <f>IF(ISBLANK(G1628),AVERAGE(Table4[Quantity]),(G1628))</f>
        <v>2</v>
      </c>
      <c r="I1628">
        <v>462.93</v>
      </c>
      <c r="J1628">
        <f>IF(ISBLANK(I1628),AVERAGE(Table4[Unit_Price]),(I1628))</f>
        <v>462.93</v>
      </c>
      <c r="K1628">
        <v>0.17</v>
      </c>
      <c r="L1628">
        <f>Table4[[#This Row],[Quantity cleaned]]*Table4[[#This Row],[Unit Price Cleaned]]*(1-Table4[[#This Row],[Discount]])</f>
        <v>768.46379999999999</v>
      </c>
      <c r="M1628">
        <f>IF(ISBLANK(L1628),AVERAGE(Table4[Total Amount]),(L1628))</f>
        <v>768.46379999999999</v>
      </c>
      <c r="N1628" t="str">
        <f>_xlfn.XLOOKUP(Table4[[#This Row],[Product_ID]],Product_Dim[Product_ID],Product_Dim[Product_Name],"Missing")</f>
        <v>Men's Graphic T-Shirt</v>
      </c>
      <c r="O1628" t="str">
        <f>_xlfn.XLOOKUP(Table4[[#This Row],[Product_ID]],Product_Dim[Product_ID],Product_Dim[Category],0)</f>
        <v>Clothing</v>
      </c>
      <c r="P1628">
        <f>_xlfn.XLOOKUP(Table4[[#This Row],[Product_ID]],Product_Dim[Product_ID],Product_Dim[Cost Cleaned2],"0")</f>
        <v>342.56</v>
      </c>
      <c r="Q1628" s="4">
        <f>IFERROR(Table4[[#This Row],[Total Amount]]-Table4[[#This Row],[Cost]]*Table4[[#This Row],[Quantity]],0)</f>
        <v>83.343799999999987</v>
      </c>
    </row>
    <row r="1629" spans="1:17" x14ac:dyDescent="0.35">
      <c r="A1629" t="s">
        <v>3442</v>
      </c>
      <c r="B1629" s="1">
        <v>45885</v>
      </c>
      <c r="C1629" t="s">
        <v>491</v>
      </c>
      <c r="D1629" t="s">
        <v>1537</v>
      </c>
      <c r="E1629" t="s">
        <v>1798</v>
      </c>
      <c r="F1629" t="str">
        <f>_xlfn.XLOOKUP(Table4[[#This Row],[Store_ID]],Table2[Store_ID],Table2[Region],"Unknown")</f>
        <v>West</v>
      </c>
      <c r="G1629">
        <v>3</v>
      </c>
      <c r="H1629">
        <f>IF(ISBLANK(G1629),AVERAGE(Table4[Quantity]),(G1629))</f>
        <v>3</v>
      </c>
      <c r="I1629">
        <v>60.26</v>
      </c>
      <c r="J1629">
        <f>IF(ISBLANK(I1629),AVERAGE(Table4[Unit_Price]),(I1629))</f>
        <v>60.26</v>
      </c>
      <c r="K1629">
        <v>0.04</v>
      </c>
      <c r="L1629">
        <f>Table4[[#This Row],[Quantity cleaned]]*Table4[[#This Row],[Unit Price Cleaned]]*(1-Table4[[#This Row],[Discount]])</f>
        <v>173.5488</v>
      </c>
      <c r="M1629">
        <f>IF(ISBLANK(L1629),AVERAGE(Table4[Total Amount]),(L1629))</f>
        <v>173.5488</v>
      </c>
      <c r="N1629" t="str">
        <f>_xlfn.XLOOKUP(Table4[[#This Row],[Product_ID]],Product_Dim[Product_ID],Product_Dim[Product_Name],"Missing")</f>
        <v>Brother Laser Printer</v>
      </c>
      <c r="O1629" t="str">
        <f>_xlfn.XLOOKUP(Table4[[#This Row],[Product_ID]],Product_Dim[Product_ID],Product_Dim[Category],0)</f>
        <v>Electronics</v>
      </c>
      <c r="P1629">
        <f>_xlfn.XLOOKUP(Table4[[#This Row],[Product_ID]],Product_Dim[Product_ID],Product_Dim[Cost Cleaned2],"0")</f>
        <v>112.42</v>
      </c>
      <c r="Q1629" s="4">
        <f>IFERROR(Table4[[#This Row],[Total Amount]]-Table4[[#This Row],[Cost]]*Table4[[#This Row],[Quantity]],0)</f>
        <v>-163.71119999999999</v>
      </c>
    </row>
    <row r="1630" spans="1:17" x14ac:dyDescent="0.35">
      <c r="A1630" t="s">
        <v>3443</v>
      </c>
      <c r="B1630" s="1">
        <v>45829</v>
      </c>
      <c r="C1630" t="s">
        <v>256</v>
      </c>
      <c r="D1630" t="s">
        <v>1610</v>
      </c>
      <c r="E1630" t="s">
        <v>1780</v>
      </c>
      <c r="F1630" t="str">
        <f>_xlfn.XLOOKUP(Table4[[#This Row],[Store_ID]],Table2[Store_ID],Table2[Region],"Unknown")</f>
        <v>South</v>
      </c>
      <c r="G1630">
        <v>3</v>
      </c>
      <c r="H1630">
        <f>IF(ISBLANK(G1630),AVERAGE(Table4[Quantity]),(G1630))</f>
        <v>3</v>
      </c>
      <c r="I1630">
        <v>109.5</v>
      </c>
      <c r="J1630">
        <f>IF(ISBLANK(I1630),AVERAGE(Table4[Unit_Price]),(I1630))</f>
        <v>109.5</v>
      </c>
      <c r="K1630">
        <v>0.06</v>
      </c>
      <c r="L1630">
        <f>Table4[[#This Row],[Quantity cleaned]]*Table4[[#This Row],[Unit Price Cleaned]]*(1-Table4[[#This Row],[Discount]])</f>
        <v>308.78999999999996</v>
      </c>
      <c r="M1630">
        <f>IF(ISBLANK(L1630),AVERAGE(Table4[Total Amount]),(L1630))</f>
        <v>308.78999999999996</v>
      </c>
      <c r="N1630" t="str">
        <f>_xlfn.XLOOKUP(Table4[[#This Row],[Product_ID]],Product_Dim[Product_ID],Product_Dim[Product_Name],"Missing")</f>
        <v>Gaming Mechanical Keyboard</v>
      </c>
      <c r="O1630" t="str">
        <f>_xlfn.XLOOKUP(Table4[[#This Row],[Product_ID]],Product_Dim[Product_ID],Product_Dim[Category],0)</f>
        <v>Electronics</v>
      </c>
      <c r="P1630">
        <f>_xlfn.XLOOKUP(Table4[[#This Row],[Product_ID]],Product_Dim[Product_ID],Product_Dim[Cost Cleaned2],"0")</f>
        <v>419.28</v>
      </c>
      <c r="Q1630" s="4">
        <f>IFERROR(Table4[[#This Row],[Total Amount]]-Table4[[#This Row],[Cost]]*Table4[[#This Row],[Quantity]],0)</f>
        <v>-949.05</v>
      </c>
    </row>
    <row r="1631" spans="1:17" x14ac:dyDescent="0.35">
      <c r="A1631" t="s">
        <v>3444</v>
      </c>
      <c r="B1631" s="1">
        <v>45721</v>
      </c>
      <c r="C1631" t="s">
        <v>1188</v>
      </c>
      <c r="D1631" t="s">
        <v>1682</v>
      </c>
      <c r="E1631" t="s">
        <v>1798</v>
      </c>
      <c r="F1631" t="str">
        <f>_xlfn.XLOOKUP(Table4[[#This Row],[Store_ID]],Table2[Store_ID],Table2[Region],"Unknown")</f>
        <v>West</v>
      </c>
      <c r="G1631">
        <v>1</v>
      </c>
      <c r="H1631">
        <f>IF(ISBLANK(G1631),AVERAGE(Table4[Quantity]),(G1631))</f>
        <v>1</v>
      </c>
      <c r="I1631">
        <v>505.83</v>
      </c>
      <c r="J1631">
        <f>IF(ISBLANK(I1631),AVERAGE(Table4[Unit_Price]),(I1631))</f>
        <v>505.83</v>
      </c>
      <c r="K1631">
        <v>0.14000000000000001</v>
      </c>
      <c r="L1631">
        <f>Table4[[#This Row],[Quantity cleaned]]*Table4[[#This Row],[Unit Price Cleaned]]*(1-Table4[[#This Row],[Discount]])</f>
        <v>435.0138</v>
      </c>
      <c r="M1631">
        <f>IF(ISBLANK(L1631),AVERAGE(Table4[Total Amount]),(L1631))</f>
        <v>435.0138</v>
      </c>
      <c r="N1631" t="str">
        <f>_xlfn.XLOOKUP(Table4[[#This Row],[Product_ID]],Product_Dim[Product_ID],Product_Dim[Product_Name],"Missing")</f>
        <v>Kitchen Storage Rack</v>
      </c>
      <c r="O1631" t="str">
        <f>_xlfn.XLOOKUP(Table4[[#This Row],[Product_ID]],Product_Dim[Product_ID],Product_Dim[Category],0)</f>
        <v>Home</v>
      </c>
      <c r="P1631">
        <f>_xlfn.XLOOKUP(Table4[[#This Row],[Product_ID]],Product_Dim[Product_ID],Product_Dim[Cost Cleaned2],"0")</f>
        <v>138.05000000000001</v>
      </c>
      <c r="Q1631" s="4">
        <f>IFERROR(Table4[[#This Row],[Total Amount]]-Table4[[#This Row],[Cost]]*Table4[[#This Row],[Quantity]],0)</f>
        <v>296.96379999999999</v>
      </c>
    </row>
    <row r="1632" spans="1:17" x14ac:dyDescent="0.35">
      <c r="A1632" t="s">
        <v>3445</v>
      </c>
      <c r="B1632" s="1">
        <v>45511</v>
      </c>
      <c r="C1632" t="s">
        <v>539</v>
      </c>
      <c r="D1632" t="s">
        <v>1738</v>
      </c>
      <c r="E1632" t="s">
        <v>1783</v>
      </c>
      <c r="F1632" t="str">
        <f>_xlfn.XLOOKUP(Table4[[#This Row],[Store_ID]],Table2[Store_ID],Table2[Region],"Unknown")</f>
        <v>East</v>
      </c>
      <c r="G1632">
        <v>2</v>
      </c>
      <c r="H1632">
        <f>IF(ISBLANK(G1632),AVERAGE(Table4[Quantity]),(G1632))</f>
        <v>2</v>
      </c>
      <c r="I1632">
        <v>443.15</v>
      </c>
      <c r="J1632">
        <f>IF(ISBLANK(I1632),AVERAGE(Table4[Unit_Price]),(I1632))</f>
        <v>443.15</v>
      </c>
      <c r="K1632">
        <v>0.27</v>
      </c>
      <c r="L1632">
        <f>Table4[[#This Row],[Quantity cleaned]]*Table4[[#This Row],[Unit Price Cleaned]]*(1-Table4[[#This Row],[Discount]])</f>
        <v>646.99899999999991</v>
      </c>
      <c r="M1632">
        <f>IF(ISBLANK(L1632),AVERAGE(Table4[Total Amount]),(L1632))</f>
        <v>646.99899999999991</v>
      </c>
      <c r="N1632" t="str">
        <f>_xlfn.XLOOKUP(Table4[[#This Row],[Product_ID]],Product_Dim[Product_ID],Product_Dim[Product_Name],"Missing")</f>
        <v>Portable Bluetooth Speaker</v>
      </c>
      <c r="O1632" t="str">
        <f>_xlfn.XLOOKUP(Table4[[#This Row],[Product_ID]],Product_Dim[Product_ID],Product_Dim[Category],0)</f>
        <v>Electronics</v>
      </c>
      <c r="P1632">
        <f>_xlfn.XLOOKUP(Table4[[#This Row],[Product_ID]],Product_Dim[Product_ID],Product_Dim[Cost Cleaned2],"0")</f>
        <v>431.67</v>
      </c>
      <c r="Q1632" s="4">
        <f>IFERROR(Table4[[#This Row],[Total Amount]]-Table4[[#This Row],[Cost]]*Table4[[#This Row],[Quantity]],0)</f>
        <v>-216.34100000000012</v>
      </c>
    </row>
    <row r="1633" spans="1:17" x14ac:dyDescent="0.35">
      <c r="A1633" t="s">
        <v>3446</v>
      </c>
      <c r="B1633" s="1">
        <v>45739</v>
      </c>
      <c r="C1633" t="s">
        <v>1522</v>
      </c>
      <c r="D1633" t="s">
        <v>1554</v>
      </c>
      <c r="E1633" t="s">
        <v>1773</v>
      </c>
      <c r="F1633" t="str">
        <f>_xlfn.XLOOKUP(Table4[[#This Row],[Store_ID]],Table2[Store_ID],Table2[Region],"Unknown")</f>
        <v>South</v>
      </c>
      <c r="G1633">
        <v>2</v>
      </c>
      <c r="H1633">
        <f>IF(ISBLANK(G1633),AVERAGE(Table4[Quantity]),(G1633))</f>
        <v>2</v>
      </c>
      <c r="I1633">
        <v>784.26</v>
      </c>
      <c r="J1633">
        <f>IF(ISBLANK(I1633),AVERAGE(Table4[Unit_Price]),(I1633))</f>
        <v>784.26</v>
      </c>
      <c r="K1633">
        <v>0.23</v>
      </c>
      <c r="L1633">
        <f>Table4[[#This Row],[Quantity cleaned]]*Table4[[#This Row],[Unit Price Cleaned]]*(1-Table4[[#This Row],[Discount]])</f>
        <v>1207.7604000000001</v>
      </c>
      <c r="M1633">
        <f>IF(ISBLANK(L1633),AVERAGE(Table4[Total Amount]),(L1633))</f>
        <v>1207.7604000000001</v>
      </c>
      <c r="N1633" t="str">
        <f>_xlfn.XLOOKUP(Table4[[#This Row],[Product_ID]],Product_Dim[Product_ID],Product_Dim[Product_Name],"Missing")</f>
        <v>LED Table Lamp</v>
      </c>
      <c r="O1633" t="str">
        <f>_xlfn.XLOOKUP(Table4[[#This Row],[Product_ID]],Product_Dim[Product_ID],Product_Dim[Category],0)</f>
        <v>Home</v>
      </c>
      <c r="P1633">
        <f>_xlfn.XLOOKUP(Table4[[#This Row],[Product_ID]],Product_Dim[Product_ID],Product_Dim[Cost Cleaned2],"0")</f>
        <v>218.86</v>
      </c>
      <c r="Q1633" s="4">
        <f>IFERROR(Table4[[#This Row],[Total Amount]]-Table4[[#This Row],[Cost]]*Table4[[#This Row],[Quantity]],0)</f>
        <v>770.04040000000009</v>
      </c>
    </row>
    <row r="1634" spans="1:17" x14ac:dyDescent="0.35">
      <c r="A1634" t="s">
        <v>3447</v>
      </c>
      <c r="B1634" s="1">
        <v>45533</v>
      </c>
      <c r="C1634" t="s">
        <v>1400</v>
      </c>
      <c r="D1634" t="s">
        <v>1620</v>
      </c>
      <c r="E1634" t="s">
        <v>1786</v>
      </c>
      <c r="F1634" t="str">
        <f>_xlfn.XLOOKUP(Table4[[#This Row],[Store_ID]],Table2[Store_ID],Table2[Region],"Unknown")</f>
        <v>South</v>
      </c>
      <c r="G1634">
        <v>3</v>
      </c>
      <c r="H1634">
        <f>IF(ISBLANK(G1634),AVERAGE(Table4[Quantity]),(G1634))</f>
        <v>3</v>
      </c>
      <c r="I1634">
        <v>590.30999999999995</v>
      </c>
      <c r="J1634">
        <f>IF(ISBLANK(I1634),AVERAGE(Table4[Unit_Price]),(I1634))</f>
        <v>590.30999999999995</v>
      </c>
      <c r="K1634">
        <v>0.17</v>
      </c>
      <c r="L1634">
        <f>Table4[[#This Row],[Quantity cleaned]]*Table4[[#This Row],[Unit Price Cleaned]]*(1-Table4[[#This Row],[Discount]])</f>
        <v>1469.8718999999999</v>
      </c>
      <c r="M1634">
        <f>IF(ISBLANK(L1634),AVERAGE(Table4[Total Amount]),(L1634))</f>
        <v>1469.8718999999999</v>
      </c>
      <c r="N1634" t="str">
        <f>_xlfn.XLOOKUP(Table4[[#This Row],[Product_ID]],Product_Dim[Product_ID],Product_Dim[Product_Name],"Missing")</f>
        <v>Portable Power Bank</v>
      </c>
      <c r="O1634" t="str">
        <f>_xlfn.XLOOKUP(Table4[[#This Row],[Product_ID]],Product_Dim[Product_ID],Product_Dim[Category],0)</f>
        <v>Electronics</v>
      </c>
      <c r="P1634">
        <f>_xlfn.XLOOKUP(Table4[[#This Row],[Product_ID]],Product_Dim[Product_ID],Product_Dim[Cost Cleaned2],"0")</f>
        <v>326.06</v>
      </c>
      <c r="Q1634" s="4">
        <f>IFERROR(Table4[[#This Row],[Total Amount]]-Table4[[#This Row],[Cost]]*Table4[[#This Row],[Quantity]],0)</f>
        <v>491.69189999999981</v>
      </c>
    </row>
    <row r="1635" spans="1:17" x14ac:dyDescent="0.35">
      <c r="A1635" t="s">
        <v>3448</v>
      </c>
      <c r="B1635" s="1">
        <v>45553</v>
      </c>
      <c r="C1635" t="s">
        <v>412</v>
      </c>
      <c r="D1635" t="s">
        <v>1680</v>
      </c>
      <c r="E1635" t="s">
        <v>1798</v>
      </c>
      <c r="F1635" t="str">
        <f>_xlfn.XLOOKUP(Table4[[#This Row],[Store_ID]],Table2[Store_ID],Table2[Region],"Unknown")</f>
        <v>West</v>
      </c>
      <c r="G1635">
        <v>1</v>
      </c>
      <c r="H1635">
        <f>IF(ISBLANK(G1635),AVERAGE(Table4[Quantity]),(G1635))</f>
        <v>1</v>
      </c>
      <c r="I1635">
        <v>696.13</v>
      </c>
      <c r="J1635">
        <f>IF(ISBLANK(I1635),AVERAGE(Table4[Unit_Price]),(I1635))</f>
        <v>696.13</v>
      </c>
      <c r="K1635">
        <v>0.06</v>
      </c>
      <c r="L1635">
        <f>Table4[[#This Row],[Quantity cleaned]]*Table4[[#This Row],[Unit Price Cleaned]]*(1-Table4[[#This Row],[Discount]])</f>
        <v>654.36219999999992</v>
      </c>
      <c r="M1635">
        <f>IF(ISBLANK(L1635),AVERAGE(Table4[Total Amount]),(L1635))</f>
        <v>654.36219999999992</v>
      </c>
      <c r="N1635" t="str">
        <f>_xlfn.XLOOKUP(Table4[[#This Row],[Product_ID]],Product_Dim[Product_ID],Product_Dim[Product_Name],"Missing")</f>
        <v>Men's Sports Shorts</v>
      </c>
      <c r="O1635" t="str">
        <f>_xlfn.XLOOKUP(Table4[[#This Row],[Product_ID]],Product_Dim[Product_ID],Product_Dim[Category],0)</f>
        <v>Clothing</v>
      </c>
      <c r="P1635">
        <f>_xlfn.XLOOKUP(Table4[[#This Row],[Product_ID]],Product_Dim[Product_ID],Product_Dim[Cost Cleaned2],"0")</f>
        <v>218.22</v>
      </c>
      <c r="Q1635" s="4">
        <f>IFERROR(Table4[[#This Row],[Total Amount]]-Table4[[#This Row],[Cost]]*Table4[[#This Row],[Quantity]],0)</f>
        <v>436.14219999999989</v>
      </c>
    </row>
    <row r="1636" spans="1:17" x14ac:dyDescent="0.35">
      <c r="A1636" t="s">
        <v>3449</v>
      </c>
      <c r="B1636" s="1">
        <v>45341</v>
      </c>
      <c r="C1636" t="s">
        <v>364</v>
      </c>
      <c r="D1636" t="s">
        <v>1644</v>
      </c>
      <c r="E1636" t="s">
        <v>1770</v>
      </c>
      <c r="F1636" t="str">
        <f>_xlfn.XLOOKUP(Table4[[#This Row],[Store_ID]],Table2[Store_ID],Table2[Region],"Unknown")</f>
        <v>East</v>
      </c>
      <c r="G1636">
        <v>4</v>
      </c>
      <c r="H1636">
        <f>IF(ISBLANK(G1636),AVERAGE(Table4[Quantity]),(G1636))</f>
        <v>4</v>
      </c>
      <c r="I1636">
        <v>194.39</v>
      </c>
      <c r="J1636">
        <f>IF(ISBLANK(I1636),AVERAGE(Table4[Unit_Price]),(I1636))</f>
        <v>194.39</v>
      </c>
      <c r="K1636">
        <v>0.25</v>
      </c>
      <c r="L1636">
        <f>Table4[[#This Row],[Quantity cleaned]]*Table4[[#This Row],[Unit Price Cleaned]]*(1-Table4[[#This Row],[Discount]])</f>
        <v>583.16999999999996</v>
      </c>
      <c r="M1636">
        <f>IF(ISBLANK(L1636),AVERAGE(Table4[Total Amount]),(L1636))</f>
        <v>583.16999999999996</v>
      </c>
      <c r="N1636" t="str">
        <f>_xlfn.XLOOKUP(Table4[[#This Row],[Product_ID]],Product_Dim[Product_ID],Product_Dim[Product_Name],"Missing")</f>
        <v>HDMI Cable – 2m</v>
      </c>
      <c r="O1636" t="str">
        <f>_xlfn.XLOOKUP(Table4[[#This Row],[Product_ID]],Product_Dim[Product_ID],Product_Dim[Category],0)</f>
        <v>Electronics</v>
      </c>
      <c r="P1636">
        <f>_xlfn.XLOOKUP(Table4[[#This Row],[Product_ID]],Product_Dim[Product_ID],Product_Dim[Cost Cleaned2],"0")</f>
        <v>88.49</v>
      </c>
      <c r="Q1636" s="4">
        <f>IFERROR(Table4[[#This Row],[Total Amount]]-Table4[[#This Row],[Cost]]*Table4[[#This Row],[Quantity]],0)</f>
        <v>229.20999999999998</v>
      </c>
    </row>
    <row r="1637" spans="1:17" x14ac:dyDescent="0.35">
      <c r="A1637" t="s">
        <v>3450</v>
      </c>
      <c r="B1637" s="1">
        <v>45430</v>
      </c>
      <c r="C1637" t="s">
        <v>1033</v>
      </c>
      <c r="D1637" t="s">
        <v>1608</v>
      </c>
      <c r="E1637" t="s">
        <v>1751</v>
      </c>
      <c r="F1637" t="str">
        <f>_xlfn.XLOOKUP(Table4[[#This Row],[Store_ID]],Table2[Store_ID],Table2[Region],"Unknown")</f>
        <v>North</v>
      </c>
      <c r="G1637">
        <v>1</v>
      </c>
      <c r="H1637">
        <f>IF(ISBLANK(G1637),AVERAGE(Table4[Quantity]),(G1637))</f>
        <v>1</v>
      </c>
      <c r="I1637">
        <v>339.7</v>
      </c>
      <c r="J1637">
        <f>IF(ISBLANK(I1637),AVERAGE(Table4[Unit_Price]),(I1637))</f>
        <v>339.7</v>
      </c>
      <c r="K1637">
        <v>0.1</v>
      </c>
      <c r="L1637">
        <f>Table4[[#This Row],[Quantity cleaned]]*Table4[[#This Row],[Unit Price Cleaned]]*(1-Table4[[#This Row],[Discount]])</f>
        <v>305.73</v>
      </c>
      <c r="M1637">
        <f>IF(ISBLANK(L1637),AVERAGE(Table4[Total Amount]),(L1637))</f>
        <v>305.73</v>
      </c>
      <c r="N1637" t="str">
        <f>_xlfn.XLOOKUP(Table4[[#This Row],[Product_ID]],Product_Dim[Product_ID],Product_Dim[Product_Name],"Missing")</f>
        <v>Modern Wall Clock</v>
      </c>
      <c r="O1637" t="str">
        <f>_xlfn.XLOOKUP(Table4[[#This Row],[Product_ID]],Product_Dim[Product_ID],Product_Dim[Category],0)</f>
        <v>Home</v>
      </c>
      <c r="P1637">
        <f>_xlfn.XLOOKUP(Table4[[#This Row],[Product_ID]],Product_Dim[Product_ID],Product_Dim[Cost Cleaned2],"0")</f>
        <v>179.77</v>
      </c>
      <c r="Q1637" s="4">
        <f>IFERROR(Table4[[#This Row],[Total Amount]]-Table4[[#This Row],[Cost]]*Table4[[#This Row],[Quantity]],0)</f>
        <v>125.96000000000001</v>
      </c>
    </row>
    <row r="1638" spans="1:17" x14ac:dyDescent="0.35">
      <c r="A1638" t="s">
        <v>3451</v>
      </c>
      <c r="B1638" s="1">
        <v>45912</v>
      </c>
      <c r="C1638" t="s">
        <v>180</v>
      </c>
      <c r="D1638" t="s">
        <v>1678</v>
      </c>
      <c r="E1638" t="s">
        <v>1791</v>
      </c>
      <c r="F1638" t="str">
        <f>_xlfn.XLOOKUP(Table4[[#This Row],[Store_ID]],Table2[Store_ID],Table2[Region],"Unknown")</f>
        <v>East</v>
      </c>
      <c r="G1638">
        <v>4</v>
      </c>
      <c r="H1638">
        <f>IF(ISBLANK(G1638),AVERAGE(Table4[Quantity]),(G1638))</f>
        <v>4</v>
      </c>
      <c r="I1638">
        <v>463.16</v>
      </c>
      <c r="J1638">
        <f>IF(ISBLANK(I1638),AVERAGE(Table4[Unit_Price]),(I1638))</f>
        <v>463.16</v>
      </c>
      <c r="K1638">
        <v>0.27</v>
      </c>
      <c r="L1638">
        <f>Table4[[#This Row],[Quantity cleaned]]*Table4[[#This Row],[Unit Price Cleaned]]*(1-Table4[[#This Row],[Discount]])</f>
        <v>1352.4272000000001</v>
      </c>
      <c r="M1638">
        <f>IF(ISBLANK(L1638),AVERAGE(Table4[Total Amount]),(L1638))</f>
        <v>1352.4272000000001</v>
      </c>
      <c r="N1638" t="str">
        <f>_xlfn.XLOOKUP(Table4[[#This Row],[Product_ID]],Product_Dim[Product_ID],Product_Dim[Product_Name],"Missing")</f>
        <v>Wooden Nightstand</v>
      </c>
      <c r="O1638" t="str">
        <f>_xlfn.XLOOKUP(Table4[[#This Row],[Product_ID]],Product_Dim[Product_ID],Product_Dim[Category],0)</f>
        <v>Home</v>
      </c>
      <c r="P1638">
        <f>_xlfn.XLOOKUP(Table4[[#This Row],[Product_ID]],Product_Dim[Product_ID],Product_Dim[Cost Cleaned2],"0")</f>
        <v>243.7</v>
      </c>
      <c r="Q1638" s="4">
        <f>IFERROR(Table4[[#This Row],[Total Amount]]-Table4[[#This Row],[Cost]]*Table4[[#This Row],[Quantity]],0)</f>
        <v>377.62720000000013</v>
      </c>
    </row>
    <row r="1639" spans="1:17" x14ac:dyDescent="0.35">
      <c r="A1639" t="s">
        <v>3452</v>
      </c>
      <c r="B1639" s="1">
        <v>45709</v>
      </c>
      <c r="C1639" t="s">
        <v>373</v>
      </c>
      <c r="D1639" t="s">
        <v>1549</v>
      </c>
      <c r="E1639" t="s">
        <v>1783</v>
      </c>
      <c r="F1639" t="str">
        <f>_xlfn.XLOOKUP(Table4[[#This Row],[Store_ID]],Table2[Store_ID],Table2[Region],"Unknown")</f>
        <v>East</v>
      </c>
      <c r="G1639">
        <v>2</v>
      </c>
      <c r="H1639">
        <f>IF(ISBLANK(G1639),AVERAGE(Table4[Quantity]),(G1639))</f>
        <v>2</v>
      </c>
      <c r="I1639">
        <v>824.91</v>
      </c>
      <c r="J1639">
        <f>IF(ISBLANK(I1639),AVERAGE(Table4[Unit_Price]),(I1639))</f>
        <v>824.91</v>
      </c>
      <c r="K1639">
        <v>0.09</v>
      </c>
      <c r="L1639">
        <f>Table4[[#This Row],[Quantity cleaned]]*Table4[[#This Row],[Unit Price Cleaned]]*(1-Table4[[#This Row],[Discount]])</f>
        <v>1501.3362</v>
      </c>
      <c r="M1639">
        <f>IF(ISBLANK(L1639),AVERAGE(Table4[Total Amount]),(L1639))</f>
        <v>1501.3362</v>
      </c>
      <c r="N1639" t="str">
        <f>_xlfn.XLOOKUP(Table4[[#This Row],[Product_ID]],Product_Dim[Product_ID],Product_Dim[Product_Name],"Missing")</f>
        <v>Men's Leather Belt</v>
      </c>
      <c r="O1639" t="str">
        <f>_xlfn.XLOOKUP(Table4[[#This Row],[Product_ID]],Product_Dim[Product_ID],Product_Dim[Category],0)</f>
        <v>Clothing</v>
      </c>
      <c r="P1639">
        <f>_xlfn.XLOOKUP(Table4[[#This Row],[Product_ID]],Product_Dim[Product_ID],Product_Dim[Cost Cleaned2],"0")</f>
        <v>261</v>
      </c>
      <c r="Q1639" s="4">
        <f>IFERROR(Table4[[#This Row],[Total Amount]]-Table4[[#This Row],[Cost]]*Table4[[#This Row],[Quantity]],0)</f>
        <v>979.33619999999996</v>
      </c>
    </row>
    <row r="1640" spans="1:17" x14ac:dyDescent="0.35">
      <c r="A1640" t="s">
        <v>3453</v>
      </c>
      <c r="B1640" s="1">
        <v>45520</v>
      </c>
      <c r="C1640" t="s">
        <v>253</v>
      </c>
      <c r="D1640" t="s">
        <v>1549</v>
      </c>
      <c r="E1640" t="s">
        <v>1755</v>
      </c>
      <c r="F1640" t="str">
        <f>_xlfn.XLOOKUP(Table4[[#This Row],[Store_ID]],Table2[Store_ID],Table2[Region],"Unknown")</f>
        <v>South</v>
      </c>
      <c r="G1640">
        <v>4</v>
      </c>
      <c r="H1640">
        <f>IF(ISBLANK(G1640),AVERAGE(Table4[Quantity]),(G1640))</f>
        <v>4</v>
      </c>
      <c r="I1640">
        <v>796.89</v>
      </c>
      <c r="J1640">
        <f>IF(ISBLANK(I1640),AVERAGE(Table4[Unit_Price]),(I1640))</f>
        <v>796.89</v>
      </c>
      <c r="K1640">
        <v>0.17</v>
      </c>
      <c r="L1640">
        <f>Table4[[#This Row],[Quantity cleaned]]*Table4[[#This Row],[Unit Price Cleaned]]*(1-Table4[[#This Row],[Discount]])</f>
        <v>2645.6747999999998</v>
      </c>
      <c r="M1640">
        <f>IF(ISBLANK(L1640),AVERAGE(Table4[Total Amount]),(L1640))</f>
        <v>2645.6747999999998</v>
      </c>
      <c r="N1640" t="str">
        <f>_xlfn.XLOOKUP(Table4[[#This Row],[Product_ID]],Product_Dim[Product_ID],Product_Dim[Product_Name],"Missing")</f>
        <v>Men's Leather Belt</v>
      </c>
      <c r="O1640" t="str">
        <f>_xlfn.XLOOKUP(Table4[[#This Row],[Product_ID]],Product_Dim[Product_ID],Product_Dim[Category],0)</f>
        <v>Clothing</v>
      </c>
      <c r="P1640">
        <f>_xlfn.XLOOKUP(Table4[[#This Row],[Product_ID]],Product_Dim[Product_ID],Product_Dim[Cost Cleaned2],"0")</f>
        <v>261</v>
      </c>
      <c r="Q1640" s="4">
        <f>IFERROR(Table4[[#This Row],[Total Amount]]-Table4[[#This Row],[Cost]]*Table4[[#This Row],[Quantity]],0)</f>
        <v>1601.6747999999998</v>
      </c>
    </row>
    <row r="1641" spans="1:17" x14ac:dyDescent="0.35">
      <c r="A1641" t="s">
        <v>3454</v>
      </c>
      <c r="B1641" s="1">
        <v>45478</v>
      </c>
      <c r="C1641" t="s">
        <v>765</v>
      </c>
      <c r="D1641" t="s">
        <v>1594</v>
      </c>
      <c r="E1641" t="s">
        <v>1801</v>
      </c>
      <c r="F1641" t="str">
        <f>_xlfn.XLOOKUP(Table4[[#This Row],[Store_ID]],Table2[Store_ID],Table2[Region],"Unknown")</f>
        <v>North</v>
      </c>
      <c r="G1641">
        <v>3</v>
      </c>
      <c r="H1641">
        <f>IF(ISBLANK(G1641),AVERAGE(Table4[Quantity]),(G1641))</f>
        <v>3</v>
      </c>
      <c r="I1641">
        <v>543.92999999999995</v>
      </c>
      <c r="J1641">
        <f>IF(ISBLANK(I1641),AVERAGE(Table4[Unit_Price]),(I1641))</f>
        <v>543.92999999999995</v>
      </c>
      <c r="K1641">
        <v>0.3</v>
      </c>
      <c r="L1641">
        <f>Table4[[#This Row],[Quantity cleaned]]*Table4[[#This Row],[Unit Price Cleaned]]*(1-Table4[[#This Row],[Discount]])</f>
        <v>1142.2529999999999</v>
      </c>
      <c r="M1641">
        <f>IF(ISBLANK(L1641),AVERAGE(Table4[Total Amount]),(L1641))</f>
        <v>1142.2529999999999</v>
      </c>
      <c r="N1641" t="str">
        <f>_xlfn.XLOOKUP(Table4[[#This Row],[Product_ID]],Product_Dim[Product_ID],Product_Dim[Product_Name],"Missing")</f>
        <v>Wireless Bluetooth Speaker</v>
      </c>
      <c r="O1641" t="str">
        <f>_xlfn.XLOOKUP(Table4[[#This Row],[Product_ID]],Product_Dim[Product_ID],Product_Dim[Category],0)</f>
        <v>Electronics</v>
      </c>
      <c r="P1641">
        <f>_xlfn.XLOOKUP(Table4[[#This Row],[Product_ID]],Product_Dim[Product_ID],Product_Dim[Cost Cleaned2],"0")</f>
        <v>322.41000000000003</v>
      </c>
      <c r="Q1641" s="4">
        <f>IFERROR(Table4[[#This Row],[Total Amount]]-Table4[[#This Row],[Cost]]*Table4[[#This Row],[Quantity]],0)</f>
        <v>175.02299999999991</v>
      </c>
    </row>
    <row r="1642" spans="1:17" x14ac:dyDescent="0.35">
      <c r="A1642" t="s">
        <v>3455</v>
      </c>
      <c r="B1642" s="1">
        <v>45496</v>
      </c>
      <c r="C1642" t="s">
        <v>569</v>
      </c>
      <c r="D1642" t="s">
        <v>1570</v>
      </c>
      <c r="E1642" t="s">
        <v>1773</v>
      </c>
      <c r="F1642" t="str">
        <f>_xlfn.XLOOKUP(Table4[[#This Row],[Store_ID]],Table2[Store_ID],Table2[Region],"Unknown")</f>
        <v>South</v>
      </c>
      <c r="G1642">
        <v>2</v>
      </c>
      <c r="H1642">
        <f>IF(ISBLANK(G1642),AVERAGE(Table4[Quantity]),(G1642))</f>
        <v>2</v>
      </c>
      <c r="I1642">
        <v>44.65</v>
      </c>
      <c r="J1642">
        <f>IF(ISBLANK(I1642),AVERAGE(Table4[Unit_Price]),(I1642))</f>
        <v>44.65</v>
      </c>
      <c r="K1642">
        <v>0.03</v>
      </c>
      <c r="L1642">
        <f>Table4[[#This Row],[Quantity cleaned]]*Table4[[#This Row],[Unit Price Cleaned]]*(1-Table4[[#This Row],[Discount]])</f>
        <v>86.620999999999995</v>
      </c>
      <c r="M1642">
        <f>IF(ISBLANK(L1642),AVERAGE(Table4[Total Amount]),(L1642))</f>
        <v>86.620999999999995</v>
      </c>
      <c r="N1642" t="str">
        <f>_xlfn.XLOOKUP(Table4[[#This Row],[Product_ID]],Product_Dim[Product_ID],Product_Dim[Product_Name],"Missing")</f>
        <v>Decorative Wall Mirror</v>
      </c>
      <c r="O1642" t="str">
        <f>_xlfn.XLOOKUP(Table4[[#This Row],[Product_ID]],Product_Dim[Product_ID],Product_Dim[Category],0)</f>
        <v>Home</v>
      </c>
      <c r="P1642">
        <f>_xlfn.XLOOKUP(Table4[[#This Row],[Product_ID]],Product_Dim[Product_ID],Product_Dim[Cost Cleaned2],"0")</f>
        <v>48.01</v>
      </c>
      <c r="Q1642" s="4">
        <f>IFERROR(Table4[[#This Row],[Total Amount]]-Table4[[#This Row],[Cost]]*Table4[[#This Row],[Quantity]],0)</f>
        <v>-9.3990000000000009</v>
      </c>
    </row>
    <row r="1643" spans="1:17" x14ac:dyDescent="0.35">
      <c r="A1643" t="s">
        <v>3456</v>
      </c>
      <c r="B1643" s="1">
        <v>45742</v>
      </c>
      <c r="C1643" t="s">
        <v>795</v>
      </c>
      <c r="D1643" t="s">
        <v>1654</v>
      </c>
      <c r="E1643" t="s">
        <v>1746</v>
      </c>
      <c r="F1643" t="str">
        <f>_xlfn.XLOOKUP(Table4[[#This Row],[Store_ID]],Table2[Store_ID],Table2[Region],"Unknown")</f>
        <v>East</v>
      </c>
      <c r="G1643">
        <v>4</v>
      </c>
      <c r="H1643">
        <f>IF(ISBLANK(G1643),AVERAGE(Table4[Quantity]),(G1643))</f>
        <v>4</v>
      </c>
      <c r="I1643">
        <v>827.39</v>
      </c>
      <c r="J1643">
        <f>IF(ISBLANK(I1643),AVERAGE(Table4[Unit_Price]),(I1643))</f>
        <v>827.39</v>
      </c>
      <c r="K1643">
        <v>0.06</v>
      </c>
      <c r="L1643">
        <f>Table4[[#This Row],[Quantity cleaned]]*Table4[[#This Row],[Unit Price Cleaned]]*(1-Table4[[#This Row],[Discount]])</f>
        <v>3110.9863999999998</v>
      </c>
      <c r="M1643">
        <f>IF(ISBLANK(L1643),AVERAGE(Table4[Total Amount]),(L1643))</f>
        <v>3110.9863999999998</v>
      </c>
      <c r="N1643" t="str">
        <f>_xlfn.XLOOKUP(Table4[[#This Row],[Product_ID]],Product_Dim[Product_ID],Product_Dim[Product_Name],"Missing")</f>
        <v>Premium Blanket Throw</v>
      </c>
      <c r="O1643" t="str">
        <f>_xlfn.XLOOKUP(Table4[[#This Row],[Product_ID]],Product_Dim[Product_ID],Product_Dim[Category],0)</f>
        <v>Home</v>
      </c>
      <c r="P1643">
        <f>_xlfn.XLOOKUP(Table4[[#This Row],[Product_ID]],Product_Dim[Product_ID],Product_Dim[Cost Cleaned2],"0")</f>
        <v>461.47</v>
      </c>
      <c r="Q1643" s="4">
        <f>IFERROR(Table4[[#This Row],[Total Amount]]-Table4[[#This Row],[Cost]]*Table4[[#This Row],[Quantity]],0)</f>
        <v>1265.1063999999997</v>
      </c>
    </row>
    <row r="1644" spans="1:17" x14ac:dyDescent="0.35">
      <c r="A1644" t="s">
        <v>3457</v>
      </c>
      <c r="B1644" s="1">
        <v>45301</v>
      </c>
      <c r="C1644" t="s">
        <v>967</v>
      </c>
      <c r="D1644" t="s">
        <v>1570</v>
      </c>
      <c r="E1644" t="s">
        <v>1788</v>
      </c>
      <c r="F1644" t="str">
        <f>_xlfn.XLOOKUP(Table4[[#This Row],[Store_ID]],Table2[Store_ID],Table2[Region],"Unknown")</f>
        <v>North</v>
      </c>
      <c r="G1644">
        <v>2</v>
      </c>
      <c r="H1644">
        <f>IF(ISBLANK(G1644),AVERAGE(Table4[Quantity]),(G1644))</f>
        <v>2</v>
      </c>
      <c r="I1644">
        <v>403.2</v>
      </c>
      <c r="J1644">
        <f>IF(ISBLANK(I1644),AVERAGE(Table4[Unit_Price]),(I1644))</f>
        <v>403.2</v>
      </c>
      <c r="K1644">
        <v>0.21</v>
      </c>
      <c r="L1644">
        <f>Table4[[#This Row],[Quantity cleaned]]*Table4[[#This Row],[Unit Price Cleaned]]*(1-Table4[[#This Row],[Discount]])</f>
        <v>637.05600000000004</v>
      </c>
      <c r="M1644">
        <f>IF(ISBLANK(L1644),AVERAGE(Table4[Total Amount]),(L1644))</f>
        <v>637.05600000000004</v>
      </c>
      <c r="N1644" t="str">
        <f>_xlfn.XLOOKUP(Table4[[#This Row],[Product_ID]],Product_Dim[Product_ID],Product_Dim[Product_Name],"Missing")</f>
        <v>Decorative Wall Mirror</v>
      </c>
      <c r="O1644" t="str">
        <f>_xlfn.XLOOKUP(Table4[[#This Row],[Product_ID]],Product_Dim[Product_ID],Product_Dim[Category],0)</f>
        <v>Home</v>
      </c>
      <c r="P1644">
        <f>_xlfn.XLOOKUP(Table4[[#This Row],[Product_ID]],Product_Dim[Product_ID],Product_Dim[Cost Cleaned2],"0")</f>
        <v>48.01</v>
      </c>
      <c r="Q1644" s="4">
        <f>IFERROR(Table4[[#This Row],[Total Amount]]-Table4[[#This Row],[Cost]]*Table4[[#This Row],[Quantity]],0)</f>
        <v>541.03600000000006</v>
      </c>
    </row>
    <row r="1645" spans="1:17" x14ac:dyDescent="0.35">
      <c r="A1645" t="s">
        <v>3458</v>
      </c>
      <c r="B1645" s="1">
        <v>45547</v>
      </c>
      <c r="C1645" t="s">
        <v>73</v>
      </c>
      <c r="D1645" t="s">
        <v>1714</v>
      </c>
      <c r="E1645" t="s">
        <v>1791</v>
      </c>
      <c r="F1645" t="str">
        <f>_xlfn.XLOOKUP(Table4[[#This Row],[Store_ID]],Table2[Store_ID],Table2[Region],"Unknown")</f>
        <v>East</v>
      </c>
      <c r="G1645">
        <v>4</v>
      </c>
      <c r="H1645">
        <f>IF(ISBLANK(G1645),AVERAGE(Table4[Quantity]),(G1645))</f>
        <v>4</v>
      </c>
      <c r="I1645">
        <v>292.31</v>
      </c>
      <c r="J1645">
        <f>IF(ISBLANK(I1645),AVERAGE(Table4[Unit_Price]),(I1645))</f>
        <v>292.31</v>
      </c>
      <c r="K1645">
        <v>0.27</v>
      </c>
      <c r="L1645">
        <f>Table4[[#This Row],[Quantity cleaned]]*Table4[[#This Row],[Unit Price Cleaned]]*(1-Table4[[#This Row],[Discount]])</f>
        <v>853.54520000000002</v>
      </c>
      <c r="M1645">
        <f>IF(ISBLANK(L1645),AVERAGE(Table4[Total Amount]),(L1645))</f>
        <v>853.54520000000002</v>
      </c>
      <c r="N1645" t="str">
        <f>_xlfn.XLOOKUP(Table4[[#This Row],[Product_ID]],Product_Dim[Product_ID],Product_Dim[Product_Name],"Missing")</f>
        <v>Kitchen Cutting Board</v>
      </c>
      <c r="O1645" t="str">
        <f>_xlfn.XLOOKUP(Table4[[#This Row],[Product_ID]],Product_Dim[Product_ID],Product_Dim[Category],0)</f>
        <v>Home</v>
      </c>
      <c r="P1645">
        <f>_xlfn.XLOOKUP(Table4[[#This Row],[Product_ID]],Product_Dim[Product_ID],Product_Dim[Cost Cleaned2],"0")</f>
        <v>176.07</v>
      </c>
      <c r="Q1645" s="4">
        <f>IFERROR(Table4[[#This Row],[Total Amount]]-Table4[[#This Row],[Cost]]*Table4[[#This Row],[Quantity]],0)</f>
        <v>149.26520000000005</v>
      </c>
    </row>
    <row r="1646" spans="1:17" x14ac:dyDescent="0.35">
      <c r="A1646" t="s">
        <v>3459</v>
      </c>
      <c r="B1646" s="1">
        <v>45806</v>
      </c>
      <c r="C1646" t="s">
        <v>1508</v>
      </c>
      <c r="D1646" t="s">
        <v>1543</v>
      </c>
      <c r="E1646" t="s">
        <v>1783</v>
      </c>
      <c r="F1646" t="str">
        <f>_xlfn.XLOOKUP(Table4[[#This Row],[Store_ID]],Table2[Store_ID],Table2[Region],"Unknown")</f>
        <v>East</v>
      </c>
      <c r="G1646">
        <v>1</v>
      </c>
      <c r="H1646">
        <f>IF(ISBLANK(G1646),AVERAGE(Table4[Quantity]),(G1646))</f>
        <v>1</v>
      </c>
      <c r="I1646">
        <v>948.33</v>
      </c>
      <c r="J1646">
        <f>IF(ISBLANK(I1646),AVERAGE(Table4[Unit_Price]),(I1646))</f>
        <v>948.33</v>
      </c>
      <c r="K1646">
        <v>0.11</v>
      </c>
      <c r="L1646">
        <f>Table4[[#This Row],[Quantity cleaned]]*Table4[[#This Row],[Unit Price Cleaned]]*(1-Table4[[#This Row],[Discount]])</f>
        <v>844.01370000000009</v>
      </c>
      <c r="M1646">
        <f>IF(ISBLANK(L1646),AVERAGE(Table4[Total Amount]),(L1646))</f>
        <v>844.01370000000009</v>
      </c>
      <c r="N1646" t="str">
        <f>_xlfn.XLOOKUP(Table4[[#This Row],[Product_ID]],Product_Dim[Product_ID],Product_Dim[Product_Name],"Missing")</f>
        <v>Women's Casual Hoodie</v>
      </c>
      <c r="O1646" t="str">
        <f>_xlfn.XLOOKUP(Table4[[#This Row],[Product_ID]],Product_Dim[Product_ID],Product_Dim[Category],0)</f>
        <v>Clothing</v>
      </c>
      <c r="P1646">
        <f>_xlfn.XLOOKUP(Table4[[#This Row],[Product_ID]],Product_Dim[Product_ID],Product_Dim[Cost Cleaned2],"0")</f>
        <v>254.04361702127662</v>
      </c>
      <c r="Q1646" s="4">
        <f>IFERROR(Table4[[#This Row],[Total Amount]]-Table4[[#This Row],[Cost]]*Table4[[#This Row],[Quantity]],0)</f>
        <v>589.97008297872344</v>
      </c>
    </row>
    <row r="1647" spans="1:17" x14ac:dyDescent="0.35">
      <c r="A1647" t="s">
        <v>3460</v>
      </c>
      <c r="B1647" s="1">
        <v>45294</v>
      </c>
      <c r="C1647" t="s">
        <v>1072</v>
      </c>
      <c r="D1647" t="s">
        <v>1620</v>
      </c>
      <c r="E1647" t="s">
        <v>1767</v>
      </c>
      <c r="F1647" t="str">
        <f>_xlfn.XLOOKUP(Table4[[#This Row],[Store_ID]],Table2[Store_ID],Table2[Region],"Unknown")</f>
        <v>North</v>
      </c>
      <c r="G1647">
        <v>1</v>
      </c>
      <c r="H1647">
        <f>IF(ISBLANK(G1647),AVERAGE(Table4[Quantity]),(G1647))</f>
        <v>1</v>
      </c>
      <c r="I1647">
        <v>702.27</v>
      </c>
      <c r="J1647">
        <f>IF(ISBLANK(I1647),AVERAGE(Table4[Unit_Price]),(I1647))</f>
        <v>702.27</v>
      </c>
      <c r="K1647">
        <v>0.17</v>
      </c>
      <c r="L1647">
        <f>Table4[[#This Row],[Quantity cleaned]]*Table4[[#This Row],[Unit Price Cleaned]]*(1-Table4[[#This Row],[Discount]])</f>
        <v>582.88409999999999</v>
      </c>
      <c r="M1647">
        <f>IF(ISBLANK(L1647),AVERAGE(Table4[Total Amount]),(L1647))</f>
        <v>582.88409999999999</v>
      </c>
      <c r="N1647" t="str">
        <f>_xlfn.XLOOKUP(Table4[[#This Row],[Product_ID]],Product_Dim[Product_ID],Product_Dim[Product_Name],"Missing")</f>
        <v>Portable Power Bank</v>
      </c>
      <c r="O1647" t="str">
        <f>_xlfn.XLOOKUP(Table4[[#This Row],[Product_ID]],Product_Dim[Product_ID],Product_Dim[Category],0)</f>
        <v>Electronics</v>
      </c>
      <c r="P1647">
        <f>_xlfn.XLOOKUP(Table4[[#This Row],[Product_ID]],Product_Dim[Product_ID],Product_Dim[Cost Cleaned2],"0")</f>
        <v>326.06</v>
      </c>
      <c r="Q1647" s="4">
        <f>IFERROR(Table4[[#This Row],[Total Amount]]-Table4[[#This Row],[Cost]]*Table4[[#This Row],[Quantity]],0)</f>
        <v>256.82409999999999</v>
      </c>
    </row>
    <row r="1648" spans="1:17" x14ac:dyDescent="0.35">
      <c r="A1648" t="s">
        <v>3461</v>
      </c>
      <c r="B1648" s="1">
        <v>45875</v>
      </c>
      <c r="C1648" t="s">
        <v>155</v>
      </c>
      <c r="D1648" t="s">
        <v>1602</v>
      </c>
      <c r="E1648" t="s">
        <v>1760</v>
      </c>
      <c r="F1648" t="str">
        <f>_xlfn.XLOOKUP(Table4[[#This Row],[Store_ID]],Table2[Store_ID],Table2[Region],"Unknown")</f>
        <v>North</v>
      </c>
      <c r="G1648">
        <v>2</v>
      </c>
      <c r="H1648">
        <f>IF(ISBLANK(G1648),AVERAGE(Table4[Quantity]),(G1648))</f>
        <v>2</v>
      </c>
      <c r="I1648">
        <v>379.28</v>
      </c>
      <c r="J1648">
        <f>IF(ISBLANK(I1648),AVERAGE(Table4[Unit_Price]),(I1648))</f>
        <v>379.28</v>
      </c>
      <c r="K1648">
        <v>0.26</v>
      </c>
      <c r="L1648">
        <f>Table4[[#This Row],[Quantity cleaned]]*Table4[[#This Row],[Unit Price Cleaned]]*(1-Table4[[#This Row],[Discount]])</f>
        <v>561.33439999999996</v>
      </c>
      <c r="M1648">
        <f>IF(ISBLANK(L1648),AVERAGE(Table4[Total Amount]),(L1648))</f>
        <v>561.33439999999996</v>
      </c>
      <c r="N1648" t="str">
        <f>_xlfn.XLOOKUP(Table4[[#This Row],[Product_ID]],Product_Dim[Product_ID],Product_Dim[Product_Name],"Missing")</f>
        <v>Stainless Steel Cutlery Set</v>
      </c>
      <c r="O1648" t="str">
        <f>_xlfn.XLOOKUP(Table4[[#This Row],[Product_ID]],Product_Dim[Product_ID],Product_Dim[Category],0)</f>
        <v>Home</v>
      </c>
      <c r="P1648">
        <f>_xlfn.XLOOKUP(Table4[[#This Row],[Product_ID]],Product_Dim[Product_ID],Product_Dim[Cost Cleaned2],"0")</f>
        <v>19.52</v>
      </c>
      <c r="Q1648" s="4">
        <f>IFERROR(Table4[[#This Row],[Total Amount]]-Table4[[#This Row],[Cost]]*Table4[[#This Row],[Quantity]],0)</f>
        <v>522.2944</v>
      </c>
    </row>
    <row r="1649" spans="1:17" x14ac:dyDescent="0.35">
      <c r="A1649" t="s">
        <v>3462</v>
      </c>
      <c r="B1649" s="1">
        <v>45669</v>
      </c>
      <c r="C1649" t="s">
        <v>447</v>
      </c>
      <c r="D1649" t="s">
        <v>1636</v>
      </c>
      <c r="E1649" t="s">
        <v>1746</v>
      </c>
      <c r="F1649" t="str">
        <f>_xlfn.XLOOKUP(Table4[[#This Row],[Store_ID]],Table2[Store_ID],Table2[Region],"Unknown")</f>
        <v>East</v>
      </c>
      <c r="G1649">
        <v>4</v>
      </c>
      <c r="H1649">
        <f>IF(ISBLANK(G1649),AVERAGE(Table4[Quantity]),(G1649))</f>
        <v>4</v>
      </c>
      <c r="I1649">
        <v>92.35</v>
      </c>
      <c r="J1649">
        <f>IF(ISBLANK(I1649),AVERAGE(Table4[Unit_Price]),(I1649))</f>
        <v>92.35</v>
      </c>
      <c r="K1649">
        <v>0.15</v>
      </c>
      <c r="L1649">
        <f>Table4[[#This Row],[Quantity cleaned]]*Table4[[#This Row],[Unit Price Cleaned]]*(1-Table4[[#This Row],[Discount]])</f>
        <v>313.98999999999995</v>
      </c>
      <c r="M1649">
        <f>IF(ISBLANK(L1649),AVERAGE(Table4[Total Amount]),(L1649))</f>
        <v>313.98999999999995</v>
      </c>
      <c r="N1649" t="str">
        <f>_xlfn.XLOOKUP(Table4[[#This Row],[Product_ID]],Product_Dim[Product_ID],Product_Dim[Product_Name],"Missing")</f>
        <v>Makeup Brush Set</v>
      </c>
      <c r="O1649" t="str">
        <f>_xlfn.XLOOKUP(Table4[[#This Row],[Product_ID]],Product_Dim[Product_ID],Product_Dim[Category],0)</f>
        <v>Beauty</v>
      </c>
      <c r="P1649">
        <f>_xlfn.XLOOKUP(Table4[[#This Row],[Product_ID]],Product_Dim[Product_ID],Product_Dim[Cost Cleaned2],"0")</f>
        <v>254.04361702127662</v>
      </c>
      <c r="Q1649" s="4">
        <f>IFERROR(Table4[[#This Row],[Total Amount]]-Table4[[#This Row],[Cost]]*Table4[[#This Row],[Quantity]],0)</f>
        <v>-702.18446808510657</v>
      </c>
    </row>
    <row r="1650" spans="1:17" x14ac:dyDescent="0.35">
      <c r="A1650" t="s">
        <v>3463</v>
      </c>
      <c r="B1650" s="1">
        <v>45606</v>
      </c>
      <c r="C1650" t="s">
        <v>706</v>
      </c>
      <c r="D1650" t="s">
        <v>1620</v>
      </c>
      <c r="E1650" t="s">
        <v>1788</v>
      </c>
      <c r="F1650" t="str">
        <f>_xlfn.XLOOKUP(Table4[[#This Row],[Store_ID]],Table2[Store_ID],Table2[Region],"Unknown")</f>
        <v>North</v>
      </c>
      <c r="G1650">
        <v>4</v>
      </c>
      <c r="H1650">
        <f>IF(ISBLANK(G1650),AVERAGE(Table4[Quantity]),(G1650))</f>
        <v>4</v>
      </c>
      <c r="I1650">
        <v>721.54</v>
      </c>
      <c r="J1650">
        <f>IF(ISBLANK(I1650),AVERAGE(Table4[Unit_Price]),(I1650))</f>
        <v>721.54</v>
      </c>
      <c r="K1650">
        <v>0.21</v>
      </c>
      <c r="L1650">
        <f>Table4[[#This Row],[Quantity cleaned]]*Table4[[#This Row],[Unit Price Cleaned]]*(1-Table4[[#This Row],[Discount]])</f>
        <v>2280.0664000000002</v>
      </c>
      <c r="M1650">
        <f>IF(ISBLANK(L1650),AVERAGE(Table4[Total Amount]),(L1650))</f>
        <v>2280.0664000000002</v>
      </c>
      <c r="N1650" t="str">
        <f>_xlfn.XLOOKUP(Table4[[#This Row],[Product_ID]],Product_Dim[Product_ID],Product_Dim[Product_Name],"Missing")</f>
        <v>Portable Power Bank</v>
      </c>
      <c r="O1650" t="str">
        <f>_xlfn.XLOOKUP(Table4[[#This Row],[Product_ID]],Product_Dim[Product_ID],Product_Dim[Category],0)</f>
        <v>Electronics</v>
      </c>
      <c r="P1650">
        <f>_xlfn.XLOOKUP(Table4[[#This Row],[Product_ID]],Product_Dim[Product_ID],Product_Dim[Cost Cleaned2],"0")</f>
        <v>326.06</v>
      </c>
      <c r="Q1650" s="4">
        <f>IFERROR(Table4[[#This Row],[Total Amount]]-Table4[[#This Row],[Cost]]*Table4[[#This Row],[Quantity]],0)</f>
        <v>975.82640000000015</v>
      </c>
    </row>
    <row r="1651" spans="1:17" x14ac:dyDescent="0.35">
      <c r="A1651" t="s">
        <v>3464</v>
      </c>
      <c r="B1651" s="1">
        <v>45787</v>
      </c>
      <c r="C1651" t="s">
        <v>197</v>
      </c>
      <c r="D1651" t="s">
        <v>1618</v>
      </c>
      <c r="E1651" t="s">
        <v>1780</v>
      </c>
      <c r="F1651" t="str">
        <f>_xlfn.XLOOKUP(Table4[[#This Row],[Store_ID]],Table2[Store_ID],Table2[Region],"Unknown")</f>
        <v>South</v>
      </c>
      <c r="G1651">
        <v>1</v>
      </c>
      <c r="H1651">
        <f>IF(ISBLANK(G1651),AVERAGE(Table4[Quantity]),(G1651))</f>
        <v>1</v>
      </c>
      <c r="I1651">
        <v>228.69</v>
      </c>
      <c r="J1651">
        <f>IF(ISBLANK(I1651),AVERAGE(Table4[Unit_Price]),(I1651))</f>
        <v>228.69</v>
      </c>
      <c r="K1651">
        <v>0.14000000000000001</v>
      </c>
      <c r="L1651">
        <f>Table4[[#This Row],[Quantity cleaned]]*Table4[[#This Row],[Unit Price Cleaned]]*(1-Table4[[#This Row],[Discount]])</f>
        <v>196.67339999999999</v>
      </c>
      <c r="M1651">
        <f>IF(ISBLANK(L1651),AVERAGE(Table4[Total Amount]),(L1651))</f>
        <v>196.67339999999999</v>
      </c>
      <c r="N1651" t="str">
        <f>_xlfn.XLOOKUP(Table4[[#This Row],[Product_ID]],Product_Dim[Product_ID],Product_Dim[Product_Name],"Missing")</f>
        <v>Sports Water Hydration Pack</v>
      </c>
      <c r="O1651" t="str">
        <f>_xlfn.XLOOKUP(Table4[[#This Row],[Product_ID]],Product_Dim[Product_ID],Product_Dim[Category],0)</f>
        <v>Sports</v>
      </c>
      <c r="P1651">
        <f>_xlfn.XLOOKUP(Table4[[#This Row],[Product_ID]],Product_Dim[Product_ID],Product_Dim[Cost Cleaned2],"0")</f>
        <v>135.61000000000001</v>
      </c>
      <c r="Q1651" s="4">
        <f>IFERROR(Table4[[#This Row],[Total Amount]]-Table4[[#This Row],[Cost]]*Table4[[#This Row],[Quantity]],0)</f>
        <v>61.063399999999973</v>
      </c>
    </row>
    <row r="1652" spans="1:17" x14ac:dyDescent="0.35">
      <c r="A1652" t="s">
        <v>3465</v>
      </c>
      <c r="B1652" s="1">
        <v>45929</v>
      </c>
      <c r="C1652" t="s">
        <v>1107</v>
      </c>
      <c r="D1652" t="s">
        <v>1648</v>
      </c>
      <c r="E1652" t="s">
        <v>1783</v>
      </c>
      <c r="F1652" t="str">
        <f>_xlfn.XLOOKUP(Table4[[#This Row],[Store_ID]],Table2[Store_ID],Table2[Region],"Unknown")</f>
        <v>East</v>
      </c>
      <c r="G1652">
        <v>1</v>
      </c>
      <c r="H1652">
        <f>IF(ISBLANK(G1652),AVERAGE(Table4[Quantity]),(G1652))</f>
        <v>1</v>
      </c>
      <c r="I1652">
        <v>899.09</v>
      </c>
      <c r="J1652">
        <f>IF(ISBLANK(I1652),AVERAGE(Table4[Unit_Price]),(I1652))</f>
        <v>899.09</v>
      </c>
      <c r="K1652">
        <v>0.2</v>
      </c>
      <c r="L1652">
        <f>Table4[[#This Row],[Quantity cleaned]]*Table4[[#This Row],[Unit Price Cleaned]]*(1-Table4[[#This Row],[Discount]])</f>
        <v>719.27200000000005</v>
      </c>
      <c r="M1652">
        <f>IF(ISBLANK(L1652),AVERAGE(Table4[Total Amount]),(L1652))</f>
        <v>719.27200000000005</v>
      </c>
      <c r="N1652" t="str">
        <f>_xlfn.XLOOKUP(Table4[[#This Row],[Product_ID]],Product_Dim[Product_ID],Product_Dim[Product_Name],"Missing")</f>
        <v>Men's Track Pants</v>
      </c>
      <c r="O1652" t="str">
        <f>_xlfn.XLOOKUP(Table4[[#This Row],[Product_ID]],Product_Dim[Product_ID],Product_Dim[Category],0)</f>
        <v>Clothing</v>
      </c>
      <c r="P1652">
        <f>_xlfn.XLOOKUP(Table4[[#This Row],[Product_ID]],Product_Dim[Product_ID],Product_Dim[Cost Cleaned2],"0")</f>
        <v>386.56</v>
      </c>
      <c r="Q1652" s="4">
        <f>IFERROR(Table4[[#This Row],[Total Amount]]-Table4[[#This Row],[Cost]]*Table4[[#This Row],[Quantity]],0)</f>
        <v>332.71200000000005</v>
      </c>
    </row>
    <row r="1653" spans="1:17" x14ac:dyDescent="0.35">
      <c r="A1653" t="s">
        <v>3466</v>
      </c>
      <c r="B1653" s="1">
        <v>45379</v>
      </c>
      <c r="C1653" t="s">
        <v>1194</v>
      </c>
      <c r="D1653" t="s">
        <v>1556</v>
      </c>
      <c r="E1653" t="s">
        <v>1776</v>
      </c>
      <c r="F1653" t="str">
        <f>_xlfn.XLOOKUP(Table4[[#This Row],[Store_ID]],Table2[Store_ID],Table2[Region],"Unknown")</f>
        <v>West</v>
      </c>
      <c r="G1653">
        <v>4</v>
      </c>
      <c r="H1653">
        <f>IF(ISBLANK(G1653),AVERAGE(Table4[Quantity]),(G1653))</f>
        <v>4</v>
      </c>
      <c r="I1653">
        <v>195.75</v>
      </c>
      <c r="J1653">
        <f>IF(ISBLANK(I1653),AVERAGE(Table4[Unit_Price]),(I1653))</f>
        <v>195.75</v>
      </c>
      <c r="K1653">
        <v>0.17</v>
      </c>
      <c r="L1653">
        <f>Table4[[#This Row],[Quantity cleaned]]*Table4[[#This Row],[Unit Price Cleaned]]*(1-Table4[[#This Row],[Discount]])</f>
        <v>649.89</v>
      </c>
      <c r="M1653">
        <f>IF(ISBLANK(L1653),AVERAGE(Table4[Total Amount]),(L1653))</f>
        <v>649.89</v>
      </c>
      <c r="N1653" t="str">
        <f>_xlfn.XLOOKUP(Table4[[#This Row],[Product_ID]],Product_Dim[Product_ID],Product_Dim[Product_Name],"Missing")</f>
        <v>Wireless Bluetooth Earbuds</v>
      </c>
      <c r="O1653" t="str">
        <f>_xlfn.XLOOKUP(Table4[[#This Row],[Product_ID]],Product_Dim[Product_ID],Product_Dim[Category],0)</f>
        <v>Electronics</v>
      </c>
      <c r="P1653">
        <f>_xlfn.XLOOKUP(Table4[[#This Row],[Product_ID]],Product_Dim[Product_ID],Product_Dim[Cost Cleaned2],"0")</f>
        <v>439.07</v>
      </c>
      <c r="Q1653" s="4">
        <f>IFERROR(Table4[[#This Row],[Total Amount]]-Table4[[#This Row],[Cost]]*Table4[[#This Row],[Quantity]],0)</f>
        <v>-1106.3899999999999</v>
      </c>
    </row>
    <row r="1654" spans="1:17" x14ac:dyDescent="0.35">
      <c r="A1654" t="s">
        <v>3467</v>
      </c>
      <c r="B1654" s="1">
        <v>45532</v>
      </c>
      <c r="C1654" t="s">
        <v>1317</v>
      </c>
      <c r="D1654" t="s">
        <v>1728</v>
      </c>
      <c r="E1654" t="s">
        <v>1795</v>
      </c>
      <c r="F1654" t="str">
        <f>_xlfn.XLOOKUP(Table4[[#This Row],[Store_ID]],Table2[Store_ID],Table2[Region],"Unknown")</f>
        <v>North</v>
      </c>
      <c r="G1654">
        <v>3</v>
      </c>
      <c r="H1654">
        <f>IF(ISBLANK(G1654),AVERAGE(Table4[Quantity]),(G1654))</f>
        <v>3</v>
      </c>
      <c r="I1654">
        <v>199.13</v>
      </c>
      <c r="J1654">
        <f>IF(ISBLANK(I1654),AVERAGE(Table4[Unit_Price]),(I1654))</f>
        <v>199.13</v>
      </c>
      <c r="K1654">
        <v>0.24</v>
      </c>
      <c r="L1654">
        <f>Table4[[#This Row],[Quantity cleaned]]*Table4[[#This Row],[Unit Price Cleaned]]*(1-Table4[[#This Row],[Discount]])</f>
        <v>454.01639999999998</v>
      </c>
      <c r="M1654">
        <f>IF(ISBLANK(L1654),AVERAGE(Table4[Total Amount]),(L1654))</f>
        <v>454.01639999999998</v>
      </c>
      <c r="N1654" t="str">
        <f>_xlfn.XLOOKUP(Table4[[#This Row],[Product_ID]],Product_Dim[Product_ID],Product_Dim[Product_Name],"Missing")</f>
        <v>USB-C Laptop Charger</v>
      </c>
      <c r="O1654" t="str">
        <f>_xlfn.XLOOKUP(Table4[[#This Row],[Product_ID]],Product_Dim[Product_ID],Product_Dim[Category],0)</f>
        <v>Electronics</v>
      </c>
      <c r="P1654">
        <f>_xlfn.XLOOKUP(Table4[[#This Row],[Product_ID]],Product_Dim[Product_ID],Product_Dim[Cost Cleaned2],"0")</f>
        <v>377.52</v>
      </c>
      <c r="Q1654" s="4">
        <f>IFERROR(Table4[[#This Row],[Total Amount]]-Table4[[#This Row],[Cost]]*Table4[[#This Row],[Quantity]],0)</f>
        <v>-678.54359999999997</v>
      </c>
    </row>
    <row r="1655" spans="1:17" x14ac:dyDescent="0.35">
      <c r="A1655" t="s">
        <v>3468</v>
      </c>
      <c r="B1655" s="1">
        <v>45466</v>
      </c>
      <c r="C1655" t="s">
        <v>530</v>
      </c>
      <c r="D1655" t="s">
        <v>1586</v>
      </c>
      <c r="E1655" t="s">
        <v>1793</v>
      </c>
      <c r="F1655" t="str">
        <f>_xlfn.XLOOKUP(Table4[[#This Row],[Store_ID]],Table2[Store_ID],Table2[Region],"Unknown")</f>
        <v>South</v>
      </c>
      <c r="G1655">
        <v>2</v>
      </c>
      <c r="H1655">
        <f>IF(ISBLANK(G1655),AVERAGE(Table4[Quantity]),(G1655))</f>
        <v>2</v>
      </c>
      <c r="I1655">
        <v>833.62</v>
      </c>
      <c r="J1655">
        <f>IF(ISBLANK(I1655),AVERAGE(Table4[Unit_Price]),(I1655))</f>
        <v>833.62</v>
      </c>
      <c r="K1655">
        <v>0.18</v>
      </c>
      <c r="L1655">
        <f>Table4[[#This Row],[Quantity cleaned]]*Table4[[#This Row],[Unit Price Cleaned]]*(1-Table4[[#This Row],[Discount]])</f>
        <v>1367.1368000000002</v>
      </c>
      <c r="M1655">
        <f>IF(ISBLANK(L1655),AVERAGE(Table4[Total Amount]),(L1655))</f>
        <v>1367.1368000000002</v>
      </c>
      <c r="N1655" t="str">
        <f>_xlfn.XLOOKUP(Table4[[#This Row],[Product_ID]],Product_Dim[Product_ID],Product_Dim[Product_Name],"Missing")</f>
        <v>Carbon Fiber Tennis Racket</v>
      </c>
      <c r="O1655" t="str">
        <f>_xlfn.XLOOKUP(Table4[[#This Row],[Product_ID]],Product_Dim[Product_ID],Product_Dim[Category],0)</f>
        <v>Sports</v>
      </c>
      <c r="P1655">
        <f>_xlfn.XLOOKUP(Table4[[#This Row],[Product_ID]],Product_Dim[Product_ID],Product_Dim[Cost Cleaned2],"0")</f>
        <v>484.62</v>
      </c>
      <c r="Q1655" s="4">
        <f>IFERROR(Table4[[#This Row],[Total Amount]]-Table4[[#This Row],[Cost]]*Table4[[#This Row],[Quantity]],0)</f>
        <v>397.89680000000021</v>
      </c>
    </row>
    <row r="1656" spans="1:17" x14ac:dyDescent="0.35">
      <c r="A1656" t="s">
        <v>3469</v>
      </c>
      <c r="B1656" s="1">
        <v>45395</v>
      </c>
      <c r="C1656" t="s">
        <v>1484</v>
      </c>
      <c r="D1656" t="s">
        <v>1692</v>
      </c>
      <c r="E1656" t="s">
        <v>1746</v>
      </c>
      <c r="F1656" t="str">
        <f>_xlfn.XLOOKUP(Table4[[#This Row],[Store_ID]],Table2[Store_ID],Table2[Region],"Unknown")</f>
        <v>East</v>
      </c>
      <c r="G1656">
        <v>1</v>
      </c>
      <c r="H1656">
        <f>IF(ISBLANK(G1656),AVERAGE(Table4[Quantity]),(G1656))</f>
        <v>1</v>
      </c>
      <c r="I1656">
        <v>676.26</v>
      </c>
      <c r="J1656">
        <f>IF(ISBLANK(I1656),AVERAGE(Table4[Unit_Price]),(I1656))</f>
        <v>676.26</v>
      </c>
      <c r="K1656">
        <v>0.14000000000000001</v>
      </c>
      <c r="L1656">
        <f>Table4[[#This Row],[Quantity cleaned]]*Table4[[#This Row],[Unit Price Cleaned]]*(1-Table4[[#This Row],[Discount]])</f>
        <v>581.58359999999993</v>
      </c>
      <c r="M1656">
        <f>IF(ISBLANK(L1656),AVERAGE(Table4[Total Amount]),(L1656))</f>
        <v>581.58359999999993</v>
      </c>
      <c r="N1656" t="str">
        <f>_xlfn.XLOOKUP(Table4[[#This Row],[Product_ID]],Product_Dim[Product_ID],Product_Dim[Product_Name],"Missing")</f>
        <v>Women's Ankle Boots</v>
      </c>
      <c r="O1656" t="str">
        <f>_xlfn.XLOOKUP(Table4[[#This Row],[Product_ID]],Product_Dim[Product_ID],Product_Dim[Category],0)</f>
        <v>Clothing</v>
      </c>
      <c r="P1656">
        <f>_xlfn.XLOOKUP(Table4[[#This Row],[Product_ID]],Product_Dim[Product_ID],Product_Dim[Cost Cleaned2],"0")</f>
        <v>158.13999999999999</v>
      </c>
      <c r="Q1656" s="4">
        <f>IFERROR(Table4[[#This Row],[Total Amount]]-Table4[[#This Row],[Cost]]*Table4[[#This Row],[Quantity]],0)</f>
        <v>423.44359999999995</v>
      </c>
    </row>
    <row r="1657" spans="1:17" x14ac:dyDescent="0.35">
      <c r="A1657" t="s">
        <v>3470</v>
      </c>
      <c r="B1657" s="1">
        <v>45708</v>
      </c>
      <c r="C1657" t="s">
        <v>125</v>
      </c>
      <c r="D1657" t="s">
        <v>1662</v>
      </c>
      <c r="E1657" t="s">
        <v>1780</v>
      </c>
      <c r="F1657" t="str">
        <f>_xlfn.XLOOKUP(Table4[[#This Row],[Store_ID]],Table2[Store_ID],Table2[Region],"Unknown")</f>
        <v>South</v>
      </c>
      <c r="G1657">
        <v>2</v>
      </c>
      <c r="H1657">
        <f>IF(ISBLANK(G1657),AVERAGE(Table4[Quantity]),(G1657))</f>
        <v>2</v>
      </c>
      <c r="I1657">
        <v>666.49</v>
      </c>
      <c r="J1657">
        <f>IF(ISBLANK(I1657),AVERAGE(Table4[Unit_Price]),(I1657))</f>
        <v>666.49</v>
      </c>
      <c r="K1657">
        <v>0.06</v>
      </c>
      <c r="L1657">
        <f>Table4[[#This Row],[Quantity cleaned]]*Table4[[#This Row],[Unit Price Cleaned]]*(1-Table4[[#This Row],[Discount]])</f>
        <v>1253.0011999999999</v>
      </c>
      <c r="M1657">
        <f>IF(ISBLANK(L1657),AVERAGE(Table4[Total Amount]),(L1657))</f>
        <v>1253.0011999999999</v>
      </c>
      <c r="N1657" t="str">
        <f>_xlfn.XLOOKUP(Table4[[#This Row],[Product_ID]],Product_Dim[Product_ID],Product_Dim[Product_Name],"Missing")</f>
        <v>Luxury Perfume Spray</v>
      </c>
      <c r="O1657" t="str">
        <f>_xlfn.XLOOKUP(Table4[[#This Row],[Product_ID]],Product_Dim[Product_ID],Product_Dim[Category],0)</f>
        <v>Beauty</v>
      </c>
      <c r="P1657">
        <f>_xlfn.XLOOKUP(Table4[[#This Row],[Product_ID]],Product_Dim[Product_ID],Product_Dim[Cost Cleaned2],"0")</f>
        <v>482.75</v>
      </c>
      <c r="Q1657" s="4">
        <f>IFERROR(Table4[[#This Row],[Total Amount]]-Table4[[#This Row],[Cost]]*Table4[[#This Row],[Quantity]],0)</f>
        <v>287.50119999999993</v>
      </c>
    </row>
    <row r="1658" spans="1:17" x14ac:dyDescent="0.35">
      <c r="A1658" t="s">
        <v>3471</v>
      </c>
      <c r="B1658" s="1">
        <v>45735</v>
      </c>
      <c r="C1658" t="s">
        <v>1414</v>
      </c>
      <c r="D1658" t="s">
        <v>1572</v>
      </c>
      <c r="E1658" t="s">
        <v>1763</v>
      </c>
      <c r="F1658" t="str">
        <f>_xlfn.XLOOKUP(Table4[[#This Row],[Store_ID]],Table2[Store_ID],Table2[Region],"Unknown")</f>
        <v>South</v>
      </c>
      <c r="G1658">
        <v>3</v>
      </c>
      <c r="H1658">
        <f>IF(ISBLANK(G1658),AVERAGE(Table4[Quantity]),(G1658))</f>
        <v>3</v>
      </c>
      <c r="I1658">
        <v>471.19</v>
      </c>
      <c r="J1658">
        <f>IF(ISBLANK(I1658),AVERAGE(Table4[Unit_Price]),(I1658))</f>
        <v>471.19</v>
      </c>
      <c r="K1658">
        <v>0.28000000000000003</v>
      </c>
      <c r="L1658">
        <f>Table4[[#This Row],[Quantity cleaned]]*Table4[[#This Row],[Unit Price Cleaned]]*(1-Table4[[#This Row],[Discount]])</f>
        <v>1017.7703999999999</v>
      </c>
      <c r="M1658">
        <f>IF(ISBLANK(L1658),AVERAGE(Table4[Total Amount]),(L1658))</f>
        <v>1017.7703999999999</v>
      </c>
      <c r="N1658" t="str">
        <f>_xlfn.XLOOKUP(Table4[[#This Row],[Product_ID]],Product_Dim[Product_ID],Product_Dim[Product_Name],"Missing")</f>
        <v>4K Home Projector</v>
      </c>
      <c r="O1658" t="str">
        <f>_xlfn.XLOOKUP(Table4[[#This Row],[Product_ID]],Product_Dim[Product_ID],Product_Dim[Category],0)</f>
        <v>Electronics</v>
      </c>
      <c r="P1658">
        <f>_xlfn.XLOOKUP(Table4[[#This Row],[Product_ID]],Product_Dim[Product_ID],Product_Dim[Cost Cleaned2],"0")</f>
        <v>465.34</v>
      </c>
      <c r="Q1658" s="4">
        <f>IFERROR(Table4[[#This Row],[Total Amount]]-Table4[[#This Row],[Cost]]*Table4[[#This Row],[Quantity]],0)</f>
        <v>-378.2496000000001</v>
      </c>
    </row>
    <row r="1659" spans="1:17" x14ac:dyDescent="0.35">
      <c r="A1659" t="s">
        <v>3472</v>
      </c>
      <c r="B1659" s="1">
        <v>45237</v>
      </c>
      <c r="C1659" t="s">
        <v>409</v>
      </c>
      <c r="D1659" t="s">
        <v>1556</v>
      </c>
      <c r="E1659" t="s">
        <v>1760</v>
      </c>
      <c r="F1659" t="str">
        <f>_xlfn.XLOOKUP(Table4[[#This Row],[Store_ID]],Table2[Store_ID],Table2[Region],"Unknown")</f>
        <v>North</v>
      </c>
      <c r="G1659">
        <v>4</v>
      </c>
      <c r="H1659">
        <f>IF(ISBLANK(G1659),AVERAGE(Table4[Quantity]),(G1659))</f>
        <v>4</v>
      </c>
      <c r="I1659">
        <v>555.65</v>
      </c>
      <c r="J1659">
        <f>IF(ISBLANK(I1659),AVERAGE(Table4[Unit_Price]),(I1659))</f>
        <v>555.65</v>
      </c>
      <c r="K1659">
        <v>0.25</v>
      </c>
      <c r="L1659">
        <f>Table4[[#This Row],[Quantity cleaned]]*Table4[[#This Row],[Unit Price Cleaned]]*(1-Table4[[#This Row],[Discount]])</f>
        <v>1666.9499999999998</v>
      </c>
      <c r="M1659">
        <f>IF(ISBLANK(L1659),AVERAGE(Table4[Total Amount]),(L1659))</f>
        <v>1666.9499999999998</v>
      </c>
      <c r="N1659" t="str">
        <f>_xlfn.XLOOKUP(Table4[[#This Row],[Product_ID]],Product_Dim[Product_ID],Product_Dim[Product_Name],"Missing")</f>
        <v>Wireless Bluetooth Earbuds</v>
      </c>
      <c r="O1659" t="str">
        <f>_xlfn.XLOOKUP(Table4[[#This Row],[Product_ID]],Product_Dim[Product_ID],Product_Dim[Category],0)</f>
        <v>Electronics</v>
      </c>
      <c r="P1659">
        <f>_xlfn.XLOOKUP(Table4[[#This Row],[Product_ID]],Product_Dim[Product_ID],Product_Dim[Cost Cleaned2],"0")</f>
        <v>439.07</v>
      </c>
      <c r="Q1659" s="4">
        <f>IFERROR(Table4[[#This Row],[Total Amount]]-Table4[[#This Row],[Cost]]*Table4[[#This Row],[Quantity]],0)</f>
        <v>-89.330000000000155</v>
      </c>
    </row>
    <row r="1660" spans="1:17" x14ac:dyDescent="0.35">
      <c r="A1660" t="s">
        <v>3473</v>
      </c>
      <c r="B1660" s="1">
        <v>45282</v>
      </c>
      <c r="C1660" t="s">
        <v>136</v>
      </c>
      <c r="D1660" t="s">
        <v>1732</v>
      </c>
      <c r="E1660" t="s">
        <v>1793</v>
      </c>
      <c r="F1660" t="str">
        <f>_xlfn.XLOOKUP(Table4[[#This Row],[Store_ID]],Table2[Store_ID],Table2[Region],"Unknown")</f>
        <v>South</v>
      </c>
      <c r="G1660">
        <v>2</v>
      </c>
      <c r="H1660">
        <f>IF(ISBLANK(G1660),AVERAGE(Table4[Quantity]),(G1660))</f>
        <v>2</v>
      </c>
      <c r="I1660">
        <v>100.42</v>
      </c>
      <c r="J1660">
        <f>IF(ISBLANK(I1660),AVERAGE(Table4[Unit_Price]),(I1660))</f>
        <v>100.42</v>
      </c>
      <c r="K1660">
        <v>0.06</v>
      </c>
      <c r="L1660">
        <f>Table4[[#This Row],[Quantity cleaned]]*Table4[[#This Row],[Unit Price Cleaned]]*(1-Table4[[#This Row],[Discount]])</f>
        <v>188.78959999999998</v>
      </c>
      <c r="M1660">
        <f>IF(ISBLANK(L1660),AVERAGE(Table4[Total Amount]),(L1660))</f>
        <v>188.78959999999998</v>
      </c>
      <c r="N1660" t="str">
        <f>_xlfn.XLOOKUP(Table4[[#This Row],[Product_ID]],Product_Dim[Product_ID],Product_Dim[Product_Name],"Missing")</f>
        <v>Sports Stopwatch Basic</v>
      </c>
      <c r="O1660" t="str">
        <f>_xlfn.XLOOKUP(Table4[[#This Row],[Product_ID]],Product_Dim[Product_ID],Product_Dim[Category],0)</f>
        <v>Sports</v>
      </c>
      <c r="P1660">
        <f>_xlfn.XLOOKUP(Table4[[#This Row],[Product_ID]],Product_Dim[Product_ID],Product_Dim[Cost Cleaned2],"0")</f>
        <v>60.65</v>
      </c>
      <c r="Q1660" s="4">
        <f>IFERROR(Table4[[#This Row],[Total Amount]]-Table4[[#This Row],[Cost]]*Table4[[#This Row],[Quantity]],0)</f>
        <v>67.489599999999982</v>
      </c>
    </row>
    <row r="1661" spans="1:17" x14ac:dyDescent="0.35">
      <c r="A1661" t="s">
        <v>3474</v>
      </c>
      <c r="B1661" s="1">
        <v>45337</v>
      </c>
      <c r="C1661" t="s">
        <v>186</v>
      </c>
      <c r="D1661" t="s">
        <v>1738</v>
      </c>
      <c r="E1661" t="s">
        <v>1804</v>
      </c>
      <c r="F1661" t="str">
        <f>_xlfn.XLOOKUP(Table4[[#This Row],[Store_ID]],Table2[Store_ID],Table2[Region],"Unknown")</f>
        <v>East</v>
      </c>
      <c r="G1661">
        <v>3</v>
      </c>
      <c r="H1661">
        <f>IF(ISBLANK(G1661),AVERAGE(Table4[Quantity]),(G1661))</f>
        <v>3</v>
      </c>
      <c r="I1661">
        <v>981.69</v>
      </c>
      <c r="J1661">
        <f>IF(ISBLANK(I1661),AVERAGE(Table4[Unit_Price]),(I1661))</f>
        <v>981.69</v>
      </c>
      <c r="K1661">
        <v>0.05</v>
      </c>
      <c r="L1661">
        <f>Table4[[#This Row],[Quantity cleaned]]*Table4[[#This Row],[Unit Price Cleaned]]*(1-Table4[[#This Row],[Discount]])</f>
        <v>2797.8164999999999</v>
      </c>
      <c r="M1661">
        <f>IF(ISBLANK(L1661),AVERAGE(Table4[Total Amount]),(L1661))</f>
        <v>2797.8164999999999</v>
      </c>
      <c r="N1661" t="str">
        <f>_xlfn.XLOOKUP(Table4[[#This Row],[Product_ID]],Product_Dim[Product_ID],Product_Dim[Product_Name],"Missing")</f>
        <v>Portable Bluetooth Speaker</v>
      </c>
      <c r="O1661" t="str">
        <f>_xlfn.XLOOKUP(Table4[[#This Row],[Product_ID]],Product_Dim[Product_ID],Product_Dim[Category],0)</f>
        <v>Electronics</v>
      </c>
      <c r="P1661">
        <f>_xlfn.XLOOKUP(Table4[[#This Row],[Product_ID]],Product_Dim[Product_ID],Product_Dim[Cost Cleaned2],"0")</f>
        <v>431.67</v>
      </c>
      <c r="Q1661" s="4">
        <f>IFERROR(Table4[[#This Row],[Total Amount]]-Table4[[#This Row],[Cost]]*Table4[[#This Row],[Quantity]],0)</f>
        <v>1502.8064999999999</v>
      </c>
    </row>
    <row r="1662" spans="1:17" x14ac:dyDescent="0.35">
      <c r="A1662" t="s">
        <v>3475</v>
      </c>
      <c r="B1662" s="1">
        <v>45310</v>
      </c>
      <c r="C1662" t="s">
        <v>1024</v>
      </c>
      <c r="D1662" t="s">
        <v>1562</v>
      </c>
      <c r="E1662" t="s">
        <v>1798</v>
      </c>
      <c r="F1662" t="str">
        <f>_xlfn.XLOOKUP(Table4[[#This Row],[Store_ID]],Table2[Store_ID],Table2[Region],"Unknown")</f>
        <v>West</v>
      </c>
      <c r="G1662">
        <v>2</v>
      </c>
      <c r="H1662">
        <f>IF(ISBLANK(G1662),AVERAGE(Table4[Quantity]),(G1662))</f>
        <v>2</v>
      </c>
      <c r="I1662">
        <v>848.87</v>
      </c>
      <c r="J1662">
        <f>IF(ISBLANK(I1662),AVERAGE(Table4[Unit_Price]),(I1662))</f>
        <v>848.87</v>
      </c>
      <c r="K1662">
        <v>0.09</v>
      </c>
      <c r="L1662">
        <f>Table4[[#This Row],[Quantity cleaned]]*Table4[[#This Row],[Unit Price Cleaned]]*(1-Table4[[#This Row],[Discount]])</f>
        <v>1544.9434000000001</v>
      </c>
      <c r="M1662">
        <f>IF(ISBLANK(L1662),AVERAGE(Table4[Total Amount]),(L1662))</f>
        <v>1544.9434000000001</v>
      </c>
      <c r="N1662" t="str">
        <f>_xlfn.XLOOKUP(Table4[[#This Row],[Product_ID]],Product_Dim[Product_ID],Product_Dim[Product_Name],"Missing")</f>
        <v>Ceramic Kitchen Bowl Set</v>
      </c>
      <c r="O1662" t="str">
        <f>_xlfn.XLOOKUP(Table4[[#This Row],[Product_ID]],Product_Dim[Product_ID],Product_Dim[Category],0)</f>
        <v>Home</v>
      </c>
      <c r="P1662">
        <f>_xlfn.XLOOKUP(Table4[[#This Row],[Product_ID]],Product_Dim[Product_ID],Product_Dim[Cost Cleaned2],"0")</f>
        <v>298.86</v>
      </c>
      <c r="Q1662" s="4">
        <f>IFERROR(Table4[[#This Row],[Total Amount]]-Table4[[#This Row],[Cost]]*Table4[[#This Row],[Quantity]],0)</f>
        <v>947.22340000000008</v>
      </c>
    </row>
    <row r="1663" spans="1:17" x14ac:dyDescent="0.35">
      <c r="A1663" t="s">
        <v>3476</v>
      </c>
      <c r="B1663" s="1">
        <v>45230</v>
      </c>
      <c r="C1663" t="s">
        <v>1167</v>
      </c>
      <c r="D1663" t="s">
        <v>1734</v>
      </c>
      <c r="E1663" t="s">
        <v>1783</v>
      </c>
      <c r="F1663" t="str">
        <f>_xlfn.XLOOKUP(Table4[[#This Row],[Store_ID]],Table2[Store_ID],Table2[Region],"Unknown")</f>
        <v>East</v>
      </c>
      <c r="G1663">
        <v>3</v>
      </c>
      <c r="H1663">
        <f>IF(ISBLANK(G1663),AVERAGE(Table4[Quantity]),(G1663))</f>
        <v>3</v>
      </c>
      <c r="I1663">
        <v>582.32000000000005</v>
      </c>
      <c r="J1663">
        <f>IF(ISBLANK(I1663),AVERAGE(Table4[Unit_Price]),(I1663))</f>
        <v>582.32000000000005</v>
      </c>
      <c r="K1663">
        <v>0</v>
      </c>
      <c r="L1663">
        <f>Table4[[#This Row],[Quantity cleaned]]*Table4[[#This Row],[Unit Price Cleaned]]*(1-Table4[[#This Row],[Discount]])</f>
        <v>1746.96</v>
      </c>
      <c r="M1663">
        <f>IF(ISBLANK(L1663),AVERAGE(Table4[Total Amount]),(L1663))</f>
        <v>1746.96</v>
      </c>
      <c r="N1663" t="str">
        <f>_xlfn.XLOOKUP(Table4[[#This Row],[Product_ID]],Product_Dim[Product_ID],Product_Dim[Product_Name],"Missing")</f>
        <v>Women's Formal Blazer</v>
      </c>
      <c r="O1663" t="str">
        <f>_xlfn.XLOOKUP(Table4[[#This Row],[Product_ID]],Product_Dim[Product_ID],Product_Dim[Category],0)</f>
        <v>Clothing</v>
      </c>
      <c r="P1663">
        <f>_xlfn.XLOOKUP(Table4[[#This Row],[Product_ID]],Product_Dim[Product_ID],Product_Dim[Cost Cleaned2],"0")</f>
        <v>358.47</v>
      </c>
      <c r="Q1663" s="4">
        <f>IFERROR(Table4[[#This Row],[Total Amount]]-Table4[[#This Row],[Cost]]*Table4[[#This Row],[Quantity]],0)</f>
        <v>671.55</v>
      </c>
    </row>
    <row r="1664" spans="1:17" x14ac:dyDescent="0.35">
      <c r="A1664" t="s">
        <v>3477</v>
      </c>
      <c r="B1664" s="1">
        <v>45341</v>
      </c>
      <c r="C1664" t="s">
        <v>563</v>
      </c>
      <c r="D1664" t="s">
        <v>1640</v>
      </c>
      <c r="E1664" t="s">
        <v>1801</v>
      </c>
      <c r="F1664" t="str">
        <f>_xlfn.XLOOKUP(Table4[[#This Row],[Store_ID]],Table2[Store_ID],Table2[Region],"Unknown")</f>
        <v>North</v>
      </c>
      <c r="G1664">
        <v>2</v>
      </c>
      <c r="H1664">
        <f>IF(ISBLANK(G1664),AVERAGE(Table4[Quantity]),(G1664))</f>
        <v>2</v>
      </c>
      <c r="I1664">
        <v>869.43</v>
      </c>
      <c r="J1664">
        <f>IF(ISBLANK(I1664),AVERAGE(Table4[Unit_Price]),(I1664))</f>
        <v>869.43</v>
      </c>
      <c r="K1664">
        <v>0.24</v>
      </c>
      <c r="L1664">
        <f>Table4[[#This Row],[Quantity cleaned]]*Table4[[#This Row],[Unit Price Cleaned]]*(1-Table4[[#This Row],[Discount]])</f>
        <v>1321.5336</v>
      </c>
      <c r="M1664">
        <f>IF(ISBLANK(L1664),AVERAGE(Table4[Total Amount]),(L1664))</f>
        <v>1321.5336</v>
      </c>
      <c r="N1664" t="str">
        <f>_xlfn.XLOOKUP(Table4[[#This Row],[Product_ID]],Product_Dim[Product_ID],Product_Dim[Product_Name],"Missing")</f>
        <v>Men's Roll-On Perfume</v>
      </c>
      <c r="O1664" t="str">
        <f>_xlfn.XLOOKUP(Table4[[#This Row],[Product_ID]],Product_Dim[Product_ID],Product_Dim[Category],0)</f>
        <v>Beauty</v>
      </c>
      <c r="P1664">
        <f>_xlfn.XLOOKUP(Table4[[#This Row],[Product_ID]],Product_Dim[Product_ID],Product_Dim[Cost Cleaned2],"0")</f>
        <v>43.29</v>
      </c>
      <c r="Q1664" s="4">
        <f>IFERROR(Table4[[#This Row],[Total Amount]]-Table4[[#This Row],[Cost]]*Table4[[#This Row],[Quantity]],0)</f>
        <v>1234.9536000000001</v>
      </c>
    </row>
    <row r="1665" spans="1:17" x14ac:dyDescent="0.35">
      <c r="A1665" t="s">
        <v>3478</v>
      </c>
      <c r="B1665" s="1">
        <v>45440</v>
      </c>
      <c r="C1665" t="s">
        <v>88</v>
      </c>
      <c r="D1665" t="s">
        <v>1650</v>
      </c>
      <c r="E1665" t="s">
        <v>1763</v>
      </c>
      <c r="F1665" t="str">
        <f>_xlfn.XLOOKUP(Table4[[#This Row],[Store_ID]],Table2[Store_ID],Table2[Region],"Unknown")</f>
        <v>South</v>
      </c>
      <c r="G1665">
        <v>1</v>
      </c>
      <c r="H1665">
        <f>IF(ISBLANK(G1665),AVERAGE(Table4[Quantity]),(G1665))</f>
        <v>1</v>
      </c>
      <c r="I1665">
        <v>62.26</v>
      </c>
      <c r="J1665">
        <f>IF(ISBLANK(I1665),AVERAGE(Table4[Unit_Price]),(I1665))</f>
        <v>62.26</v>
      </c>
      <c r="K1665">
        <v>0.03</v>
      </c>
      <c r="L1665">
        <f>Table4[[#This Row],[Quantity cleaned]]*Table4[[#This Row],[Unit Price Cleaned]]*(1-Table4[[#This Row],[Discount]])</f>
        <v>60.392199999999995</v>
      </c>
      <c r="M1665">
        <f>IF(ISBLANK(L1665),AVERAGE(Table4[Total Amount]),(L1665))</f>
        <v>60.392199999999995</v>
      </c>
      <c r="N1665" t="str">
        <f>_xlfn.XLOOKUP(Table4[[#This Row],[Product_ID]],Product_Dim[Product_ID],Product_Dim[Product_Name],"Missing")</f>
        <v>Sports Stopwatch Pro</v>
      </c>
      <c r="O1665" t="str">
        <f>_xlfn.XLOOKUP(Table4[[#This Row],[Product_ID]],Product_Dim[Product_ID],Product_Dim[Category],0)</f>
        <v>Sports</v>
      </c>
      <c r="P1665">
        <f>_xlfn.XLOOKUP(Table4[[#This Row],[Product_ID]],Product_Dim[Product_ID],Product_Dim[Cost Cleaned2],"0")</f>
        <v>434.84</v>
      </c>
      <c r="Q1665" s="4">
        <f>IFERROR(Table4[[#This Row],[Total Amount]]-Table4[[#This Row],[Cost]]*Table4[[#This Row],[Quantity]],0)</f>
        <v>-374.44779999999997</v>
      </c>
    </row>
    <row r="1666" spans="1:17" x14ac:dyDescent="0.35">
      <c r="A1666" t="s">
        <v>3479</v>
      </c>
      <c r="B1666" s="1">
        <v>45798</v>
      </c>
      <c r="C1666" t="s">
        <v>506</v>
      </c>
      <c r="D1666" t="s">
        <v>1620</v>
      </c>
      <c r="E1666" t="s">
        <v>1793</v>
      </c>
      <c r="F1666" t="str">
        <f>_xlfn.XLOOKUP(Table4[[#This Row],[Store_ID]],Table2[Store_ID],Table2[Region],"Unknown")</f>
        <v>South</v>
      </c>
      <c r="G1666">
        <v>3</v>
      </c>
      <c r="H1666">
        <f>IF(ISBLANK(G1666),AVERAGE(Table4[Quantity]),(G1666))</f>
        <v>3</v>
      </c>
      <c r="I1666">
        <v>343.97</v>
      </c>
      <c r="J1666">
        <f>IF(ISBLANK(I1666),AVERAGE(Table4[Unit_Price]),(I1666))</f>
        <v>343.97</v>
      </c>
      <c r="K1666">
        <v>0.04</v>
      </c>
      <c r="L1666">
        <f>Table4[[#This Row],[Quantity cleaned]]*Table4[[#This Row],[Unit Price Cleaned]]*(1-Table4[[#This Row],[Discount]])</f>
        <v>990.6336</v>
      </c>
      <c r="M1666">
        <f>IF(ISBLANK(L1666),AVERAGE(Table4[Total Amount]),(L1666))</f>
        <v>990.6336</v>
      </c>
      <c r="N1666" t="str">
        <f>_xlfn.XLOOKUP(Table4[[#This Row],[Product_ID]],Product_Dim[Product_ID],Product_Dim[Product_Name],"Missing")</f>
        <v>Portable Power Bank</v>
      </c>
      <c r="O1666" t="str">
        <f>_xlfn.XLOOKUP(Table4[[#This Row],[Product_ID]],Product_Dim[Product_ID],Product_Dim[Category],0)</f>
        <v>Electronics</v>
      </c>
      <c r="P1666">
        <f>_xlfn.XLOOKUP(Table4[[#This Row],[Product_ID]],Product_Dim[Product_ID],Product_Dim[Cost Cleaned2],"0")</f>
        <v>326.06</v>
      </c>
      <c r="Q1666" s="4">
        <f>IFERROR(Table4[[#This Row],[Total Amount]]-Table4[[#This Row],[Cost]]*Table4[[#This Row],[Quantity]],0)</f>
        <v>12.453599999999938</v>
      </c>
    </row>
    <row r="1667" spans="1:17" x14ac:dyDescent="0.35">
      <c r="A1667" t="s">
        <v>3480</v>
      </c>
      <c r="B1667" s="1">
        <v>45293</v>
      </c>
      <c r="C1667" t="s">
        <v>952</v>
      </c>
      <c r="D1667" t="s">
        <v>1590</v>
      </c>
      <c r="E1667" t="s">
        <v>1788</v>
      </c>
      <c r="F1667" t="str">
        <f>_xlfn.XLOOKUP(Table4[[#This Row],[Store_ID]],Table2[Store_ID],Table2[Region],"Unknown")</f>
        <v>North</v>
      </c>
      <c r="G1667">
        <v>3</v>
      </c>
      <c r="H1667">
        <f>IF(ISBLANK(G1667),AVERAGE(Table4[Quantity]),(G1667))</f>
        <v>3</v>
      </c>
      <c r="I1667">
        <v>304.67</v>
      </c>
      <c r="J1667">
        <f>IF(ISBLANK(I1667),AVERAGE(Table4[Unit_Price]),(I1667))</f>
        <v>304.67</v>
      </c>
      <c r="K1667">
        <v>0.11</v>
      </c>
      <c r="L1667">
        <f>Table4[[#This Row],[Quantity cleaned]]*Table4[[#This Row],[Unit Price Cleaned]]*(1-Table4[[#This Row],[Discount]])</f>
        <v>813.46889999999996</v>
      </c>
      <c r="M1667">
        <f>IF(ISBLANK(L1667),AVERAGE(Table4[Total Amount]),(L1667))</f>
        <v>813.46889999999996</v>
      </c>
      <c r="N1667" t="str">
        <f>_xlfn.XLOOKUP(Table4[[#This Row],[Product_ID]],Product_Dim[Product_ID],Product_Dim[Product_Name],"Missing")</f>
        <v>Foldable Camping Chair</v>
      </c>
      <c r="O1667" t="str">
        <f>_xlfn.XLOOKUP(Table4[[#This Row],[Product_ID]],Product_Dim[Product_ID],Product_Dim[Category],0)</f>
        <v>Sports</v>
      </c>
      <c r="P1667">
        <f>_xlfn.XLOOKUP(Table4[[#This Row],[Product_ID]],Product_Dim[Product_ID],Product_Dim[Cost Cleaned2],"0")</f>
        <v>166.06</v>
      </c>
      <c r="Q1667" s="4">
        <f>IFERROR(Table4[[#This Row],[Total Amount]]-Table4[[#This Row],[Cost]]*Table4[[#This Row],[Quantity]],0)</f>
        <v>315.28889999999996</v>
      </c>
    </row>
    <row r="1668" spans="1:17" x14ac:dyDescent="0.35">
      <c r="A1668" t="s">
        <v>3481</v>
      </c>
      <c r="B1668" s="1">
        <v>45296</v>
      </c>
      <c r="C1668" t="s">
        <v>1137</v>
      </c>
      <c r="D1668" t="s">
        <v>1596</v>
      </c>
      <c r="E1668" t="s">
        <v>1780</v>
      </c>
      <c r="F1668" t="str">
        <f>_xlfn.XLOOKUP(Table4[[#This Row],[Store_ID]],Table2[Store_ID],Table2[Region],"Unknown")</f>
        <v>South</v>
      </c>
      <c r="G1668">
        <v>4</v>
      </c>
      <c r="H1668">
        <f>IF(ISBLANK(G1668),AVERAGE(Table4[Quantity]),(G1668))</f>
        <v>4</v>
      </c>
      <c r="I1668">
        <v>208.34</v>
      </c>
      <c r="J1668">
        <f>IF(ISBLANK(I1668),AVERAGE(Table4[Unit_Price]),(I1668))</f>
        <v>208.34</v>
      </c>
      <c r="K1668">
        <v>0.01</v>
      </c>
      <c r="L1668">
        <f>Table4[[#This Row],[Quantity cleaned]]*Table4[[#This Row],[Unit Price Cleaned]]*(1-Table4[[#This Row],[Discount]])</f>
        <v>825.02639999999997</v>
      </c>
      <c r="M1668">
        <f>IF(ISBLANK(L1668),AVERAGE(Table4[Total Amount]),(L1668))</f>
        <v>825.02639999999997</v>
      </c>
      <c r="N1668" t="str">
        <f>_xlfn.XLOOKUP(Table4[[#This Row],[Product_ID]],Product_Dim[Product_ID],Product_Dim[Product_Name],"Missing")</f>
        <v>Decorative Floor Vase</v>
      </c>
      <c r="O1668" t="str">
        <f>_xlfn.XLOOKUP(Table4[[#This Row],[Product_ID]],Product_Dim[Product_ID],Product_Dim[Category],0)</f>
        <v>Home</v>
      </c>
      <c r="P1668">
        <f>_xlfn.XLOOKUP(Table4[[#This Row],[Product_ID]],Product_Dim[Product_ID],Product_Dim[Cost Cleaned2],"0")</f>
        <v>254.04361702127662</v>
      </c>
      <c r="Q1668" s="4">
        <f>IFERROR(Table4[[#This Row],[Total Amount]]-Table4[[#This Row],[Cost]]*Table4[[#This Row],[Quantity]],0)</f>
        <v>-191.1480680851065</v>
      </c>
    </row>
    <row r="1669" spans="1:17" x14ac:dyDescent="0.35">
      <c r="A1669" t="s">
        <v>3482</v>
      </c>
      <c r="B1669" s="1">
        <v>45860</v>
      </c>
      <c r="C1669" t="s">
        <v>979</v>
      </c>
      <c r="D1669" t="s">
        <v>1714</v>
      </c>
      <c r="E1669" t="s">
        <v>1751</v>
      </c>
      <c r="F1669" t="str">
        <f>_xlfn.XLOOKUP(Table4[[#This Row],[Store_ID]],Table2[Store_ID],Table2[Region],"Unknown")</f>
        <v>North</v>
      </c>
      <c r="G1669">
        <v>1</v>
      </c>
      <c r="H1669">
        <f>IF(ISBLANK(G1669),AVERAGE(Table4[Quantity]),(G1669))</f>
        <v>1</v>
      </c>
      <c r="I1669">
        <v>119.04</v>
      </c>
      <c r="J1669">
        <f>IF(ISBLANK(I1669),AVERAGE(Table4[Unit_Price]),(I1669))</f>
        <v>119.04</v>
      </c>
      <c r="K1669">
        <v>0.13</v>
      </c>
      <c r="L1669">
        <f>Table4[[#This Row],[Quantity cleaned]]*Table4[[#This Row],[Unit Price Cleaned]]*(1-Table4[[#This Row],[Discount]])</f>
        <v>103.56480000000001</v>
      </c>
      <c r="M1669">
        <f>IF(ISBLANK(L1669),AVERAGE(Table4[Total Amount]),(L1669))</f>
        <v>103.56480000000001</v>
      </c>
      <c r="N1669" t="str">
        <f>_xlfn.XLOOKUP(Table4[[#This Row],[Product_ID]],Product_Dim[Product_ID],Product_Dim[Product_Name],"Missing")</f>
        <v>Kitchen Cutting Board</v>
      </c>
      <c r="O1669" t="str">
        <f>_xlfn.XLOOKUP(Table4[[#This Row],[Product_ID]],Product_Dim[Product_ID],Product_Dim[Category],0)</f>
        <v>Home</v>
      </c>
      <c r="P1669">
        <f>_xlfn.XLOOKUP(Table4[[#This Row],[Product_ID]],Product_Dim[Product_ID],Product_Dim[Cost Cleaned2],"0")</f>
        <v>176.07</v>
      </c>
      <c r="Q1669" s="4">
        <f>IFERROR(Table4[[#This Row],[Total Amount]]-Table4[[#This Row],[Cost]]*Table4[[#This Row],[Quantity]],0)</f>
        <v>-72.505199999999988</v>
      </c>
    </row>
    <row r="1670" spans="1:17" x14ac:dyDescent="0.35">
      <c r="A1670" t="s">
        <v>3483</v>
      </c>
      <c r="B1670" s="1">
        <v>45843</v>
      </c>
      <c r="C1670" t="s">
        <v>1006</v>
      </c>
      <c r="D1670" t="s">
        <v>1630</v>
      </c>
      <c r="E1670" t="s">
        <v>1780</v>
      </c>
      <c r="F1670" t="str">
        <f>_xlfn.XLOOKUP(Table4[[#This Row],[Store_ID]],Table2[Store_ID],Table2[Region],"Unknown")</f>
        <v>South</v>
      </c>
      <c r="G1670">
        <v>4</v>
      </c>
      <c r="H1670">
        <f>IF(ISBLANK(G1670),AVERAGE(Table4[Quantity]),(G1670))</f>
        <v>4</v>
      </c>
      <c r="I1670">
        <v>791.65</v>
      </c>
      <c r="J1670">
        <f>IF(ISBLANK(I1670),AVERAGE(Table4[Unit_Price]),(I1670))</f>
        <v>791.65</v>
      </c>
      <c r="K1670">
        <v>0.06</v>
      </c>
      <c r="L1670">
        <f>Table4[[#This Row],[Quantity cleaned]]*Table4[[#This Row],[Unit Price Cleaned]]*(1-Table4[[#This Row],[Discount]])</f>
        <v>2976.6039999999998</v>
      </c>
      <c r="M1670">
        <f>IF(ISBLANK(L1670),AVERAGE(Table4[Total Amount]),(L1670))</f>
        <v>2976.6039999999998</v>
      </c>
      <c r="N1670" t="str">
        <f>_xlfn.XLOOKUP(Table4[[#This Row],[Product_ID]],Product_Dim[Product_ID],Product_Dim[Product_Name],"Missing")</f>
        <v>Adjustable Jump Rope</v>
      </c>
      <c r="O1670" t="str">
        <f>_xlfn.XLOOKUP(Table4[[#This Row],[Product_ID]],Product_Dim[Product_ID],Product_Dim[Category],0)</f>
        <v>Sports</v>
      </c>
      <c r="P1670">
        <f>_xlfn.XLOOKUP(Table4[[#This Row],[Product_ID]],Product_Dim[Product_ID],Product_Dim[Cost Cleaned2],"0")</f>
        <v>167.12</v>
      </c>
      <c r="Q1670" s="4">
        <f>IFERROR(Table4[[#This Row],[Total Amount]]-Table4[[#This Row],[Cost]]*Table4[[#This Row],[Quantity]],0)</f>
        <v>2308.1239999999998</v>
      </c>
    </row>
    <row r="1671" spans="1:17" x14ac:dyDescent="0.35">
      <c r="A1671" t="s">
        <v>3484</v>
      </c>
      <c r="B1671" s="1">
        <v>45862</v>
      </c>
      <c r="C1671" t="s">
        <v>193</v>
      </c>
      <c r="D1671" t="s">
        <v>1570</v>
      </c>
      <c r="E1671" t="s">
        <v>1755</v>
      </c>
      <c r="F1671" t="str">
        <f>_xlfn.XLOOKUP(Table4[[#This Row],[Store_ID]],Table2[Store_ID],Table2[Region],"Unknown")</f>
        <v>South</v>
      </c>
      <c r="G1671">
        <v>2</v>
      </c>
      <c r="H1671">
        <f>IF(ISBLANK(G1671),AVERAGE(Table4[Quantity]),(G1671))</f>
        <v>2</v>
      </c>
      <c r="I1671">
        <v>414.86</v>
      </c>
      <c r="J1671">
        <f>IF(ISBLANK(I1671),AVERAGE(Table4[Unit_Price]),(I1671))</f>
        <v>414.86</v>
      </c>
      <c r="K1671">
        <v>0.23</v>
      </c>
      <c r="L1671">
        <f>Table4[[#This Row],[Quantity cleaned]]*Table4[[#This Row],[Unit Price Cleaned]]*(1-Table4[[#This Row],[Discount]])</f>
        <v>638.88440000000003</v>
      </c>
      <c r="M1671">
        <f>IF(ISBLANK(L1671),AVERAGE(Table4[Total Amount]),(L1671))</f>
        <v>638.88440000000003</v>
      </c>
      <c r="N1671" t="str">
        <f>_xlfn.XLOOKUP(Table4[[#This Row],[Product_ID]],Product_Dim[Product_ID],Product_Dim[Product_Name],"Missing")</f>
        <v>Decorative Wall Mirror</v>
      </c>
      <c r="O1671" t="str">
        <f>_xlfn.XLOOKUP(Table4[[#This Row],[Product_ID]],Product_Dim[Product_ID],Product_Dim[Category],0)</f>
        <v>Home</v>
      </c>
      <c r="P1671">
        <f>_xlfn.XLOOKUP(Table4[[#This Row],[Product_ID]],Product_Dim[Product_ID],Product_Dim[Cost Cleaned2],"0")</f>
        <v>48.01</v>
      </c>
      <c r="Q1671" s="4">
        <f>IFERROR(Table4[[#This Row],[Total Amount]]-Table4[[#This Row],[Cost]]*Table4[[#This Row],[Quantity]],0)</f>
        <v>542.86440000000005</v>
      </c>
    </row>
    <row r="1672" spans="1:17" x14ac:dyDescent="0.35">
      <c r="A1672" t="s">
        <v>3485</v>
      </c>
      <c r="B1672" s="1">
        <v>45385</v>
      </c>
      <c r="C1672" t="s">
        <v>1467</v>
      </c>
      <c r="D1672" t="s">
        <v>1618</v>
      </c>
      <c r="E1672" t="s">
        <v>1788</v>
      </c>
      <c r="F1672" t="str">
        <f>_xlfn.XLOOKUP(Table4[[#This Row],[Store_ID]],Table2[Store_ID],Table2[Region],"Unknown")</f>
        <v>North</v>
      </c>
      <c r="G1672">
        <v>2</v>
      </c>
      <c r="H1672">
        <f>IF(ISBLANK(G1672),AVERAGE(Table4[Quantity]),(G1672))</f>
        <v>2</v>
      </c>
      <c r="I1672">
        <v>960.81</v>
      </c>
      <c r="J1672">
        <f>IF(ISBLANK(I1672),AVERAGE(Table4[Unit_Price]),(I1672))</f>
        <v>960.81</v>
      </c>
      <c r="K1672">
        <v>0.28000000000000003</v>
      </c>
      <c r="L1672">
        <f>Table4[[#This Row],[Quantity cleaned]]*Table4[[#This Row],[Unit Price Cleaned]]*(1-Table4[[#This Row],[Discount]])</f>
        <v>1383.5663999999999</v>
      </c>
      <c r="M1672">
        <f>IF(ISBLANK(L1672),AVERAGE(Table4[Total Amount]),(L1672))</f>
        <v>1383.5663999999999</v>
      </c>
      <c r="N1672" t="str">
        <f>_xlfn.XLOOKUP(Table4[[#This Row],[Product_ID]],Product_Dim[Product_ID],Product_Dim[Product_Name],"Missing")</f>
        <v>Sports Water Hydration Pack</v>
      </c>
      <c r="O1672" t="str">
        <f>_xlfn.XLOOKUP(Table4[[#This Row],[Product_ID]],Product_Dim[Product_ID],Product_Dim[Category],0)</f>
        <v>Sports</v>
      </c>
      <c r="P1672">
        <f>_xlfn.XLOOKUP(Table4[[#This Row],[Product_ID]],Product_Dim[Product_ID],Product_Dim[Cost Cleaned2],"0")</f>
        <v>135.61000000000001</v>
      </c>
      <c r="Q1672" s="4">
        <f>IFERROR(Table4[[#This Row],[Total Amount]]-Table4[[#This Row],[Cost]]*Table4[[#This Row],[Quantity]],0)</f>
        <v>1112.3463999999999</v>
      </c>
    </row>
    <row r="1673" spans="1:17" x14ac:dyDescent="0.35">
      <c r="A1673" t="s">
        <v>3486</v>
      </c>
      <c r="B1673" s="1">
        <v>45668</v>
      </c>
      <c r="C1673" t="s">
        <v>685</v>
      </c>
      <c r="D1673" t="s">
        <v>1642</v>
      </c>
      <c r="E1673" t="s">
        <v>1763</v>
      </c>
      <c r="F1673" t="str">
        <f>_xlfn.XLOOKUP(Table4[[#This Row],[Store_ID]],Table2[Store_ID],Table2[Region],"Unknown")</f>
        <v>South</v>
      </c>
      <c r="G1673">
        <v>4</v>
      </c>
      <c r="H1673">
        <f>IF(ISBLANK(G1673),AVERAGE(Table4[Quantity]),(G1673))</f>
        <v>4</v>
      </c>
      <c r="I1673">
        <v>943.36</v>
      </c>
      <c r="J1673">
        <f>IF(ISBLANK(I1673),AVERAGE(Table4[Unit_Price]),(I1673))</f>
        <v>943.36</v>
      </c>
      <c r="K1673">
        <v>0.18</v>
      </c>
      <c r="L1673">
        <f>Table4[[#This Row],[Quantity cleaned]]*Table4[[#This Row],[Unit Price Cleaned]]*(1-Table4[[#This Row],[Discount]])</f>
        <v>3094.2208000000001</v>
      </c>
      <c r="M1673">
        <f>IF(ISBLANK(L1673),AVERAGE(Table4[Total Amount]),(L1673))</f>
        <v>3094.2208000000001</v>
      </c>
      <c r="N1673" t="str">
        <f>_xlfn.XLOOKUP(Table4[[#This Row],[Product_ID]],Product_Dim[Product_ID],Product_Dim[Product_Name],"Missing")</f>
        <v>Boxing Hand Wraps</v>
      </c>
      <c r="O1673" t="str">
        <f>_xlfn.XLOOKUP(Table4[[#This Row],[Product_ID]],Product_Dim[Product_ID],Product_Dim[Category],0)</f>
        <v>Sports</v>
      </c>
      <c r="P1673">
        <f>_xlfn.XLOOKUP(Table4[[#This Row],[Product_ID]],Product_Dim[Product_ID],Product_Dim[Cost Cleaned2],"0")</f>
        <v>190.29</v>
      </c>
      <c r="Q1673" s="4">
        <f>IFERROR(Table4[[#This Row],[Total Amount]]-Table4[[#This Row],[Cost]]*Table4[[#This Row],[Quantity]],0)</f>
        <v>2333.0608000000002</v>
      </c>
    </row>
    <row r="1674" spans="1:17" x14ac:dyDescent="0.35">
      <c r="A1674" t="s">
        <v>3487</v>
      </c>
      <c r="B1674" s="1">
        <v>45561</v>
      </c>
      <c r="C1674" t="s">
        <v>688</v>
      </c>
      <c r="D1674" t="s">
        <v>1545</v>
      </c>
      <c r="E1674" t="s">
        <v>1791</v>
      </c>
      <c r="F1674" t="str">
        <f>_xlfn.XLOOKUP(Table4[[#This Row],[Store_ID]],Table2[Store_ID],Table2[Region],"Unknown")</f>
        <v>East</v>
      </c>
      <c r="G1674">
        <v>1</v>
      </c>
      <c r="H1674">
        <f>IF(ISBLANK(G1674),AVERAGE(Table4[Quantity]),(G1674))</f>
        <v>1</v>
      </c>
      <c r="I1674">
        <v>830.42</v>
      </c>
      <c r="J1674">
        <f>IF(ISBLANK(I1674),AVERAGE(Table4[Unit_Price]),(I1674))</f>
        <v>830.42</v>
      </c>
      <c r="K1674">
        <v>0.26</v>
      </c>
      <c r="L1674">
        <f>Table4[[#This Row],[Quantity cleaned]]*Table4[[#This Row],[Unit Price Cleaned]]*(1-Table4[[#This Row],[Discount]])</f>
        <v>614.51080000000002</v>
      </c>
      <c r="M1674">
        <f>IF(ISBLANK(L1674),AVERAGE(Table4[Total Amount]),(L1674))</f>
        <v>614.51080000000002</v>
      </c>
      <c r="N1674" t="str">
        <f>_xlfn.XLOOKUP(Table4[[#This Row],[Product_ID]],Product_Dim[Product_ID],Product_Dim[Product_Name],"Missing")</f>
        <v>Men's Running Jacket</v>
      </c>
      <c r="O1674" t="str">
        <f>_xlfn.XLOOKUP(Table4[[#This Row],[Product_ID]],Product_Dim[Product_ID],Product_Dim[Category],0)</f>
        <v>Clothing</v>
      </c>
      <c r="P1674">
        <f>_xlfn.XLOOKUP(Table4[[#This Row],[Product_ID]],Product_Dim[Product_ID],Product_Dim[Cost Cleaned2],"0")</f>
        <v>364.67</v>
      </c>
      <c r="Q1674" s="4">
        <f>IFERROR(Table4[[#This Row],[Total Amount]]-Table4[[#This Row],[Cost]]*Table4[[#This Row],[Quantity]],0)</f>
        <v>249.8408</v>
      </c>
    </row>
    <row r="1675" spans="1:17" x14ac:dyDescent="0.35">
      <c r="A1675" t="s">
        <v>3488</v>
      </c>
      <c r="B1675" s="1">
        <v>45637</v>
      </c>
      <c r="C1675" t="s">
        <v>1102</v>
      </c>
      <c r="D1675" t="s">
        <v>1676</v>
      </c>
      <c r="E1675" t="s">
        <v>1801</v>
      </c>
      <c r="F1675" t="str">
        <f>_xlfn.XLOOKUP(Table4[[#This Row],[Store_ID]],Table2[Store_ID],Table2[Region],"Unknown")</f>
        <v>North</v>
      </c>
      <c r="G1675">
        <v>1</v>
      </c>
      <c r="H1675">
        <f>IF(ISBLANK(G1675),AVERAGE(Table4[Quantity]),(G1675))</f>
        <v>1</v>
      </c>
      <c r="I1675">
        <v>762.55</v>
      </c>
      <c r="J1675">
        <f>IF(ISBLANK(I1675),AVERAGE(Table4[Unit_Price]),(I1675))</f>
        <v>762.55</v>
      </c>
      <c r="K1675">
        <v>0.19</v>
      </c>
      <c r="L1675">
        <f>Table4[[#This Row],[Quantity cleaned]]*Table4[[#This Row],[Unit Price Cleaned]]*(1-Table4[[#This Row],[Discount]])</f>
        <v>617.66549999999995</v>
      </c>
      <c r="M1675">
        <f>IF(ISBLANK(L1675),AVERAGE(Table4[Total Amount]),(L1675))</f>
        <v>617.66549999999995</v>
      </c>
      <c r="N1675" t="str">
        <f>_xlfn.XLOOKUP(Table4[[#This Row],[Product_ID]],Product_Dim[Product_ID],Product_Dim[Product_Name],"Missing")</f>
        <v>Smart LED Light Strip</v>
      </c>
      <c r="O1675" t="str">
        <f>_xlfn.XLOOKUP(Table4[[#This Row],[Product_ID]],Product_Dim[Product_ID],Product_Dim[Category],0)</f>
        <v>Electronics</v>
      </c>
      <c r="P1675">
        <f>_xlfn.XLOOKUP(Table4[[#This Row],[Product_ID]],Product_Dim[Product_ID],Product_Dim[Cost Cleaned2],"0")</f>
        <v>349.17</v>
      </c>
      <c r="Q1675" s="4">
        <f>IFERROR(Table4[[#This Row],[Total Amount]]-Table4[[#This Row],[Cost]]*Table4[[#This Row],[Quantity]],0)</f>
        <v>268.49549999999994</v>
      </c>
    </row>
    <row r="1676" spans="1:17" x14ac:dyDescent="0.35">
      <c r="A1676" t="s">
        <v>3489</v>
      </c>
      <c r="B1676" s="1">
        <v>45839</v>
      </c>
      <c r="C1676" t="s">
        <v>1072</v>
      </c>
      <c r="D1676" t="s">
        <v>1690</v>
      </c>
      <c r="E1676" t="s">
        <v>1804</v>
      </c>
      <c r="F1676" t="str">
        <f>_xlfn.XLOOKUP(Table4[[#This Row],[Store_ID]],Table2[Store_ID],Table2[Region],"Unknown")</f>
        <v>East</v>
      </c>
      <c r="G1676">
        <v>2</v>
      </c>
      <c r="H1676">
        <f>IF(ISBLANK(G1676),AVERAGE(Table4[Quantity]),(G1676))</f>
        <v>2</v>
      </c>
      <c r="I1676">
        <v>464.43</v>
      </c>
      <c r="J1676">
        <f>IF(ISBLANK(I1676),AVERAGE(Table4[Unit_Price]),(I1676))</f>
        <v>464.43</v>
      </c>
      <c r="K1676">
        <v>0.24</v>
      </c>
      <c r="L1676">
        <f>Table4[[#This Row],[Quantity cleaned]]*Table4[[#This Row],[Unit Price Cleaned]]*(1-Table4[[#This Row],[Discount]])</f>
        <v>705.93360000000007</v>
      </c>
      <c r="M1676">
        <f>IF(ISBLANK(L1676),AVERAGE(Table4[Total Amount]),(L1676))</f>
        <v>705.93360000000007</v>
      </c>
      <c r="N1676" t="str">
        <f>_xlfn.XLOOKUP(Table4[[#This Row],[Product_ID]],Product_Dim[Product_ID],Product_Dim[Product_Name],"Missing")</f>
        <v>Bluetooth Car Audio System</v>
      </c>
      <c r="O1676" t="str">
        <f>_xlfn.XLOOKUP(Table4[[#This Row],[Product_ID]],Product_Dim[Product_ID],Product_Dim[Category],0)</f>
        <v>Electronics</v>
      </c>
      <c r="P1676">
        <f>_xlfn.XLOOKUP(Table4[[#This Row],[Product_ID]],Product_Dim[Product_ID],Product_Dim[Cost Cleaned2],"0")</f>
        <v>403.71</v>
      </c>
      <c r="Q1676" s="4">
        <f>IFERROR(Table4[[#This Row],[Total Amount]]-Table4[[#This Row],[Cost]]*Table4[[#This Row],[Quantity]],0)</f>
        <v>-101.48639999999989</v>
      </c>
    </row>
    <row r="1677" spans="1:17" x14ac:dyDescent="0.35">
      <c r="A1677" t="s">
        <v>3490</v>
      </c>
      <c r="B1677" s="1">
        <v>45851</v>
      </c>
      <c r="C1677" t="s">
        <v>70</v>
      </c>
      <c r="D1677" t="s">
        <v>1670</v>
      </c>
      <c r="E1677" t="s">
        <v>1804</v>
      </c>
      <c r="F1677" t="str">
        <f>_xlfn.XLOOKUP(Table4[[#This Row],[Store_ID]],Table2[Store_ID],Table2[Region],"Unknown")</f>
        <v>East</v>
      </c>
      <c r="G1677">
        <v>1</v>
      </c>
      <c r="H1677">
        <f>IF(ISBLANK(G1677),AVERAGE(Table4[Quantity]),(G1677))</f>
        <v>1</v>
      </c>
      <c r="I1677">
        <v>711.08</v>
      </c>
      <c r="J1677">
        <f>IF(ISBLANK(I1677),AVERAGE(Table4[Unit_Price]),(I1677))</f>
        <v>711.08</v>
      </c>
      <c r="K1677">
        <v>0.24</v>
      </c>
      <c r="L1677">
        <f>Table4[[#This Row],[Quantity cleaned]]*Table4[[#This Row],[Unit Price Cleaned]]*(1-Table4[[#This Row],[Discount]])</f>
        <v>540.42079999999999</v>
      </c>
      <c r="M1677">
        <f>IF(ISBLANK(L1677),AVERAGE(Table4[Total Amount]),(L1677))</f>
        <v>540.42079999999999</v>
      </c>
      <c r="N1677" t="str">
        <f>_xlfn.XLOOKUP(Table4[[#This Row],[Product_ID]],Product_Dim[Product_ID],Product_Dim[Product_Name],"Missing")</f>
        <v>Matte Lipstick Set</v>
      </c>
      <c r="O1677" t="str">
        <f>_xlfn.XLOOKUP(Table4[[#This Row],[Product_ID]],Product_Dim[Product_ID],Product_Dim[Category],0)</f>
        <v>Beauty</v>
      </c>
      <c r="P1677">
        <f>_xlfn.XLOOKUP(Table4[[#This Row],[Product_ID]],Product_Dim[Product_ID],Product_Dim[Cost Cleaned2],"0")</f>
        <v>299.11</v>
      </c>
      <c r="Q1677" s="4">
        <f>IFERROR(Table4[[#This Row],[Total Amount]]-Table4[[#This Row],[Cost]]*Table4[[#This Row],[Quantity]],0)</f>
        <v>241.31079999999997</v>
      </c>
    </row>
    <row r="1678" spans="1:17" x14ac:dyDescent="0.35">
      <c r="A1678" t="s">
        <v>3491</v>
      </c>
      <c r="B1678" s="1">
        <v>45656</v>
      </c>
      <c r="C1678" t="s">
        <v>798</v>
      </c>
      <c r="D1678" t="s">
        <v>1632</v>
      </c>
      <c r="E1678" t="s">
        <v>1793</v>
      </c>
      <c r="F1678" t="str">
        <f>_xlfn.XLOOKUP(Table4[[#This Row],[Store_ID]],Table2[Store_ID],Table2[Region],"Unknown")</f>
        <v>South</v>
      </c>
      <c r="G1678">
        <v>2</v>
      </c>
      <c r="H1678">
        <f>IF(ISBLANK(G1678),AVERAGE(Table4[Quantity]),(G1678))</f>
        <v>2</v>
      </c>
      <c r="I1678">
        <v>984.96</v>
      </c>
      <c r="J1678">
        <f>IF(ISBLANK(I1678),AVERAGE(Table4[Unit_Price]),(I1678))</f>
        <v>984.96</v>
      </c>
      <c r="K1678">
        <v>0.16</v>
      </c>
      <c r="L1678">
        <f>Table4[[#This Row],[Quantity cleaned]]*Table4[[#This Row],[Unit Price Cleaned]]*(1-Table4[[#This Row],[Discount]])</f>
        <v>1654.7328</v>
      </c>
      <c r="M1678">
        <f>IF(ISBLANK(L1678),AVERAGE(Table4[Total Amount]),(L1678))</f>
        <v>1654.7328</v>
      </c>
      <c r="N1678" t="str">
        <f>_xlfn.XLOOKUP(Table4[[#This Row],[Product_ID]],Product_Dim[Product_ID],Product_Dim[Product_Name],"Missing")</f>
        <v>High-Grip Football</v>
      </c>
      <c r="O1678" t="str">
        <f>_xlfn.XLOOKUP(Table4[[#This Row],[Product_ID]],Product_Dim[Product_ID],Product_Dim[Category],0)</f>
        <v>Sports</v>
      </c>
      <c r="P1678">
        <f>_xlfn.XLOOKUP(Table4[[#This Row],[Product_ID]],Product_Dim[Product_ID],Product_Dim[Cost Cleaned2],"0")</f>
        <v>318.91000000000003</v>
      </c>
      <c r="Q1678" s="4">
        <f>IFERROR(Table4[[#This Row],[Total Amount]]-Table4[[#This Row],[Cost]]*Table4[[#This Row],[Quantity]],0)</f>
        <v>1016.9127999999999</v>
      </c>
    </row>
    <row r="1679" spans="1:17" x14ac:dyDescent="0.35">
      <c r="A1679" t="s">
        <v>3492</v>
      </c>
      <c r="B1679" s="1">
        <v>45759</v>
      </c>
      <c r="C1679" t="s">
        <v>1072</v>
      </c>
      <c r="D1679" t="s">
        <v>1618</v>
      </c>
      <c r="E1679" t="s">
        <v>1788</v>
      </c>
      <c r="F1679" t="str">
        <f>_xlfn.XLOOKUP(Table4[[#This Row],[Store_ID]],Table2[Store_ID],Table2[Region],"Unknown")</f>
        <v>North</v>
      </c>
      <c r="G1679">
        <v>1</v>
      </c>
      <c r="H1679">
        <f>IF(ISBLANK(G1679),AVERAGE(Table4[Quantity]),(G1679))</f>
        <v>1</v>
      </c>
      <c r="I1679">
        <v>21.14</v>
      </c>
      <c r="J1679">
        <f>IF(ISBLANK(I1679),AVERAGE(Table4[Unit_Price]),(I1679))</f>
        <v>21.14</v>
      </c>
      <c r="K1679">
        <v>0.06</v>
      </c>
      <c r="L1679">
        <f>Table4[[#This Row],[Quantity cleaned]]*Table4[[#This Row],[Unit Price Cleaned]]*(1-Table4[[#This Row],[Discount]])</f>
        <v>19.871600000000001</v>
      </c>
      <c r="M1679">
        <f>IF(ISBLANK(L1679),AVERAGE(Table4[Total Amount]),(L1679))</f>
        <v>19.871600000000001</v>
      </c>
      <c r="N1679" t="str">
        <f>_xlfn.XLOOKUP(Table4[[#This Row],[Product_ID]],Product_Dim[Product_ID],Product_Dim[Product_Name],"Missing")</f>
        <v>Sports Water Hydration Pack</v>
      </c>
      <c r="O1679" t="str">
        <f>_xlfn.XLOOKUP(Table4[[#This Row],[Product_ID]],Product_Dim[Product_ID],Product_Dim[Category],0)</f>
        <v>Sports</v>
      </c>
      <c r="P1679">
        <f>_xlfn.XLOOKUP(Table4[[#This Row],[Product_ID]],Product_Dim[Product_ID],Product_Dim[Cost Cleaned2],"0")</f>
        <v>135.61000000000001</v>
      </c>
      <c r="Q1679" s="4">
        <f>IFERROR(Table4[[#This Row],[Total Amount]]-Table4[[#This Row],[Cost]]*Table4[[#This Row],[Quantity]],0)</f>
        <v>-115.73840000000001</v>
      </c>
    </row>
    <row r="1680" spans="1:17" x14ac:dyDescent="0.35">
      <c r="A1680" t="s">
        <v>3493</v>
      </c>
      <c r="B1680" s="1">
        <v>45679</v>
      </c>
      <c r="C1680" t="s">
        <v>370</v>
      </c>
      <c r="D1680" t="s">
        <v>1738</v>
      </c>
      <c r="E1680" t="s">
        <v>1776</v>
      </c>
      <c r="F1680" t="str">
        <f>_xlfn.XLOOKUP(Table4[[#This Row],[Store_ID]],Table2[Store_ID],Table2[Region],"Unknown")</f>
        <v>West</v>
      </c>
      <c r="G1680">
        <v>1</v>
      </c>
      <c r="H1680">
        <f>IF(ISBLANK(G1680),AVERAGE(Table4[Quantity]),(G1680))</f>
        <v>1</v>
      </c>
      <c r="I1680">
        <v>343.03</v>
      </c>
      <c r="J1680">
        <f>IF(ISBLANK(I1680),AVERAGE(Table4[Unit_Price]),(I1680))</f>
        <v>343.03</v>
      </c>
      <c r="K1680">
        <v>0.16</v>
      </c>
      <c r="L1680">
        <f>Table4[[#This Row],[Quantity cleaned]]*Table4[[#This Row],[Unit Price Cleaned]]*(1-Table4[[#This Row],[Discount]])</f>
        <v>288.14519999999999</v>
      </c>
      <c r="M1680">
        <f>IF(ISBLANK(L1680),AVERAGE(Table4[Total Amount]),(L1680))</f>
        <v>288.14519999999999</v>
      </c>
      <c r="N1680" t="str">
        <f>_xlfn.XLOOKUP(Table4[[#This Row],[Product_ID]],Product_Dim[Product_ID],Product_Dim[Product_Name],"Missing")</f>
        <v>Portable Bluetooth Speaker</v>
      </c>
      <c r="O1680" t="str">
        <f>_xlfn.XLOOKUP(Table4[[#This Row],[Product_ID]],Product_Dim[Product_ID],Product_Dim[Category],0)</f>
        <v>Electronics</v>
      </c>
      <c r="P1680">
        <f>_xlfn.XLOOKUP(Table4[[#This Row],[Product_ID]],Product_Dim[Product_ID],Product_Dim[Cost Cleaned2],"0")</f>
        <v>431.67</v>
      </c>
      <c r="Q1680" s="4">
        <f>IFERROR(Table4[[#This Row],[Total Amount]]-Table4[[#This Row],[Cost]]*Table4[[#This Row],[Quantity]],0)</f>
        <v>-143.52480000000003</v>
      </c>
    </row>
    <row r="1681" spans="1:17" x14ac:dyDescent="0.35">
      <c r="A1681" t="s">
        <v>3494</v>
      </c>
      <c r="B1681" s="1">
        <v>45237</v>
      </c>
      <c r="C1681" t="s">
        <v>786</v>
      </c>
      <c r="D1681" t="s">
        <v>1582</v>
      </c>
      <c r="E1681" t="s">
        <v>1804</v>
      </c>
      <c r="F1681" t="str">
        <f>_xlfn.XLOOKUP(Table4[[#This Row],[Store_ID]],Table2[Store_ID],Table2[Region],"Unknown")</f>
        <v>East</v>
      </c>
      <c r="G1681">
        <v>3</v>
      </c>
      <c r="H1681">
        <f>IF(ISBLANK(G1681),AVERAGE(Table4[Quantity]),(G1681))</f>
        <v>3</v>
      </c>
      <c r="I1681">
        <v>94.83</v>
      </c>
      <c r="J1681">
        <f>IF(ISBLANK(I1681),AVERAGE(Table4[Unit_Price]),(I1681))</f>
        <v>94.83</v>
      </c>
      <c r="K1681">
        <v>0.16</v>
      </c>
      <c r="L1681">
        <f>Table4[[#This Row],[Quantity cleaned]]*Table4[[#This Row],[Unit Price Cleaned]]*(1-Table4[[#This Row],[Discount]])</f>
        <v>238.9716</v>
      </c>
      <c r="M1681">
        <f>IF(ISBLANK(L1681),AVERAGE(Table4[Total Amount]),(L1681))</f>
        <v>238.9716</v>
      </c>
      <c r="N1681" t="str">
        <f>_xlfn.XLOOKUP(Table4[[#This Row],[Product_ID]],Product_Dim[Product_ID],Product_Dim[Product_Name],"Missing")</f>
        <v>Outdoor Sports Water Bottle</v>
      </c>
      <c r="O1681" t="str">
        <f>_xlfn.XLOOKUP(Table4[[#This Row],[Product_ID]],Product_Dim[Product_ID],Product_Dim[Category],0)</f>
        <v>Sports</v>
      </c>
      <c r="P1681">
        <f>_xlfn.XLOOKUP(Table4[[#This Row],[Product_ID]],Product_Dim[Product_ID],Product_Dim[Cost Cleaned2],"0")</f>
        <v>131.51</v>
      </c>
      <c r="Q1681" s="4">
        <f>IFERROR(Table4[[#This Row],[Total Amount]]-Table4[[#This Row],[Cost]]*Table4[[#This Row],[Quantity]],0)</f>
        <v>-155.55839999999998</v>
      </c>
    </row>
    <row r="1682" spans="1:17" x14ac:dyDescent="0.35">
      <c r="A1682" t="s">
        <v>3495</v>
      </c>
      <c r="B1682" s="1">
        <v>45790</v>
      </c>
      <c r="C1682" t="s">
        <v>77</v>
      </c>
      <c r="D1682" t="s">
        <v>1680</v>
      </c>
      <c r="E1682" t="s">
        <v>1807</v>
      </c>
      <c r="F1682" t="str">
        <f>_xlfn.XLOOKUP(Table4[[#This Row],[Store_ID]],Table2[Store_ID],Table2[Region],"Unknown")</f>
        <v>East</v>
      </c>
      <c r="G1682">
        <v>3</v>
      </c>
      <c r="H1682">
        <f>IF(ISBLANK(G1682),AVERAGE(Table4[Quantity]),(G1682))</f>
        <v>3</v>
      </c>
      <c r="I1682">
        <v>74.66</v>
      </c>
      <c r="J1682">
        <f>IF(ISBLANK(I1682),AVERAGE(Table4[Unit_Price]),(I1682))</f>
        <v>74.66</v>
      </c>
      <c r="K1682">
        <v>0.03</v>
      </c>
      <c r="L1682">
        <f>Table4[[#This Row],[Quantity cleaned]]*Table4[[#This Row],[Unit Price Cleaned]]*(1-Table4[[#This Row],[Discount]])</f>
        <v>217.26059999999998</v>
      </c>
      <c r="M1682">
        <f>IF(ISBLANK(L1682),AVERAGE(Table4[Total Amount]),(L1682))</f>
        <v>217.26059999999998</v>
      </c>
      <c r="N1682" t="str">
        <f>_xlfn.XLOOKUP(Table4[[#This Row],[Product_ID]],Product_Dim[Product_ID],Product_Dim[Product_Name],"Missing")</f>
        <v>Men's Sports Shorts</v>
      </c>
      <c r="O1682" t="str">
        <f>_xlfn.XLOOKUP(Table4[[#This Row],[Product_ID]],Product_Dim[Product_ID],Product_Dim[Category],0)</f>
        <v>Clothing</v>
      </c>
      <c r="P1682">
        <f>_xlfn.XLOOKUP(Table4[[#This Row],[Product_ID]],Product_Dim[Product_ID],Product_Dim[Cost Cleaned2],"0")</f>
        <v>218.22</v>
      </c>
      <c r="Q1682" s="4">
        <f>IFERROR(Table4[[#This Row],[Total Amount]]-Table4[[#This Row],[Cost]]*Table4[[#This Row],[Quantity]],0)</f>
        <v>-437.39940000000001</v>
      </c>
    </row>
    <row r="1683" spans="1:17" x14ac:dyDescent="0.35">
      <c r="A1683" t="s">
        <v>3496</v>
      </c>
      <c r="B1683" s="1">
        <v>45268</v>
      </c>
      <c r="C1683" t="s">
        <v>459</v>
      </c>
      <c r="D1683" t="s">
        <v>1616</v>
      </c>
      <c r="E1683" t="s">
        <v>1795</v>
      </c>
      <c r="F1683" t="str">
        <f>_xlfn.XLOOKUP(Table4[[#This Row],[Store_ID]],Table2[Store_ID],Table2[Region],"Unknown")</f>
        <v>North</v>
      </c>
      <c r="G1683">
        <v>3</v>
      </c>
      <c r="H1683">
        <f>IF(ISBLANK(G1683),AVERAGE(Table4[Quantity]),(G1683))</f>
        <v>3</v>
      </c>
      <c r="I1683">
        <v>281.95999999999998</v>
      </c>
      <c r="J1683">
        <f>IF(ISBLANK(I1683),AVERAGE(Table4[Unit_Price]),(I1683))</f>
        <v>281.95999999999998</v>
      </c>
      <c r="K1683">
        <v>0.01</v>
      </c>
      <c r="L1683">
        <f>Table4[[#This Row],[Quantity cleaned]]*Table4[[#This Row],[Unit Price Cleaned]]*(1-Table4[[#This Row],[Discount]])</f>
        <v>837.42119999999989</v>
      </c>
      <c r="M1683">
        <f>IF(ISBLANK(L1683),AVERAGE(Table4[Total Amount]),(L1683))</f>
        <v>837.42119999999989</v>
      </c>
      <c r="N1683" t="str">
        <f>_xlfn.XLOOKUP(Table4[[#This Row],[Product_ID]],Product_Dim[Product_ID],Product_Dim[Product_Name],"Missing")</f>
        <v>Men's Casual Sneakers</v>
      </c>
      <c r="O1683" t="str">
        <f>_xlfn.XLOOKUP(Table4[[#This Row],[Product_ID]],Product_Dim[Product_ID],Product_Dim[Category],0)</f>
        <v>Clothing</v>
      </c>
      <c r="P1683">
        <f>_xlfn.XLOOKUP(Table4[[#This Row],[Product_ID]],Product_Dim[Product_ID],Product_Dim[Cost Cleaned2],"0")</f>
        <v>353.47</v>
      </c>
      <c r="Q1683" s="4">
        <f>IFERROR(Table4[[#This Row],[Total Amount]]-Table4[[#This Row],[Cost]]*Table4[[#This Row],[Quantity]],0)</f>
        <v>-222.9888000000002</v>
      </c>
    </row>
    <row r="1684" spans="1:17" x14ac:dyDescent="0.35">
      <c r="A1684" t="s">
        <v>3497</v>
      </c>
      <c r="B1684" s="1">
        <v>45664</v>
      </c>
      <c r="C1684" t="s">
        <v>753</v>
      </c>
      <c r="D1684" t="s">
        <v>1684</v>
      </c>
      <c r="E1684" t="s">
        <v>1804</v>
      </c>
      <c r="F1684" t="str">
        <f>_xlfn.XLOOKUP(Table4[[#This Row],[Store_ID]],Table2[Store_ID],Table2[Region],"Unknown")</f>
        <v>East</v>
      </c>
      <c r="G1684">
        <v>4</v>
      </c>
      <c r="H1684">
        <f>IF(ISBLANK(G1684),AVERAGE(Table4[Quantity]),(G1684))</f>
        <v>4</v>
      </c>
      <c r="I1684">
        <v>622.27</v>
      </c>
      <c r="J1684">
        <f>IF(ISBLANK(I1684),AVERAGE(Table4[Unit_Price]),(I1684))</f>
        <v>622.27</v>
      </c>
      <c r="K1684">
        <v>0.02</v>
      </c>
      <c r="L1684">
        <f>Table4[[#This Row],[Quantity cleaned]]*Table4[[#This Row],[Unit Price Cleaned]]*(1-Table4[[#This Row],[Discount]])</f>
        <v>2439.2983999999997</v>
      </c>
      <c r="M1684">
        <f>IF(ISBLANK(L1684),AVERAGE(Table4[Total Amount]),(L1684))</f>
        <v>2439.2983999999997</v>
      </c>
      <c r="N1684" t="str">
        <f>_xlfn.XLOOKUP(Table4[[#This Row],[Product_ID]],Product_Dim[Product_ID],Product_Dim[Product_Name],"Missing")</f>
        <v>Hair Repair Oil Treatment</v>
      </c>
      <c r="O1684" t="str">
        <f>_xlfn.XLOOKUP(Table4[[#This Row],[Product_ID]],Product_Dim[Product_ID],Product_Dim[Category],0)</f>
        <v>Beauty</v>
      </c>
      <c r="P1684">
        <f>_xlfn.XLOOKUP(Table4[[#This Row],[Product_ID]],Product_Dim[Product_ID],Product_Dim[Cost Cleaned2],"0")</f>
        <v>214.32</v>
      </c>
      <c r="Q1684" s="4">
        <f>IFERROR(Table4[[#This Row],[Total Amount]]-Table4[[#This Row],[Cost]]*Table4[[#This Row],[Quantity]],0)</f>
        <v>1582.0183999999997</v>
      </c>
    </row>
    <row r="1685" spans="1:17" x14ac:dyDescent="0.35">
      <c r="A1685" t="s">
        <v>3498</v>
      </c>
      <c r="B1685" s="1">
        <v>45475</v>
      </c>
      <c r="C1685" t="s">
        <v>358</v>
      </c>
      <c r="D1685" t="s">
        <v>1616</v>
      </c>
      <c r="E1685" t="s">
        <v>1773</v>
      </c>
      <c r="F1685" t="str">
        <f>_xlfn.XLOOKUP(Table4[[#This Row],[Store_ID]],Table2[Store_ID],Table2[Region],"Unknown")</f>
        <v>South</v>
      </c>
      <c r="G1685">
        <v>2</v>
      </c>
      <c r="H1685">
        <f>IF(ISBLANK(G1685),AVERAGE(Table4[Quantity]),(G1685))</f>
        <v>2</v>
      </c>
      <c r="I1685">
        <v>78.27</v>
      </c>
      <c r="J1685">
        <f>IF(ISBLANK(I1685),AVERAGE(Table4[Unit_Price]),(I1685))</f>
        <v>78.27</v>
      </c>
      <c r="K1685">
        <v>0.28999999999999998</v>
      </c>
      <c r="L1685">
        <f>Table4[[#This Row],[Quantity cleaned]]*Table4[[#This Row],[Unit Price Cleaned]]*(1-Table4[[#This Row],[Discount]])</f>
        <v>111.14339999999999</v>
      </c>
      <c r="M1685">
        <f>IF(ISBLANK(L1685),AVERAGE(Table4[Total Amount]),(L1685))</f>
        <v>111.14339999999999</v>
      </c>
      <c r="N1685" t="str">
        <f>_xlfn.XLOOKUP(Table4[[#This Row],[Product_ID]],Product_Dim[Product_ID],Product_Dim[Product_Name],"Missing")</f>
        <v>Men's Casual Sneakers</v>
      </c>
      <c r="O1685" t="str">
        <f>_xlfn.XLOOKUP(Table4[[#This Row],[Product_ID]],Product_Dim[Product_ID],Product_Dim[Category],0)</f>
        <v>Clothing</v>
      </c>
      <c r="P1685">
        <f>_xlfn.XLOOKUP(Table4[[#This Row],[Product_ID]],Product_Dim[Product_ID],Product_Dim[Cost Cleaned2],"0")</f>
        <v>353.47</v>
      </c>
      <c r="Q1685" s="4">
        <f>IFERROR(Table4[[#This Row],[Total Amount]]-Table4[[#This Row],[Cost]]*Table4[[#This Row],[Quantity]],0)</f>
        <v>-595.79660000000013</v>
      </c>
    </row>
    <row r="1686" spans="1:17" x14ac:dyDescent="0.35">
      <c r="A1686" t="s">
        <v>3499</v>
      </c>
      <c r="B1686" s="1">
        <v>45845</v>
      </c>
      <c r="C1686" t="s">
        <v>54</v>
      </c>
      <c r="D1686" t="s">
        <v>1666</v>
      </c>
      <c r="E1686" t="s">
        <v>1791</v>
      </c>
      <c r="F1686" t="str">
        <f>_xlfn.XLOOKUP(Table4[[#This Row],[Store_ID]],Table2[Store_ID],Table2[Region],"Unknown")</f>
        <v>East</v>
      </c>
      <c r="G1686">
        <v>4</v>
      </c>
      <c r="H1686">
        <f>IF(ISBLANK(G1686),AVERAGE(Table4[Quantity]),(G1686))</f>
        <v>4</v>
      </c>
      <c r="I1686">
        <v>676.58</v>
      </c>
      <c r="J1686">
        <f>IF(ISBLANK(I1686),AVERAGE(Table4[Unit_Price]),(I1686))</f>
        <v>676.58</v>
      </c>
      <c r="K1686">
        <v>0.23</v>
      </c>
      <c r="L1686">
        <f>Table4[[#This Row],[Quantity cleaned]]*Table4[[#This Row],[Unit Price Cleaned]]*(1-Table4[[#This Row],[Discount]])</f>
        <v>2083.8664000000003</v>
      </c>
      <c r="M1686">
        <f>IF(ISBLANK(L1686),AVERAGE(Table4[Total Amount]),(L1686))</f>
        <v>2083.8664000000003</v>
      </c>
      <c r="N1686" t="str">
        <f>_xlfn.XLOOKUP(Table4[[#This Row],[Product_ID]],Product_Dim[Product_ID],Product_Dim[Product_Name],"Missing")</f>
        <v>Laptop Cooling Pad</v>
      </c>
      <c r="O1686" t="str">
        <f>_xlfn.XLOOKUP(Table4[[#This Row],[Product_ID]],Product_Dim[Product_ID],Product_Dim[Category],0)</f>
        <v>Electronics</v>
      </c>
      <c r="P1686">
        <f>_xlfn.XLOOKUP(Table4[[#This Row],[Product_ID]],Product_Dim[Product_ID],Product_Dim[Cost Cleaned2],"0")</f>
        <v>86.42</v>
      </c>
      <c r="Q1686" s="4">
        <f>IFERROR(Table4[[#This Row],[Total Amount]]-Table4[[#This Row],[Cost]]*Table4[[#This Row],[Quantity]],0)</f>
        <v>1738.1864000000003</v>
      </c>
    </row>
    <row r="1687" spans="1:17" x14ac:dyDescent="0.35">
      <c r="A1687" t="s">
        <v>3500</v>
      </c>
      <c r="B1687" s="1">
        <v>45446</v>
      </c>
      <c r="C1687" t="s">
        <v>1490</v>
      </c>
      <c r="D1687" t="s">
        <v>1604</v>
      </c>
      <c r="E1687" t="s">
        <v>1751</v>
      </c>
      <c r="F1687" t="str">
        <f>_xlfn.XLOOKUP(Table4[[#This Row],[Store_ID]],Table2[Store_ID],Table2[Region],"Unknown")</f>
        <v>North</v>
      </c>
      <c r="G1687">
        <v>2</v>
      </c>
      <c r="H1687">
        <f>IF(ISBLANK(G1687),AVERAGE(Table4[Quantity]),(G1687))</f>
        <v>2</v>
      </c>
      <c r="I1687">
        <v>938.6</v>
      </c>
      <c r="J1687">
        <f>IF(ISBLANK(I1687),AVERAGE(Table4[Unit_Price]),(I1687))</f>
        <v>938.6</v>
      </c>
      <c r="K1687">
        <v>0.04</v>
      </c>
      <c r="L1687">
        <f>Table4[[#This Row],[Quantity cleaned]]*Table4[[#This Row],[Unit Price Cleaned]]*(1-Table4[[#This Row],[Discount]])</f>
        <v>1802.1120000000001</v>
      </c>
      <c r="M1687">
        <f>IF(ISBLANK(L1687),AVERAGE(Table4[Total Amount]),(L1687))</f>
        <v>1802.1120000000001</v>
      </c>
      <c r="N1687" t="str">
        <f>_xlfn.XLOOKUP(Table4[[#This Row],[Product_ID]],Product_Dim[Product_ID],Product_Dim[Product_Name],"Missing")</f>
        <v>Basketball</v>
      </c>
      <c r="O1687" t="str">
        <f>_xlfn.XLOOKUP(Table4[[#This Row],[Product_ID]],Product_Dim[Product_ID],Product_Dim[Category],0)</f>
        <v>Sports</v>
      </c>
      <c r="P1687">
        <f>_xlfn.XLOOKUP(Table4[[#This Row],[Product_ID]],Product_Dim[Product_ID],Product_Dim[Cost Cleaned2],"0")</f>
        <v>204.39</v>
      </c>
      <c r="Q1687" s="4">
        <f>IFERROR(Table4[[#This Row],[Total Amount]]-Table4[[#This Row],[Cost]]*Table4[[#This Row],[Quantity]],0)</f>
        <v>1393.3320000000001</v>
      </c>
    </row>
    <row r="1688" spans="1:17" x14ac:dyDescent="0.35">
      <c r="A1688" t="s">
        <v>3501</v>
      </c>
      <c r="B1688" s="1">
        <v>45761</v>
      </c>
      <c r="C1688" t="s">
        <v>1107</v>
      </c>
      <c r="D1688" t="s">
        <v>1568</v>
      </c>
      <c r="E1688" t="s">
        <v>1793</v>
      </c>
      <c r="F1688" t="str">
        <f>_xlfn.XLOOKUP(Table4[[#This Row],[Store_ID]],Table2[Store_ID],Table2[Region],"Unknown")</f>
        <v>South</v>
      </c>
      <c r="G1688">
        <v>2</v>
      </c>
      <c r="H1688">
        <f>IF(ISBLANK(G1688),AVERAGE(Table4[Quantity]),(G1688))</f>
        <v>2</v>
      </c>
      <c r="I1688">
        <v>859.47</v>
      </c>
      <c r="J1688">
        <f>IF(ISBLANK(I1688),AVERAGE(Table4[Unit_Price]),(I1688))</f>
        <v>859.47</v>
      </c>
      <c r="K1688">
        <v>0.01</v>
      </c>
      <c r="L1688">
        <f>Table4[[#This Row],[Quantity cleaned]]*Table4[[#This Row],[Unit Price Cleaned]]*(1-Table4[[#This Row],[Discount]])</f>
        <v>1701.7506000000001</v>
      </c>
      <c r="M1688">
        <f>IF(ISBLANK(L1688),AVERAGE(Table4[Total Amount]),(L1688))</f>
        <v>1701.7506000000001</v>
      </c>
      <c r="N1688" t="str">
        <f>_xlfn.XLOOKUP(Table4[[#This Row],[Product_ID]],Product_Dim[Product_ID],Product_Dim[Product_Name],"Missing")</f>
        <v>USB-C Fast Charger</v>
      </c>
      <c r="O1688" t="str">
        <f>_xlfn.XLOOKUP(Table4[[#This Row],[Product_ID]],Product_Dim[Product_ID],Product_Dim[Category],0)</f>
        <v>Electronics</v>
      </c>
      <c r="P1688">
        <f>_xlfn.XLOOKUP(Table4[[#This Row],[Product_ID]],Product_Dim[Product_ID],Product_Dim[Cost Cleaned2],"0")</f>
        <v>242.23</v>
      </c>
      <c r="Q1688" s="4">
        <f>IFERROR(Table4[[#This Row],[Total Amount]]-Table4[[#This Row],[Cost]]*Table4[[#This Row],[Quantity]],0)</f>
        <v>1217.2906</v>
      </c>
    </row>
    <row r="1689" spans="1:17" x14ac:dyDescent="0.35">
      <c r="A1689" t="s">
        <v>3502</v>
      </c>
      <c r="B1689" s="1">
        <v>45363</v>
      </c>
      <c r="C1689" t="s">
        <v>209</v>
      </c>
      <c r="D1689" t="s">
        <v>1596</v>
      </c>
      <c r="E1689" t="s">
        <v>1793</v>
      </c>
      <c r="F1689" t="str">
        <f>_xlfn.XLOOKUP(Table4[[#This Row],[Store_ID]],Table2[Store_ID],Table2[Region],"Unknown")</f>
        <v>South</v>
      </c>
      <c r="G1689">
        <v>3</v>
      </c>
      <c r="H1689">
        <f>IF(ISBLANK(G1689),AVERAGE(Table4[Quantity]),(G1689))</f>
        <v>3</v>
      </c>
      <c r="I1689">
        <v>672.98</v>
      </c>
      <c r="J1689">
        <f>IF(ISBLANK(I1689),AVERAGE(Table4[Unit_Price]),(I1689))</f>
        <v>672.98</v>
      </c>
      <c r="K1689">
        <v>0.23</v>
      </c>
      <c r="L1689">
        <f>Table4[[#This Row],[Quantity cleaned]]*Table4[[#This Row],[Unit Price Cleaned]]*(1-Table4[[#This Row],[Discount]])</f>
        <v>1554.5838000000001</v>
      </c>
      <c r="M1689">
        <f>IF(ISBLANK(L1689),AVERAGE(Table4[Total Amount]),(L1689))</f>
        <v>1554.5838000000001</v>
      </c>
      <c r="N1689" t="str">
        <f>_xlfn.XLOOKUP(Table4[[#This Row],[Product_ID]],Product_Dim[Product_ID],Product_Dim[Product_Name],"Missing")</f>
        <v>Decorative Floor Vase</v>
      </c>
      <c r="O1689" t="str">
        <f>_xlfn.XLOOKUP(Table4[[#This Row],[Product_ID]],Product_Dim[Product_ID],Product_Dim[Category],0)</f>
        <v>Home</v>
      </c>
      <c r="P1689">
        <f>_xlfn.XLOOKUP(Table4[[#This Row],[Product_ID]],Product_Dim[Product_ID],Product_Dim[Cost Cleaned2],"0")</f>
        <v>254.04361702127662</v>
      </c>
      <c r="Q1689" s="4">
        <f>IFERROR(Table4[[#This Row],[Total Amount]]-Table4[[#This Row],[Cost]]*Table4[[#This Row],[Quantity]],0)</f>
        <v>792.45294893617029</v>
      </c>
    </row>
    <row r="1690" spans="1:17" x14ac:dyDescent="0.35">
      <c r="A1690" t="s">
        <v>3503</v>
      </c>
      <c r="B1690" s="1">
        <v>45420</v>
      </c>
      <c r="C1690" t="s">
        <v>667</v>
      </c>
      <c r="D1690" t="s">
        <v>1654</v>
      </c>
      <c r="E1690" t="s">
        <v>1804</v>
      </c>
      <c r="F1690" t="str">
        <f>_xlfn.XLOOKUP(Table4[[#This Row],[Store_ID]],Table2[Store_ID],Table2[Region],"Unknown")</f>
        <v>East</v>
      </c>
      <c r="G1690">
        <v>1</v>
      </c>
      <c r="H1690">
        <f>IF(ISBLANK(G1690),AVERAGE(Table4[Quantity]),(G1690))</f>
        <v>1</v>
      </c>
      <c r="I1690">
        <v>75.8</v>
      </c>
      <c r="J1690">
        <f>IF(ISBLANK(I1690),AVERAGE(Table4[Unit_Price]),(I1690))</f>
        <v>75.8</v>
      </c>
      <c r="K1690">
        <v>0.28999999999999998</v>
      </c>
      <c r="L1690">
        <f>Table4[[#This Row],[Quantity cleaned]]*Table4[[#This Row],[Unit Price Cleaned]]*(1-Table4[[#This Row],[Discount]])</f>
        <v>53.817999999999998</v>
      </c>
      <c r="M1690">
        <f>IF(ISBLANK(L1690),AVERAGE(Table4[Total Amount]),(L1690))</f>
        <v>53.817999999999998</v>
      </c>
      <c r="N1690" t="str">
        <f>_xlfn.XLOOKUP(Table4[[#This Row],[Product_ID]],Product_Dim[Product_ID],Product_Dim[Product_Name],"Missing")</f>
        <v>Premium Blanket Throw</v>
      </c>
      <c r="O1690" t="str">
        <f>_xlfn.XLOOKUP(Table4[[#This Row],[Product_ID]],Product_Dim[Product_ID],Product_Dim[Category],0)</f>
        <v>Home</v>
      </c>
      <c r="P1690">
        <f>_xlfn.XLOOKUP(Table4[[#This Row],[Product_ID]],Product_Dim[Product_ID],Product_Dim[Cost Cleaned2],"0")</f>
        <v>461.47</v>
      </c>
      <c r="Q1690" s="4">
        <f>IFERROR(Table4[[#This Row],[Total Amount]]-Table4[[#This Row],[Cost]]*Table4[[#This Row],[Quantity]],0)</f>
        <v>-407.65200000000004</v>
      </c>
    </row>
    <row r="1691" spans="1:17" x14ac:dyDescent="0.35">
      <c r="A1691" t="s">
        <v>3504</v>
      </c>
      <c r="B1691" s="1">
        <v>45536</v>
      </c>
      <c r="C1691" t="s">
        <v>132</v>
      </c>
      <c r="D1691" t="s">
        <v>1576</v>
      </c>
      <c r="E1691" t="s">
        <v>1795</v>
      </c>
      <c r="F1691" t="str">
        <f>_xlfn.XLOOKUP(Table4[[#This Row],[Store_ID]],Table2[Store_ID],Table2[Region],"Unknown")</f>
        <v>North</v>
      </c>
      <c r="G1691">
        <v>4</v>
      </c>
      <c r="H1691">
        <f>IF(ISBLANK(G1691),AVERAGE(Table4[Quantity]),(G1691))</f>
        <v>4</v>
      </c>
      <c r="I1691">
        <v>742.15</v>
      </c>
      <c r="J1691">
        <f>IF(ISBLANK(I1691),AVERAGE(Table4[Unit_Price]),(I1691))</f>
        <v>742.15</v>
      </c>
      <c r="K1691">
        <v>0.1</v>
      </c>
      <c r="L1691">
        <f>Table4[[#This Row],[Quantity cleaned]]*Table4[[#This Row],[Unit Price Cleaned]]*(1-Table4[[#This Row],[Discount]])</f>
        <v>2671.74</v>
      </c>
      <c r="M1691">
        <f>IF(ISBLANK(L1691),AVERAGE(Table4[Total Amount]),(L1691))</f>
        <v>2671.74</v>
      </c>
      <c r="N1691" t="str">
        <f>_xlfn.XLOOKUP(Table4[[#This Row],[Product_ID]],Product_Dim[Product_ID],Product_Dim[Product_Name],"Missing")</f>
        <v>Soccer Training Cone Set</v>
      </c>
      <c r="O1691" t="str">
        <f>_xlfn.XLOOKUP(Table4[[#This Row],[Product_ID]],Product_Dim[Product_ID],Product_Dim[Category],0)</f>
        <v>Sports</v>
      </c>
      <c r="P1691">
        <f>_xlfn.XLOOKUP(Table4[[#This Row],[Product_ID]],Product_Dim[Product_ID],Product_Dim[Cost Cleaned2],"0")</f>
        <v>144.53</v>
      </c>
      <c r="Q1691" s="4">
        <f>IFERROR(Table4[[#This Row],[Total Amount]]-Table4[[#This Row],[Cost]]*Table4[[#This Row],[Quantity]],0)</f>
        <v>2093.62</v>
      </c>
    </row>
    <row r="1692" spans="1:17" x14ac:dyDescent="0.35">
      <c r="A1692" t="s">
        <v>3505</v>
      </c>
      <c r="B1692" s="1">
        <v>45445</v>
      </c>
      <c r="C1692" t="s">
        <v>259</v>
      </c>
      <c r="D1692" t="s">
        <v>1602</v>
      </c>
      <c r="E1692" t="s">
        <v>1773</v>
      </c>
      <c r="F1692" t="str">
        <f>_xlfn.XLOOKUP(Table4[[#This Row],[Store_ID]],Table2[Store_ID],Table2[Region],"Unknown")</f>
        <v>South</v>
      </c>
      <c r="G1692">
        <v>1</v>
      </c>
      <c r="H1692">
        <f>IF(ISBLANK(G1692),AVERAGE(Table4[Quantity]),(G1692))</f>
        <v>1</v>
      </c>
      <c r="I1692">
        <v>637.39</v>
      </c>
      <c r="J1692">
        <f>IF(ISBLANK(I1692),AVERAGE(Table4[Unit_Price]),(I1692))</f>
        <v>637.39</v>
      </c>
      <c r="K1692">
        <v>0.22</v>
      </c>
      <c r="L1692">
        <f>Table4[[#This Row],[Quantity cleaned]]*Table4[[#This Row],[Unit Price Cleaned]]*(1-Table4[[#This Row],[Discount]])</f>
        <v>497.16419999999999</v>
      </c>
      <c r="M1692">
        <f>IF(ISBLANK(L1692),AVERAGE(Table4[Total Amount]),(L1692))</f>
        <v>497.16419999999999</v>
      </c>
      <c r="N1692" t="str">
        <f>_xlfn.XLOOKUP(Table4[[#This Row],[Product_ID]],Product_Dim[Product_ID],Product_Dim[Product_Name],"Missing")</f>
        <v>Stainless Steel Cutlery Set</v>
      </c>
      <c r="O1692" t="str">
        <f>_xlfn.XLOOKUP(Table4[[#This Row],[Product_ID]],Product_Dim[Product_ID],Product_Dim[Category],0)</f>
        <v>Home</v>
      </c>
      <c r="P1692">
        <f>_xlfn.XLOOKUP(Table4[[#This Row],[Product_ID]],Product_Dim[Product_ID],Product_Dim[Cost Cleaned2],"0")</f>
        <v>19.52</v>
      </c>
      <c r="Q1692" s="4">
        <f>IFERROR(Table4[[#This Row],[Total Amount]]-Table4[[#This Row],[Cost]]*Table4[[#This Row],[Quantity]],0)</f>
        <v>477.64420000000001</v>
      </c>
    </row>
    <row r="1693" spans="1:17" x14ac:dyDescent="0.35">
      <c r="A1693" t="s">
        <v>3506</v>
      </c>
      <c r="B1693" s="1">
        <v>45230</v>
      </c>
      <c r="C1693" t="s">
        <v>1215</v>
      </c>
      <c r="D1693" t="s">
        <v>1551</v>
      </c>
      <c r="E1693" t="s">
        <v>1801</v>
      </c>
      <c r="F1693" t="str">
        <f>_xlfn.XLOOKUP(Table4[[#This Row],[Store_ID]],Table2[Store_ID],Table2[Region],"Unknown")</f>
        <v>North</v>
      </c>
      <c r="G1693">
        <v>1</v>
      </c>
      <c r="H1693">
        <f>IF(ISBLANK(G1693),AVERAGE(Table4[Quantity]),(G1693))</f>
        <v>1</v>
      </c>
      <c r="I1693">
        <v>631</v>
      </c>
      <c r="J1693">
        <f>IF(ISBLANK(I1693),AVERAGE(Table4[Unit_Price]),(I1693))</f>
        <v>631</v>
      </c>
      <c r="K1693">
        <v>0.04</v>
      </c>
      <c r="L1693">
        <f>Table4[[#This Row],[Quantity cleaned]]*Table4[[#This Row],[Unit Price Cleaned]]*(1-Table4[[#This Row],[Discount]])</f>
        <v>605.76</v>
      </c>
      <c r="M1693">
        <f>IF(ISBLANK(L1693),AVERAGE(Table4[Total Amount]),(L1693))</f>
        <v>605.76</v>
      </c>
      <c r="N1693" t="str">
        <f>_xlfn.XLOOKUP(Table4[[#This Row],[Product_ID]],Product_Dim[Product_ID],Product_Dim[Product_Name],"Missing")</f>
        <v>Herbal Face Moisturizer</v>
      </c>
      <c r="O1693" t="str">
        <f>_xlfn.XLOOKUP(Table4[[#This Row],[Product_ID]],Product_Dim[Product_ID],Product_Dim[Category],0)</f>
        <v>Beauty</v>
      </c>
      <c r="P1693">
        <f>_xlfn.XLOOKUP(Table4[[#This Row],[Product_ID]],Product_Dim[Product_ID],Product_Dim[Cost Cleaned2],"0")</f>
        <v>312.8</v>
      </c>
      <c r="Q1693" s="4">
        <f>IFERROR(Table4[[#This Row],[Total Amount]]-Table4[[#This Row],[Cost]]*Table4[[#This Row],[Quantity]],0)</f>
        <v>292.95999999999998</v>
      </c>
    </row>
    <row r="1694" spans="1:17" x14ac:dyDescent="0.35">
      <c r="A1694" t="s">
        <v>3507</v>
      </c>
      <c r="B1694" s="1">
        <v>45916</v>
      </c>
      <c r="C1694" t="s">
        <v>1221</v>
      </c>
      <c r="D1694" t="s">
        <v>1702</v>
      </c>
      <c r="E1694" t="s">
        <v>1760</v>
      </c>
      <c r="F1694" t="str">
        <f>_xlfn.XLOOKUP(Table4[[#This Row],[Store_ID]],Table2[Store_ID],Table2[Region],"Unknown")</f>
        <v>North</v>
      </c>
      <c r="G1694">
        <v>4</v>
      </c>
      <c r="H1694">
        <f>IF(ISBLANK(G1694),AVERAGE(Table4[Quantity]),(G1694))</f>
        <v>4</v>
      </c>
      <c r="I1694">
        <v>983.98</v>
      </c>
      <c r="J1694">
        <f>IF(ISBLANK(I1694),AVERAGE(Table4[Unit_Price]),(I1694))</f>
        <v>983.98</v>
      </c>
      <c r="K1694">
        <v>0.11</v>
      </c>
      <c r="L1694">
        <f>Table4[[#This Row],[Quantity cleaned]]*Table4[[#This Row],[Unit Price Cleaned]]*(1-Table4[[#This Row],[Discount]])</f>
        <v>3502.9688000000001</v>
      </c>
      <c r="M1694">
        <f>IF(ISBLANK(L1694),AVERAGE(Table4[Total Amount]),(L1694))</f>
        <v>3502.9688000000001</v>
      </c>
      <c r="N1694" t="str">
        <f>_xlfn.XLOOKUP(Table4[[#This Row],[Product_ID]],Product_Dim[Product_ID],Product_Dim[Product_Name],"Missing")</f>
        <v>Wall-Mounted Spice Rack</v>
      </c>
      <c r="O1694" t="str">
        <f>_xlfn.XLOOKUP(Table4[[#This Row],[Product_ID]],Product_Dim[Product_ID],Product_Dim[Category],0)</f>
        <v>Home</v>
      </c>
      <c r="P1694">
        <f>_xlfn.XLOOKUP(Table4[[#This Row],[Product_ID]],Product_Dim[Product_ID],Product_Dim[Cost Cleaned2],"0")</f>
        <v>143.43</v>
      </c>
      <c r="Q1694" s="4">
        <f>IFERROR(Table4[[#This Row],[Total Amount]]-Table4[[#This Row],[Cost]]*Table4[[#This Row],[Quantity]],0)</f>
        <v>2929.2488000000003</v>
      </c>
    </row>
    <row r="1695" spans="1:17" x14ac:dyDescent="0.35">
      <c r="A1695" t="s">
        <v>3508</v>
      </c>
      <c r="B1695" s="1">
        <v>45353</v>
      </c>
      <c r="C1695" t="s">
        <v>200</v>
      </c>
      <c r="D1695" t="s">
        <v>1652</v>
      </c>
      <c r="E1695" t="s">
        <v>1786</v>
      </c>
      <c r="F1695" t="str">
        <f>_xlfn.XLOOKUP(Table4[[#This Row],[Store_ID]],Table2[Store_ID],Table2[Region],"Unknown")</f>
        <v>South</v>
      </c>
      <c r="G1695">
        <v>4</v>
      </c>
      <c r="H1695">
        <f>IF(ISBLANK(G1695),AVERAGE(Table4[Quantity]),(G1695))</f>
        <v>4</v>
      </c>
      <c r="I1695">
        <v>73.69</v>
      </c>
      <c r="J1695">
        <f>IF(ISBLANK(I1695),AVERAGE(Table4[Unit_Price]),(I1695))</f>
        <v>73.69</v>
      </c>
      <c r="K1695">
        <v>0.08</v>
      </c>
      <c r="L1695">
        <f>Table4[[#This Row],[Quantity cleaned]]*Table4[[#This Row],[Unit Price Cleaned]]*(1-Table4[[#This Row],[Discount]])</f>
        <v>271.17919999999998</v>
      </c>
      <c r="M1695">
        <f>IF(ISBLANK(L1695),AVERAGE(Table4[Total Amount]),(L1695))</f>
        <v>271.17919999999998</v>
      </c>
      <c r="N1695" t="str">
        <f>_xlfn.XLOOKUP(Table4[[#This Row],[Product_ID]],Product_Dim[Product_ID],Product_Dim[Product_Name],"Missing")</f>
        <v>Ceramic Plant Pot</v>
      </c>
      <c r="O1695" t="str">
        <f>_xlfn.XLOOKUP(Table4[[#This Row],[Product_ID]],Product_Dim[Product_ID],Product_Dim[Category],0)</f>
        <v>Home</v>
      </c>
      <c r="P1695">
        <f>_xlfn.XLOOKUP(Table4[[#This Row],[Product_ID]],Product_Dim[Product_ID],Product_Dim[Cost Cleaned2],"0")</f>
        <v>81.75</v>
      </c>
      <c r="Q1695" s="4">
        <f>IFERROR(Table4[[#This Row],[Total Amount]]-Table4[[#This Row],[Cost]]*Table4[[#This Row],[Quantity]],0)</f>
        <v>-55.82080000000002</v>
      </c>
    </row>
    <row r="1696" spans="1:17" x14ac:dyDescent="0.35">
      <c r="A1696" t="s">
        <v>3509</v>
      </c>
      <c r="B1696" s="1">
        <v>45490</v>
      </c>
      <c r="C1696" t="s">
        <v>1338</v>
      </c>
      <c r="D1696" t="s">
        <v>1564</v>
      </c>
      <c r="E1696" t="s">
        <v>1773</v>
      </c>
      <c r="F1696" t="str">
        <f>_xlfn.XLOOKUP(Table4[[#This Row],[Store_ID]],Table2[Store_ID],Table2[Region],"Unknown")</f>
        <v>South</v>
      </c>
      <c r="G1696">
        <v>3</v>
      </c>
      <c r="H1696">
        <f>IF(ISBLANK(G1696),AVERAGE(Table4[Quantity]),(G1696))</f>
        <v>3</v>
      </c>
      <c r="I1696">
        <v>110.99</v>
      </c>
      <c r="J1696">
        <f>IF(ISBLANK(I1696),AVERAGE(Table4[Unit_Price]),(I1696))</f>
        <v>110.99</v>
      </c>
      <c r="K1696">
        <v>0.21</v>
      </c>
      <c r="L1696">
        <f>Table4[[#This Row],[Quantity cleaned]]*Table4[[#This Row],[Unit Price Cleaned]]*(1-Table4[[#This Row],[Discount]])</f>
        <v>263.04629999999997</v>
      </c>
      <c r="M1696">
        <f>IF(ISBLANK(L1696),AVERAGE(Table4[Total Amount]),(L1696))</f>
        <v>263.04629999999997</v>
      </c>
      <c r="N1696" t="str">
        <f>_xlfn.XLOOKUP(Table4[[#This Row],[Product_ID]],Product_Dim[Product_ID],Product_Dim[Product_Name],"Missing")</f>
        <v>HD Smart TV Stick</v>
      </c>
      <c r="O1696" t="str">
        <f>_xlfn.XLOOKUP(Table4[[#This Row],[Product_ID]],Product_Dim[Product_ID],Product_Dim[Category],0)</f>
        <v>Electronics</v>
      </c>
      <c r="P1696">
        <f>_xlfn.XLOOKUP(Table4[[#This Row],[Product_ID]],Product_Dim[Product_ID],Product_Dim[Cost Cleaned2],"0")</f>
        <v>449.4</v>
      </c>
      <c r="Q1696" s="4">
        <f>IFERROR(Table4[[#This Row],[Total Amount]]-Table4[[#This Row],[Cost]]*Table4[[#This Row],[Quantity]],0)</f>
        <v>-1085.1536999999998</v>
      </c>
    </row>
    <row r="1697" spans="1:17" x14ac:dyDescent="0.35">
      <c r="A1697" t="s">
        <v>3510</v>
      </c>
      <c r="B1697" s="1">
        <v>45850</v>
      </c>
      <c r="C1697" t="s">
        <v>296</v>
      </c>
      <c r="D1697" t="s">
        <v>1562</v>
      </c>
      <c r="E1697" t="s">
        <v>1773</v>
      </c>
      <c r="F1697" t="str">
        <f>_xlfn.XLOOKUP(Table4[[#This Row],[Store_ID]],Table2[Store_ID],Table2[Region],"Unknown")</f>
        <v>South</v>
      </c>
      <c r="G1697">
        <v>1</v>
      </c>
      <c r="H1697">
        <f>IF(ISBLANK(G1697),AVERAGE(Table4[Quantity]),(G1697))</f>
        <v>1</v>
      </c>
      <c r="I1697">
        <v>66.86</v>
      </c>
      <c r="J1697">
        <f>IF(ISBLANK(I1697),AVERAGE(Table4[Unit_Price]),(I1697))</f>
        <v>66.86</v>
      </c>
      <c r="K1697">
        <v>0.22</v>
      </c>
      <c r="L1697">
        <f>Table4[[#This Row],[Quantity cleaned]]*Table4[[#This Row],[Unit Price Cleaned]]*(1-Table4[[#This Row],[Discount]])</f>
        <v>52.150800000000004</v>
      </c>
      <c r="M1697">
        <f>IF(ISBLANK(L1697),AVERAGE(Table4[Total Amount]),(L1697))</f>
        <v>52.150800000000004</v>
      </c>
      <c r="N1697" t="str">
        <f>_xlfn.XLOOKUP(Table4[[#This Row],[Product_ID]],Product_Dim[Product_ID],Product_Dim[Product_Name],"Missing")</f>
        <v>Ceramic Kitchen Bowl Set</v>
      </c>
      <c r="O1697" t="str">
        <f>_xlfn.XLOOKUP(Table4[[#This Row],[Product_ID]],Product_Dim[Product_ID],Product_Dim[Category],0)</f>
        <v>Home</v>
      </c>
      <c r="P1697">
        <f>_xlfn.XLOOKUP(Table4[[#This Row],[Product_ID]],Product_Dim[Product_ID],Product_Dim[Cost Cleaned2],"0")</f>
        <v>298.86</v>
      </c>
      <c r="Q1697" s="4">
        <f>IFERROR(Table4[[#This Row],[Total Amount]]-Table4[[#This Row],[Cost]]*Table4[[#This Row],[Quantity]],0)</f>
        <v>-246.70920000000001</v>
      </c>
    </row>
    <row r="1698" spans="1:17" x14ac:dyDescent="0.35">
      <c r="A1698" t="s">
        <v>3511</v>
      </c>
      <c r="B1698" s="1">
        <v>45515</v>
      </c>
      <c r="C1698" t="s">
        <v>1290</v>
      </c>
      <c r="D1698" t="s">
        <v>1676</v>
      </c>
      <c r="E1698" t="s">
        <v>1804</v>
      </c>
      <c r="F1698" t="str">
        <f>_xlfn.XLOOKUP(Table4[[#This Row],[Store_ID]],Table2[Store_ID],Table2[Region],"Unknown")</f>
        <v>East</v>
      </c>
      <c r="G1698">
        <v>1</v>
      </c>
      <c r="H1698">
        <f>IF(ISBLANK(G1698),AVERAGE(Table4[Quantity]),(G1698))</f>
        <v>1</v>
      </c>
      <c r="I1698">
        <v>980.26</v>
      </c>
      <c r="J1698">
        <f>IF(ISBLANK(I1698),AVERAGE(Table4[Unit_Price]),(I1698))</f>
        <v>980.26</v>
      </c>
      <c r="K1698">
        <v>0.14000000000000001</v>
      </c>
      <c r="L1698">
        <f>Table4[[#This Row],[Quantity cleaned]]*Table4[[#This Row],[Unit Price Cleaned]]*(1-Table4[[#This Row],[Discount]])</f>
        <v>843.02359999999999</v>
      </c>
      <c r="M1698">
        <f>IF(ISBLANK(L1698),AVERAGE(Table4[Total Amount]),(L1698))</f>
        <v>843.02359999999999</v>
      </c>
      <c r="N1698" t="str">
        <f>_xlfn.XLOOKUP(Table4[[#This Row],[Product_ID]],Product_Dim[Product_ID],Product_Dim[Product_Name],"Missing")</f>
        <v>Smart LED Light Strip</v>
      </c>
      <c r="O1698" t="str">
        <f>_xlfn.XLOOKUP(Table4[[#This Row],[Product_ID]],Product_Dim[Product_ID],Product_Dim[Category],0)</f>
        <v>Electronics</v>
      </c>
      <c r="P1698">
        <f>_xlfn.XLOOKUP(Table4[[#This Row],[Product_ID]],Product_Dim[Product_ID],Product_Dim[Cost Cleaned2],"0")</f>
        <v>349.17</v>
      </c>
      <c r="Q1698" s="4">
        <f>IFERROR(Table4[[#This Row],[Total Amount]]-Table4[[#This Row],[Cost]]*Table4[[#This Row],[Quantity]],0)</f>
        <v>493.85359999999997</v>
      </c>
    </row>
    <row r="1699" spans="1:17" x14ac:dyDescent="0.35">
      <c r="A1699" t="s">
        <v>3512</v>
      </c>
      <c r="B1699" s="1">
        <v>45322</v>
      </c>
      <c r="C1699" t="s">
        <v>142</v>
      </c>
      <c r="D1699" t="s">
        <v>1578</v>
      </c>
      <c r="E1699" t="s">
        <v>1804</v>
      </c>
      <c r="F1699" t="str">
        <f>_xlfn.XLOOKUP(Table4[[#This Row],[Store_ID]],Table2[Store_ID],Table2[Region],"Unknown")</f>
        <v>East</v>
      </c>
      <c r="G1699">
        <v>1</v>
      </c>
      <c r="H1699">
        <f>IF(ISBLANK(G1699),AVERAGE(Table4[Quantity]),(G1699))</f>
        <v>1</v>
      </c>
      <c r="I1699">
        <v>235.28</v>
      </c>
      <c r="J1699">
        <f>IF(ISBLANK(I1699),AVERAGE(Table4[Unit_Price]),(I1699))</f>
        <v>235.28</v>
      </c>
      <c r="K1699">
        <v>0.05</v>
      </c>
      <c r="L1699">
        <f>Table4[[#This Row],[Quantity cleaned]]*Table4[[#This Row],[Unit Price Cleaned]]*(1-Table4[[#This Row],[Discount]])</f>
        <v>223.51599999999999</v>
      </c>
      <c r="M1699">
        <f>IF(ISBLANK(L1699),AVERAGE(Table4[Total Amount]),(L1699))</f>
        <v>223.51599999999999</v>
      </c>
      <c r="N1699" t="str">
        <f>_xlfn.XLOOKUP(Table4[[#This Row],[Product_ID]],Product_Dim[Product_ID],Product_Dim[Product_Name],"Missing")</f>
        <v>Women's Denim Jeans</v>
      </c>
      <c r="O1699" t="str">
        <f>_xlfn.XLOOKUP(Table4[[#This Row],[Product_ID]],Product_Dim[Product_ID],Product_Dim[Category],0)</f>
        <v>Clothing</v>
      </c>
      <c r="P1699">
        <f>_xlfn.XLOOKUP(Table4[[#This Row],[Product_ID]],Product_Dim[Product_ID],Product_Dim[Cost Cleaned2],"0")</f>
        <v>254.04361702127662</v>
      </c>
      <c r="Q1699" s="4">
        <f>IFERROR(Table4[[#This Row],[Total Amount]]-Table4[[#This Row],[Cost]]*Table4[[#This Row],[Quantity]],0)</f>
        <v>-30.527617021276626</v>
      </c>
    </row>
    <row r="1700" spans="1:17" x14ac:dyDescent="0.35">
      <c r="A1700" t="s">
        <v>3513</v>
      </c>
      <c r="B1700" s="1">
        <v>45542</v>
      </c>
      <c r="C1700" t="s">
        <v>1287</v>
      </c>
      <c r="D1700" t="s">
        <v>1537</v>
      </c>
      <c r="E1700" t="s">
        <v>1795</v>
      </c>
      <c r="F1700" t="str">
        <f>_xlfn.XLOOKUP(Table4[[#This Row],[Store_ID]],Table2[Store_ID],Table2[Region],"Unknown")</f>
        <v>North</v>
      </c>
      <c r="G1700">
        <v>3</v>
      </c>
      <c r="H1700">
        <f>IF(ISBLANK(G1700),AVERAGE(Table4[Quantity]),(G1700))</f>
        <v>3</v>
      </c>
      <c r="I1700">
        <v>407.39</v>
      </c>
      <c r="J1700">
        <f>IF(ISBLANK(I1700),AVERAGE(Table4[Unit_Price]),(I1700))</f>
        <v>407.39</v>
      </c>
      <c r="K1700">
        <v>0.08</v>
      </c>
      <c r="L1700">
        <f>Table4[[#This Row],[Quantity cleaned]]*Table4[[#This Row],[Unit Price Cleaned]]*(1-Table4[[#This Row],[Discount]])</f>
        <v>1124.3964000000001</v>
      </c>
      <c r="M1700">
        <f>IF(ISBLANK(L1700),AVERAGE(Table4[Total Amount]),(L1700))</f>
        <v>1124.3964000000001</v>
      </c>
      <c r="N1700" t="str">
        <f>_xlfn.XLOOKUP(Table4[[#This Row],[Product_ID]],Product_Dim[Product_ID],Product_Dim[Product_Name],"Missing")</f>
        <v>Brother Laser Printer</v>
      </c>
      <c r="O1700" t="str">
        <f>_xlfn.XLOOKUP(Table4[[#This Row],[Product_ID]],Product_Dim[Product_ID],Product_Dim[Category],0)</f>
        <v>Electronics</v>
      </c>
      <c r="P1700">
        <f>_xlfn.XLOOKUP(Table4[[#This Row],[Product_ID]],Product_Dim[Product_ID],Product_Dim[Cost Cleaned2],"0")</f>
        <v>112.42</v>
      </c>
      <c r="Q1700" s="4">
        <f>IFERROR(Table4[[#This Row],[Total Amount]]-Table4[[#This Row],[Cost]]*Table4[[#This Row],[Quantity]],0)</f>
        <v>787.13640000000009</v>
      </c>
    </row>
    <row r="1701" spans="1:17" x14ac:dyDescent="0.35">
      <c r="A1701" t="s">
        <v>3514</v>
      </c>
      <c r="B1701" s="1">
        <v>45675</v>
      </c>
      <c r="C1701" t="s">
        <v>246</v>
      </c>
      <c r="D1701" t="s">
        <v>1596</v>
      </c>
      <c r="E1701" t="s">
        <v>1793</v>
      </c>
      <c r="F1701" t="str">
        <f>_xlfn.XLOOKUP(Table4[[#This Row],[Store_ID]],Table2[Store_ID],Table2[Region],"Unknown")</f>
        <v>South</v>
      </c>
      <c r="G1701">
        <v>4</v>
      </c>
      <c r="H1701">
        <f>IF(ISBLANK(G1701),AVERAGE(Table4[Quantity]),(G1701))</f>
        <v>4</v>
      </c>
      <c r="I1701">
        <v>459.83</v>
      </c>
      <c r="J1701">
        <f>IF(ISBLANK(I1701),AVERAGE(Table4[Unit_Price]),(I1701))</f>
        <v>459.83</v>
      </c>
      <c r="K1701">
        <v>0.12</v>
      </c>
      <c r="L1701">
        <f>Table4[[#This Row],[Quantity cleaned]]*Table4[[#This Row],[Unit Price Cleaned]]*(1-Table4[[#This Row],[Discount]])</f>
        <v>1618.6016</v>
      </c>
      <c r="M1701">
        <f>IF(ISBLANK(L1701),AVERAGE(Table4[Total Amount]),(L1701))</f>
        <v>1618.6016</v>
      </c>
      <c r="N1701" t="str">
        <f>_xlfn.XLOOKUP(Table4[[#This Row],[Product_ID]],Product_Dim[Product_ID],Product_Dim[Product_Name],"Missing")</f>
        <v>Decorative Floor Vase</v>
      </c>
      <c r="O1701" t="str">
        <f>_xlfn.XLOOKUP(Table4[[#This Row],[Product_ID]],Product_Dim[Product_ID],Product_Dim[Category],0)</f>
        <v>Home</v>
      </c>
      <c r="P1701">
        <f>_xlfn.XLOOKUP(Table4[[#This Row],[Product_ID]],Product_Dim[Product_ID],Product_Dim[Cost Cleaned2],"0")</f>
        <v>254.04361702127662</v>
      </c>
      <c r="Q1701" s="4">
        <f>IFERROR(Table4[[#This Row],[Total Amount]]-Table4[[#This Row],[Cost]]*Table4[[#This Row],[Quantity]],0)</f>
        <v>602.42713191489349</v>
      </c>
    </row>
    <row r="1702" spans="1:17" x14ac:dyDescent="0.35">
      <c r="A1702" t="s">
        <v>3515</v>
      </c>
      <c r="B1702" s="1">
        <v>45333</v>
      </c>
      <c r="C1702" t="s">
        <v>491</v>
      </c>
      <c r="D1702" t="s">
        <v>1728</v>
      </c>
      <c r="E1702" t="s">
        <v>1763</v>
      </c>
      <c r="F1702" t="str">
        <f>_xlfn.XLOOKUP(Table4[[#This Row],[Store_ID]],Table2[Store_ID],Table2[Region],"Unknown")</f>
        <v>South</v>
      </c>
      <c r="G1702">
        <v>3</v>
      </c>
      <c r="H1702">
        <f>IF(ISBLANK(G1702),AVERAGE(Table4[Quantity]),(G1702))</f>
        <v>3</v>
      </c>
      <c r="I1702">
        <v>706.6</v>
      </c>
      <c r="J1702">
        <f>IF(ISBLANK(I1702),AVERAGE(Table4[Unit_Price]),(I1702))</f>
        <v>706.6</v>
      </c>
      <c r="K1702">
        <v>0.17</v>
      </c>
      <c r="L1702">
        <f>Table4[[#This Row],[Quantity cleaned]]*Table4[[#This Row],[Unit Price Cleaned]]*(1-Table4[[#This Row],[Discount]])</f>
        <v>1759.434</v>
      </c>
      <c r="M1702">
        <f>IF(ISBLANK(L1702),AVERAGE(Table4[Total Amount]),(L1702))</f>
        <v>1759.434</v>
      </c>
      <c r="N1702" t="str">
        <f>_xlfn.XLOOKUP(Table4[[#This Row],[Product_ID]],Product_Dim[Product_ID],Product_Dim[Product_Name],"Missing")</f>
        <v>USB-C Laptop Charger</v>
      </c>
      <c r="O1702" t="str">
        <f>_xlfn.XLOOKUP(Table4[[#This Row],[Product_ID]],Product_Dim[Product_ID],Product_Dim[Category],0)</f>
        <v>Electronics</v>
      </c>
      <c r="P1702">
        <f>_xlfn.XLOOKUP(Table4[[#This Row],[Product_ID]],Product_Dim[Product_ID],Product_Dim[Cost Cleaned2],"0")</f>
        <v>377.52</v>
      </c>
      <c r="Q1702" s="4">
        <f>IFERROR(Table4[[#This Row],[Total Amount]]-Table4[[#This Row],[Cost]]*Table4[[#This Row],[Quantity]],0)</f>
        <v>626.87400000000002</v>
      </c>
    </row>
    <row r="1703" spans="1:17" x14ac:dyDescent="0.35">
      <c r="A1703" t="s">
        <v>3516</v>
      </c>
      <c r="B1703" s="1">
        <v>45819</v>
      </c>
      <c r="C1703" t="s">
        <v>1420</v>
      </c>
      <c r="D1703" t="s">
        <v>1724</v>
      </c>
      <c r="E1703" t="s">
        <v>1807</v>
      </c>
      <c r="F1703" t="str">
        <f>_xlfn.XLOOKUP(Table4[[#This Row],[Store_ID]],Table2[Store_ID],Table2[Region],"Unknown")</f>
        <v>East</v>
      </c>
      <c r="G1703">
        <v>3</v>
      </c>
      <c r="H1703">
        <f>IF(ISBLANK(G1703),AVERAGE(Table4[Quantity]),(G1703))</f>
        <v>3</v>
      </c>
      <c r="I1703">
        <v>811.16</v>
      </c>
      <c r="J1703">
        <f>IF(ISBLANK(I1703),AVERAGE(Table4[Unit_Price]),(I1703))</f>
        <v>811.16</v>
      </c>
      <c r="K1703">
        <v>0.1</v>
      </c>
      <c r="L1703">
        <f>Table4[[#This Row],[Quantity cleaned]]*Table4[[#This Row],[Unit Price Cleaned]]*(1-Table4[[#This Row],[Discount]])</f>
        <v>2190.1320000000001</v>
      </c>
      <c r="M1703">
        <f>IF(ISBLANK(L1703),AVERAGE(Table4[Total Amount]),(L1703))</f>
        <v>2190.1320000000001</v>
      </c>
      <c r="N1703" t="str">
        <f>_xlfn.XLOOKUP(Table4[[#This Row],[Product_ID]],Product_Dim[Product_ID],Product_Dim[Product_Name],"Missing")</f>
        <v>Women's High Heels</v>
      </c>
      <c r="O1703" t="str">
        <f>_xlfn.XLOOKUP(Table4[[#This Row],[Product_ID]],Product_Dim[Product_ID],Product_Dim[Category],0)</f>
        <v>Clothing</v>
      </c>
      <c r="P1703">
        <f>_xlfn.XLOOKUP(Table4[[#This Row],[Product_ID]],Product_Dim[Product_ID],Product_Dim[Cost Cleaned2],"0")</f>
        <v>438.25</v>
      </c>
      <c r="Q1703" s="4">
        <f>IFERROR(Table4[[#This Row],[Total Amount]]-Table4[[#This Row],[Cost]]*Table4[[#This Row],[Quantity]],0)</f>
        <v>875.38200000000006</v>
      </c>
    </row>
    <row r="1704" spans="1:17" x14ac:dyDescent="0.35">
      <c r="A1704" t="s">
        <v>3517</v>
      </c>
      <c r="B1704" s="1">
        <v>45268</v>
      </c>
      <c r="C1704" t="s">
        <v>700</v>
      </c>
      <c r="D1704" t="s">
        <v>1616</v>
      </c>
      <c r="E1704" t="s">
        <v>1773</v>
      </c>
      <c r="F1704" t="str">
        <f>_xlfn.XLOOKUP(Table4[[#This Row],[Store_ID]],Table2[Store_ID],Table2[Region],"Unknown")</f>
        <v>South</v>
      </c>
      <c r="G1704">
        <v>2</v>
      </c>
      <c r="H1704">
        <f>IF(ISBLANK(G1704),AVERAGE(Table4[Quantity]),(G1704))</f>
        <v>2</v>
      </c>
      <c r="I1704">
        <v>985.79</v>
      </c>
      <c r="J1704">
        <f>IF(ISBLANK(I1704),AVERAGE(Table4[Unit_Price]),(I1704))</f>
        <v>985.79</v>
      </c>
      <c r="K1704">
        <v>0.04</v>
      </c>
      <c r="L1704">
        <f>Table4[[#This Row],[Quantity cleaned]]*Table4[[#This Row],[Unit Price Cleaned]]*(1-Table4[[#This Row],[Discount]])</f>
        <v>1892.7167999999999</v>
      </c>
      <c r="M1704">
        <f>IF(ISBLANK(L1704),AVERAGE(Table4[Total Amount]),(L1704))</f>
        <v>1892.7167999999999</v>
      </c>
      <c r="N1704" t="str">
        <f>_xlfn.XLOOKUP(Table4[[#This Row],[Product_ID]],Product_Dim[Product_ID],Product_Dim[Product_Name],"Missing")</f>
        <v>Men's Casual Sneakers</v>
      </c>
      <c r="O1704" t="str">
        <f>_xlfn.XLOOKUP(Table4[[#This Row],[Product_ID]],Product_Dim[Product_ID],Product_Dim[Category],0)</f>
        <v>Clothing</v>
      </c>
      <c r="P1704">
        <f>_xlfn.XLOOKUP(Table4[[#This Row],[Product_ID]],Product_Dim[Product_ID],Product_Dim[Cost Cleaned2],"0")</f>
        <v>353.47</v>
      </c>
      <c r="Q1704" s="4">
        <f>IFERROR(Table4[[#This Row],[Total Amount]]-Table4[[#This Row],[Cost]]*Table4[[#This Row],[Quantity]],0)</f>
        <v>1185.7767999999999</v>
      </c>
    </row>
    <row r="1705" spans="1:17" x14ac:dyDescent="0.35">
      <c r="A1705" t="s">
        <v>3518</v>
      </c>
      <c r="B1705" s="1">
        <v>45521</v>
      </c>
      <c r="C1705" t="s">
        <v>611</v>
      </c>
      <c r="D1705" t="s">
        <v>1608</v>
      </c>
      <c r="E1705" t="s">
        <v>1793</v>
      </c>
      <c r="F1705" t="str">
        <f>_xlfn.XLOOKUP(Table4[[#This Row],[Store_ID]],Table2[Store_ID],Table2[Region],"Unknown")</f>
        <v>South</v>
      </c>
      <c r="G1705">
        <v>1</v>
      </c>
      <c r="H1705">
        <f>IF(ISBLANK(G1705),AVERAGE(Table4[Quantity]),(G1705))</f>
        <v>1</v>
      </c>
      <c r="I1705">
        <v>255.02</v>
      </c>
      <c r="J1705">
        <f>IF(ISBLANK(I1705),AVERAGE(Table4[Unit_Price]),(I1705))</f>
        <v>255.02</v>
      </c>
      <c r="K1705">
        <v>0.3</v>
      </c>
      <c r="L1705">
        <f>Table4[[#This Row],[Quantity cleaned]]*Table4[[#This Row],[Unit Price Cleaned]]*(1-Table4[[#This Row],[Discount]])</f>
        <v>178.51400000000001</v>
      </c>
      <c r="M1705">
        <f>IF(ISBLANK(L1705),AVERAGE(Table4[Total Amount]),(L1705))</f>
        <v>178.51400000000001</v>
      </c>
      <c r="N1705" t="str">
        <f>_xlfn.XLOOKUP(Table4[[#This Row],[Product_ID]],Product_Dim[Product_ID],Product_Dim[Product_Name],"Missing")</f>
        <v>Modern Wall Clock</v>
      </c>
      <c r="O1705" t="str">
        <f>_xlfn.XLOOKUP(Table4[[#This Row],[Product_ID]],Product_Dim[Product_ID],Product_Dim[Category],0)</f>
        <v>Home</v>
      </c>
      <c r="P1705">
        <f>_xlfn.XLOOKUP(Table4[[#This Row],[Product_ID]],Product_Dim[Product_ID],Product_Dim[Cost Cleaned2],"0")</f>
        <v>179.77</v>
      </c>
      <c r="Q1705" s="4">
        <f>IFERROR(Table4[[#This Row],[Total Amount]]-Table4[[#This Row],[Cost]]*Table4[[#This Row],[Quantity]],0)</f>
        <v>-1.2560000000000002</v>
      </c>
    </row>
    <row r="1706" spans="1:17" x14ac:dyDescent="0.35">
      <c r="A1706" t="s">
        <v>3519</v>
      </c>
      <c r="B1706" s="1">
        <v>45693</v>
      </c>
      <c r="C1706" t="s">
        <v>336</v>
      </c>
      <c r="D1706" t="s">
        <v>1580</v>
      </c>
      <c r="E1706" t="s">
        <v>1776</v>
      </c>
      <c r="F1706" t="str">
        <f>_xlfn.XLOOKUP(Table4[[#This Row],[Store_ID]],Table2[Store_ID],Table2[Region],"Unknown")</f>
        <v>West</v>
      </c>
      <c r="G1706">
        <v>1</v>
      </c>
      <c r="H1706">
        <f>IF(ISBLANK(G1706),AVERAGE(Table4[Quantity]),(G1706))</f>
        <v>1</v>
      </c>
      <c r="I1706">
        <v>153.57</v>
      </c>
      <c r="J1706">
        <f>IF(ISBLANK(I1706),AVERAGE(Table4[Unit_Price]),(I1706))</f>
        <v>153.57</v>
      </c>
      <c r="K1706">
        <v>0.01</v>
      </c>
      <c r="L1706">
        <f>Table4[[#This Row],[Quantity cleaned]]*Table4[[#This Row],[Unit Price Cleaned]]*(1-Table4[[#This Row],[Discount]])</f>
        <v>152.0343</v>
      </c>
      <c r="M1706">
        <f>IF(ISBLANK(L1706),AVERAGE(Table4[Total Amount]),(L1706))</f>
        <v>152.0343</v>
      </c>
      <c r="N1706" t="str">
        <f>_xlfn.XLOOKUP(Table4[[#This Row],[Product_ID]],Product_Dim[Product_ID],Product_Dim[Product_Name],"Missing")</f>
        <v>Knee Support Brace</v>
      </c>
      <c r="O1706" t="str">
        <f>_xlfn.XLOOKUP(Table4[[#This Row],[Product_ID]],Product_Dim[Product_ID],Product_Dim[Category],0)</f>
        <v>Sports</v>
      </c>
      <c r="P1706">
        <f>_xlfn.XLOOKUP(Table4[[#This Row],[Product_ID]],Product_Dim[Product_ID],Product_Dim[Cost Cleaned2],"0")</f>
        <v>21.34</v>
      </c>
      <c r="Q1706" s="4">
        <f>IFERROR(Table4[[#This Row],[Total Amount]]-Table4[[#This Row],[Cost]]*Table4[[#This Row],[Quantity]],0)</f>
        <v>130.6943</v>
      </c>
    </row>
    <row r="1707" spans="1:17" x14ac:dyDescent="0.35">
      <c r="A1707" t="s">
        <v>3520</v>
      </c>
      <c r="B1707" s="1">
        <v>45734</v>
      </c>
      <c r="C1707" t="s">
        <v>804</v>
      </c>
      <c r="D1707" t="s">
        <v>1628</v>
      </c>
      <c r="E1707" t="s">
        <v>1804</v>
      </c>
      <c r="F1707" t="str">
        <f>_xlfn.XLOOKUP(Table4[[#This Row],[Store_ID]],Table2[Store_ID],Table2[Region],"Unknown")</f>
        <v>East</v>
      </c>
      <c r="G1707">
        <v>3</v>
      </c>
      <c r="H1707">
        <f>IF(ISBLANK(G1707),AVERAGE(Table4[Quantity]),(G1707))</f>
        <v>3</v>
      </c>
      <c r="I1707">
        <v>962.98</v>
      </c>
      <c r="J1707">
        <f>IF(ISBLANK(I1707),AVERAGE(Table4[Unit_Price]),(I1707))</f>
        <v>962.98</v>
      </c>
      <c r="K1707">
        <v>0.21</v>
      </c>
      <c r="L1707">
        <f>Table4[[#This Row],[Quantity cleaned]]*Table4[[#This Row],[Unit Price Cleaned]]*(1-Table4[[#This Row],[Discount]])</f>
        <v>2282.2626</v>
      </c>
      <c r="M1707">
        <f>IF(ISBLANK(L1707),AVERAGE(Table4[Total Amount]),(L1707))</f>
        <v>2282.2626</v>
      </c>
      <c r="N1707" t="str">
        <f>_xlfn.XLOOKUP(Table4[[#This Row],[Product_ID]],Product_Dim[Product_ID],Product_Dim[Product_Name],"Missing")</f>
        <v>USB External Hard Drive</v>
      </c>
      <c r="O1707" t="str">
        <f>_xlfn.XLOOKUP(Table4[[#This Row],[Product_ID]],Product_Dim[Product_ID],Product_Dim[Category],0)</f>
        <v>Electronics</v>
      </c>
      <c r="P1707">
        <f>_xlfn.XLOOKUP(Table4[[#This Row],[Product_ID]],Product_Dim[Product_ID],Product_Dim[Cost Cleaned2],"0")</f>
        <v>253.33</v>
      </c>
      <c r="Q1707" s="4">
        <f>IFERROR(Table4[[#This Row],[Total Amount]]-Table4[[#This Row],[Cost]]*Table4[[#This Row],[Quantity]],0)</f>
        <v>1522.2726</v>
      </c>
    </row>
    <row r="1708" spans="1:17" x14ac:dyDescent="0.35">
      <c r="A1708" t="s">
        <v>3521</v>
      </c>
      <c r="B1708" s="1">
        <v>45377</v>
      </c>
      <c r="C1708" t="s">
        <v>209</v>
      </c>
      <c r="D1708" t="s">
        <v>1630</v>
      </c>
      <c r="E1708" t="s">
        <v>1776</v>
      </c>
      <c r="F1708" t="str">
        <f>_xlfn.XLOOKUP(Table4[[#This Row],[Store_ID]],Table2[Store_ID],Table2[Region],"Unknown")</f>
        <v>West</v>
      </c>
      <c r="G1708">
        <v>3</v>
      </c>
      <c r="H1708">
        <f>IF(ISBLANK(G1708),AVERAGE(Table4[Quantity]),(G1708))</f>
        <v>3</v>
      </c>
      <c r="I1708">
        <v>884.46</v>
      </c>
      <c r="J1708">
        <f>IF(ISBLANK(I1708),AVERAGE(Table4[Unit_Price]),(I1708))</f>
        <v>884.46</v>
      </c>
      <c r="K1708">
        <v>0.25</v>
      </c>
      <c r="L1708">
        <f>Table4[[#This Row],[Quantity cleaned]]*Table4[[#This Row],[Unit Price Cleaned]]*(1-Table4[[#This Row],[Discount]])</f>
        <v>1990.0350000000001</v>
      </c>
      <c r="M1708">
        <f>IF(ISBLANK(L1708),AVERAGE(Table4[Total Amount]),(L1708))</f>
        <v>1990.0350000000001</v>
      </c>
      <c r="N1708" t="str">
        <f>_xlfn.XLOOKUP(Table4[[#This Row],[Product_ID]],Product_Dim[Product_ID],Product_Dim[Product_Name],"Missing")</f>
        <v>Adjustable Jump Rope</v>
      </c>
      <c r="O1708" t="str">
        <f>_xlfn.XLOOKUP(Table4[[#This Row],[Product_ID]],Product_Dim[Product_ID],Product_Dim[Category],0)</f>
        <v>Sports</v>
      </c>
      <c r="P1708">
        <f>_xlfn.XLOOKUP(Table4[[#This Row],[Product_ID]],Product_Dim[Product_ID],Product_Dim[Cost Cleaned2],"0")</f>
        <v>167.12</v>
      </c>
      <c r="Q1708" s="4">
        <f>IFERROR(Table4[[#This Row],[Total Amount]]-Table4[[#This Row],[Cost]]*Table4[[#This Row],[Quantity]],0)</f>
        <v>1488.6750000000002</v>
      </c>
    </row>
    <row r="1709" spans="1:17" x14ac:dyDescent="0.35">
      <c r="A1709" t="s">
        <v>3522</v>
      </c>
      <c r="B1709" s="1">
        <v>45778</v>
      </c>
      <c r="C1709" t="s">
        <v>1350</v>
      </c>
      <c r="D1709" t="s">
        <v>1676</v>
      </c>
      <c r="E1709" t="s">
        <v>1783</v>
      </c>
      <c r="F1709" t="str">
        <f>_xlfn.XLOOKUP(Table4[[#This Row],[Store_ID]],Table2[Store_ID],Table2[Region],"Unknown")</f>
        <v>East</v>
      </c>
      <c r="G1709">
        <v>4</v>
      </c>
      <c r="H1709">
        <f>IF(ISBLANK(G1709),AVERAGE(Table4[Quantity]),(G1709))</f>
        <v>4</v>
      </c>
      <c r="I1709">
        <v>359.71</v>
      </c>
      <c r="J1709">
        <f>IF(ISBLANK(I1709),AVERAGE(Table4[Unit_Price]),(I1709))</f>
        <v>359.71</v>
      </c>
      <c r="K1709">
        <v>0.05</v>
      </c>
      <c r="L1709">
        <f>Table4[[#This Row],[Quantity cleaned]]*Table4[[#This Row],[Unit Price Cleaned]]*(1-Table4[[#This Row],[Discount]])</f>
        <v>1366.8979999999999</v>
      </c>
      <c r="M1709">
        <f>IF(ISBLANK(L1709),AVERAGE(Table4[Total Amount]),(L1709))</f>
        <v>1366.8979999999999</v>
      </c>
      <c r="N1709" t="str">
        <f>_xlfn.XLOOKUP(Table4[[#This Row],[Product_ID]],Product_Dim[Product_ID],Product_Dim[Product_Name],"Missing")</f>
        <v>Smart LED Light Strip</v>
      </c>
      <c r="O1709" t="str">
        <f>_xlfn.XLOOKUP(Table4[[#This Row],[Product_ID]],Product_Dim[Product_ID],Product_Dim[Category],0)</f>
        <v>Electronics</v>
      </c>
      <c r="P1709">
        <f>_xlfn.XLOOKUP(Table4[[#This Row],[Product_ID]],Product_Dim[Product_ID],Product_Dim[Cost Cleaned2],"0")</f>
        <v>349.17</v>
      </c>
      <c r="Q1709" s="4">
        <f>IFERROR(Table4[[#This Row],[Total Amount]]-Table4[[#This Row],[Cost]]*Table4[[#This Row],[Quantity]],0)</f>
        <v>-29.782000000000153</v>
      </c>
    </row>
    <row r="1710" spans="1:17" x14ac:dyDescent="0.35">
      <c r="A1710" t="s">
        <v>3523</v>
      </c>
      <c r="B1710" s="1">
        <v>45715</v>
      </c>
      <c r="C1710" t="s">
        <v>190</v>
      </c>
      <c r="D1710" t="s">
        <v>1642</v>
      </c>
      <c r="E1710" t="s">
        <v>1763</v>
      </c>
      <c r="F1710" t="str">
        <f>_xlfn.XLOOKUP(Table4[[#This Row],[Store_ID]],Table2[Store_ID],Table2[Region],"Unknown")</f>
        <v>South</v>
      </c>
      <c r="G1710">
        <v>3</v>
      </c>
      <c r="H1710">
        <f>IF(ISBLANK(G1710),AVERAGE(Table4[Quantity]),(G1710))</f>
        <v>3</v>
      </c>
      <c r="I1710">
        <v>766.47</v>
      </c>
      <c r="J1710">
        <f>IF(ISBLANK(I1710),AVERAGE(Table4[Unit_Price]),(I1710))</f>
        <v>766.47</v>
      </c>
      <c r="K1710">
        <v>0.18</v>
      </c>
      <c r="L1710">
        <f>Table4[[#This Row],[Quantity cleaned]]*Table4[[#This Row],[Unit Price Cleaned]]*(1-Table4[[#This Row],[Discount]])</f>
        <v>1885.5162</v>
      </c>
      <c r="M1710">
        <f>IF(ISBLANK(L1710),AVERAGE(Table4[Total Amount]),(L1710))</f>
        <v>1885.5162</v>
      </c>
      <c r="N1710" t="str">
        <f>_xlfn.XLOOKUP(Table4[[#This Row],[Product_ID]],Product_Dim[Product_ID],Product_Dim[Product_Name],"Missing")</f>
        <v>Boxing Hand Wraps</v>
      </c>
      <c r="O1710" t="str">
        <f>_xlfn.XLOOKUP(Table4[[#This Row],[Product_ID]],Product_Dim[Product_ID],Product_Dim[Category],0)</f>
        <v>Sports</v>
      </c>
      <c r="P1710">
        <f>_xlfn.XLOOKUP(Table4[[#This Row],[Product_ID]],Product_Dim[Product_ID],Product_Dim[Cost Cleaned2],"0")</f>
        <v>190.29</v>
      </c>
      <c r="Q1710" s="4">
        <f>IFERROR(Table4[[#This Row],[Total Amount]]-Table4[[#This Row],[Cost]]*Table4[[#This Row],[Quantity]],0)</f>
        <v>1314.6462000000001</v>
      </c>
    </row>
    <row r="1711" spans="1:17" x14ac:dyDescent="0.35">
      <c r="A1711" t="s">
        <v>3524</v>
      </c>
      <c r="B1711" s="1">
        <v>45492</v>
      </c>
      <c r="C1711" t="s">
        <v>717</v>
      </c>
      <c r="D1711" t="s">
        <v>1654</v>
      </c>
      <c r="E1711" t="s">
        <v>1804</v>
      </c>
      <c r="F1711" t="str">
        <f>_xlfn.XLOOKUP(Table4[[#This Row],[Store_ID]],Table2[Store_ID],Table2[Region],"Unknown")</f>
        <v>East</v>
      </c>
      <c r="G1711">
        <v>1</v>
      </c>
      <c r="H1711">
        <f>IF(ISBLANK(G1711),AVERAGE(Table4[Quantity]),(G1711))</f>
        <v>1</v>
      </c>
      <c r="I1711">
        <v>772.07</v>
      </c>
      <c r="J1711">
        <f>IF(ISBLANK(I1711),AVERAGE(Table4[Unit_Price]),(I1711))</f>
        <v>772.07</v>
      </c>
      <c r="K1711">
        <v>0.26</v>
      </c>
      <c r="L1711">
        <f>Table4[[#This Row],[Quantity cleaned]]*Table4[[#This Row],[Unit Price Cleaned]]*(1-Table4[[#This Row],[Discount]])</f>
        <v>571.33180000000004</v>
      </c>
      <c r="M1711">
        <f>IF(ISBLANK(L1711),AVERAGE(Table4[Total Amount]),(L1711))</f>
        <v>571.33180000000004</v>
      </c>
      <c r="N1711" t="str">
        <f>_xlfn.XLOOKUP(Table4[[#This Row],[Product_ID]],Product_Dim[Product_ID],Product_Dim[Product_Name],"Missing")</f>
        <v>Premium Blanket Throw</v>
      </c>
      <c r="O1711" t="str">
        <f>_xlfn.XLOOKUP(Table4[[#This Row],[Product_ID]],Product_Dim[Product_ID],Product_Dim[Category],0)</f>
        <v>Home</v>
      </c>
      <c r="P1711">
        <f>_xlfn.XLOOKUP(Table4[[#This Row],[Product_ID]],Product_Dim[Product_ID],Product_Dim[Cost Cleaned2],"0")</f>
        <v>461.47</v>
      </c>
      <c r="Q1711" s="4">
        <f>IFERROR(Table4[[#This Row],[Total Amount]]-Table4[[#This Row],[Cost]]*Table4[[#This Row],[Quantity]],0)</f>
        <v>109.86180000000002</v>
      </c>
    </row>
    <row r="1712" spans="1:17" x14ac:dyDescent="0.35">
      <c r="A1712" t="s">
        <v>3525</v>
      </c>
      <c r="B1712" s="1">
        <v>45292</v>
      </c>
      <c r="C1712" t="s">
        <v>876</v>
      </c>
      <c r="D1712" t="s">
        <v>1580</v>
      </c>
      <c r="E1712" t="s">
        <v>1767</v>
      </c>
      <c r="F1712" t="str">
        <f>_xlfn.XLOOKUP(Table4[[#This Row],[Store_ID]],Table2[Store_ID],Table2[Region],"Unknown")</f>
        <v>North</v>
      </c>
      <c r="G1712">
        <v>3</v>
      </c>
      <c r="H1712">
        <f>IF(ISBLANK(G1712),AVERAGE(Table4[Quantity]),(G1712))</f>
        <v>3</v>
      </c>
      <c r="I1712">
        <v>108.31</v>
      </c>
      <c r="J1712">
        <f>IF(ISBLANK(I1712),AVERAGE(Table4[Unit_Price]),(I1712))</f>
        <v>108.31</v>
      </c>
      <c r="K1712">
        <v>0.26</v>
      </c>
      <c r="L1712">
        <f>Table4[[#This Row],[Quantity cleaned]]*Table4[[#This Row],[Unit Price Cleaned]]*(1-Table4[[#This Row],[Discount]])</f>
        <v>240.44820000000001</v>
      </c>
      <c r="M1712">
        <f>IF(ISBLANK(L1712),AVERAGE(Table4[Total Amount]),(L1712))</f>
        <v>240.44820000000001</v>
      </c>
      <c r="N1712" t="str">
        <f>_xlfn.XLOOKUP(Table4[[#This Row],[Product_ID]],Product_Dim[Product_ID],Product_Dim[Product_Name],"Missing")</f>
        <v>Knee Support Brace</v>
      </c>
      <c r="O1712" t="str">
        <f>_xlfn.XLOOKUP(Table4[[#This Row],[Product_ID]],Product_Dim[Product_ID],Product_Dim[Category],0)</f>
        <v>Sports</v>
      </c>
      <c r="P1712">
        <f>_xlfn.XLOOKUP(Table4[[#This Row],[Product_ID]],Product_Dim[Product_ID],Product_Dim[Cost Cleaned2],"0")</f>
        <v>21.34</v>
      </c>
      <c r="Q1712" s="4">
        <f>IFERROR(Table4[[#This Row],[Total Amount]]-Table4[[#This Row],[Cost]]*Table4[[#This Row],[Quantity]],0)</f>
        <v>176.4282</v>
      </c>
    </row>
    <row r="1713" spans="1:17" x14ac:dyDescent="0.35">
      <c r="A1713" t="s">
        <v>3526</v>
      </c>
      <c r="B1713" s="1">
        <v>45316</v>
      </c>
      <c r="C1713" t="s">
        <v>703</v>
      </c>
      <c r="D1713" t="s">
        <v>1700</v>
      </c>
      <c r="E1713" t="s">
        <v>1770</v>
      </c>
      <c r="F1713" t="str">
        <f>_xlfn.XLOOKUP(Table4[[#This Row],[Store_ID]],Table2[Store_ID],Table2[Region],"Unknown")</f>
        <v>East</v>
      </c>
      <c r="G1713">
        <v>1</v>
      </c>
      <c r="H1713">
        <f>IF(ISBLANK(G1713),AVERAGE(Table4[Quantity]),(G1713))</f>
        <v>1</v>
      </c>
      <c r="I1713">
        <v>502.53</v>
      </c>
      <c r="J1713">
        <f>IF(ISBLANK(I1713),AVERAGE(Table4[Unit_Price]),(I1713))</f>
        <v>502.53</v>
      </c>
      <c r="K1713">
        <v>0</v>
      </c>
      <c r="L1713">
        <f>Table4[[#This Row],[Quantity cleaned]]*Table4[[#This Row],[Unit Price Cleaned]]*(1-Table4[[#This Row],[Discount]])</f>
        <v>502.53</v>
      </c>
      <c r="M1713">
        <f>IF(ISBLANK(L1713),AVERAGE(Table4[Total Amount]),(L1713))</f>
        <v>502.53</v>
      </c>
      <c r="N1713" t="str">
        <f>_xlfn.XLOOKUP(Table4[[#This Row],[Product_ID]],Product_Dim[Product_ID],Product_Dim[Product_Name],"Missing")</f>
        <v>Decorative Lamp Shade</v>
      </c>
      <c r="O1713" t="str">
        <f>_xlfn.XLOOKUP(Table4[[#This Row],[Product_ID]],Product_Dim[Product_ID],Product_Dim[Category],0)</f>
        <v>Home</v>
      </c>
      <c r="P1713">
        <f>_xlfn.XLOOKUP(Table4[[#This Row],[Product_ID]],Product_Dim[Product_ID],Product_Dim[Cost Cleaned2],"0")</f>
        <v>228.53</v>
      </c>
      <c r="Q1713" s="4">
        <f>IFERROR(Table4[[#This Row],[Total Amount]]-Table4[[#This Row],[Cost]]*Table4[[#This Row],[Quantity]],0)</f>
        <v>274</v>
      </c>
    </row>
    <row r="1714" spans="1:17" x14ac:dyDescent="0.35">
      <c r="A1714" t="s">
        <v>3527</v>
      </c>
      <c r="B1714" s="1">
        <v>45548</v>
      </c>
      <c r="C1714" t="s">
        <v>273</v>
      </c>
      <c r="D1714" t="s">
        <v>1540</v>
      </c>
      <c r="E1714" t="s">
        <v>1798</v>
      </c>
      <c r="F1714" t="str">
        <f>_xlfn.XLOOKUP(Table4[[#This Row],[Store_ID]],Table2[Store_ID],Table2[Region],"Unknown")</f>
        <v>West</v>
      </c>
      <c r="G1714">
        <v>2</v>
      </c>
      <c r="H1714">
        <f>IF(ISBLANK(G1714),AVERAGE(Table4[Quantity]),(G1714))</f>
        <v>2</v>
      </c>
      <c r="I1714">
        <v>508.52</v>
      </c>
      <c r="J1714">
        <f>IF(ISBLANK(I1714),AVERAGE(Table4[Unit_Price]),(I1714))</f>
        <v>508.52</v>
      </c>
      <c r="K1714">
        <v>0.11</v>
      </c>
      <c r="L1714">
        <f>Table4[[#This Row],[Quantity cleaned]]*Table4[[#This Row],[Unit Price Cleaned]]*(1-Table4[[#This Row],[Discount]])</f>
        <v>905.16559999999993</v>
      </c>
      <c r="M1714">
        <f>IF(ISBLANK(L1714),AVERAGE(Table4[Total Amount]),(L1714))</f>
        <v>905.16559999999993</v>
      </c>
      <c r="N1714" t="str">
        <f>_xlfn.XLOOKUP(Table4[[#This Row],[Product_ID]],Product_Dim[Product_ID],Product_Dim[Product_Name],"Missing")</f>
        <v>Men's Graphic T-Shirt</v>
      </c>
      <c r="O1714" t="str">
        <f>_xlfn.XLOOKUP(Table4[[#This Row],[Product_ID]],Product_Dim[Product_ID],Product_Dim[Category],0)</f>
        <v>Clothing</v>
      </c>
      <c r="P1714">
        <f>_xlfn.XLOOKUP(Table4[[#This Row],[Product_ID]],Product_Dim[Product_ID],Product_Dim[Cost Cleaned2],"0")</f>
        <v>342.56</v>
      </c>
      <c r="Q1714" s="4">
        <f>IFERROR(Table4[[#This Row],[Total Amount]]-Table4[[#This Row],[Cost]]*Table4[[#This Row],[Quantity]],0)</f>
        <v>220.04559999999992</v>
      </c>
    </row>
    <row r="1715" spans="1:17" x14ac:dyDescent="0.35">
      <c r="A1715" t="s">
        <v>3528</v>
      </c>
      <c r="B1715" s="1">
        <v>45572</v>
      </c>
      <c r="C1715" t="s">
        <v>1438</v>
      </c>
      <c r="D1715" t="s">
        <v>1690</v>
      </c>
      <c r="E1715" t="s">
        <v>1760</v>
      </c>
      <c r="F1715" t="str">
        <f>_xlfn.XLOOKUP(Table4[[#This Row],[Store_ID]],Table2[Store_ID],Table2[Region],"Unknown")</f>
        <v>North</v>
      </c>
      <c r="G1715">
        <v>1</v>
      </c>
      <c r="H1715">
        <f>IF(ISBLANK(G1715),AVERAGE(Table4[Quantity]),(G1715))</f>
        <v>1</v>
      </c>
      <c r="I1715">
        <v>492</v>
      </c>
      <c r="J1715">
        <f>IF(ISBLANK(I1715),AVERAGE(Table4[Unit_Price]),(I1715))</f>
        <v>492</v>
      </c>
      <c r="K1715">
        <v>0.26</v>
      </c>
      <c r="L1715">
        <f>Table4[[#This Row],[Quantity cleaned]]*Table4[[#This Row],[Unit Price Cleaned]]*(1-Table4[[#This Row],[Discount]])</f>
        <v>364.08</v>
      </c>
      <c r="M1715">
        <f>IF(ISBLANK(L1715),AVERAGE(Table4[Total Amount]),(L1715))</f>
        <v>364.08</v>
      </c>
      <c r="N1715" t="str">
        <f>_xlfn.XLOOKUP(Table4[[#This Row],[Product_ID]],Product_Dim[Product_ID],Product_Dim[Product_Name],"Missing")</f>
        <v>Bluetooth Car Audio System</v>
      </c>
      <c r="O1715" t="str">
        <f>_xlfn.XLOOKUP(Table4[[#This Row],[Product_ID]],Product_Dim[Product_ID],Product_Dim[Category],0)</f>
        <v>Electronics</v>
      </c>
      <c r="P1715">
        <f>_xlfn.XLOOKUP(Table4[[#This Row],[Product_ID]],Product_Dim[Product_ID],Product_Dim[Cost Cleaned2],"0")</f>
        <v>403.71</v>
      </c>
      <c r="Q1715" s="4">
        <f>IFERROR(Table4[[#This Row],[Total Amount]]-Table4[[#This Row],[Cost]]*Table4[[#This Row],[Quantity]],0)</f>
        <v>-39.629999999999995</v>
      </c>
    </row>
    <row r="1716" spans="1:17" x14ac:dyDescent="0.35">
      <c r="A1716" t="s">
        <v>3529</v>
      </c>
      <c r="B1716" s="1">
        <v>45347</v>
      </c>
      <c r="C1716" t="s">
        <v>1487</v>
      </c>
      <c r="D1716" t="s">
        <v>1616</v>
      </c>
      <c r="E1716" t="s">
        <v>1793</v>
      </c>
      <c r="F1716" t="str">
        <f>_xlfn.XLOOKUP(Table4[[#This Row],[Store_ID]],Table2[Store_ID],Table2[Region],"Unknown")</f>
        <v>South</v>
      </c>
      <c r="G1716">
        <v>4</v>
      </c>
      <c r="H1716">
        <f>IF(ISBLANK(G1716),AVERAGE(Table4[Quantity]),(G1716))</f>
        <v>4</v>
      </c>
      <c r="I1716">
        <v>746.36</v>
      </c>
      <c r="J1716">
        <f>IF(ISBLANK(I1716),AVERAGE(Table4[Unit_Price]),(I1716))</f>
        <v>746.36</v>
      </c>
      <c r="K1716">
        <v>0.02</v>
      </c>
      <c r="L1716">
        <f>Table4[[#This Row],[Quantity cleaned]]*Table4[[#This Row],[Unit Price Cleaned]]*(1-Table4[[#This Row],[Discount]])</f>
        <v>2925.7312000000002</v>
      </c>
      <c r="M1716">
        <f>IF(ISBLANK(L1716),AVERAGE(Table4[Total Amount]),(L1716))</f>
        <v>2925.7312000000002</v>
      </c>
      <c r="N1716" t="str">
        <f>_xlfn.XLOOKUP(Table4[[#This Row],[Product_ID]],Product_Dim[Product_ID],Product_Dim[Product_Name],"Missing")</f>
        <v>Men's Casual Sneakers</v>
      </c>
      <c r="O1716" t="str">
        <f>_xlfn.XLOOKUP(Table4[[#This Row],[Product_ID]],Product_Dim[Product_ID],Product_Dim[Category],0)</f>
        <v>Clothing</v>
      </c>
      <c r="P1716">
        <f>_xlfn.XLOOKUP(Table4[[#This Row],[Product_ID]],Product_Dim[Product_ID],Product_Dim[Cost Cleaned2],"0")</f>
        <v>353.47</v>
      </c>
      <c r="Q1716" s="4">
        <f>IFERROR(Table4[[#This Row],[Total Amount]]-Table4[[#This Row],[Cost]]*Table4[[#This Row],[Quantity]],0)</f>
        <v>1511.8512000000001</v>
      </c>
    </row>
    <row r="1717" spans="1:17" x14ac:dyDescent="0.35">
      <c r="A1717" t="s">
        <v>3530</v>
      </c>
      <c r="B1717" s="1">
        <v>45823</v>
      </c>
      <c r="C1717" t="s">
        <v>1338</v>
      </c>
      <c r="D1717" t="s">
        <v>1566</v>
      </c>
      <c r="E1717" t="s">
        <v>1751</v>
      </c>
      <c r="F1717" t="str">
        <f>_xlfn.XLOOKUP(Table4[[#This Row],[Store_ID]],Table2[Store_ID],Table2[Region],"Unknown")</f>
        <v>North</v>
      </c>
      <c r="G1717">
        <v>1</v>
      </c>
      <c r="H1717">
        <f>IF(ISBLANK(G1717),AVERAGE(Table4[Quantity]),(G1717))</f>
        <v>1</v>
      </c>
      <c r="I1717">
        <v>120.83</v>
      </c>
      <c r="J1717">
        <f>IF(ISBLANK(I1717),AVERAGE(Table4[Unit_Price]),(I1717))</f>
        <v>120.83</v>
      </c>
      <c r="K1717">
        <v>0.08</v>
      </c>
      <c r="L1717">
        <f>Table4[[#This Row],[Quantity cleaned]]*Table4[[#This Row],[Unit Price Cleaned]]*(1-Table4[[#This Row],[Discount]])</f>
        <v>111.1636</v>
      </c>
      <c r="M1717">
        <f>IF(ISBLANK(L1717),AVERAGE(Table4[Total Amount]),(L1717))</f>
        <v>111.1636</v>
      </c>
      <c r="N1717" t="str">
        <f>_xlfn.XLOOKUP(Table4[[#This Row],[Product_ID]],Product_Dim[Product_ID],Product_Dim[Product_Name],"Missing")</f>
        <v>Hair Strengthening Shampoo</v>
      </c>
      <c r="O1717" t="str">
        <f>_xlfn.XLOOKUP(Table4[[#This Row],[Product_ID]],Product_Dim[Product_ID],Product_Dim[Category],0)</f>
        <v>Beauty</v>
      </c>
      <c r="P1717">
        <f>_xlfn.XLOOKUP(Table4[[#This Row],[Product_ID]],Product_Dim[Product_ID],Product_Dim[Cost Cleaned2],"0")</f>
        <v>115.82</v>
      </c>
      <c r="Q1717" s="4">
        <f>IFERROR(Table4[[#This Row],[Total Amount]]-Table4[[#This Row],[Cost]]*Table4[[#This Row],[Quantity]],0)</f>
        <v>-4.6563999999999908</v>
      </c>
    </row>
    <row r="1718" spans="1:17" x14ac:dyDescent="0.35">
      <c r="A1718" t="s">
        <v>3531</v>
      </c>
      <c r="B1718" s="1">
        <v>45394</v>
      </c>
      <c r="C1718" t="s">
        <v>1238</v>
      </c>
      <c r="D1718" t="s">
        <v>1696</v>
      </c>
      <c r="E1718" t="s">
        <v>1804</v>
      </c>
      <c r="F1718" t="str">
        <f>_xlfn.XLOOKUP(Table4[[#This Row],[Store_ID]],Table2[Store_ID],Table2[Region],"Unknown")</f>
        <v>East</v>
      </c>
      <c r="G1718">
        <v>2</v>
      </c>
      <c r="H1718">
        <f>IF(ISBLANK(G1718),AVERAGE(Table4[Quantity]),(G1718))</f>
        <v>2</v>
      </c>
      <c r="I1718">
        <v>68.31</v>
      </c>
      <c r="J1718">
        <f>IF(ISBLANK(I1718),AVERAGE(Table4[Unit_Price]),(I1718))</f>
        <v>68.31</v>
      </c>
      <c r="K1718">
        <v>0.28999999999999998</v>
      </c>
      <c r="L1718">
        <f>Table4[[#This Row],[Quantity cleaned]]*Table4[[#This Row],[Unit Price Cleaned]]*(1-Table4[[#This Row],[Discount]])</f>
        <v>97.000199999999992</v>
      </c>
      <c r="M1718">
        <f>IF(ISBLANK(L1718),AVERAGE(Table4[Total Amount]),(L1718))</f>
        <v>97.000199999999992</v>
      </c>
      <c r="N1718" t="str">
        <f>_xlfn.XLOOKUP(Table4[[#This Row],[Product_ID]],Product_Dim[Product_ID],Product_Dim[Product_Name],"Missing")</f>
        <v>WiFi Mesh Router</v>
      </c>
      <c r="O1718" t="str">
        <f>_xlfn.XLOOKUP(Table4[[#This Row],[Product_ID]],Product_Dim[Product_ID],Product_Dim[Category],0)</f>
        <v>Electronics</v>
      </c>
      <c r="P1718">
        <f>_xlfn.XLOOKUP(Table4[[#This Row],[Product_ID]],Product_Dim[Product_ID],Product_Dim[Cost Cleaned2],"0")</f>
        <v>480.9</v>
      </c>
      <c r="Q1718" s="4">
        <f>IFERROR(Table4[[#This Row],[Total Amount]]-Table4[[#This Row],[Cost]]*Table4[[#This Row],[Quantity]],0)</f>
        <v>-864.7998</v>
      </c>
    </row>
    <row r="1719" spans="1:17" x14ac:dyDescent="0.35">
      <c r="A1719" t="s">
        <v>3532</v>
      </c>
      <c r="B1719" s="1">
        <v>45265</v>
      </c>
      <c r="C1719" t="s">
        <v>225</v>
      </c>
      <c r="D1719" t="s">
        <v>1586</v>
      </c>
      <c r="E1719" t="s">
        <v>1804</v>
      </c>
      <c r="F1719" t="str">
        <f>_xlfn.XLOOKUP(Table4[[#This Row],[Store_ID]],Table2[Store_ID],Table2[Region],"Unknown")</f>
        <v>East</v>
      </c>
      <c r="G1719">
        <v>2</v>
      </c>
      <c r="H1719">
        <f>IF(ISBLANK(G1719),AVERAGE(Table4[Quantity]),(G1719))</f>
        <v>2</v>
      </c>
      <c r="I1719">
        <v>761.71</v>
      </c>
      <c r="J1719">
        <f>IF(ISBLANK(I1719),AVERAGE(Table4[Unit_Price]),(I1719))</f>
        <v>761.71</v>
      </c>
      <c r="K1719">
        <v>0.02</v>
      </c>
      <c r="L1719">
        <f>Table4[[#This Row],[Quantity cleaned]]*Table4[[#This Row],[Unit Price Cleaned]]*(1-Table4[[#This Row],[Discount]])</f>
        <v>1492.9516000000001</v>
      </c>
      <c r="M1719">
        <f>IF(ISBLANK(L1719),AVERAGE(Table4[Total Amount]),(L1719))</f>
        <v>1492.9516000000001</v>
      </c>
      <c r="N1719" t="str">
        <f>_xlfn.XLOOKUP(Table4[[#This Row],[Product_ID]],Product_Dim[Product_ID],Product_Dim[Product_Name],"Missing")</f>
        <v>Carbon Fiber Tennis Racket</v>
      </c>
      <c r="O1719" t="str">
        <f>_xlfn.XLOOKUP(Table4[[#This Row],[Product_ID]],Product_Dim[Product_ID],Product_Dim[Category],0)</f>
        <v>Sports</v>
      </c>
      <c r="P1719">
        <f>_xlfn.XLOOKUP(Table4[[#This Row],[Product_ID]],Product_Dim[Product_ID],Product_Dim[Cost Cleaned2],"0")</f>
        <v>484.62</v>
      </c>
      <c r="Q1719" s="4">
        <f>IFERROR(Table4[[#This Row],[Total Amount]]-Table4[[#This Row],[Cost]]*Table4[[#This Row],[Quantity]],0)</f>
        <v>523.71160000000009</v>
      </c>
    </row>
    <row r="1720" spans="1:17" x14ac:dyDescent="0.35">
      <c r="A1720" t="s">
        <v>3533</v>
      </c>
      <c r="B1720" s="1">
        <v>45261</v>
      </c>
      <c r="C1720" t="s">
        <v>239</v>
      </c>
      <c r="D1720" t="s">
        <v>1698</v>
      </c>
      <c r="E1720" t="s">
        <v>1760</v>
      </c>
      <c r="F1720" t="str">
        <f>_xlfn.XLOOKUP(Table4[[#This Row],[Store_ID]],Table2[Store_ID],Table2[Region],"Unknown")</f>
        <v>North</v>
      </c>
      <c r="G1720">
        <v>4</v>
      </c>
      <c r="H1720">
        <f>IF(ISBLANK(G1720),AVERAGE(Table4[Quantity]),(G1720))</f>
        <v>4</v>
      </c>
      <c r="I1720">
        <v>346.37</v>
      </c>
      <c r="J1720">
        <f>IF(ISBLANK(I1720),AVERAGE(Table4[Unit_Price]),(I1720))</f>
        <v>346.37</v>
      </c>
      <c r="K1720">
        <v>0.18</v>
      </c>
      <c r="L1720">
        <f>Table4[[#This Row],[Quantity cleaned]]*Table4[[#This Row],[Unit Price Cleaned]]*(1-Table4[[#This Row],[Discount]])</f>
        <v>1136.0936000000002</v>
      </c>
      <c r="M1720">
        <f>IF(ISBLANK(L1720),AVERAGE(Table4[Total Amount]),(L1720))</f>
        <v>1136.0936000000002</v>
      </c>
      <c r="N1720" t="str">
        <f>_xlfn.XLOOKUP(Table4[[#This Row],[Product_ID]],Product_Dim[Product_ID],Product_Dim[Product_Name],"Missing")</f>
        <v>Essential Oil Diffuser</v>
      </c>
      <c r="O1720" t="str">
        <f>_xlfn.XLOOKUP(Table4[[#This Row],[Product_ID]],Product_Dim[Product_ID],Product_Dim[Category],0)</f>
        <v>Home</v>
      </c>
      <c r="P1720">
        <f>_xlfn.XLOOKUP(Table4[[#This Row],[Product_ID]],Product_Dim[Product_ID],Product_Dim[Cost Cleaned2],"0")</f>
        <v>325.26</v>
      </c>
      <c r="Q1720" s="4">
        <f>IFERROR(Table4[[#This Row],[Total Amount]]-Table4[[#This Row],[Cost]]*Table4[[#This Row],[Quantity]],0)</f>
        <v>-164.94639999999981</v>
      </c>
    </row>
    <row r="1721" spans="1:17" x14ac:dyDescent="0.35">
      <c r="A1721" t="s">
        <v>3534</v>
      </c>
      <c r="B1721" s="1">
        <v>45702</v>
      </c>
      <c r="C1721" t="s">
        <v>35</v>
      </c>
      <c r="D1721" t="s">
        <v>1652</v>
      </c>
      <c r="E1721" t="s">
        <v>1788</v>
      </c>
      <c r="F1721" t="str">
        <f>_xlfn.XLOOKUP(Table4[[#This Row],[Store_ID]],Table2[Store_ID],Table2[Region],"Unknown")</f>
        <v>North</v>
      </c>
      <c r="G1721">
        <v>1</v>
      </c>
      <c r="H1721">
        <f>IF(ISBLANK(G1721),AVERAGE(Table4[Quantity]),(G1721))</f>
        <v>1</v>
      </c>
      <c r="I1721">
        <v>846.3</v>
      </c>
      <c r="J1721">
        <f>IF(ISBLANK(I1721),AVERAGE(Table4[Unit_Price]),(I1721))</f>
        <v>846.3</v>
      </c>
      <c r="K1721">
        <v>0.14000000000000001</v>
      </c>
      <c r="L1721">
        <f>Table4[[#This Row],[Quantity cleaned]]*Table4[[#This Row],[Unit Price Cleaned]]*(1-Table4[[#This Row],[Discount]])</f>
        <v>727.81799999999998</v>
      </c>
      <c r="M1721">
        <f>IF(ISBLANK(L1721),AVERAGE(Table4[Total Amount]),(L1721))</f>
        <v>727.81799999999998</v>
      </c>
      <c r="N1721" t="str">
        <f>_xlfn.XLOOKUP(Table4[[#This Row],[Product_ID]],Product_Dim[Product_ID],Product_Dim[Product_Name],"Missing")</f>
        <v>Ceramic Plant Pot</v>
      </c>
      <c r="O1721" t="str">
        <f>_xlfn.XLOOKUP(Table4[[#This Row],[Product_ID]],Product_Dim[Product_ID],Product_Dim[Category],0)</f>
        <v>Home</v>
      </c>
      <c r="P1721">
        <f>_xlfn.XLOOKUP(Table4[[#This Row],[Product_ID]],Product_Dim[Product_ID],Product_Dim[Cost Cleaned2],"0")</f>
        <v>81.75</v>
      </c>
      <c r="Q1721" s="4">
        <f>IFERROR(Table4[[#This Row],[Total Amount]]-Table4[[#This Row],[Cost]]*Table4[[#This Row],[Quantity]],0)</f>
        <v>646.06799999999998</v>
      </c>
    </row>
    <row r="1722" spans="1:17" x14ac:dyDescent="0.35">
      <c r="A1722" t="s">
        <v>3535</v>
      </c>
      <c r="B1722" s="1">
        <v>45624</v>
      </c>
      <c r="C1722" t="s">
        <v>1335</v>
      </c>
      <c r="D1722" t="s">
        <v>1537</v>
      </c>
      <c r="E1722" t="s">
        <v>1807</v>
      </c>
      <c r="F1722" t="str">
        <f>_xlfn.XLOOKUP(Table4[[#This Row],[Store_ID]],Table2[Store_ID],Table2[Region],"Unknown")</f>
        <v>East</v>
      </c>
      <c r="G1722">
        <v>1</v>
      </c>
      <c r="H1722">
        <f>IF(ISBLANK(G1722),AVERAGE(Table4[Quantity]),(G1722))</f>
        <v>1</v>
      </c>
      <c r="I1722">
        <v>458.97</v>
      </c>
      <c r="J1722">
        <f>IF(ISBLANK(I1722),AVERAGE(Table4[Unit_Price]),(I1722))</f>
        <v>458.97</v>
      </c>
      <c r="K1722">
        <v>0.1</v>
      </c>
      <c r="L1722">
        <f>Table4[[#This Row],[Quantity cleaned]]*Table4[[#This Row],[Unit Price Cleaned]]*(1-Table4[[#This Row],[Discount]])</f>
        <v>413.07300000000004</v>
      </c>
      <c r="M1722">
        <f>IF(ISBLANK(L1722),AVERAGE(Table4[Total Amount]),(L1722))</f>
        <v>413.07300000000004</v>
      </c>
      <c r="N1722" t="str">
        <f>_xlfn.XLOOKUP(Table4[[#This Row],[Product_ID]],Product_Dim[Product_ID],Product_Dim[Product_Name],"Missing")</f>
        <v>Brother Laser Printer</v>
      </c>
      <c r="O1722" t="str">
        <f>_xlfn.XLOOKUP(Table4[[#This Row],[Product_ID]],Product_Dim[Product_ID],Product_Dim[Category],0)</f>
        <v>Electronics</v>
      </c>
      <c r="P1722">
        <f>_xlfn.XLOOKUP(Table4[[#This Row],[Product_ID]],Product_Dim[Product_ID],Product_Dim[Cost Cleaned2],"0")</f>
        <v>112.42</v>
      </c>
      <c r="Q1722" s="4">
        <f>IFERROR(Table4[[#This Row],[Total Amount]]-Table4[[#This Row],[Cost]]*Table4[[#This Row],[Quantity]],0)</f>
        <v>300.65300000000002</v>
      </c>
    </row>
    <row r="1723" spans="1:17" x14ac:dyDescent="0.35">
      <c r="A1723" t="s">
        <v>3536</v>
      </c>
      <c r="B1723" s="1">
        <v>45736</v>
      </c>
      <c r="C1723" t="s">
        <v>912</v>
      </c>
      <c r="D1723" t="s">
        <v>1628</v>
      </c>
      <c r="E1723" t="s">
        <v>1773</v>
      </c>
      <c r="F1723" t="str">
        <f>_xlfn.XLOOKUP(Table4[[#This Row],[Store_ID]],Table2[Store_ID],Table2[Region],"Unknown")</f>
        <v>South</v>
      </c>
      <c r="G1723">
        <v>2</v>
      </c>
      <c r="H1723">
        <f>IF(ISBLANK(G1723),AVERAGE(Table4[Quantity]),(G1723))</f>
        <v>2</v>
      </c>
      <c r="I1723">
        <v>536.61</v>
      </c>
      <c r="J1723">
        <f>IF(ISBLANK(I1723),AVERAGE(Table4[Unit_Price]),(I1723))</f>
        <v>536.61</v>
      </c>
      <c r="K1723">
        <v>0.14000000000000001</v>
      </c>
      <c r="L1723">
        <f>Table4[[#This Row],[Quantity cleaned]]*Table4[[#This Row],[Unit Price Cleaned]]*(1-Table4[[#This Row],[Discount]])</f>
        <v>922.9692</v>
      </c>
      <c r="M1723">
        <f>IF(ISBLANK(L1723),AVERAGE(Table4[Total Amount]),(L1723))</f>
        <v>922.9692</v>
      </c>
      <c r="N1723" t="str">
        <f>_xlfn.XLOOKUP(Table4[[#This Row],[Product_ID]],Product_Dim[Product_ID],Product_Dim[Product_Name],"Missing")</f>
        <v>USB External Hard Drive</v>
      </c>
      <c r="O1723" t="str">
        <f>_xlfn.XLOOKUP(Table4[[#This Row],[Product_ID]],Product_Dim[Product_ID],Product_Dim[Category],0)</f>
        <v>Electronics</v>
      </c>
      <c r="P1723">
        <f>_xlfn.XLOOKUP(Table4[[#This Row],[Product_ID]],Product_Dim[Product_ID],Product_Dim[Cost Cleaned2],"0")</f>
        <v>253.33</v>
      </c>
      <c r="Q1723" s="4">
        <f>IFERROR(Table4[[#This Row],[Total Amount]]-Table4[[#This Row],[Cost]]*Table4[[#This Row],[Quantity]],0)</f>
        <v>416.30919999999998</v>
      </c>
    </row>
    <row r="1724" spans="1:17" x14ac:dyDescent="0.35">
      <c r="A1724" t="s">
        <v>3537</v>
      </c>
      <c r="B1724" s="1">
        <v>45709</v>
      </c>
      <c r="C1724" t="s">
        <v>1299</v>
      </c>
      <c r="D1724" t="s">
        <v>1658</v>
      </c>
      <c r="E1724" t="s">
        <v>1746</v>
      </c>
      <c r="F1724" t="str">
        <f>_xlfn.XLOOKUP(Table4[[#This Row],[Store_ID]],Table2[Store_ID],Table2[Region],"Unknown")</f>
        <v>East</v>
      </c>
      <c r="G1724">
        <v>3</v>
      </c>
      <c r="H1724">
        <f>IF(ISBLANK(G1724),AVERAGE(Table4[Quantity]),(G1724))</f>
        <v>3</v>
      </c>
      <c r="I1724">
        <v>130.41</v>
      </c>
      <c r="J1724">
        <f>IF(ISBLANK(I1724),AVERAGE(Table4[Unit_Price]),(I1724))</f>
        <v>130.41</v>
      </c>
      <c r="K1724">
        <v>0.14000000000000001</v>
      </c>
      <c r="L1724">
        <f>Table4[[#This Row],[Quantity cleaned]]*Table4[[#This Row],[Unit Price Cleaned]]*(1-Table4[[#This Row],[Discount]])</f>
        <v>336.45780000000002</v>
      </c>
      <c r="M1724">
        <f>IF(ISBLANK(L1724),AVERAGE(Table4[Total Amount]),(L1724))</f>
        <v>336.45780000000002</v>
      </c>
      <c r="N1724" t="str">
        <f>_xlfn.XLOOKUP(Table4[[#This Row],[Product_ID]],Product_Dim[Product_ID],Product_Dim[Product_Name],"Missing")</f>
        <v>Womens Cotton Scarf</v>
      </c>
      <c r="O1724" t="str">
        <f>_xlfn.XLOOKUP(Table4[[#This Row],[Product_ID]],Product_Dim[Product_ID],Product_Dim[Category],0)</f>
        <v>Clothing</v>
      </c>
      <c r="P1724">
        <f>_xlfn.XLOOKUP(Table4[[#This Row],[Product_ID]],Product_Dim[Product_ID],Product_Dim[Cost Cleaned2],"0")</f>
        <v>113.83</v>
      </c>
      <c r="Q1724" s="4">
        <f>IFERROR(Table4[[#This Row],[Total Amount]]-Table4[[#This Row],[Cost]]*Table4[[#This Row],[Quantity]],0)</f>
        <v>-5.0321999999999889</v>
      </c>
    </row>
    <row r="1725" spans="1:17" x14ac:dyDescent="0.35">
      <c r="A1725" t="s">
        <v>3538</v>
      </c>
      <c r="B1725" s="1">
        <v>45738</v>
      </c>
      <c r="C1725" t="s">
        <v>1519</v>
      </c>
      <c r="D1725" t="s">
        <v>1720</v>
      </c>
      <c r="E1725" t="s">
        <v>1788</v>
      </c>
      <c r="F1725" t="str">
        <f>_xlfn.XLOOKUP(Table4[[#This Row],[Store_ID]],Table2[Store_ID],Table2[Region],"Unknown")</f>
        <v>North</v>
      </c>
      <c r="G1725">
        <v>4</v>
      </c>
      <c r="H1725">
        <f>IF(ISBLANK(G1725),AVERAGE(Table4[Quantity]),(G1725))</f>
        <v>4</v>
      </c>
      <c r="I1725">
        <v>706.67</v>
      </c>
      <c r="J1725">
        <f>IF(ISBLANK(I1725),AVERAGE(Table4[Unit_Price]),(I1725))</f>
        <v>706.67</v>
      </c>
      <c r="K1725">
        <v>0.01</v>
      </c>
      <c r="L1725">
        <f>Table4[[#This Row],[Quantity cleaned]]*Table4[[#This Row],[Unit Price Cleaned]]*(1-Table4[[#This Row],[Discount]])</f>
        <v>2798.4132</v>
      </c>
      <c r="M1725">
        <f>IF(ISBLANK(L1725),AVERAGE(Table4[Total Amount]),(L1725))</f>
        <v>2798.4132</v>
      </c>
      <c r="N1725" t="str">
        <f>_xlfn.XLOOKUP(Table4[[#This Row],[Product_ID]],Product_Dim[Product_ID],Product_Dim[Product_Name],"Missing")</f>
        <v>Face Foundation Kit</v>
      </c>
      <c r="O1725" t="str">
        <f>_xlfn.XLOOKUP(Table4[[#This Row],[Product_ID]],Product_Dim[Product_ID],Product_Dim[Category],0)</f>
        <v>Beauty</v>
      </c>
      <c r="P1725">
        <f>_xlfn.XLOOKUP(Table4[[#This Row],[Product_ID]],Product_Dim[Product_ID],Product_Dim[Cost Cleaned2],"0")</f>
        <v>183.04</v>
      </c>
      <c r="Q1725" s="4">
        <f>IFERROR(Table4[[#This Row],[Total Amount]]-Table4[[#This Row],[Cost]]*Table4[[#This Row],[Quantity]],0)</f>
        <v>2066.2532000000001</v>
      </c>
    </row>
    <row r="1726" spans="1:17" x14ac:dyDescent="0.35">
      <c r="A1726" t="s">
        <v>3539</v>
      </c>
      <c r="B1726" s="1">
        <v>45685</v>
      </c>
      <c r="C1726" t="s">
        <v>1218</v>
      </c>
      <c r="D1726" t="s">
        <v>1596</v>
      </c>
      <c r="E1726" t="s">
        <v>1760</v>
      </c>
      <c r="F1726" t="str">
        <f>_xlfn.XLOOKUP(Table4[[#This Row],[Store_ID]],Table2[Store_ID],Table2[Region],"Unknown")</f>
        <v>North</v>
      </c>
      <c r="G1726">
        <v>3</v>
      </c>
      <c r="H1726">
        <f>IF(ISBLANK(G1726),AVERAGE(Table4[Quantity]),(G1726))</f>
        <v>3</v>
      </c>
      <c r="I1726">
        <v>523.45000000000005</v>
      </c>
      <c r="J1726">
        <f>IF(ISBLANK(I1726),AVERAGE(Table4[Unit_Price]),(I1726))</f>
        <v>523.45000000000005</v>
      </c>
      <c r="K1726">
        <v>0.17</v>
      </c>
      <c r="L1726">
        <f>Table4[[#This Row],[Quantity cleaned]]*Table4[[#This Row],[Unit Price Cleaned]]*(1-Table4[[#This Row],[Discount]])</f>
        <v>1303.3905</v>
      </c>
      <c r="M1726">
        <f>IF(ISBLANK(L1726),AVERAGE(Table4[Total Amount]),(L1726))</f>
        <v>1303.3905</v>
      </c>
      <c r="N1726" t="str">
        <f>_xlfn.XLOOKUP(Table4[[#This Row],[Product_ID]],Product_Dim[Product_ID],Product_Dim[Product_Name],"Missing")</f>
        <v>Decorative Floor Vase</v>
      </c>
      <c r="O1726" t="str">
        <f>_xlfn.XLOOKUP(Table4[[#This Row],[Product_ID]],Product_Dim[Product_ID],Product_Dim[Category],0)</f>
        <v>Home</v>
      </c>
      <c r="P1726">
        <f>_xlfn.XLOOKUP(Table4[[#This Row],[Product_ID]],Product_Dim[Product_ID],Product_Dim[Cost Cleaned2],"0")</f>
        <v>254.04361702127662</v>
      </c>
      <c r="Q1726" s="4">
        <f>IFERROR(Table4[[#This Row],[Total Amount]]-Table4[[#This Row],[Cost]]*Table4[[#This Row],[Quantity]],0)</f>
        <v>541.25964893617015</v>
      </c>
    </row>
    <row r="1727" spans="1:17" x14ac:dyDescent="0.35">
      <c r="A1727" t="s">
        <v>3540</v>
      </c>
      <c r="B1727" s="1">
        <v>45701</v>
      </c>
      <c r="C1727" t="s">
        <v>43</v>
      </c>
      <c r="D1727" t="s">
        <v>1724</v>
      </c>
      <c r="E1727" t="s">
        <v>1804</v>
      </c>
      <c r="F1727" t="str">
        <f>_xlfn.XLOOKUP(Table4[[#This Row],[Store_ID]],Table2[Store_ID],Table2[Region],"Unknown")</f>
        <v>East</v>
      </c>
      <c r="G1727">
        <v>3</v>
      </c>
      <c r="H1727">
        <f>IF(ISBLANK(G1727),AVERAGE(Table4[Quantity]),(G1727))</f>
        <v>3</v>
      </c>
      <c r="I1727">
        <v>482.2</v>
      </c>
      <c r="J1727">
        <f>IF(ISBLANK(I1727),AVERAGE(Table4[Unit_Price]),(I1727))</f>
        <v>482.2</v>
      </c>
      <c r="K1727">
        <v>0.23</v>
      </c>
      <c r="L1727">
        <f>Table4[[#This Row],[Quantity cleaned]]*Table4[[#This Row],[Unit Price Cleaned]]*(1-Table4[[#This Row],[Discount]])</f>
        <v>1113.8820000000001</v>
      </c>
      <c r="M1727">
        <f>IF(ISBLANK(L1727),AVERAGE(Table4[Total Amount]),(L1727))</f>
        <v>1113.8820000000001</v>
      </c>
      <c r="N1727" t="str">
        <f>_xlfn.XLOOKUP(Table4[[#This Row],[Product_ID]],Product_Dim[Product_ID],Product_Dim[Product_Name],"Missing")</f>
        <v>Women's High Heels</v>
      </c>
      <c r="O1727" t="str">
        <f>_xlfn.XLOOKUP(Table4[[#This Row],[Product_ID]],Product_Dim[Product_ID],Product_Dim[Category],0)</f>
        <v>Clothing</v>
      </c>
      <c r="P1727">
        <f>_xlfn.XLOOKUP(Table4[[#This Row],[Product_ID]],Product_Dim[Product_ID],Product_Dim[Cost Cleaned2],"0")</f>
        <v>438.25</v>
      </c>
      <c r="Q1727" s="4">
        <f>IFERROR(Table4[[#This Row],[Total Amount]]-Table4[[#This Row],[Cost]]*Table4[[#This Row],[Quantity]],0)</f>
        <v>-200.86799999999994</v>
      </c>
    </row>
    <row r="1728" spans="1:17" x14ac:dyDescent="0.35">
      <c r="A1728" t="s">
        <v>3541</v>
      </c>
      <c r="B1728" s="1">
        <v>45745</v>
      </c>
      <c r="C1728" t="s">
        <v>423</v>
      </c>
      <c r="D1728" t="s">
        <v>1668</v>
      </c>
      <c r="E1728" t="s">
        <v>1767</v>
      </c>
      <c r="F1728" t="str">
        <f>_xlfn.XLOOKUP(Table4[[#This Row],[Store_ID]],Table2[Store_ID],Table2[Region],"Unknown")</f>
        <v>North</v>
      </c>
      <c r="G1728">
        <v>4</v>
      </c>
      <c r="H1728">
        <f>IF(ISBLANK(G1728),AVERAGE(Table4[Quantity]),(G1728))</f>
        <v>4</v>
      </c>
      <c r="I1728">
        <v>688.86</v>
      </c>
      <c r="J1728">
        <f>IF(ISBLANK(I1728),AVERAGE(Table4[Unit_Price]),(I1728))</f>
        <v>688.86</v>
      </c>
      <c r="K1728">
        <v>0.02</v>
      </c>
      <c r="L1728">
        <f>Table4[[#This Row],[Quantity cleaned]]*Table4[[#This Row],[Unit Price Cleaned]]*(1-Table4[[#This Row],[Discount]])</f>
        <v>2700.3312000000001</v>
      </c>
      <c r="M1728">
        <f>IF(ISBLANK(L1728),AVERAGE(Table4[Total Amount]),(L1728))</f>
        <v>2700.3312000000001</v>
      </c>
      <c r="N1728" t="str">
        <f>_xlfn.XLOOKUP(Table4[[#This Row],[Product_ID]],Product_Dim[Product_ID],Product_Dim[Product_Name],"Missing")</f>
        <v>Organic Sunscreen Lotion</v>
      </c>
      <c r="O1728" t="str">
        <f>_xlfn.XLOOKUP(Table4[[#This Row],[Product_ID]],Product_Dim[Product_ID],Product_Dim[Category],0)</f>
        <v>Beauty</v>
      </c>
      <c r="P1728">
        <f>_xlfn.XLOOKUP(Table4[[#This Row],[Product_ID]],Product_Dim[Product_ID],Product_Dim[Cost Cleaned2],"0")</f>
        <v>266.86</v>
      </c>
      <c r="Q1728" s="4">
        <f>IFERROR(Table4[[#This Row],[Total Amount]]-Table4[[#This Row],[Cost]]*Table4[[#This Row],[Quantity]],0)</f>
        <v>1632.8912</v>
      </c>
    </row>
    <row r="1729" spans="1:17" x14ac:dyDescent="0.35">
      <c r="A1729" t="s">
        <v>3542</v>
      </c>
      <c r="B1729" s="1">
        <v>45214</v>
      </c>
      <c r="C1729" t="s">
        <v>95</v>
      </c>
      <c r="D1729" t="s">
        <v>1566</v>
      </c>
      <c r="E1729" t="s">
        <v>1746</v>
      </c>
      <c r="F1729" t="str">
        <f>_xlfn.XLOOKUP(Table4[[#This Row],[Store_ID]],Table2[Store_ID],Table2[Region],"Unknown")</f>
        <v>East</v>
      </c>
      <c r="G1729">
        <v>1</v>
      </c>
      <c r="H1729">
        <f>IF(ISBLANK(G1729),AVERAGE(Table4[Quantity]),(G1729))</f>
        <v>1</v>
      </c>
      <c r="I1729">
        <v>145.47999999999999</v>
      </c>
      <c r="J1729">
        <f>IF(ISBLANK(I1729),AVERAGE(Table4[Unit_Price]),(I1729))</f>
        <v>145.47999999999999</v>
      </c>
      <c r="K1729">
        <v>0.1</v>
      </c>
      <c r="L1729">
        <f>Table4[[#This Row],[Quantity cleaned]]*Table4[[#This Row],[Unit Price Cleaned]]*(1-Table4[[#This Row],[Discount]])</f>
        <v>130.93199999999999</v>
      </c>
      <c r="M1729">
        <f>IF(ISBLANK(L1729),AVERAGE(Table4[Total Amount]),(L1729))</f>
        <v>130.93199999999999</v>
      </c>
      <c r="N1729" t="str">
        <f>_xlfn.XLOOKUP(Table4[[#This Row],[Product_ID]],Product_Dim[Product_ID],Product_Dim[Product_Name],"Missing")</f>
        <v>Hair Strengthening Shampoo</v>
      </c>
      <c r="O1729" t="str">
        <f>_xlfn.XLOOKUP(Table4[[#This Row],[Product_ID]],Product_Dim[Product_ID],Product_Dim[Category],0)</f>
        <v>Beauty</v>
      </c>
      <c r="P1729">
        <f>_xlfn.XLOOKUP(Table4[[#This Row],[Product_ID]],Product_Dim[Product_ID],Product_Dim[Cost Cleaned2],"0")</f>
        <v>115.82</v>
      </c>
      <c r="Q1729" s="4">
        <f>IFERROR(Table4[[#This Row],[Total Amount]]-Table4[[#This Row],[Cost]]*Table4[[#This Row],[Quantity]],0)</f>
        <v>15.111999999999995</v>
      </c>
    </row>
    <row r="1730" spans="1:17" x14ac:dyDescent="0.35">
      <c r="A1730" t="s">
        <v>3543</v>
      </c>
      <c r="B1730" s="1">
        <v>45547</v>
      </c>
      <c r="C1730" t="s">
        <v>193</v>
      </c>
      <c r="D1730" t="s">
        <v>1604</v>
      </c>
      <c r="E1730" t="s">
        <v>1786</v>
      </c>
      <c r="F1730" t="str">
        <f>_xlfn.XLOOKUP(Table4[[#This Row],[Store_ID]],Table2[Store_ID],Table2[Region],"Unknown")</f>
        <v>South</v>
      </c>
      <c r="G1730">
        <v>4</v>
      </c>
      <c r="H1730">
        <f>IF(ISBLANK(G1730),AVERAGE(Table4[Quantity]),(G1730))</f>
        <v>4</v>
      </c>
      <c r="I1730">
        <v>862.25</v>
      </c>
      <c r="J1730">
        <f>IF(ISBLANK(I1730),AVERAGE(Table4[Unit_Price]),(I1730))</f>
        <v>862.25</v>
      </c>
      <c r="K1730">
        <v>0.28000000000000003</v>
      </c>
      <c r="L1730">
        <f>Table4[[#This Row],[Quantity cleaned]]*Table4[[#This Row],[Unit Price Cleaned]]*(1-Table4[[#This Row],[Discount]])</f>
        <v>2483.2799999999997</v>
      </c>
      <c r="M1730">
        <f>IF(ISBLANK(L1730),AVERAGE(Table4[Total Amount]),(L1730))</f>
        <v>2483.2799999999997</v>
      </c>
      <c r="N1730" t="str">
        <f>_xlfn.XLOOKUP(Table4[[#This Row],[Product_ID]],Product_Dim[Product_ID],Product_Dim[Product_Name],"Missing")</f>
        <v>Basketball</v>
      </c>
      <c r="O1730" t="str">
        <f>_xlfn.XLOOKUP(Table4[[#This Row],[Product_ID]],Product_Dim[Product_ID],Product_Dim[Category],0)</f>
        <v>Sports</v>
      </c>
      <c r="P1730">
        <f>_xlfn.XLOOKUP(Table4[[#This Row],[Product_ID]],Product_Dim[Product_ID],Product_Dim[Cost Cleaned2],"0")</f>
        <v>204.39</v>
      </c>
      <c r="Q1730" s="4">
        <f>IFERROR(Table4[[#This Row],[Total Amount]]-Table4[[#This Row],[Cost]]*Table4[[#This Row],[Quantity]],0)</f>
        <v>1665.7199999999998</v>
      </c>
    </row>
    <row r="1731" spans="1:17" x14ac:dyDescent="0.35">
      <c r="A1731" t="s">
        <v>3544</v>
      </c>
      <c r="B1731" s="1">
        <v>45296</v>
      </c>
      <c r="C1731" t="s">
        <v>921</v>
      </c>
      <c r="D1731" t="s">
        <v>1540</v>
      </c>
      <c r="E1731" t="s">
        <v>1793</v>
      </c>
      <c r="F1731" t="str">
        <f>_xlfn.XLOOKUP(Table4[[#This Row],[Store_ID]],Table2[Store_ID],Table2[Region],"Unknown")</f>
        <v>South</v>
      </c>
      <c r="G1731">
        <v>4</v>
      </c>
      <c r="H1731">
        <f>IF(ISBLANK(G1731),AVERAGE(Table4[Quantity]),(G1731))</f>
        <v>4</v>
      </c>
      <c r="I1731">
        <v>146.12</v>
      </c>
      <c r="J1731">
        <f>IF(ISBLANK(I1731),AVERAGE(Table4[Unit_Price]),(I1731))</f>
        <v>146.12</v>
      </c>
      <c r="K1731">
        <v>0.12</v>
      </c>
      <c r="L1731">
        <f>Table4[[#This Row],[Quantity cleaned]]*Table4[[#This Row],[Unit Price Cleaned]]*(1-Table4[[#This Row],[Discount]])</f>
        <v>514.3424</v>
      </c>
      <c r="M1731">
        <f>IF(ISBLANK(L1731),AVERAGE(Table4[Total Amount]),(L1731))</f>
        <v>514.3424</v>
      </c>
      <c r="N1731" t="str">
        <f>_xlfn.XLOOKUP(Table4[[#This Row],[Product_ID]],Product_Dim[Product_ID],Product_Dim[Product_Name],"Missing")</f>
        <v>Men's Graphic T-Shirt</v>
      </c>
      <c r="O1731" t="str">
        <f>_xlfn.XLOOKUP(Table4[[#This Row],[Product_ID]],Product_Dim[Product_ID],Product_Dim[Category],0)</f>
        <v>Clothing</v>
      </c>
      <c r="P1731">
        <f>_xlfn.XLOOKUP(Table4[[#This Row],[Product_ID]],Product_Dim[Product_ID],Product_Dim[Cost Cleaned2],"0")</f>
        <v>342.56</v>
      </c>
      <c r="Q1731" s="4">
        <f>IFERROR(Table4[[#This Row],[Total Amount]]-Table4[[#This Row],[Cost]]*Table4[[#This Row],[Quantity]],0)</f>
        <v>-855.89760000000001</v>
      </c>
    </row>
    <row r="1732" spans="1:17" x14ac:dyDescent="0.35">
      <c r="A1732" t="s">
        <v>3545</v>
      </c>
      <c r="B1732" s="1">
        <v>45549</v>
      </c>
      <c r="C1732" t="s">
        <v>1467</v>
      </c>
      <c r="D1732" t="s">
        <v>1604</v>
      </c>
      <c r="E1732" t="s">
        <v>1804</v>
      </c>
      <c r="F1732" t="str">
        <f>_xlfn.XLOOKUP(Table4[[#This Row],[Store_ID]],Table2[Store_ID],Table2[Region],"Unknown")</f>
        <v>East</v>
      </c>
      <c r="G1732">
        <v>2</v>
      </c>
      <c r="H1732">
        <f>IF(ISBLANK(G1732),AVERAGE(Table4[Quantity]),(G1732))</f>
        <v>2</v>
      </c>
      <c r="I1732">
        <v>695.02</v>
      </c>
      <c r="J1732">
        <f>IF(ISBLANK(I1732),AVERAGE(Table4[Unit_Price]),(I1732))</f>
        <v>695.02</v>
      </c>
      <c r="K1732">
        <v>0.3</v>
      </c>
      <c r="L1732">
        <f>Table4[[#This Row],[Quantity cleaned]]*Table4[[#This Row],[Unit Price Cleaned]]*(1-Table4[[#This Row],[Discount]])</f>
        <v>973.02799999999991</v>
      </c>
      <c r="M1732">
        <f>IF(ISBLANK(L1732),AVERAGE(Table4[Total Amount]),(L1732))</f>
        <v>973.02799999999991</v>
      </c>
      <c r="N1732" t="str">
        <f>_xlfn.XLOOKUP(Table4[[#This Row],[Product_ID]],Product_Dim[Product_ID],Product_Dim[Product_Name],"Missing")</f>
        <v>Basketball</v>
      </c>
      <c r="O1732" t="str">
        <f>_xlfn.XLOOKUP(Table4[[#This Row],[Product_ID]],Product_Dim[Product_ID],Product_Dim[Category],0)</f>
        <v>Sports</v>
      </c>
      <c r="P1732">
        <f>_xlfn.XLOOKUP(Table4[[#This Row],[Product_ID]],Product_Dim[Product_ID],Product_Dim[Cost Cleaned2],"0")</f>
        <v>204.39</v>
      </c>
      <c r="Q1732" s="4">
        <f>IFERROR(Table4[[#This Row],[Total Amount]]-Table4[[#This Row],[Cost]]*Table4[[#This Row],[Quantity]],0)</f>
        <v>564.24799999999993</v>
      </c>
    </row>
    <row r="1733" spans="1:17" x14ac:dyDescent="0.35">
      <c r="A1733" t="s">
        <v>3546</v>
      </c>
      <c r="B1733" s="1">
        <v>45231</v>
      </c>
      <c r="C1733" t="s">
        <v>706</v>
      </c>
      <c r="D1733" t="s">
        <v>1730</v>
      </c>
      <c r="E1733" t="s">
        <v>1783</v>
      </c>
      <c r="F1733" t="str">
        <f>_xlfn.XLOOKUP(Table4[[#This Row],[Store_ID]],Table2[Store_ID],Table2[Region],"Unknown")</f>
        <v>East</v>
      </c>
      <c r="G1733">
        <v>2</v>
      </c>
      <c r="H1733">
        <f>IF(ISBLANK(G1733),AVERAGE(Table4[Quantity]),(G1733))</f>
        <v>2</v>
      </c>
      <c r="I1733">
        <v>886.67</v>
      </c>
      <c r="J1733">
        <f>IF(ISBLANK(I1733),AVERAGE(Table4[Unit_Price]),(I1733))</f>
        <v>886.67</v>
      </c>
      <c r="K1733">
        <v>0.24</v>
      </c>
      <c r="L1733">
        <f>Table4[[#This Row],[Quantity cleaned]]*Table4[[#This Row],[Unit Price Cleaned]]*(1-Table4[[#This Row],[Discount]])</f>
        <v>1347.7384</v>
      </c>
      <c r="M1733">
        <f>IF(ISBLANK(L1733),AVERAGE(Table4[Total Amount]),(L1733))</f>
        <v>1347.7384</v>
      </c>
      <c r="N1733" t="str">
        <f>_xlfn.XLOOKUP(Table4[[#This Row],[Product_ID]],Product_Dim[Product_ID],Product_Dim[Product_Name],"Missing")</f>
        <v>Vitamin E Body Lotion</v>
      </c>
      <c r="O1733" t="str">
        <f>_xlfn.XLOOKUP(Table4[[#This Row],[Product_ID]],Product_Dim[Product_ID],Product_Dim[Category],0)</f>
        <v>Beauty</v>
      </c>
      <c r="P1733">
        <f>_xlfn.XLOOKUP(Table4[[#This Row],[Product_ID]],Product_Dim[Product_ID],Product_Dim[Cost Cleaned2],"0")</f>
        <v>358.47</v>
      </c>
      <c r="Q1733" s="4">
        <f>IFERROR(Table4[[#This Row],[Total Amount]]-Table4[[#This Row],[Cost]]*Table4[[#This Row],[Quantity]],0)</f>
        <v>630.7983999999999</v>
      </c>
    </row>
    <row r="1734" spans="1:17" x14ac:dyDescent="0.35">
      <c r="A1734" t="s">
        <v>3547</v>
      </c>
      <c r="B1734" s="1">
        <v>45628</v>
      </c>
      <c r="C1734" t="s">
        <v>200</v>
      </c>
      <c r="D1734" t="s">
        <v>1674</v>
      </c>
      <c r="E1734" t="s">
        <v>1804</v>
      </c>
      <c r="F1734" t="str">
        <f>_xlfn.XLOOKUP(Table4[[#This Row],[Store_ID]],Table2[Store_ID],Table2[Region],"Unknown")</f>
        <v>East</v>
      </c>
      <c r="G1734">
        <v>2</v>
      </c>
      <c r="H1734">
        <f>IF(ISBLANK(G1734),AVERAGE(Table4[Quantity]),(G1734))</f>
        <v>2</v>
      </c>
      <c r="I1734">
        <v>864.09</v>
      </c>
      <c r="J1734">
        <f>IF(ISBLANK(I1734),AVERAGE(Table4[Unit_Price]),(I1734))</f>
        <v>864.09</v>
      </c>
      <c r="K1734">
        <v>0.06</v>
      </c>
      <c r="L1734">
        <f>Table4[[#This Row],[Quantity cleaned]]*Table4[[#This Row],[Unit Price Cleaned]]*(1-Table4[[#This Row],[Discount]])</f>
        <v>1624.4892</v>
      </c>
      <c r="M1734">
        <f>IF(ISBLANK(L1734),AVERAGE(Table4[Total Amount]),(L1734))</f>
        <v>1624.4892</v>
      </c>
      <c r="N1734" t="str">
        <f>_xlfn.XLOOKUP(Table4[[#This Row],[Product_ID]],Product_Dim[Product_ID],Product_Dim[Product_Name],"Missing")</f>
        <v>Women's Hair Dryer Brush</v>
      </c>
      <c r="O1734" t="str">
        <f>_xlfn.XLOOKUP(Table4[[#This Row],[Product_ID]],Product_Dim[Product_ID],Product_Dim[Category],0)</f>
        <v>Beauty</v>
      </c>
      <c r="P1734">
        <f>_xlfn.XLOOKUP(Table4[[#This Row],[Product_ID]],Product_Dim[Product_ID],Product_Dim[Cost Cleaned2],"0")</f>
        <v>340.39</v>
      </c>
      <c r="Q1734" s="4">
        <f>IFERROR(Table4[[#This Row],[Total Amount]]-Table4[[#This Row],[Cost]]*Table4[[#This Row],[Quantity]],0)</f>
        <v>943.70920000000001</v>
      </c>
    </row>
    <row r="1735" spans="1:17" x14ac:dyDescent="0.35">
      <c r="A1735" t="s">
        <v>3548</v>
      </c>
      <c r="B1735" s="1">
        <v>45862</v>
      </c>
      <c r="C1735" t="s">
        <v>20</v>
      </c>
      <c r="D1735" t="s">
        <v>1566</v>
      </c>
      <c r="E1735" t="s">
        <v>1780</v>
      </c>
      <c r="F1735" t="str">
        <f>_xlfn.XLOOKUP(Table4[[#This Row],[Store_ID]],Table2[Store_ID],Table2[Region],"Unknown")</f>
        <v>South</v>
      </c>
      <c r="G1735">
        <v>1</v>
      </c>
      <c r="H1735">
        <f>IF(ISBLANK(G1735),AVERAGE(Table4[Quantity]),(G1735))</f>
        <v>1</v>
      </c>
      <c r="I1735">
        <v>437.65</v>
      </c>
      <c r="J1735">
        <f>IF(ISBLANK(I1735),AVERAGE(Table4[Unit_Price]),(I1735))</f>
        <v>437.65</v>
      </c>
      <c r="K1735">
        <v>0.02</v>
      </c>
      <c r="L1735">
        <f>Table4[[#This Row],[Quantity cleaned]]*Table4[[#This Row],[Unit Price Cleaned]]*(1-Table4[[#This Row],[Discount]])</f>
        <v>428.89699999999999</v>
      </c>
      <c r="M1735">
        <f>IF(ISBLANK(L1735),AVERAGE(Table4[Total Amount]),(L1735))</f>
        <v>428.89699999999999</v>
      </c>
      <c r="N1735" t="str">
        <f>_xlfn.XLOOKUP(Table4[[#This Row],[Product_ID]],Product_Dim[Product_ID],Product_Dim[Product_Name],"Missing")</f>
        <v>Hair Strengthening Shampoo</v>
      </c>
      <c r="O1735" t="str">
        <f>_xlfn.XLOOKUP(Table4[[#This Row],[Product_ID]],Product_Dim[Product_ID],Product_Dim[Category],0)</f>
        <v>Beauty</v>
      </c>
      <c r="P1735">
        <f>_xlfn.XLOOKUP(Table4[[#This Row],[Product_ID]],Product_Dim[Product_ID],Product_Dim[Cost Cleaned2],"0")</f>
        <v>115.82</v>
      </c>
      <c r="Q1735" s="4">
        <f>IFERROR(Table4[[#This Row],[Total Amount]]-Table4[[#This Row],[Cost]]*Table4[[#This Row],[Quantity]],0)</f>
        <v>313.077</v>
      </c>
    </row>
    <row r="1736" spans="1:17" x14ac:dyDescent="0.35">
      <c r="A1736" t="s">
        <v>3549</v>
      </c>
      <c r="B1736" s="1">
        <v>45843</v>
      </c>
      <c r="C1736" t="s">
        <v>655</v>
      </c>
      <c r="D1736" t="s">
        <v>1614</v>
      </c>
      <c r="E1736" t="s">
        <v>1791</v>
      </c>
      <c r="F1736" t="str">
        <f>_xlfn.XLOOKUP(Table4[[#This Row],[Store_ID]],Table2[Store_ID],Table2[Region],"Unknown")</f>
        <v>East</v>
      </c>
      <c r="G1736">
        <v>2</v>
      </c>
      <c r="H1736">
        <f>IF(ISBLANK(G1736),AVERAGE(Table4[Quantity]),(G1736))</f>
        <v>2</v>
      </c>
      <c r="I1736">
        <v>208.09</v>
      </c>
      <c r="J1736">
        <f>IF(ISBLANK(I1736),AVERAGE(Table4[Unit_Price]),(I1736))</f>
        <v>208.09</v>
      </c>
      <c r="K1736">
        <v>0.27</v>
      </c>
      <c r="L1736">
        <f>Table4[[#This Row],[Quantity cleaned]]*Table4[[#This Row],[Unit Price Cleaned]]*(1-Table4[[#This Row],[Discount]])</f>
        <v>303.81139999999999</v>
      </c>
      <c r="M1736">
        <f>IF(ISBLANK(L1736),AVERAGE(Table4[Total Amount]),(L1736))</f>
        <v>303.81139999999999</v>
      </c>
      <c r="N1736" t="str">
        <f>_xlfn.XLOOKUP(Table4[[#This Row],[Product_ID]],Product_Dim[Product_ID],Product_Dim[Product_Name],"Missing")</f>
        <v>Women's Summer Dress</v>
      </c>
      <c r="O1736" t="str">
        <f>_xlfn.XLOOKUP(Table4[[#This Row],[Product_ID]],Product_Dim[Product_ID],Product_Dim[Category],0)</f>
        <v>Clothing</v>
      </c>
      <c r="P1736">
        <f>_xlfn.XLOOKUP(Table4[[#This Row],[Product_ID]],Product_Dim[Product_ID],Product_Dim[Cost Cleaned2],"0")</f>
        <v>223.43</v>
      </c>
      <c r="Q1736" s="4">
        <f>IFERROR(Table4[[#This Row],[Total Amount]]-Table4[[#This Row],[Cost]]*Table4[[#This Row],[Quantity]],0)</f>
        <v>-143.04860000000002</v>
      </c>
    </row>
    <row r="1737" spans="1:17" x14ac:dyDescent="0.35">
      <c r="A1737" t="s">
        <v>3550</v>
      </c>
      <c r="B1737" s="1">
        <v>45482</v>
      </c>
      <c r="C1737" t="s">
        <v>200</v>
      </c>
      <c r="D1737" t="s">
        <v>1728</v>
      </c>
      <c r="E1737" t="s">
        <v>1801</v>
      </c>
      <c r="F1737" t="str">
        <f>_xlfn.XLOOKUP(Table4[[#This Row],[Store_ID]],Table2[Store_ID],Table2[Region],"Unknown")</f>
        <v>North</v>
      </c>
      <c r="G1737">
        <v>4</v>
      </c>
      <c r="H1737">
        <f>IF(ISBLANK(G1737),AVERAGE(Table4[Quantity]),(G1737))</f>
        <v>4</v>
      </c>
      <c r="I1737">
        <v>825.78</v>
      </c>
      <c r="J1737">
        <f>IF(ISBLANK(I1737),AVERAGE(Table4[Unit_Price]),(I1737))</f>
        <v>825.78</v>
      </c>
      <c r="K1737">
        <v>0.02</v>
      </c>
      <c r="L1737">
        <f>Table4[[#This Row],[Quantity cleaned]]*Table4[[#This Row],[Unit Price Cleaned]]*(1-Table4[[#This Row],[Discount]])</f>
        <v>3237.0575999999996</v>
      </c>
      <c r="M1737">
        <f>IF(ISBLANK(L1737),AVERAGE(Table4[Total Amount]),(L1737))</f>
        <v>3237.0575999999996</v>
      </c>
      <c r="N1737" t="str">
        <f>_xlfn.XLOOKUP(Table4[[#This Row],[Product_ID]],Product_Dim[Product_ID],Product_Dim[Product_Name],"Missing")</f>
        <v>USB-C Laptop Charger</v>
      </c>
      <c r="O1737" t="str">
        <f>_xlfn.XLOOKUP(Table4[[#This Row],[Product_ID]],Product_Dim[Product_ID],Product_Dim[Category],0)</f>
        <v>Electronics</v>
      </c>
      <c r="P1737">
        <f>_xlfn.XLOOKUP(Table4[[#This Row],[Product_ID]],Product_Dim[Product_ID],Product_Dim[Cost Cleaned2],"0")</f>
        <v>377.52</v>
      </c>
      <c r="Q1737" s="4">
        <f>IFERROR(Table4[[#This Row],[Total Amount]]-Table4[[#This Row],[Cost]]*Table4[[#This Row],[Quantity]],0)</f>
        <v>1726.9775999999997</v>
      </c>
    </row>
    <row r="1738" spans="1:17" x14ac:dyDescent="0.35">
      <c r="A1738" t="s">
        <v>3551</v>
      </c>
      <c r="B1738" s="1">
        <v>45313</v>
      </c>
      <c r="C1738" t="s">
        <v>400</v>
      </c>
      <c r="D1738" t="s">
        <v>1592</v>
      </c>
      <c r="E1738" t="s">
        <v>1801</v>
      </c>
      <c r="F1738" t="str">
        <f>_xlfn.XLOOKUP(Table4[[#This Row],[Store_ID]],Table2[Store_ID],Table2[Region],"Unknown")</f>
        <v>North</v>
      </c>
      <c r="G1738">
        <v>3</v>
      </c>
      <c r="H1738">
        <f>IF(ISBLANK(G1738),AVERAGE(Table4[Quantity]),(G1738))</f>
        <v>3</v>
      </c>
      <c r="I1738">
        <v>849.77</v>
      </c>
      <c r="J1738">
        <f>IF(ISBLANK(I1738),AVERAGE(Table4[Unit_Price]),(I1738))</f>
        <v>849.77</v>
      </c>
      <c r="K1738">
        <v>0.12</v>
      </c>
      <c r="L1738">
        <f>Table4[[#This Row],[Quantity cleaned]]*Table4[[#This Row],[Unit Price Cleaned]]*(1-Table4[[#This Row],[Discount]])</f>
        <v>2243.3928000000001</v>
      </c>
      <c r="M1738">
        <f>IF(ISBLANK(L1738),AVERAGE(Table4[Total Amount]),(L1738))</f>
        <v>2243.3928000000001</v>
      </c>
      <c r="N1738" t="str">
        <f>_xlfn.XLOOKUP(Table4[[#This Row],[Product_ID]],Product_Dim[Product_ID],Product_Dim[Product_Name],"Missing")</f>
        <v>Women's Scarf Set</v>
      </c>
      <c r="O1738" t="str">
        <f>_xlfn.XLOOKUP(Table4[[#This Row],[Product_ID]],Product_Dim[Product_ID],Product_Dim[Category],0)</f>
        <v>Clothing</v>
      </c>
      <c r="P1738">
        <f>_xlfn.XLOOKUP(Table4[[#This Row],[Product_ID]],Product_Dim[Product_ID],Product_Dim[Cost Cleaned2],"0")</f>
        <v>174.02</v>
      </c>
      <c r="Q1738" s="4">
        <f>IFERROR(Table4[[#This Row],[Total Amount]]-Table4[[#This Row],[Cost]]*Table4[[#This Row],[Quantity]],0)</f>
        <v>1721.3328000000001</v>
      </c>
    </row>
    <row r="1739" spans="1:17" x14ac:dyDescent="0.35">
      <c r="A1739" t="s">
        <v>3552</v>
      </c>
      <c r="B1739" s="1">
        <v>45314</v>
      </c>
      <c r="C1739" t="s">
        <v>1075</v>
      </c>
      <c r="D1739" t="s">
        <v>1662</v>
      </c>
      <c r="E1739" t="s">
        <v>1763</v>
      </c>
      <c r="F1739" t="str">
        <f>_xlfn.XLOOKUP(Table4[[#This Row],[Store_ID]],Table2[Store_ID],Table2[Region],"Unknown")</f>
        <v>South</v>
      </c>
      <c r="G1739">
        <v>1</v>
      </c>
      <c r="H1739">
        <f>IF(ISBLANK(G1739),AVERAGE(Table4[Quantity]),(G1739))</f>
        <v>1</v>
      </c>
      <c r="I1739">
        <v>88.78</v>
      </c>
      <c r="J1739">
        <f>IF(ISBLANK(I1739),AVERAGE(Table4[Unit_Price]),(I1739))</f>
        <v>88.78</v>
      </c>
      <c r="K1739">
        <v>0.18</v>
      </c>
      <c r="L1739">
        <f>Table4[[#This Row],[Quantity cleaned]]*Table4[[#This Row],[Unit Price Cleaned]]*(1-Table4[[#This Row],[Discount]])</f>
        <v>72.799600000000012</v>
      </c>
      <c r="M1739">
        <f>IF(ISBLANK(L1739),AVERAGE(Table4[Total Amount]),(L1739))</f>
        <v>72.799600000000012</v>
      </c>
      <c r="N1739" t="str">
        <f>_xlfn.XLOOKUP(Table4[[#This Row],[Product_ID]],Product_Dim[Product_ID],Product_Dim[Product_Name],"Missing")</f>
        <v>Luxury Perfume Spray</v>
      </c>
      <c r="O1739" t="str">
        <f>_xlfn.XLOOKUP(Table4[[#This Row],[Product_ID]],Product_Dim[Product_ID],Product_Dim[Category],0)</f>
        <v>Beauty</v>
      </c>
      <c r="P1739">
        <f>_xlfn.XLOOKUP(Table4[[#This Row],[Product_ID]],Product_Dim[Product_ID],Product_Dim[Cost Cleaned2],"0")</f>
        <v>482.75</v>
      </c>
      <c r="Q1739" s="4">
        <f>IFERROR(Table4[[#This Row],[Total Amount]]-Table4[[#This Row],[Cost]]*Table4[[#This Row],[Quantity]],0)</f>
        <v>-409.9504</v>
      </c>
    </row>
    <row r="1740" spans="1:17" x14ac:dyDescent="0.35">
      <c r="A1740" t="s">
        <v>3553</v>
      </c>
      <c r="B1740" s="1">
        <v>45526</v>
      </c>
      <c r="C1740" t="s">
        <v>623</v>
      </c>
      <c r="D1740" t="s">
        <v>1698</v>
      </c>
      <c r="E1740" t="s">
        <v>1763</v>
      </c>
      <c r="F1740" t="str">
        <f>_xlfn.XLOOKUP(Table4[[#This Row],[Store_ID]],Table2[Store_ID],Table2[Region],"Unknown")</f>
        <v>South</v>
      </c>
      <c r="G1740">
        <v>4</v>
      </c>
      <c r="H1740">
        <f>IF(ISBLANK(G1740),AVERAGE(Table4[Quantity]),(G1740))</f>
        <v>4</v>
      </c>
      <c r="I1740">
        <v>507.22</v>
      </c>
      <c r="J1740">
        <f>IF(ISBLANK(I1740),AVERAGE(Table4[Unit_Price]),(I1740))</f>
        <v>507.22</v>
      </c>
      <c r="K1740">
        <v>0.14000000000000001</v>
      </c>
      <c r="L1740">
        <f>Table4[[#This Row],[Quantity cleaned]]*Table4[[#This Row],[Unit Price Cleaned]]*(1-Table4[[#This Row],[Discount]])</f>
        <v>1744.8368</v>
      </c>
      <c r="M1740">
        <f>IF(ISBLANK(L1740),AVERAGE(Table4[Total Amount]),(L1740))</f>
        <v>1744.8368</v>
      </c>
      <c r="N1740" t="str">
        <f>_xlfn.XLOOKUP(Table4[[#This Row],[Product_ID]],Product_Dim[Product_ID],Product_Dim[Product_Name],"Missing")</f>
        <v>Essential Oil Diffuser</v>
      </c>
      <c r="O1740" t="str">
        <f>_xlfn.XLOOKUP(Table4[[#This Row],[Product_ID]],Product_Dim[Product_ID],Product_Dim[Category],0)</f>
        <v>Home</v>
      </c>
      <c r="P1740">
        <f>_xlfn.XLOOKUP(Table4[[#This Row],[Product_ID]],Product_Dim[Product_ID],Product_Dim[Cost Cleaned2],"0")</f>
        <v>325.26</v>
      </c>
      <c r="Q1740" s="4">
        <f>IFERROR(Table4[[#This Row],[Total Amount]]-Table4[[#This Row],[Cost]]*Table4[[#This Row],[Quantity]],0)</f>
        <v>443.79680000000008</v>
      </c>
    </row>
    <row r="1741" spans="1:17" x14ac:dyDescent="0.35">
      <c r="A1741" t="s">
        <v>3554</v>
      </c>
      <c r="B1741" s="1">
        <v>45887</v>
      </c>
      <c r="C1741" t="s">
        <v>991</v>
      </c>
      <c r="D1741" t="s">
        <v>1734</v>
      </c>
      <c r="E1741" t="s">
        <v>1746</v>
      </c>
      <c r="F1741" t="str">
        <f>_xlfn.XLOOKUP(Table4[[#This Row],[Store_ID]],Table2[Store_ID],Table2[Region],"Unknown")</f>
        <v>East</v>
      </c>
      <c r="G1741">
        <v>3</v>
      </c>
      <c r="H1741">
        <f>IF(ISBLANK(G1741),AVERAGE(Table4[Quantity]),(G1741))</f>
        <v>3</v>
      </c>
      <c r="I1741">
        <v>330.98</v>
      </c>
      <c r="J1741">
        <f>IF(ISBLANK(I1741),AVERAGE(Table4[Unit_Price]),(I1741))</f>
        <v>330.98</v>
      </c>
      <c r="K1741">
        <v>0.11</v>
      </c>
      <c r="L1741">
        <f>Table4[[#This Row],[Quantity cleaned]]*Table4[[#This Row],[Unit Price Cleaned]]*(1-Table4[[#This Row],[Discount]])</f>
        <v>883.71660000000008</v>
      </c>
      <c r="M1741">
        <f>IF(ISBLANK(L1741),AVERAGE(Table4[Total Amount]),(L1741))</f>
        <v>883.71660000000008</v>
      </c>
      <c r="N1741" t="str">
        <f>_xlfn.XLOOKUP(Table4[[#This Row],[Product_ID]],Product_Dim[Product_ID],Product_Dim[Product_Name],"Missing")</f>
        <v>Women's Formal Blazer</v>
      </c>
      <c r="O1741" t="str">
        <f>_xlfn.XLOOKUP(Table4[[#This Row],[Product_ID]],Product_Dim[Product_ID],Product_Dim[Category],0)</f>
        <v>Clothing</v>
      </c>
      <c r="P1741">
        <f>_xlfn.XLOOKUP(Table4[[#This Row],[Product_ID]],Product_Dim[Product_ID],Product_Dim[Cost Cleaned2],"0")</f>
        <v>358.47</v>
      </c>
      <c r="Q1741" s="4">
        <f>IFERROR(Table4[[#This Row],[Total Amount]]-Table4[[#This Row],[Cost]]*Table4[[#This Row],[Quantity]],0)</f>
        <v>-191.6934</v>
      </c>
    </row>
    <row r="1742" spans="1:17" x14ac:dyDescent="0.35">
      <c r="A1742" t="s">
        <v>3555</v>
      </c>
      <c r="B1742" s="1">
        <v>45562</v>
      </c>
      <c r="C1742" t="s">
        <v>190</v>
      </c>
      <c r="D1742" t="s">
        <v>1616</v>
      </c>
      <c r="E1742" t="s">
        <v>1807</v>
      </c>
      <c r="F1742" t="str">
        <f>_xlfn.XLOOKUP(Table4[[#This Row],[Store_ID]],Table2[Store_ID],Table2[Region],"Unknown")</f>
        <v>East</v>
      </c>
      <c r="G1742">
        <v>4</v>
      </c>
      <c r="H1742">
        <f>IF(ISBLANK(G1742),AVERAGE(Table4[Quantity]),(G1742))</f>
        <v>4</v>
      </c>
      <c r="I1742">
        <v>442.87</v>
      </c>
      <c r="J1742">
        <f>IF(ISBLANK(I1742),AVERAGE(Table4[Unit_Price]),(I1742))</f>
        <v>442.87</v>
      </c>
      <c r="K1742">
        <v>0.08</v>
      </c>
      <c r="L1742">
        <f>Table4[[#This Row],[Quantity cleaned]]*Table4[[#This Row],[Unit Price Cleaned]]*(1-Table4[[#This Row],[Discount]])</f>
        <v>1629.7616</v>
      </c>
      <c r="M1742">
        <f>IF(ISBLANK(L1742),AVERAGE(Table4[Total Amount]),(L1742))</f>
        <v>1629.7616</v>
      </c>
      <c r="N1742" t="str">
        <f>_xlfn.XLOOKUP(Table4[[#This Row],[Product_ID]],Product_Dim[Product_ID],Product_Dim[Product_Name],"Missing")</f>
        <v>Men's Casual Sneakers</v>
      </c>
      <c r="O1742" t="str">
        <f>_xlfn.XLOOKUP(Table4[[#This Row],[Product_ID]],Product_Dim[Product_ID],Product_Dim[Category],0)</f>
        <v>Clothing</v>
      </c>
      <c r="P1742">
        <f>_xlfn.XLOOKUP(Table4[[#This Row],[Product_ID]],Product_Dim[Product_ID],Product_Dim[Cost Cleaned2],"0")</f>
        <v>353.47</v>
      </c>
      <c r="Q1742" s="4">
        <f>IFERROR(Table4[[#This Row],[Total Amount]]-Table4[[#This Row],[Cost]]*Table4[[#This Row],[Quantity]],0)</f>
        <v>215.88159999999993</v>
      </c>
    </row>
    <row r="1743" spans="1:17" x14ac:dyDescent="0.35">
      <c r="A1743" t="s">
        <v>3556</v>
      </c>
      <c r="B1743" s="1">
        <v>45880</v>
      </c>
      <c r="C1743" t="s">
        <v>43</v>
      </c>
      <c r="D1743" t="s">
        <v>1734</v>
      </c>
      <c r="E1743" t="s">
        <v>1755</v>
      </c>
      <c r="F1743" t="str">
        <f>_xlfn.XLOOKUP(Table4[[#This Row],[Store_ID]],Table2[Store_ID],Table2[Region],"Unknown")</f>
        <v>South</v>
      </c>
      <c r="G1743">
        <v>2</v>
      </c>
      <c r="H1743">
        <f>IF(ISBLANK(G1743),AVERAGE(Table4[Quantity]),(G1743))</f>
        <v>2</v>
      </c>
      <c r="I1743">
        <v>939.66</v>
      </c>
      <c r="J1743">
        <f>IF(ISBLANK(I1743),AVERAGE(Table4[Unit_Price]),(I1743))</f>
        <v>939.66</v>
      </c>
      <c r="K1743">
        <v>0.14000000000000001</v>
      </c>
      <c r="L1743">
        <f>Table4[[#This Row],[Quantity cleaned]]*Table4[[#This Row],[Unit Price Cleaned]]*(1-Table4[[#This Row],[Discount]])</f>
        <v>1616.2151999999999</v>
      </c>
      <c r="M1743">
        <f>IF(ISBLANK(L1743),AVERAGE(Table4[Total Amount]),(L1743))</f>
        <v>1616.2151999999999</v>
      </c>
      <c r="N1743" t="str">
        <f>_xlfn.XLOOKUP(Table4[[#This Row],[Product_ID]],Product_Dim[Product_ID],Product_Dim[Product_Name],"Missing")</f>
        <v>Women's Formal Blazer</v>
      </c>
      <c r="O1743" t="str">
        <f>_xlfn.XLOOKUP(Table4[[#This Row],[Product_ID]],Product_Dim[Product_ID],Product_Dim[Category],0)</f>
        <v>Clothing</v>
      </c>
      <c r="P1743">
        <f>_xlfn.XLOOKUP(Table4[[#This Row],[Product_ID]],Product_Dim[Product_ID],Product_Dim[Cost Cleaned2],"0")</f>
        <v>358.47</v>
      </c>
      <c r="Q1743" s="4">
        <f>IFERROR(Table4[[#This Row],[Total Amount]]-Table4[[#This Row],[Cost]]*Table4[[#This Row],[Quantity]],0)</f>
        <v>899.27519999999981</v>
      </c>
    </row>
    <row r="1744" spans="1:17" x14ac:dyDescent="0.35">
      <c r="A1744" t="s">
        <v>3557</v>
      </c>
      <c r="B1744" s="1">
        <v>45556</v>
      </c>
      <c r="C1744" t="s">
        <v>924</v>
      </c>
      <c r="D1744" t="s">
        <v>1688</v>
      </c>
      <c r="E1744" t="s">
        <v>1760</v>
      </c>
      <c r="F1744" t="str">
        <f>_xlfn.XLOOKUP(Table4[[#This Row],[Store_ID]],Table2[Store_ID],Table2[Region],"Unknown")</f>
        <v>North</v>
      </c>
      <c r="G1744">
        <v>1</v>
      </c>
      <c r="H1744">
        <f>IF(ISBLANK(G1744),AVERAGE(Table4[Quantity]),(G1744))</f>
        <v>1</v>
      </c>
      <c r="I1744">
        <v>24.13</v>
      </c>
      <c r="J1744">
        <f>IF(ISBLANK(I1744),AVERAGE(Table4[Unit_Price]),(I1744))</f>
        <v>24.13</v>
      </c>
      <c r="K1744">
        <v>0</v>
      </c>
      <c r="L1744">
        <f>Table4[[#This Row],[Quantity cleaned]]*Table4[[#This Row],[Unit Price Cleaned]]*(1-Table4[[#This Row],[Discount]])</f>
        <v>24.13</v>
      </c>
      <c r="M1744">
        <f>IF(ISBLANK(L1744),AVERAGE(Table4[Total Amount]),(L1744))</f>
        <v>24.13</v>
      </c>
      <c r="N1744" t="str">
        <f>_xlfn.XLOOKUP(Table4[[#This Row],[Product_ID]],Product_Dim[Product_ID],Product_Dim[Product_Name],"Missing")</f>
        <v>Shin Guards – Adult</v>
      </c>
      <c r="O1744" t="str">
        <f>_xlfn.XLOOKUP(Table4[[#This Row],[Product_ID]],Product_Dim[Product_ID],Product_Dim[Category],0)</f>
        <v>Sports</v>
      </c>
      <c r="P1744">
        <f>_xlfn.XLOOKUP(Table4[[#This Row],[Product_ID]],Product_Dim[Product_ID],Product_Dim[Cost Cleaned2],"0")</f>
        <v>107.06</v>
      </c>
      <c r="Q1744" s="4">
        <f>IFERROR(Table4[[#This Row],[Total Amount]]-Table4[[#This Row],[Cost]]*Table4[[#This Row],[Quantity]],0)</f>
        <v>-82.93</v>
      </c>
    </row>
    <row r="1745" spans="1:17" x14ac:dyDescent="0.35">
      <c r="A1745" t="s">
        <v>3558</v>
      </c>
      <c r="B1745" s="1">
        <v>45355</v>
      </c>
      <c r="C1745" t="s">
        <v>1134</v>
      </c>
      <c r="D1745" t="s">
        <v>1624</v>
      </c>
      <c r="E1745" t="s">
        <v>1760</v>
      </c>
      <c r="F1745" t="str">
        <f>_xlfn.XLOOKUP(Table4[[#This Row],[Store_ID]],Table2[Store_ID],Table2[Region],"Unknown")</f>
        <v>North</v>
      </c>
      <c r="G1745">
        <v>3</v>
      </c>
      <c r="H1745">
        <f>IF(ISBLANK(G1745),AVERAGE(Table4[Quantity]),(G1745))</f>
        <v>3</v>
      </c>
      <c r="I1745">
        <v>239.54</v>
      </c>
      <c r="J1745">
        <f>IF(ISBLANK(I1745),AVERAGE(Table4[Unit_Price]),(I1745))</f>
        <v>239.54</v>
      </c>
      <c r="K1745">
        <v>0.28999999999999998</v>
      </c>
      <c r="L1745">
        <f>Table4[[#This Row],[Quantity cleaned]]*Table4[[#This Row],[Unit Price Cleaned]]*(1-Table4[[#This Row],[Discount]])</f>
        <v>510.22019999999998</v>
      </c>
      <c r="M1745">
        <f>IF(ISBLANK(L1745),AVERAGE(Table4[Total Amount]),(L1745))</f>
        <v>510.22019999999998</v>
      </c>
      <c r="N1745" t="str">
        <f>_xlfn.XLOOKUP(Table4[[#This Row],[Product_ID]],Product_Dim[Product_ID],Product_Dim[Product_Name],"Missing")</f>
        <v>Yoga Exercise Mat</v>
      </c>
      <c r="O1745" t="str">
        <f>_xlfn.XLOOKUP(Table4[[#This Row],[Product_ID]],Product_Dim[Product_ID],Product_Dim[Category],0)</f>
        <v>Sports</v>
      </c>
      <c r="P1745">
        <f>_xlfn.XLOOKUP(Table4[[#This Row],[Product_ID]],Product_Dim[Product_ID],Product_Dim[Cost Cleaned2],"0")</f>
        <v>313.26</v>
      </c>
      <c r="Q1745" s="4">
        <f>IFERROR(Table4[[#This Row],[Total Amount]]-Table4[[#This Row],[Cost]]*Table4[[#This Row],[Quantity]],0)</f>
        <v>-429.5598</v>
      </c>
    </row>
    <row r="1746" spans="1:17" x14ac:dyDescent="0.35">
      <c r="A1746" t="s">
        <v>3559</v>
      </c>
      <c r="B1746" s="1">
        <v>45244</v>
      </c>
      <c r="C1746" t="s">
        <v>1479</v>
      </c>
      <c r="D1746" t="s">
        <v>1634</v>
      </c>
      <c r="E1746" t="s">
        <v>1793</v>
      </c>
      <c r="F1746" t="str">
        <f>_xlfn.XLOOKUP(Table4[[#This Row],[Store_ID]],Table2[Store_ID],Table2[Region],"Unknown")</f>
        <v>South</v>
      </c>
      <c r="G1746">
        <v>1</v>
      </c>
      <c r="H1746">
        <f>IF(ISBLANK(G1746),AVERAGE(Table4[Quantity]),(G1746))</f>
        <v>1</v>
      </c>
      <c r="I1746">
        <v>588.53</v>
      </c>
      <c r="J1746">
        <f>IF(ISBLANK(I1746),AVERAGE(Table4[Unit_Price]),(I1746))</f>
        <v>588.53</v>
      </c>
      <c r="K1746">
        <v>0.1</v>
      </c>
      <c r="L1746">
        <f>Table4[[#This Row],[Quantity cleaned]]*Table4[[#This Row],[Unit Price Cleaned]]*(1-Table4[[#This Row],[Discount]])</f>
        <v>529.67700000000002</v>
      </c>
      <c r="M1746">
        <f>IF(ISBLANK(L1746),AVERAGE(Table4[Total Amount]),(L1746))</f>
        <v>529.67700000000002</v>
      </c>
      <c r="N1746" t="str">
        <f>_xlfn.XLOOKUP(Table4[[#This Row],[Product_ID]],Product_Dim[Product_ID],Product_Dim[Product_Name],"Missing")</f>
        <v>Men's Winter Jacket</v>
      </c>
      <c r="O1746" t="str">
        <f>_xlfn.XLOOKUP(Table4[[#This Row],[Product_ID]],Product_Dim[Product_ID],Product_Dim[Category],0)</f>
        <v>Clothing</v>
      </c>
      <c r="P1746">
        <f>_xlfn.XLOOKUP(Table4[[#This Row],[Product_ID]],Product_Dim[Product_ID],Product_Dim[Cost Cleaned2],"0")</f>
        <v>167.34</v>
      </c>
      <c r="Q1746" s="4">
        <f>IFERROR(Table4[[#This Row],[Total Amount]]-Table4[[#This Row],[Cost]]*Table4[[#This Row],[Quantity]],0)</f>
        <v>362.33699999999999</v>
      </c>
    </row>
    <row r="1747" spans="1:17" x14ac:dyDescent="0.35">
      <c r="A1747" t="s">
        <v>3560</v>
      </c>
      <c r="B1747" s="1">
        <v>45863</v>
      </c>
      <c r="C1747" t="s">
        <v>909</v>
      </c>
      <c r="D1747" t="s">
        <v>1662</v>
      </c>
      <c r="E1747" t="s">
        <v>1795</v>
      </c>
      <c r="F1747" t="str">
        <f>_xlfn.XLOOKUP(Table4[[#This Row],[Store_ID]],Table2[Store_ID],Table2[Region],"Unknown")</f>
        <v>North</v>
      </c>
      <c r="G1747">
        <v>1</v>
      </c>
      <c r="H1747">
        <f>IF(ISBLANK(G1747),AVERAGE(Table4[Quantity]),(G1747))</f>
        <v>1</v>
      </c>
      <c r="I1747">
        <v>145.96</v>
      </c>
      <c r="J1747">
        <f>IF(ISBLANK(I1747),AVERAGE(Table4[Unit_Price]),(I1747))</f>
        <v>145.96</v>
      </c>
      <c r="K1747">
        <v>0.3</v>
      </c>
      <c r="L1747">
        <f>Table4[[#This Row],[Quantity cleaned]]*Table4[[#This Row],[Unit Price Cleaned]]*(1-Table4[[#This Row],[Discount]])</f>
        <v>102.172</v>
      </c>
      <c r="M1747">
        <f>IF(ISBLANK(L1747),AVERAGE(Table4[Total Amount]),(L1747))</f>
        <v>102.172</v>
      </c>
      <c r="N1747" t="str">
        <f>_xlfn.XLOOKUP(Table4[[#This Row],[Product_ID]],Product_Dim[Product_ID],Product_Dim[Product_Name],"Missing")</f>
        <v>Luxury Perfume Spray</v>
      </c>
      <c r="O1747" t="str">
        <f>_xlfn.XLOOKUP(Table4[[#This Row],[Product_ID]],Product_Dim[Product_ID],Product_Dim[Category],0)</f>
        <v>Beauty</v>
      </c>
      <c r="P1747">
        <f>_xlfn.XLOOKUP(Table4[[#This Row],[Product_ID]],Product_Dim[Product_ID],Product_Dim[Cost Cleaned2],"0")</f>
        <v>482.75</v>
      </c>
      <c r="Q1747" s="4">
        <f>IFERROR(Table4[[#This Row],[Total Amount]]-Table4[[#This Row],[Cost]]*Table4[[#This Row],[Quantity]],0)</f>
        <v>-380.57799999999997</v>
      </c>
    </row>
    <row r="1748" spans="1:17" x14ac:dyDescent="0.35">
      <c r="A1748" t="s">
        <v>3561</v>
      </c>
      <c r="B1748" s="1">
        <v>45573</v>
      </c>
      <c r="C1748" t="s">
        <v>355</v>
      </c>
      <c r="D1748" t="s">
        <v>1682</v>
      </c>
      <c r="E1748" t="s">
        <v>1763</v>
      </c>
      <c r="F1748" t="str">
        <f>_xlfn.XLOOKUP(Table4[[#This Row],[Store_ID]],Table2[Store_ID],Table2[Region],"Unknown")</f>
        <v>South</v>
      </c>
      <c r="G1748">
        <v>4</v>
      </c>
      <c r="H1748">
        <f>IF(ISBLANK(G1748),AVERAGE(Table4[Quantity]),(G1748))</f>
        <v>4</v>
      </c>
      <c r="I1748">
        <v>640.91</v>
      </c>
      <c r="J1748">
        <f>IF(ISBLANK(I1748),AVERAGE(Table4[Unit_Price]),(I1748))</f>
        <v>640.91</v>
      </c>
      <c r="K1748">
        <v>0.06</v>
      </c>
      <c r="L1748">
        <f>Table4[[#This Row],[Quantity cleaned]]*Table4[[#This Row],[Unit Price Cleaned]]*(1-Table4[[#This Row],[Discount]])</f>
        <v>2409.8215999999998</v>
      </c>
      <c r="M1748">
        <f>IF(ISBLANK(L1748),AVERAGE(Table4[Total Amount]),(L1748))</f>
        <v>2409.8215999999998</v>
      </c>
      <c r="N1748" t="str">
        <f>_xlfn.XLOOKUP(Table4[[#This Row],[Product_ID]],Product_Dim[Product_ID],Product_Dim[Product_Name],"Missing")</f>
        <v>Kitchen Storage Rack</v>
      </c>
      <c r="O1748" t="str">
        <f>_xlfn.XLOOKUP(Table4[[#This Row],[Product_ID]],Product_Dim[Product_ID],Product_Dim[Category],0)</f>
        <v>Home</v>
      </c>
      <c r="P1748">
        <f>_xlfn.XLOOKUP(Table4[[#This Row],[Product_ID]],Product_Dim[Product_ID],Product_Dim[Cost Cleaned2],"0")</f>
        <v>138.05000000000001</v>
      </c>
      <c r="Q1748" s="4">
        <f>IFERROR(Table4[[#This Row],[Total Amount]]-Table4[[#This Row],[Cost]]*Table4[[#This Row],[Quantity]],0)</f>
        <v>1857.6215999999997</v>
      </c>
    </row>
    <row r="1749" spans="1:17" x14ac:dyDescent="0.35">
      <c r="A1749" t="s">
        <v>3562</v>
      </c>
      <c r="B1749" s="1">
        <v>45792</v>
      </c>
      <c r="C1749" t="s">
        <v>159</v>
      </c>
      <c r="D1749" t="s">
        <v>1670</v>
      </c>
      <c r="E1749" t="s">
        <v>1786</v>
      </c>
      <c r="F1749" t="str">
        <f>_xlfn.XLOOKUP(Table4[[#This Row],[Store_ID]],Table2[Store_ID],Table2[Region],"Unknown")</f>
        <v>South</v>
      </c>
      <c r="G1749">
        <v>3</v>
      </c>
      <c r="H1749">
        <f>IF(ISBLANK(G1749),AVERAGE(Table4[Quantity]),(G1749))</f>
        <v>3</v>
      </c>
      <c r="I1749">
        <v>773.86</v>
      </c>
      <c r="J1749">
        <f>IF(ISBLANK(I1749),AVERAGE(Table4[Unit_Price]),(I1749))</f>
        <v>773.86</v>
      </c>
      <c r="K1749">
        <v>0.22</v>
      </c>
      <c r="L1749">
        <f>Table4[[#This Row],[Quantity cleaned]]*Table4[[#This Row],[Unit Price Cleaned]]*(1-Table4[[#This Row],[Discount]])</f>
        <v>1810.8324</v>
      </c>
      <c r="M1749">
        <f>IF(ISBLANK(L1749),AVERAGE(Table4[Total Amount]),(L1749))</f>
        <v>1810.8324</v>
      </c>
      <c r="N1749" t="str">
        <f>_xlfn.XLOOKUP(Table4[[#This Row],[Product_ID]],Product_Dim[Product_ID],Product_Dim[Product_Name],"Missing")</f>
        <v>Matte Lipstick Set</v>
      </c>
      <c r="O1749" t="str">
        <f>_xlfn.XLOOKUP(Table4[[#This Row],[Product_ID]],Product_Dim[Product_ID],Product_Dim[Category],0)</f>
        <v>Beauty</v>
      </c>
      <c r="P1749">
        <f>_xlfn.XLOOKUP(Table4[[#This Row],[Product_ID]],Product_Dim[Product_ID],Product_Dim[Cost Cleaned2],"0")</f>
        <v>299.11</v>
      </c>
      <c r="Q1749" s="4">
        <f>IFERROR(Table4[[#This Row],[Total Amount]]-Table4[[#This Row],[Cost]]*Table4[[#This Row],[Quantity]],0)</f>
        <v>913.50239999999997</v>
      </c>
    </row>
    <row r="1750" spans="1:17" x14ac:dyDescent="0.35">
      <c r="A1750" t="s">
        <v>3563</v>
      </c>
      <c r="B1750" s="1">
        <v>45744</v>
      </c>
      <c r="C1750" t="s">
        <v>1423</v>
      </c>
      <c r="D1750" t="s">
        <v>1604</v>
      </c>
      <c r="E1750" t="s">
        <v>1795</v>
      </c>
      <c r="F1750" t="str">
        <f>_xlfn.XLOOKUP(Table4[[#This Row],[Store_ID]],Table2[Store_ID],Table2[Region],"Unknown")</f>
        <v>North</v>
      </c>
      <c r="G1750">
        <v>2</v>
      </c>
      <c r="H1750">
        <f>IF(ISBLANK(G1750),AVERAGE(Table4[Quantity]),(G1750))</f>
        <v>2</v>
      </c>
      <c r="I1750">
        <v>31.28</v>
      </c>
      <c r="J1750">
        <f>IF(ISBLANK(I1750),AVERAGE(Table4[Unit_Price]),(I1750))</f>
        <v>31.28</v>
      </c>
      <c r="K1750">
        <v>0.2</v>
      </c>
      <c r="L1750">
        <f>Table4[[#This Row],[Quantity cleaned]]*Table4[[#This Row],[Unit Price Cleaned]]*(1-Table4[[#This Row],[Discount]])</f>
        <v>50.048000000000002</v>
      </c>
      <c r="M1750">
        <f>IF(ISBLANK(L1750),AVERAGE(Table4[Total Amount]),(L1750))</f>
        <v>50.048000000000002</v>
      </c>
      <c r="N1750" t="str">
        <f>_xlfn.XLOOKUP(Table4[[#This Row],[Product_ID]],Product_Dim[Product_ID],Product_Dim[Product_Name],"Missing")</f>
        <v>Basketball</v>
      </c>
      <c r="O1750" t="str">
        <f>_xlfn.XLOOKUP(Table4[[#This Row],[Product_ID]],Product_Dim[Product_ID],Product_Dim[Category],0)</f>
        <v>Sports</v>
      </c>
      <c r="P1750">
        <f>_xlfn.XLOOKUP(Table4[[#This Row],[Product_ID]],Product_Dim[Product_ID],Product_Dim[Cost Cleaned2],"0")</f>
        <v>204.39</v>
      </c>
      <c r="Q1750" s="4">
        <f>IFERROR(Table4[[#This Row],[Total Amount]]-Table4[[#This Row],[Cost]]*Table4[[#This Row],[Quantity]],0)</f>
        <v>-358.73199999999997</v>
      </c>
    </row>
    <row r="1751" spans="1:17" x14ac:dyDescent="0.35">
      <c r="A1751" t="s">
        <v>3564</v>
      </c>
      <c r="B1751" s="1">
        <v>45842</v>
      </c>
      <c r="C1751" t="s">
        <v>1161</v>
      </c>
      <c r="D1751" t="s">
        <v>1706</v>
      </c>
      <c r="E1751" t="s">
        <v>1770</v>
      </c>
      <c r="F1751" t="str">
        <f>_xlfn.XLOOKUP(Table4[[#This Row],[Store_ID]],Table2[Store_ID],Table2[Region],"Unknown")</f>
        <v>East</v>
      </c>
      <c r="G1751">
        <v>4</v>
      </c>
      <c r="H1751">
        <f>IF(ISBLANK(G1751),AVERAGE(Table4[Quantity]),(G1751))</f>
        <v>4</v>
      </c>
      <c r="I1751">
        <v>389.22</v>
      </c>
      <c r="J1751">
        <f>IF(ISBLANK(I1751),AVERAGE(Table4[Unit_Price]),(I1751))</f>
        <v>389.22</v>
      </c>
      <c r="K1751">
        <v>0.18</v>
      </c>
      <c r="L1751">
        <f>Table4[[#This Row],[Quantity cleaned]]*Table4[[#This Row],[Unit Price Cleaned]]*(1-Table4[[#This Row],[Discount]])</f>
        <v>1276.6416000000002</v>
      </c>
      <c r="M1751">
        <f>IF(ISBLANK(L1751),AVERAGE(Table4[Total Amount]),(L1751))</f>
        <v>1276.6416000000002</v>
      </c>
      <c r="N1751" t="str">
        <f>_xlfn.XLOOKUP(Table4[[#This Row],[Product_ID]],Product_Dim[Product_ID],Product_Dim[Product_Name],"Missing")</f>
        <v>Fitness Resistance Bands</v>
      </c>
      <c r="O1751" t="str">
        <f>_xlfn.XLOOKUP(Table4[[#This Row],[Product_ID]],Product_Dim[Product_ID],Product_Dim[Category],0)</f>
        <v>Sports</v>
      </c>
      <c r="P1751">
        <f>_xlfn.XLOOKUP(Table4[[#This Row],[Product_ID]],Product_Dim[Product_ID],Product_Dim[Cost Cleaned2],"0")</f>
        <v>152.91999999999999</v>
      </c>
      <c r="Q1751" s="4">
        <f>IFERROR(Table4[[#This Row],[Total Amount]]-Table4[[#This Row],[Cost]]*Table4[[#This Row],[Quantity]],0)</f>
        <v>664.9616000000002</v>
      </c>
    </row>
    <row r="1752" spans="1:17" x14ac:dyDescent="0.35">
      <c r="A1752" t="s">
        <v>3565</v>
      </c>
      <c r="B1752" s="1">
        <v>45502</v>
      </c>
      <c r="C1752" t="s">
        <v>66</v>
      </c>
      <c r="D1752" t="s">
        <v>1670</v>
      </c>
      <c r="E1752" t="s">
        <v>1795</v>
      </c>
      <c r="F1752" t="str">
        <f>_xlfn.XLOOKUP(Table4[[#This Row],[Store_ID]],Table2[Store_ID],Table2[Region],"Unknown")</f>
        <v>North</v>
      </c>
      <c r="G1752">
        <v>3</v>
      </c>
      <c r="H1752">
        <f>IF(ISBLANK(G1752),AVERAGE(Table4[Quantity]),(G1752))</f>
        <v>3</v>
      </c>
      <c r="I1752">
        <v>543.44000000000005</v>
      </c>
      <c r="J1752">
        <f>IF(ISBLANK(I1752),AVERAGE(Table4[Unit_Price]),(I1752))</f>
        <v>543.44000000000005</v>
      </c>
      <c r="K1752">
        <v>0.13</v>
      </c>
      <c r="L1752">
        <f>Table4[[#This Row],[Quantity cleaned]]*Table4[[#This Row],[Unit Price Cleaned]]*(1-Table4[[#This Row],[Discount]])</f>
        <v>1418.3784000000001</v>
      </c>
      <c r="M1752">
        <f>IF(ISBLANK(L1752),AVERAGE(Table4[Total Amount]),(L1752))</f>
        <v>1418.3784000000001</v>
      </c>
      <c r="N1752" t="str">
        <f>_xlfn.XLOOKUP(Table4[[#This Row],[Product_ID]],Product_Dim[Product_ID],Product_Dim[Product_Name],"Missing")</f>
        <v>Matte Lipstick Set</v>
      </c>
      <c r="O1752" t="str">
        <f>_xlfn.XLOOKUP(Table4[[#This Row],[Product_ID]],Product_Dim[Product_ID],Product_Dim[Category],0)</f>
        <v>Beauty</v>
      </c>
      <c r="P1752">
        <f>_xlfn.XLOOKUP(Table4[[#This Row],[Product_ID]],Product_Dim[Product_ID],Product_Dim[Cost Cleaned2],"0")</f>
        <v>299.11</v>
      </c>
      <c r="Q1752" s="4">
        <f>IFERROR(Table4[[#This Row],[Total Amount]]-Table4[[#This Row],[Cost]]*Table4[[#This Row],[Quantity]],0)</f>
        <v>521.04840000000002</v>
      </c>
    </row>
    <row r="1753" spans="1:17" x14ac:dyDescent="0.35">
      <c r="A1753" t="s">
        <v>3566</v>
      </c>
      <c r="B1753" s="1">
        <v>45296</v>
      </c>
      <c r="C1753" t="s">
        <v>816</v>
      </c>
      <c r="D1753" t="s">
        <v>1736</v>
      </c>
      <c r="E1753" t="s">
        <v>1807</v>
      </c>
      <c r="F1753" t="str">
        <f>_xlfn.XLOOKUP(Table4[[#This Row],[Store_ID]],Table2[Store_ID],Table2[Region],"Unknown")</f>
        <v>East</v>
      </c>
      <c r="G1753">
        <v>4</v>
      </c>
      <c r="H1753">
        <f>IF(ISBLANK(G1753),AVERAGE(Table4[Quantity]),(G1753))</f>
        <v>4</v>
      </c>
      <c r="I1753">
        <v>715.42</v>
      </c>
      <c r="J1753">
        <f>IF(ISBLANK(I1753),AVERAGE(Table4[Unit_Price]),(I1753))</f>
        <v>715.42</v>
      </c>
      <c r="K1753">
        <v>0.28999999999999998</v>
      </c>
      <c r="L1753">
        <f>Table4[[#This Row],[Quantity cleaned]]*Table4[[#This Row],[Unit Price Cleaned]]*(1-Table4[[#This Row],[Discount]])</f>
        <v>2031.7927999999997</v>
      </c>
      <c r="M1753">
        <f>IF(ISBLANK(L1753),AVERAGE(Table4[Total Amount]),(L1753))</f>
        <v>2031.7927999999997</v>
      </c>
      <c r="N1753" t="str">
        <f>_xlfn.XLOOKUP(Table4[[#This Row],[Product_ID]],Product_Dim[Product_ID],Product_Dim[Product_Name],"Missing")</f>
        <v>Cricket Bat</v>
      </c>
      <c r="O1753" t="str">
        <f>_xlfn.XLOOKUP(Table4[[#This Row],[Product_ID]],Product_Dim[Product_ID],Product_Dim[Category],0)</f>
        <v>Sports</v>
      </c>
      <c r="P1753">
        <f>_xlfn.XLOOKUP(Table4[[#This Row],[Product_ID]],Product_Dim[Product_ID],Product_Dim[Cost Cleaned2],"0")</f>
        <v>245.98</v>
      </c>
      <c r="Q1753" s="4">
        <f>IFERROR(Table4[[#This Row],[Total Amount]]-Table4[[#This Row],[Cost]]*Table4[[#This Row],[Quantity]],0)</f>
        <v>1047.8727999999996</v>
      </c>
    </row>
    <row r="1754" spans="1:17" x14ac:dyDescent="0.35">
      <c r="A1754" t="s">
        <v>3567</v>
      </c>
      <c r="B1754" s="1">
        <v>45886</v>
      </c>
      <c r="C1754" t="s">
        <v>190</v>
      </c>
      <c r="D1754" t="s">
        <v>1566</v>
      </c>
      <c r="E1754" t="s">
        <v>1763</v>
      </c>
      <c r="F1754" t="str">
        <f>_xlfn.XLOOKUP(Table4[[#This Row],[Store_ID]],Table2[Store_ID],Table2[Region],"Unknown")</f>
        <v>South</v>
      </c>
      <c r="G1754">
        <v>4</v>
      </c>
      <c r="H1754">
        <f>IF(ISBLANK(G1754),AVERAGE(Table4[Quantity]),(G1754))</f>
        <v>4</v>
      </c>
      <c r="I1754">
        <v>676.14</v>
      </c>
      <c r="J1754">
        <f>IF(ISBLANK(I1754),AVERAGE(Table4[Unit_Price]),(I1754))</f>
        <v>676.14</v>
      </c>
      <c r="K1754">
        <v>0.11</v>
      </c>
      <c r="L1754">
        <f>Table4[[#This Row],[Quantity cleaned]]*Table4[[#This Row],[Unit Price Cleaned]]*(1-Table4[[#This Row],[Discount]])</f>
        <v>2407.0583999999999</v>
      </c>
      <c r="M1754">
        <f>IF(ISBLANK(L1754),AVERAGE(Table4[Total Amount]),(L1754))</f>
        <v>2407.0583999999999</v>
      </c>
      <c r="N1754" t="str">
        <f>_xlfn.XLOOKUP(Table4[[#This Row],[Product_ID]],Product_Dim[Product_ID],Product_Dim[Product_Name],"Missing")</f>
        <v>Hair Strengthening Shampoo</v>
      </c>
      <c r="O1754" t="str">
        <f>_xlfn.XLOOKUP(Table4[[#This Row],[Product_ID]],Product_Dim[Product_ID],Product_Dim[Category],0)</f>
        <v>Beauty</v>
      </c>
      <c r="P1754">
        <f>_xlfn.XLOOKUP(Table4[[#This Row],[Product_ID]],Product_Dim[Product_ID],Product_Dim[Cost Cleaned2],"0")</f>
        <v>115.82</v>
      </c>
      <c r="Q1754" s="4">
        <f>IFERROR(Table4[[#This Row],[Total Amount]]-Table4[[#This Row],[Cost]]*Table4[[#This Row],[Quantity]],0)</f>
        <v>1943.7783999999999</v>
      </c>
    </row>
    <row r="1755" spans="1:17" x14ac:dyDescent="0.35">
      <c r="A1755" t="s">
        <v>3568</v>
      </c>
      <c r="B1755" s="1">
        <v>45425</v>
      </c>
      <c r="C1755" t="s">
        <v>316</v>
      </c>
      <c r="D1755" t="s">
        <v>1620</v>
      </c>
      <c r="E1755" t="s">
        <v>1751</v>
      </c>
      <c r="F1755" t="str">
        <f>_xlfn.XLOOKUP(Table4[[#This Row],[Store_ID]],Table2[Store_ID],Table2[Region],"Unknown")</f>
        <v>North</v>
      </c>
      <c r="G1755">
        <v>4</v>
      </c>
      <c r="H1755">
        <f>IF(ISBLANK(G1755),AVERAGE(Table4[Quantity]),(G1755))</f>
        <v>4</v>
      </c>
      <c r="I1755">
        <v>352.72</v>
      </c>
      <c r="J1755">
        <f>IF(ISBLANK(I1755),AVERAGE(Table4[Unit_Price]),(I1755))</f>
        <v>352.72</v>
      </c>
      <c r="K1755">
        <v>0.25</v>
      </c>
      <c r="L1755">
        <f>Table4[[#This Row],[Quantity cleaned]]*Table4[[#This Row],[Unit Price Cleaned]]*(1-Table4[[#This Row],[Discount]])</f>
        <v>1058.1600000000001</v>
      </c>
      <c r="M1755">
        <f>IF(ISBLANK(L1755),AVERAGE(Table4[Total Amount]),(L1755))</f>
        <v>1058.1600000000001</v>
      </c>
      <c r="N1755" t="str">
        <f>_xlfn.XLOOKUP(Table4[[#This Row],[Product_ID]],Product_Dim[Product_ID],Product_Dim[Product_Name],"Missing")</f>
        <v>Portable Power Bank</v>
      </c>
      <c r="O1755" t="str">
        <f>_xlfn.XLOOKUP(Table4[[#This Row],[Product_ID]],Product_Dim[Product_ID],Product_Dim[Category],0)</f>
        <v>Electronics</v>
      </c>
      <c r="P1755">
        <f>_xlfn.XLOOKUP(Table4[[#This Row],[Product_ID]],Product_Dim[Product_ID],Product_Dim[Cost Cleaned2],"0")</f>
        <v>326.06</v>
      </c>
      <c r="Q1755" s="4">
        <f>IFERROR(Table4[[#This Row],[Total Amount]]-Table4[[#This Row],[Cost]]*Table4[[#This Row],[Quantity]],0)</f>
        <v>-246.07999999999993</v>
      </c>
    </row>
    <row r="1756" spans="1:17" x14ac:dyDescent="0.35">
      <c r="A1756" t="s">
        <v>3569</v>
      </c>
      <c r="B1756" s="1">
        <v>45797</v>
      </c>
      <c r="C1756" t="s">
        <v>569</v>
      </c>
      <c r="D1756" t="s">
        <v>1564</v>
      </c>
      <c r="E1756" t="s">
        <v>1788</v>
      </c>
      <c r="F1756" t="str">
        <f>_xlfn.XLOOKUP(Table4[[#This Row],[Store_ID]],Table2[Store_ID],Table2[Region],"Unknown")</f>
        <v>North</v>
      </c>
      <c r="G1756">
        <v>1</v>
      </c>
      <c r="H1756">
        <f>IF(ISBLANK(G1756),AVERAGE(Table4[Quantity]),(G1756))</f>
        <v>1</v>
      </c>
      <c r="I1756">
        <v>470.18</v>
      </c>
      <c r="J1756">
        <f>IF(ISBLANK(I1756),AVERAGE(Table4[Unit_Price]),(I1756))</f>
        <v>470.18</v>
      </c>
      <c r="K1756">
        <v>0.19</v>
      </c>
      <c r="L1756">
        <f>Table4[[#This Row],[Quantity cleaned]]*Table4[[#This Row],[Unit Price Cleaned]]*(1-Table4[[#This Row],[Discount]])</f>
        <v>380.84580000000005</v>
      </c>
      <c r="M1756">
        <f>IF(ISBLANK(L1756),AVERAGE(Table4[Total Amount]),(L1756))</f>
        <v>380.84580000000005</v>
      </c>
      <c r="N1756" t="str">
        <f>_xlfn.XLOOKUP(Table4[[#This Row],[Product_ID]],Product_Dim[Product_ID],Product_Dim[Product_Name],"Missing")</f>
        <v>HD Smart TV Stick</v>
      </c>
      <c r="O1756" t="str">
        <f>_xlfn.XLOOKUP(Table4[[#This Row],[Product_ID]],Product_Dim[Product_ID],Product_Dim[Category],0)</f>
        <v>Electronics</v>
      </c>
      <c r="P1756">
        <f>_xlfn.XLOOKUP(Table4[[#This Row],[Product_ID]],Product_Dim[Product_ID],Product_Dim[Cost Cleaned2],"0")</f>
        <v>449.4</v>
      </c>
      <c r="Q1756" s="4">
        <f>IFERROR(Table4[[#This Row],[Total Amount]]-Table4[[#This Row],[Cost]]*Table4[[#This Row],[Quantity]],0)</f>
        <v>-68.554199999999923</v>
      </c>
    </row>
    <row r="1757" spans="1:17" x14ac:dyDescent="0.35">
      <c r="A1757" t="s">
        <v>3570</v>
      </c>
      <c r="B1757" s="1">
        <v>45898</v>
      </c>
      <c r="C1757" t="s">
        <v>735</v>
      </c>
      <c r="D1757" t="s">
        <v>1674</v>
      </c>
      <c r="E1757" t="s">
        <v>1786</v>
      </c>
      <c r="F1757" t="str">
        <f>_xlfn.XLOOKUP(Table4[[#This Row],[Store_ID]],Table2[Store_ID],Table2[Region],"Unknown")</f>
        <v>South</v>
      </c>
      <c r="G1757">
        <v>1</v>
      </c>
      <c r="H1757">
        <f>IF(ISBLANK(G1757),AVERAGE(Table4[Quantity]),(G1757))</f>
        <v>1</v>
      </c>
      <c r="I1757">
        <v>891.79</v>
      </c>
      <c r="J1757">
        <f>IF(ISBLANK(I1757),AVERAGE(Table4[Unit_Price]),(I1757))</f>
        <v>891.79</v>
      </c>
      <c r="K1757">
        <v>0.03</v>
      </c>
      <c r="L1757">
        <f>Table4[[#This Row],[Quantity cleaned]]*Table4[[#This Row],[Unit Price Cleaned]]*(1-Table4[[#This Row],[Discount]])</f>
        <v>865.03629999999998</v>
      </c>
      <c r="M1757">
        <f>IF(ISBLANK(L1757),AVERAGE(Table4[Total Amount]),(L1757))</f>
        <v>865.03629999999998</v>
      </c>
      <c r="N1757" t="str">
        <f>_xlfn.XLOOKUP(Table4[[#This Row],[Product_ID]],Product_Dim[Product_ID],Product_Dim[Product_Name],"Missing")</f>
        <v>Women's Hair Dryer Brush</v>
      </c>
      <c r="O1757" t="str">
        <f>_xlfn.XLOOKUP(Table4[[#This Row],[Product_ID]],Product_Dim[Product_ID],Product_Dim[Category],0)</f>
        <v>Beauty</v>
      </c>
      <c r="P1757">
        <f>_xlfn.XLOOKUP(Table4[[#This Row],[Product_ID]],Product_Dim[Product_ID],Product_Dim[Cost Cleaned2],"0")</f>
        <v>340.39</v>
      </c>
      <c r="Q1757" s="4">
        <f>IFERROR(Table4[[#This Row],[Total Amount]]-Table4[[#This Row],[Cost]]*Table4[[#This Row],[Quantity]],0)</f>
        <v>524.6463</v>
      </c>
    </row>
    <row r="1758" spans="1:17" x14ac:dyDescent="0.35">
      <c r="A1758" t="s">
        <v>3571</v>
      </c>
      <c r="B1758" s="1">
        <v>45390</v>
      </c>
      <c r="C1758" t="s">
        <v>1087</v>
      </c>
      <c r="D1758" t="s">
        <v>1720</v>
      </c>
      <c r="E1758" t="s">
        <v>1801</v>
      </c>
      <c r="F1758" t="str">
        <f>_xlfn.XLOOKUP(Table4[[#This Row],[Store_ID]],Table2[Store_ID],Table2[Region],"Unknown")</f>
        <v>North</v>
      </c>
      <c r="G1758">
        <v>2</v>
      </c>
      <c r="H1758">
        <f>IF(ISBLANK(G1758),AVERAGE(Table4[Quantity]),(G1758))</f>
        <v>2</v>
      </c>
      <c r="I1758">
        <v>433.07</v>
      </c>
      <c r="J1758">
        <f>IF(ISBLANK(I1758),AVERAGE(Table4[Unit_Price]),(I1758))</f>
        <v>433.07</v>
      </c>
      <c r="K1758">
        <v>0.25</v>
      </c>
      <c r="L1758">
        <f>Table4[[#This Row],[Quantity cleaned]]*Table4[[#This Row],[Unit Price Cleaned]]*(1-Table4[[#This Row],[Discount]])</f>
        <v>649.60500000000002</v>
      </c>
      <c r="M1758">
        <f>IF(ISBLANK(L1758),AVERAGE(Table4[Total Amount]),(L1758))</f>
        <v>649.60500000000002</v>
      </c>
      <c r="N1758" t="str">
        <f>_xlfn.XLOOKUP(Table4[[#This Row],[Product_ID]],Product_Dim[Product_ID],Product_Dim[Product_Name],"Missing")</f>
        <v>Face Foundation Kit</v>
      </c>
      <c r="O1758" t="str">
        <f>_xlfn.XLOOKUP(Table4[[#This Row],[Product_ID]],Product_Dim[Product_ID],Product_Dim[Category],0)</f>
        <v>Beauty</v>
      </c>
      <c r="P1758">
        <f>_xlfn.XLOOKUP(Table4[[#This Row],[Product_ID]],Product_Dim[Product_ID],Product_Dim[Cost Cleaned2],"0")</f>
        <v>183.04</v>
      </c>
      <c r="Q1758" s="4">
        <f>IFERROR(Table4[[#This Row],[Total Amount]]-Table4[[#This Row],[Cost]]*Table4[[#This Row],[Quantity]],0)</f>
        <v>283.52500000000003</v>
      </c>
    </row>
    <row r="1759" spans="1:17" x14ac:dyDescent="0.35">
      <c r="A1759" t="s">
        <v>3572</v>
      </c>
      <c r="B1759" s="1">
        <v>45355</v>
      </c>
      <c r="C1759" t="s">
        <v>54</v>
      </c>
      <c r="D1759" t="s">
        <v>1674</v>
      </c>
      <c r="E1759" t="s">
        <v>1807</v>
      </c>
      <c r="F1759" t="str">
        <f>_xlfn.XLOOKUP(Table4[[#This Row],[Store_ID]],Table2[Store_ID],Table2[Region],"Unknown")</f>
        <v>East</v>
      </c>
      <c r="G1759">
        <v>3</v>
      </c>
      <c r="H1759">
        <f>IF(ISBLANK(G1759),AVERAGE(Table4[Quantity]),(G1759))</f>
        <v>3</v>
      </c>
      <c r="I1759">
        <v>626.71</v>
      </c>
      <c r="J1759">
        <f>IF(ISBLANK(I1759),AVERAGE(Table4[Unit_Price]),(I1759))</f>
        <v>626.71</v>
      </c>
      <c r="K1759">
        <v>7.0000000000000007E-2</v>
      </c>
      <c r="L1759">
        <f>Table4[[#This Row],[Quantity cleaned]]*Table4[[#This Row],[Unit Price Cleaned]]*(1-Table4[[#This Row],[Discount]])</f>
        <v>1748.5209</v>
      </c>
      <c r="M1759">
        <f>IF(ISBLANK(L1759),AVERAGE(Table4[Total Amount]),(L1759))</f>
        <v>1748.5209</v>
      </c>
      <c r="N1759" t="str">
        <f>_xlfn.XLOOKUP(Table4[[#This Row],[Product_ID]],Product_Dim[Product_ID],Product_Dim[Product_Name],"Missing")</f>
        <v>Women's Hair Dryer Brush</v>
      </c>
      <c r="O1759" t="str">
        <f>_xlfn.XLOOKUP(Table4[[#This Row],[Product_ID]],Product_Dim[Product_ID],Product_Dim[Category],0)</f>
        <v>Beauty</v>
      </c>
      <c r="P1759">
        <f>_xlfn.XLOOKUP(Table4[[#This Row],[Product_ID]],Product_Dim[Product_ID],Product_Dim[Cost Cleaned2],"0")</f>
        <v>340.39</v>
      </c>
      <c r="Q1759" s="4">
        <f>IFERROR(Table4[[#This Row],[Total Amount]]-Table4[[#This Row],[Cost]]*Table4[[#This Row],[Quantity]],0)</f>
        <v>727.35090000000002</v>
      </c>
    </row>
    <row r="1760" spans="1:17" x14ac:dyDescent="0.35">
      <c r="A1760" t="s">
        <v>3573</v>
      </c>
      <c r="B1760" s="1">
        <v>45916</v>
      </c>
      <c r="C1760" t="s">
        <v>273</v>
      </c>
      <c r="D1760" t="s">
        <v>1614</v>
      </c>
      <c r="E1760" t="s">
        <v>1746</v>
      </c>
      <c r="F1760" t="str">
        <f>_xlfn.XLOOKUP(Table4[[#This Row],[Store_ID]],Table2[Store_ID],Table2[Region],"Unknown")</f>
        <v>East</v>
      </c>
      <c r="G1760">
        <v>2</v>
      </c>
      <c r="H1760">
        <f>IF(ISBLANK(G1760),AVERAGE(Table4[Quantity]),(G1760))</f>
        <v>2</v>
      </c>
      <c r="I1760">
        <v>324.18</v>
      </c>
      <c r="J1760">
        <f>IF(ISBLANK(I1760),AVERAGE(Table4[Unit_Price]),(I1760))</f>
        <v>324.18</v>
      </c>
      <c r="K1760">
        <v>0.06</v>
      </c>
      <c r="L1760">
        <f>Table4[[#This Row],[Quantity cleaned]]*Table4[[#This Row],[Unit Price Cleaned]]*(1-Table4[[#This Row],[Discount]])</f>
        <v>609.45839999999998</v>
      </c>
      <c r="M1760">
        <f>IF(ISBLANK(L1760),AVERAGE(Table4[Total Amount]),(L1760))</f>
        <v>609.45839999999998</v>
      </c>
      <c r="N1760" t="str">
        <f>_xlfn.XLOOKUP(Table4[[#This Row],[Product_ID]],Product_Dim[Product_ID],Product_Dim[Product_Name],"Missing")</f>
        <v>Women's Summer Dress</v>
      </c>
      <c r="O1760" t="str">
        <f>_xlfn.XLOOKUP(Table4[[#This Row],[Product_ID]],Product_Dim[Product_ID],Product_Dim[Category],0)</f>
        <v>Clothing</v>
      </c>
      <c r="P1760">
        <f>_xlfn.XLOOKUP(Table4[[#This Row],[Product_ID]],Product_Dim[Product_ID],Product_Dim[Cost Cleaned2],"0")</f>
        <v>223.43</v>
      </c>
      <c r="Q1760" s="4">
        <f>IFERROR(Table4[[#This Row],[Total Amount]]-Table4[[#This Row],[Cost]]*Table4[[#This Row],[Quantity]],0)</f>
        <v>162.59839999999997</v>
      </c>
    </row>
    <row r="1761" spans="1:17" x14ac:dyDescent="0.35">
      <c r="A1761" t="s">
        <v>3574</v>
      </c>
      <c r="B1761" s="1">
        <v>45448</v>
      </c>
      <c r="C1761" t="s">
        <v>58</v>
      </c>
      <c r="D1761" t="s">
        <v>1570</v>
      </c>
      <c r="E1761" t="s">
        <v>1801</v>
      </c>
      <c r="F1761" t="str">
        <f>_xlfn.XLOOKUP(Table4[[#This Row],[Store_ID]],Table2[Store_ID],Table2[Region],"Unknown")</f>
        <v>North</v>
      </c>
      <c r="G1761">
        <v>4</v>
      </c>
      <c r="H1761">
        <f>IF(ISBLANK(G1761),AVERAGE(Table4[Quantity]),(G1761))</f>
        <v>4</v>
      </c>
      <c r="I1761">
        <v>839.74</v>
      </c>
      <c r="J1761">
        <f>IF(ISBLANK(I1761),AVERAGE(Table4[Unit_Price]),(I1761))</f>
        <v>839.74</v>
      </c>
      <c r="K1761">
        <v>0.13</v>
      </c>
      <c r="L1761">
        <f>Table4[[#This Row],[Quantity cleaned]]*Table4[[#This Row],[Unit Price Cleaned]]*(1-Table4[[#This Row],[Discount]])</f>
        <v>2922.2952</v>
      </c>
      <c r="M1761">
        <f>IF(ISBLANK(L1761),AVERAGE(Table4[Total Amount]),(L1761))</f>
        <v>2922.2952</v>
      </c>
      <c r="N1761" t="str">
        <f>_xlfn.XLOOKUP(Table4[[#This Row],[Product_ID]],Product_Dim[Product_ID],Product_Dim[Product_Name],"Missing")</f>
        <v>Decorative Wall Mirror</v>
      </c>
      <c r="O1761" t="str">
        <f>_xlfn.XLOOKUP(Table4[[#This Row],[Product_ID]],Product_Dim[Product_ID],Product_Dim[Category],0)</f>
        <v>Home</v>
      </c>
      <c r="P1761">
        <f>_xlfn.XLOOKUP(Table4[[#This Row],[Product_ID]],Product_Dim[Product_ID],Product_Dim[Cost Cleaned2],"0")</f>
        <v>48.01</v>
      </c>
      <c r="Q1761" s="4">
        <f>IFERROR(Table4[[#This Row],[Total Amount]]-Table4[[#This Row],[Cost]]*Table4[[#This Row],[Quantity]],0)</f>
        <v>2730.2552000000001</v>
      </c>
    </row>
    <row r="1762" spans="1:17" x14ac:dyDescent="0.35">
      <c r="A1762" t="s">
        <v>3575</v>
      </c>
      <c r="B1762" s="1">
        <v>45402</v>
      </c>
      <c r="C1762" t="s">
        <v>518</v>
      </c>
      <c r="D1762" t="s">
        <v>1666</v>
      </c>
      <c r="E1762" t="s">
        <v>1795</v>
      </c>
      <c r="F1762" t="str">
        <f>_xlfn.XLOOKUP(Table4[[#This Row],[Store_ID]],Table2[Store_ID],Table2[Region],"Unknown")</f>
        <v>North</v>
      </c>
      <c r="G1762">
        <v>3</v>
      </c>
      <c r="H1762">
        <f>IF(ISBLANK(G1762),AVERAGE(Table4[Quantity]),(G1762))</f>
        <v>3</v>
      </c>
      <c r="I1762">
        <v>252.63</v>
      </c>
      <c r="J1762">
        <f>IF(ISBLANK(I1762),AVERAGE(Table4[Unit_Price]),(I1762))</f>
        <v>252.63</v>
      </c>
      <c r="K1762">
        <v>0.28000000000000003</v>
      </c>
      <c r="L1762">
        <f>Table4[[#This Row],[Quantity cleaned]]*Table4[[#This Row],[Unit Price Cleaned]]*(1-Table4[[#This Row],[Discount]])</f>
        <v>545.68079999999998</v>
      </c>
      <c r="M1762">
        <f>IF(ISBLANK(L1762),AVERAGE(Table4[Total Amount]),(L1762))</f>
        <v>545.68079999999998</v>
      </c>
      <c r="N1762" t="str">
        <f>_xlfn.XLOOKUP(Table4[[#This Row],[Product_ID]],Product_Dim[Product_ID],Product_Dim[Product_Name],"Missing")</f>
        <v>Laptop Cooling Pad</v>
      </c>
      <c r="O1762" t="str">
        <f>_xlfn.XLOOKUP(Table4[[#This Row],[Product_ID]],Product_Dim[Product_ID],Product_Dim[Category],0)</f>
        <v>Electronics</v>
      </c>
      <c r="P1762">
        <f>_xlfn.XLOOKUP(Table4[[#This Row],[Product_ID]],Product_Dim[Product_ID],Product_Dim[Cost Cleaned2],"0")</f>
        <v>86.42</v>
      </c>
      <c r="Q1762" s="4">
        <f>IFERROR(Table4[[#This Row],[Total Amount]]-Table4[[#This Row],[Cost]]*Table4[[#This Row],[Quantity]],0)</f>
        <v>286.42079999999999</v>
      </c>
    </row>
    <row r="1763" spans="1:17" x14ac:dyDescent="0.35">
      <c r="A1763" t="s">
        <v>3576</v>
      </c>
      <c r="B1763" s="1">
        <v>45581</v>
      </c>
      <c r="C1763" t="s">
        <v>810</v>
      </c>
      <c r="D1763" t="s">
        <v>1700</v>
      </c>
      <c r="E1763" t="s">
        <v>1807</v>
      </c>
      <c r="F1763" t="str">
        <f>_xlfn.XLOOKUP(Table4[[#This Row],[Store_ID]],Table2[Store_ID],Table2[Region],"Unknown")</f>
        <v>East</v>
      </c>
      <c r="G1763">
        <v>2</v>
      </c>
      <c r="H1763">
        <f>IF(ISBLANK(G1763),AVERAGE(Table4[Quantity]),(G1763))</f>
        <v>2</v>
      </c>
      <c r="I1763">
        <v>60.53</v>
      </c>
      <c r="J1763">
        <f>IF(ISBLANK(I1763),AVERAGE(Table4[Unit_Price]),(I1763))</f>
        <v>60.53</v>
      </c>
      <c r="K1763">
        <v>0.18</v>
      </c>
      <c r="L1763">
        <f>Table4[[#This Row],[Quantity cleaned]]*Table4[[#This Row],[Unit Price Cleaned]]*(1-Table4[[#This Row],[Discount]])</f>
        <v>99.269200000000012</v>
      </c>
      <c r="M1763">
        <f>IF(ISBLANK(L1763),AVERAGE(Table4[Total Amount]),(L1763))</f>
        <v>99.269200000000012</v>
      </c>
      <c r="N1763" t="str">
        <f>_xlfn.XLOOKUP(Table4[[#This Row],[Product_ID]],Product_Dim[Product_ID],Product_Dim[Product_Name],"Missing")</f>
        <v>Decorative Lamp Shade</v>
      </c>
      <c r="O1763" t="str">
        <f>_xlfn.XLOOKUP(Table4[[#This Row],[Product_ID]],Product_Dim[Product_ID],Product_Dim[Category],0)</f>
        <v>Home</v>
      </c>
      <c r="P1763">
        <f>_xlfn.XLOOKUP(Table4[[#This Row],[Product_ID]],Product_Dim[Product_ID],Product_Dim[Cost Cleaned2],"0")</f>
        <v>228.53</v>
      </c>
      <c r="Q1763" s="4">
        <f>IFERROR(Table4[[#This Row],[Total Amount]]-Table4[[#This Row],[Cost]]*Table4[[#This Row],[Quantity]],0)</f>
        <v>-357.79079999999999</v>
      </c>
    </row>
    <row r="1764" spans="1:17" x14ac:dyDescent="0.35">
      <c r="A1764" t="s">
        <v>3577</v>
      </c>
      <c r="B1764" s="1">
        <v>45610</v>
      </c>
      <c r="C1764" t="s">
        <v>200</v>
      </c>
      <c r="D1764" t="s">
        <v>1710</v>
      </c>
      <c r="E1764" t="s">
        <v>1791</v>
      </c>
      <c r="F1764" t="str">
        <f>_xlfn.XLOOKUP(Table4[[#This Row],[Store_ID]],Table2[Store_ID],Table2[Region],"Unknown")</f>
        <v>East</v>
      </c>
      <c r="G1764">
        <v>4</v>
      </c>
      <c r="H1764">
        <f>IF(ISBLANK(G1764),AVERAGE(Table4[Quantity]),(G1764))</f>
        <v>4</v>
      </c>
      <c r="I1764">
        <v>341.95</v>
      </c>
      <c r="J1764">
        <f>IF(ISBLANK(I1764),AVERAGE(Table4[Unit_Price]),(I1764))</f>
        <v>341.95</v>
      </c>
      <c r="K1764">
        <v>0.25</v>
      </c>
      <c r="L1764">
        <f>Table4[[#This Row],[Quantity cleaned]]*Table4[[#This Row],[Unit Price Cleaned]]*(1-Table4[[#This Row],[Discount]])</f>
        <v>1025.8499999999999</v>
      </c>
      <c r="M1764">
        <f>IF(ISBLANK(L1764),AVERAGE(Table4[Total Amount]),(L1764))</f>
        <v>1025.8499999999999</v>
      </c>
      <c r="N1764" t="str">
        <f>_xlfn.XLOOKUP(Table4[[#This Row],[Product_ID]],Product_Dim[Product_ID],Product_Dim[Product_Name],"Missing")</f>
        <v>Wooden Bookshelf</v>
      </c>
      <c r="O1764" t="str">
        <f>_xlfn.XLOOKUP(Table4[[#This Row],[Product_ID]],Product_Dim[Product_ID],Product_Dim[Category],0)</f>
        <v>Home</v>
      </c>
      <c r="P1764">
        <f>_xlfn.XLOOKUP(Table4[[#This Row],[Product_ID]],Product_Dim[Product_ID],Product_Dim[Cost Cleaned2],"0")</f>
        <v>388.46</v>
      </c>
      <c r="Q1764" s="4">
        <f>IFERROR(Table4[[#This Row],[Total Amount]]-Table4[[#This Row],[Cost]]*Table4[[#This Row],[Quantity]],0)</f>
        <v>-527.99</v>
      </c>
    </row>
    <row r="1765" spans="1:17" x14ac:dyDescent="0.35">
      <c r="A1765" t="s">
        <v>3578</v>
      </c>
      <c r="B1765" s="1">
        <v>45438</v>
      </c>
      <c r="C1765" t="s">
        <v>894</v>
      </c>
      <c r="D1765" t="s">
        <v>1586</v>
      </c>
      <c r="E1765" t="s">
        <v>1798</v>
      </c>
      <c r="F1765" t="str">
        <f>_xlfn.XLOOKUP(Table4[[#This Row],[Store_ID]],Table2[Store_ID],Table2[Region],"Unknown")</f>
        <v>West</v>
      </c>
      <c r="G1765">
        <v>4</v>
      </c>
      <c r="H1765">
        <f>IF(ISBLANK(G1765),AVERAGE(Table4[Quantity]),(G1765))</f>
        <v>4</v>
      </c>
      <c r="I1765">
        <v>300.12</v>
      </c>
      <c r="J1765">
        <f>IF(ISBLANK(I1765),AVERAGE(Table4[Unit_Price]),(I1765))</f>
        <v>300.12</v>
      </c>
      <c r="K1765">
        <v>0.05</v>
      </c>
      <c r="L1765">
        <f>Table4[[#This Row],[Quantity cleaned]]*Table4[[#This Row],[Unit Price Cleaned]]*(1-Table4[[#This Row],[Discount]])</f>
        <v>1140.4559999999999</v>
      </c>
      <c r="M1765">
        <f>IF(ISBLANK(L1765),AVERAGE(Table4[Total Amount]),(L1765))</f>
        <v>1140.4559999999999</v>
      </c>
      <c r="N1765" t="str">
        <f>_xlfn.XLOOKUP(Table4[[#This Row],[Product_ID]],Product_Dim[Product_ID],Product_Dim[Product_Name],"Missing")</f>
        <v>Carbon Fiber Tennis Racket</v>
      </c>
      <c r="O1765" t="str">
        <f>_xlfn.XLOOKUP(Table4[[#This Row],[Product_ID]],Product_Dim[Product_ID],Product_Dim[Category],0)</f>
        <v>Sports</v>
      </c>
      <c r="P1765">
        <f>_xlfn.XLOOKUP(Table4[[#This Row],[Product_ID]],Product_Dim[Product_ID],Product_Dim[Cost Cleaned2],"0")</f>
        <v>484.62</v>
      </c>
      <c r="Q1765" s="4">
        <f>IFERROR(Table4[[#This Row],[Total Amount]]-Table4[[#This Row],[Cost]]*Table4[[#This Row],[Quantity]],0)</f>
        <v>-798.02400000000011</v>
      </c>
    </row>
    <row r="1766" spans="1:17" x14ac:dyDescent="0.35">
      <c r="A1766" t="s">
        <v>3579</v>
      </c>
      <c r="B1766" s="1">
        <v>45705</v>
      </c>
      <c r="C1766" t="s">
        <v>397</v>
      </c>
      <c r="D1766" t="s">
        <v>1598</v>
      </c>
      <c r="E1766" t="s">
        <v>1801</v>
      </c>
      <c r="F1766" t="str">
        <f>_xlfn.XLOOKUP(Table4[[#This Row],[Store_ID]],Table2[Store_ID],Table2[Region],"Unknown")</f>
        <v>North</v>
      </c>
      <c r="G1766">
        <v>2</v>
      </c>
      <c r="H1766">
        <f>IF(ISBLANK(G1766),AVERAGE(Table4[Quantity]),(G1766))</f>
        <v>2</v>
      </c>
      <c r="I1766">
        <v>289.14</v>
      </c>
      <c r="J1766">
        <f>IF(ISBLANK(I1766),AVERAGE(Table4[Unit_Price]),(I1766))</f>
        <v>289.14</v>
      </c>
      <c r="K1766">
        <v>0.12</v>
      </c>
      <c r="L1766">
        <f>Table4[[#This Row],[Quantity cleaned]]*Table4[[#This Row],[Unit Price Cleaned]]*(1-Table4[[#This Row],[Discount]])</f>
        <v>508.88639999999998</v>
      </c>
      <c r="M1766">
        <f>IF(ISBLANK(L1766),AVERAGE(Table4[Total Amount]),(L1766))</f>
        <v>508.88639999999998</v>
      </c>
      <c r="N1766" t="str">
        <f>_xlfn.XLOOKUP(Table4[[#This Row],[Product_ID]],Product_Dim[Product_ID],Product_Dim[Product_Name],"Missing")</f>
        <v>Sports Stopwatch Timer</v>
      </c>
      <c r="O1766" t="str">
        <f>_xlfn.XLOOKUP(Table4[[#This Row],[Product_ID]],Product_Dim[Product_ID],Product_Dim[Category],0)</f>
        <v>Sports</v>
      </c>
      <c r="P1766">
        <f>_xlfn.XLOOKUP(Table4[[#This Row],[Product_ID]],Product_Dim[Product_ID],Product_Dim[Cost Cleaned2],"0")</f>
        <v>38.76</v>
      </c>
      <c r="Q1766" s="4">
        <f>IFERROR(Table4[[#This Row],[Total Amount]]-Table4[[#This Row],[Cost]]*Table4[[#This Row],[Quantity]],0)</f>
        <v>431.3664</v>
      </c>
    </row>
    <row r="1767" spans="1:17" x14ac:dyDescent="0.35">
      <c r="A1767" t="s">
        <v>3580</v>
      </c>
      <c r="B1767" s="1">
        <v>45695</v>
      </c>
      <c r="C1767" t="s">
        <v>170</v>
      </c>
      <c r="D1767" t="s">
        <v>1592</v>
      </c>
      <c r="E1767" t="s">
        <v>1746</v>
      </c>
      <c r="F1767" t="str">
        <f>_xlfn.XLOOKUP(Table4[[#This Row],[Store_ID]],Table2[Store_ID],Table2[Region],"Unknown")</f>
        <v>East</v>
      </c>
      <c r="G1767">
        <v>2</v>
      </c>
      <c r="H1767">
        <f>IF(ISBLANK(G1767),AVERAGE(Table4[Quantity]),(G1767))</f>
        <v>2</v>
      </c>
      <c r="I1767">
        <v>596.84</v>
      </c>
      <c r="J1767">
        <f>IF(ISBLANK(I1767),AVERAGE(Table4[Unit_Price]),(I1767))</f>
        <v>596.84</v>
      </c>
      <c r="K1767">
        <v>0.01</v>
      </c>
      <c r="L1767">
        <f>Table4[[#This Row],[Quantity cleaned]]*Table4[[#This Row],[Unit Price Cleaned]]*(1-Table4[[#This Row],[Discount]])</f>
        <v>1181.7432000000001</v>
      </c>
      <c r="M1767">
        <f>IF(ISBLANK(L1767),AVERAGE(Table4[Total Amount]),(L1767))</f>
        <v>1181.7432000000001</v>
      </c>
      <c r="N1767" t="str">
        <f>_xlfn.XLOOKUP(Table4[[#This Row],[Product_ID]],Product_Dim[Product_ID],Product_Dim[Product_Name],"Missing")</f>
        <v>Women's Scarf Set</v>
      </c>
      <c r="O1767" t="str">
        <f>_xlfn.XLOOKUP(Table4[[#This Row],[Product_ID]],Product_Dim[Product_ID],Product_Dim[Category],0)</f>
        <v>Clothing</v>
      </c>
      <c r="P1767">
        <f>_xlfn.XLOOKUP(Table4[[#This Row],[Product_ID]],Product_Dim[Product_ID],Product_Dim[Cost Cleaned2],"0")</f>
        <v>174.02</v>
      </c>
      <c r="Q1767" s="4">
        <f>IFERROR(Table4[[#This Row],[Total Amount]]-Table4[[#This Row],[Cost]]*Table4[[#This Row],[Quantity]],0)</f>
        <v>833.70320000000015</v>
      </c>
    </row>
    <row r="1768" spans="1:17" x14ac:dyDescent="0.35">
      <c r="A1768" t="s">
        <v>3581</v>
      </c>
      <c r="B1768" s="1">
        <v>45571</v>
      </c>
      <c r="C1768" t="s">
        <v>1347</v>
      </c>
      <c r="D1768" t="s">
        <v>1580</v>
      </c>
      <c r="E1768" t="s">
        <v>1776</v>
      </c>
      <c r="F1768" t="str">
        <f>_xlfn.XLOOKUP(Table4[[#This Row],[Store_ID]],Table2[Store_ID],Table2[Region],"Unknown")</f>
        <v>West</v>
      </c>
      <c r="G1768">
        <v>4</v>
      </c>
      <c r="H1768">
        <f>IF(ISBLANK(G1768),AVERAGE(Table4[Quantity]),(G1768))</f>
        <v>4</v>
      </c>
      <c r="I1768">
        <v>466.24</v>
      </c>
      <c r="J1768">
        <f>IF(ISBLANK(I1768),AVERAGE(Table4[Unit_Price]),(I1768))</f>
        <v>466.24</v>
      </c>
      <c r="K1768">
        <v>0.16</v>
      </c>
      <c r="L1768">
        <f>Table4[[#This Row],[Quantity cleaned]]*Table4[[#This Row],[Unit Price Cleaned]]*(1-Table4[[#This Row],[Discount]])</f>
        <v>1566.5663999999999</v>
      </c>
      <c r="M1768">
        <f>IF(ISBLANK(L1768),AVERAGE(Table4[Total Amount]),(L1768))</f>
        <v>1566.5663999999999</v>
      </c>
      <c r="N1768" t="str">
        <f>_xlfn.XLOOKUP(Table4[[#This Row],[Product_ID]],Product_Dim[Product_ID],Product_Dim[Product_Name],"Missing")</f>
        <v>Knee Support Brace</v>
      </c>
      <c r="O1768" t="str">
        <f>_xlfn.XLOOKUP(Table4[[#This Row],[Product_ID]],Product_Dim[Product_ID],Product_Dim[Category],0)</f>
        <v>Sports</v>
      </c>
      <c r="P1768">
        <f>_xlfn.XLOOKUP(Table4[[#This Row],[Product_ID]],Product_Dim[Product_ID],Product_Dim[Cost Cleaned2],"0")</f>
        <v>21.34</v>
      </c>
      <c r="Q1768" s="4">
        <f>IFERROR(Table4[[#This Row],[Total Amount]]-Table4[[#This Row],[Cost]]*Table4[[#This Row],[Quantity]],0)</f>
        <v>1481.2064</v>
      </c>
    </row>
    <row r="1769" spans="1:17" x14ac:dyDescent="0.35">
      <c r="A1769" t="s">
        <v>3582</v>
      </c>
      <c r="B1769" s="1">
        <v>45544</v>
      </c>
      <c r="C1769" t="s">
        <v>801</v>
      </c>
      <c r="D1769" t="s">
        <v>1568</v>
      </c>
      <c r="E1769" t="s">
        <v>1798</v>
      </c>
      <c r="F1769" t="str">
        <f>_xlfn.XLOOKUP(Table4[[#This Row],[Store_ID]],Table2[Store_ID],Table2[Region],"Unknown")</f>
        <v>West</v>
      </c>
      <c r="G1769">
        <v>2</v>
      </c>
      <c r="H1769">
        <f>IF(ISBLANK(G1769),AVERAGE(Table4[Quantity]),(G1769))</f>
        <v>2</v>
      </c>
      <c r="I1769">
        <v>330.59</v>
      </c>
      <c r="J1769">
        <f>IF(ISBLANK(I1769),AVERAGE(Table4[Unit_Price]),(I1769))</f>
        <v>330.59</v>
      </c>
      <c r="K1769">
        <v>0.14000000000000001</v>
      </c>
      <c r="L1769">
        <f>Table4[[#This Row],[Quantity cleaned]]*Table4[[#This Row],[Unit Price Cleaned]]*(1-Table4[[#This Row],[Discount]])</f>
        <v>568.61479999999995</v>
      </c>
      <c r="M1769">
        <f>IF(ISBLANK(L1769),AVERAGE(Table4[Total Amount]),(L1769))</f>
        <v>568.61479999999995</v>
      </c>
      <c r="N1769" t="str">
        <f>_xlfn.XLOOKUP(Table4[[#This Row],[Product_ID]],Product_Dim[Product_ID],Product_Dim[Product_Name],"Missing")</f>
        <v>USB-C Fast Charger</v>
      </c>
      <c r="O1769" t="str">
        <f>_xlfn.XLOOKUP(Table4[[#This Row],[Product_ID]],Product_Dim[Product_ID],Product_Dim[Category],0)</f>
        <v>Electronics</v>
      </c>
      <c r="P1769">
        <f>_xlfn.XLOOKUP(Table4[[#This Row],[Product_ID]],Product_Dim[Product_ID],Product_Dim[Cost Cleaned2],"0")</f>
        <v>242.23</v>
      </c>
      <c r="Q1769" s="4">
        <f>IFERROR(Table4[[#This Row],[Total Amount]]-Table4[[#This Row],[Cost]]*Table4[[#This Row],[Quantity]],0)</f>
        <v>84.154799999999966</v>
      </c>
    </row>
    <row r="1770" spans="1:17" x14ac:dyDescent="0.35">
      <c r="A1770" t="s">
        <v>3583</v>
      </c>
      <c r="B1770" s="1">
        <v>45654</v>
      </c>
      <c r="C1770" t="s">
        <v>1511</v>
      </c>
      <c r="D1770" t="s">
        <v>1586</v>
      </c>
      <c r="E1770" t="s">
        <v>1770</v>
      </c>
      <c r="F1770" t="str">
        <f>_xlfn.XLOOKUP(Table4[[#This Row],[Store_ID]],Table2[Store_ID],Table2[Region],"Unknown")</f>
        <v>East</v>
      </c>
      <c r="G1770">
        <v>2</v>
      </c>
      <c r="H1770">
        <f>IF(ISBLANK(G1770),AVERAGE(Table4[Quantity]),(G1770))</f>
        <v>2</v>
      </c>
      <c r="I1770">
        <v>616.42999999999995</v>
      </c>
      <c r="J1770">
        <f>IF(ISBLANK(I1770),AVERAGE(Table4[Unit_Price]),(I1770))</f>
        <v>616.42999999999995</v>
      </c>
      <c r="K1770">
        <v>0.02</v>
      </c>
      <c r="L1770">
        <f>Table4[[#This Row],[Quantity cleaned]]*Table4[[#This Row],[Unit Price Cleaned]]*(1-Table4[[#This Row],[Discount]])</f>
        <v>1208.2027999999998</v>
      </c>
      <c r="M1770">
        <f>IF(ISBLANK(L1770),AVERAGE(Table4[Total Amount]),(L1770))</f>
        <v>1208.2027999999998</v>
      </c>
      <c r="N1770" t="str">
        <f>_xlfn.XLOOKUP(Table4[[#This Row],[Product_ID]],Product_Dim[Product_ID],Product_Dim[Product_Name],"Missing")</f>
        <v>Carbon Fiber Tennis Racket</v>
      </c>
      <c r="O1770" t="str">
        <f>_xlfn.XLOOKUP(Table4[[#This Row],[Product_ID]],Product_Dim[Product_ID],Product_Dim[Category],0)</f>
        <v>Sports</v>
      </c>
      <c r="P1770">
        <f>_xlfn.XLOOKUP(Table4[[#This Row],[Product_ID]],Product_Dim[Product_ID],Product_Dim[Cost Cleaned2],"0")</f>
        <v>484.62</v>
      </c>
      <c r="Q1770" s="4">
        <f>IFERROR(Table4[[#This Row],[Total Amount]]-Table4[[#This Row],[Cost]]*Table4[[#This Row],[Quantity]],0)</f>
        <v>238.96279999999979</v>
      </c>
    </row>
    <row r="1771" spans="1:17" x14ac:dyDescent="0.35">
      <c r="A1771" t="s">
        <v>3584</v>
      </c>
      <c r="B1771" s="1">
        <v>45589</v>
      </c>
      <c r="C1771" t="s">
        <v>1249</v>
      </c>
      <c r="D1771" t="s">
        <v>1668</v>
      </c>
      <c r="E1771" t="s">
        <v>1770</v>
      </c>
      <c r="F1771" t="str">
        <f>_xlfn.XLOOKUP(Table4[[#This Row],[Store_ID]],Table2[Store_ID],Table2[Region],"Unknown")</f>
        <v>East</v>
      </c>
      <c r="G1771">
        <v>3</v>
      </c>
      <c r="H1771">
        <f>IF(ISBLANK(G1771),AVERAGE(Table4[Quantity]),(G1771))</f>
        <v>3</v>
      </c>
      <c r="I1771">
        <v>195.89</v>
      </c>
      <c r="J1771">
        <f>IF(ISBLANK(I1771),AVERAGE(Table4[Unit_Price]),(I1771))</f>
        <v>195.89</v>
      </c>
      <c r="K1771">
        <v>0.16</v>
      </c>
      <c r="L1771">
        <f>Table4[[#This Row],[Quantity cleaned]]*Table4[[#This Row],[Unit Price Cleaned]]*(1-Table4[[#This Row],[Discount]])</f>
        <v>493.64279999999997</v>
      </c>
      <c r="M1771">
        <f>IF(ISBLANK(L1771),AVERAGE(Table4[Total Amount]),(L1771))</f>
        <v>493.64279999999997</v>
      </c>
      <c r="N1771" t="str">
        <f>_xlfn.XLOOKUP(Table4[[#This Row],[Product_ID]],Product_Dim[Product_ID],Product_Dim[Product_Name],"Missing")</f>
        <v>Organic Sunscreen Lotion</v>
      </c>
      <c r="O1771" t="str">
        <f>_xlfn.XLOOKUP(Table4[[#This Row],[Product_ID]],Product_Dim[Product_ID],Product_Dim[Category],0)</f>
        <v>Beauty</v>
      </c>
      <c r="P1771">
        <f>_xlfn.XLOOKUP(Table4[[#This Row],[Product_ID]],Product_Dim[Product_ID],Product_Dim[Cost Cleaned2],"0")</f>
        <v>266.86</v>
      </c>
      <c r="Q1771" s="4">
        <f>IFERROR(Table4[[#This Row],[Total Amount]]-Table4[[#This Row],[Cost]]*Table4[[#This Row],[Quantity]],0)</f>
        <v>-306.93720000000008</v>
      </c>
    </row>
    <row r="1772" spans="1:17" x14ac:dyDescent="0.35">
      <c r="A1772" t="s">
        <v>3585</v>
      </c>
      <c r="B1772" s="1">
        <v>45487</v>
      </c>
      <c r="C1772" t="s">
        <v>1072</v>
      </c>
      <c r="D1772" t="s">
        <v>1554</v>
      </c>
      <c r="E1772" t="s">
        <v>1783</v>
      </c>
      <c r="F1772" t="str">
        <f>_xlfn.XLOOKUP(Table4[[#This Row],[Store_ID]],Table2[Store_ID],Table2[Region],"Unknown")</f>
        <v>East</v>
      </c>
      <c r="G1772">
        <v>4</v>
      </c>
      <c r="H1772">
        <f>IF(ISBLANK(G1772),AVERAGE(Table4[Quantity]),(G1772))</f>
        <v>4</v>
      </c>
      <c r="I1772">
        <v>614.76</v>
      </c>
      <c r="J1772">
        <f>IF(ISBLANK(I1772),AVERAGE(Table4[Unit_Price]),(I1772))</f>
        <v>614.76</v>
      </c>
      <c r="K1772">
        <v>0.16</v>
      </c>
      <c r="L1772">
        <f>Table4[[#This Row],[Quantity cleaned]]*Table4[[#This Row],[Unit Price Cleaned]]*(1-Table4[[#This Row],[Discount]])</f>
        <v>2065.5935999999997</v>
      </c>
      <c r="M1772">
        <f>IF(ISBLANK(L1772),AVERAGE(Table4[Total Amount]),(L1772))</f>
        <v>2065.5935999999997</v>
      </c>
      <c r="N1772" t="str">
        <f>_xlfn.XLOOKUP(Table4[[#This Row],[Product_ID]],Product_Dim[Product_ID],Product_Dim[Product_Name],"Missing")</f>
        <v>LED Table Lamp</v>
      </c>
      <c r="O1772" t="str">
        <f>_xlfn.XLOOKUP(Table4[[#This Row],[Product_ID]],Product_Dim[Product_ID],Product_Dim[Category],0)</f>
        <v>Home</v>
      </c>
      <c r="P1772">
        <f>_xlfn.XLOOKUP(Table4[[#This Row],[Product_ID]],Product_Dim[Product_ID],Product_Dim[Cost Cleaned2],"0")</f>
        <v>218.86</v>
      </c>
      <c r="Q1772" s="4">
        <f>IFERROR(Table4[[#This Row],[Total Amount]]-Table4[[#This Row],[Cost]]*Table4[[#This Row],[Quantity]],0)</f>
        <v>1190.1535999999996</v>
      </c>
    </row>
    <row r="1773" spans="1:17" x14ac:dyDescent="0.35">
      <c r="A1773" t="s">
        <v>3586</v>
      </c>
      <c r="B1773" s="1">
        <v>45418</v>
      </c>
      <c r="C1773" t="s">
        <v>1252</v>
      </c>
      <c r="D1773" t="s">
        <v>1700</v>
      </c>
      <c r="E1773" t="s">
        <v>1773</v>
      </c>
      <c r="F1773" t="str">
        <f>_xlfn.XLOOKUP(Table4[[#This Row],[Store_ID]],Table2[Store_ID],Table2[Region],"Unknown")</f>
        <v>South</v>
      </c>
      <c r="G1773">
        <v>1</v>
      </c>
      <c r="H1773">
        <f>IF(ISBLANK(G1773),AVERAGE(Table4[Quantity]),(G1773))</f>
        <v>1</v>
      </c>
      <c r="I1773">
        <v>224.49</v>
      </c>
      <c r="J1773">
        <f>IF(ISBLANK(I1773),AVERAGE(Table4[Unit_Price]),(I1773))</f>
        <v>224.49</v>
      </c>
      <c r="K1773">
        <v>0.11</v>
      </c>
      <c r="L1773">
        <f>Table4[[#This Row],[Quantity cleaned]]*Table4[[#This Row],[Unit Price Cleaned]]*(1-Table4[[#This Row],[Discount]])</f>
        <v>199.79610000000002</v>
      </c>
      <c r="M1773">
        <f>IF(ISBLANK(L1773),AVERAGE(Table4[Total Amount]),(L1773))</f>
        <v>199.79610000000002</v>
      </c>
      <c r="N1773" t="str">
        <f>_xlfn.XLOOKUP(Table4[[#This Row],[Product_ID]],Product_Dim[Product_ID],Product_Dim[Product_Name],"Missing")</f>
        <v>Decorative Lamp Shade</v>
      </c>
      <c r="O1773" t="str">
        <f>_xlfn.XLOOKUP(Table4[[#This Row],[Product_ID]],Product_Dim[Product_ID],Product_Dim[Category],0)</f>
        <v>Home</v>
      </c>
      <c r="P1773">
        <f>_xlfn.XLOOKUP(Table4[[#This Row],[Product_ID]],Product_Dim[Product_ID],Product_Dim[Cost Cleaned2],"0")</f>
        <v>228.53</v>
      </c>
      <c r="Q1773" s="4">
        <f>IFERROR(Table4[[#This Row],[Total Amount]]-Table4[[#This Row],[Cost]]*Table4[[#This Row],[Quantity]],0)</f>
        <v>-28.733899999999977</v>
      </c>
    </row>
    <row r="1774" spans="1:17" x14ac:dyDescent="0.35">
      <c r="A1774" t="s">
        <v>3587</v>
      </c>
      <c r="B1774" s="1">
        <v>45338</v>
      </c>
      <c r="C1774" t="s">
        <v>1110</v>
      </c>
      <c r="D1774" t="s">
        <v>1652</v>
      </c>
      <c r="E1774" t="s">
        <v>1788</v>
      </c>
      <c r="F1774" t="str">
        <f>_xlfn.XLOOKUP(Table4[[#This Row],[Store_ID]],Table2[Store_ID],Table2[Region],"Unknown")</f>
        <v>North</v>
      </c>
      <c r="G1774">
        <v>1</v>
      </c>
      <c r="H1774">
        <f>IF(ISBLANK(G1774),AVERAGE(Table4[Quantity]),(G1774))</f>
        <v>1</v>
      </c>
      <c r="I1774">
        <v>967.76</v>
      </c>
      <c r="J1774">
        <f>IF(ISBLANK(I1774),AVERAGE(Table4[Unit_Price]),(I1774))</f>
        <v>967.76</v>
      </c>
      <c r="K1774">
        <v>0.09</v>
      </c>
      <c r="L1774">
        <f>Table4[[#This Row],[Quantity cleaned]]*Table4[[#This Row],[Unit Price Cleaned]]*(1-Table4[[#This Row],[Discount]])</f>
        <v>880.66160000000002</v>
      </c>
      <c r="M1774">
        <f>IF(ISBLANK(L1774),AVERAGE(Table4[Total Amount]),(L1774))</f>
        <v>880.66160000000002</v>
      </c>
      <c r="N1774" t="str">
        <f>_xlfn.XLOOKUP(Table4[[#This Row],[Product_ID]],Product_Dim[Product_ID],Product_Dim[Product_Name],"Missing")</f>
        <v>Ceramic Plant Pot</v>
      </c>
      <c r="O1774" t="str">
        <f>_xlfn.XLOOKUP(Table4[[#This Row],[Product_ID]],Product_Dim[Product_ID],Product_Dim[Category],0)</f>
        <v>Home</v>
      </c>
      <c r="P1774">
        <f>_xlfn.XLOOKUP(Table4[[#This Row],[Product_ID]],Product_Dim[Product_ID],Product_Dim[Cost Cleaned2],"0")</f>
        <v>81.75</v>
      </c>
      <c r="Q1774" s="4">
        <f>IFERROR(Table4[[#This Row],[Total Amount]]-Table4[[#This Row],[Cost]]*Table4[[#This Row],[Quantity]],0)</f>
        <v>798.91160000000002</v>
      </c>
    </row>
    <row r="1775" spans="1:17" x14ac:dyDescent="0.35">
      <c r="A1775" t="s">
        <v>3588</v>
      </c>
      <c r="B1775" s="1">
        <v>45507</v>
      </c>
      <c r="C1775" t="s">
        <v>242</v>
      </c>
      <c r="D1775" t="s">
        <v>1624</v>
      </c>
      <c r="E1775" t="s">
        <v>1807</v>
      </c>
      <c r="F1775" t="str">
        <f>_xlfn.XLOOKUP(Table4[[#This Row],[Store_ID]],Table2[Store_ID],Table2[Region],"Unknown")</f>
        <v>East</v>
      </c>
      <c r="G1775">
        <v>2</v>
      </c>
      <c r="H1775">
        <f>IF(ISBLANK(G1775),AVERAGE(Table4[Quantity]),(G1775))</f>
        <v>2</v>
      </c>
      <c r="I1775">
        <v>56.52</v>
      </c>
      <c r="J1775">
        <f>IF(ISBLANK(I1775),AVERAGE(Table4[Unit_Price]),(I1775))</f>
        <v>56.52</v>
      </c>
      <c r="K1775">
        <v>0.17</v>
      </c>
      <c r="L1775">
        <f>Table4[[#This Row],[Quantity cleaned]]*Table4[[#This Row],[Unit Price Cleaned]]*(1-Table4[[#This Row],[Discount]])</f>
        <v>93.8232</v>
      </c>
      <c r="M1775">
        <f>IF(ISBLANK(L1775),AVERAGE(Table4[Total Amount]),(L1775))</f>
        <v>93.8232</v>
      </c>
      <c r="N1775" t="str">
        <f>_xlfn.XLOOKUP(Table4[[#This Row],[Product_ID]],Product_Dim[Product_ID],Product_Dim[Product_Name],"Missing")</f>
        <v>Yoga Exercise Mat</v>
      </c>
      <c r="O1775" t="str">
        <f>_xlfn.XLOOKUP(Table4[[#This Row],[Product_ID]],Product_Dim[Product_ID],Product_Dim[Category],0)</f>
        <v>Sports</v>
      </c>
      <c r="P1775">
        <f>_xlfn.XLOOKUP(Table4[[#This Row],[Product_ID]],Product_Dim[Product_ID],Product_Dim[Cost Cleaned2],"0")</f>
        <v>313.26</v>
      </c>
      <c r="Q1775" s="4">
        <f>IFERROR(Table4[[#This Row],[Total Amount]]-Table4[[#This Row],[Cost]]*Table4[[#This Row],[Quantity]],0)</f>
        <v>-532.69679999999994</v>
      </c>
    </row>
    <row r="1776" spans="1:17" x14ac:dyDescent="0.35">
      <c r="A1776" t="s">
        <v>3589</v>
      </c>
      <c r="B1776" s="1">
        <v>45275</v>
      </c>
      <c r="C1776" t="s">
        <v>1502</v>
      </c>
      <c r="D1776" t="s">
        <v>1676</v>
      </c>
      <c r="E1776" t="s">
        <v>1751</v>
      </c>
      <c r="F1776" t="str">
        <f>_xlfn.XLOOKUP(Table4[[#This Row],[Store_ID]],Table2[Store_ID],Table2[Region],"Unknown")</f>
        <v>North</v>
      </c>
      <c r="G1776">
        <v>4</v>
      </c>
      <c r="H1776">
        <f>IF(ISBLANK(G1776),AVERAGE(Table4[Quantity]),(G1776))</f>
        <v>4</v>
      </c>
      <c r="I1776">
        <v>921.84</v>
      </c>
      <c r="J1776">
        <f>IF(ISBLANK(I1776),AVERAGE(Table4[Unit_Price]),(I1776))</f>
        <v>921.84</v>
      </c>
      <c r="K1776">
        <v>0.04</v>
      </c>
      <c r="L1776">
        <f>Table4[[#This Row],[Quantity cleaned]]*Table4[[#This Row],[Unit Price Cleaned]]*(1-Table4[[#This Row],[Discount]])</f>
        <v>3539.8656000000001</v>
      </c>
      <c r="M1776">
        <f>IF(ISBLANK(L1776),AVERAGE(Table4[Total Amount]),(L1776))</f>
        <v>3539.8656000000001</v>
      </c>
      <c r="N1776" t="str">
        <f>_xlfn.XLOOKUP(Table4[[#This Row],[Product_ID]],Product_Dim[Product_ID],Product_Dim[Product_Name],"Missing")</f>
        <v>Smart LED Light Strip</v>
      </c>
      <c r="O1776" t="str">
        <f>_xlfn.XLOOKUP(Table4[[#This Row],[Product_ID]],Product_Dim[Product_ID],Product_Dim[Category],0)</f>
        <v>Electronics</v>
      </c>
      <c r="P1776">
        <f>_xlfn.XLOOKUP(Table4[[#This Row],[Product_ID]],Product_Dim[Product_ID],Product_Dim[Cost Cleaned2],"0")</f>
        <v>349.17</v>
      </c>
      <c r="Q1776" s="4">
        <f>IFERROR(Table4[[#This Row],[Total Amount]]-Table4[[#This Row],[Cost]]*Table4[[#This Row],[Quantity]],0)</f>
        <v>2143.1855999999998</v>
      </c>
    </row>
    <row r="1777" spans="1:17" x14ac:dyDescent="0.35">
      <c r="A1777" t="s">
        <v>3590</v>
      </c>
      <c r="B1777" s="1">
        <v>45319</v>
      </c>
      <c r="C1777" t="s">
        <v>1027</v>
      </c>
      <c r="D1777" t="s">
        <v>1714</v>
      </c>
      <c r="E1777" t="s">
        <v>1798</v>
      </c>
      <c r="F1777" t="str">
        <f>_xlfn.XLOOKUP(Table4[[#This Row],[Store_ID]],Table2[Store_ID],Table2[Region],"Unknown")</f>
        <v>West</v>
      </c>
      <c r="G1777">
        <v>3</v>
      </c>
      <c r="H1777">
        <f>IF(ISBLANK(G1777),AVERAGE(Table4[Quantity]),(G1777))</f>
        <v>3</v>
      </c>
      <c r="I1777">
        <v>738.47</v>
      </c>
      <c r="J1777">
        <f>IF(ISBLANK(I1777),AVERAGE(Table4[Unit_Price]),(I1777))</f>
        <v>738.47</v>
      </c>
      <c r="K1777">
        <v>0.28000000000000003</v>
      </c>
      <c r="L1777">
        <f>Table4[[#This Row],[Quantity cleaned]]*Table4[[#This Row],[Unit Price Cleaned]]*(1-Table4[[#This Row],[Discount]])</f>
        <v>1595.0951999999997</v>
      </c>
      <c r="M1777">
        <f>IF(ISBLANK(L1777),AVERAGE(Table4[Total Amount]),(L1777))</f>
        <v>1595.0951999999997</v>
      </c>
      <c r="N1777" t="str">
        <f>_xlfn.XLOOKUP(Table4[[#This Row],[Product_ID]],Product_Dim[Product_ID],Product_Dim[Product_Name],"Missing")</f>
        <v>Kitchen Cutting Board</v>
      </c>
      <c r="O1777" t="str">
        <f>_xlfn.XLOOKUP(Table4[[#This Row],[Product_ID]],Product_Dim[Product_ID],Product_Dim[Category],0)</f>
        <v>Home</v>
      </c>
      <c r="P1777">
        <f>_xlfn.XLOOKUP(Table4[[#This Row],[Product_ID]],Product_Dim[Product_ID],Product_Dim[Cost Cleaned2],"0")</f>
        <v>176.07</v>
      </c>
      <c r="Q1777" s="4">
        <f>IFERROR(Table4[[#This Row],[Total Amount]]-Table4[[#This Row],[Cost]]*Table4[[#This Row],[Quantity]],0)</f>
        <v>1066.8851999999997</v>
      </c>
    </row>
    <row r="1778" spans="1:17" x14ac:dyDescent="0.35">
      <c r="A1778" t="s">
        <v>3591</v>
      </c>
      <c r="B1778" s="1">
        <v>45620</v>
      </c>
      <c r="C1778" t="s">
        <v>1027</v>
      </c>
      <c r="D1778" t="s">
        <v>1549</v>
      </c>
      <c r="E1778" t="s">
        <v>1746</v>
      </c>
      <c r="F1778" t="str">
        <f>_xlfn.XLOOKUP(Table4[[#This Row],[Store_ID]],Table2[Store_ID],Table2[Region],"Unknown")</f>
        <v>East</v>
      </c>
      <c r="G1778">
        <v>4</v>
      </c>
      <c r="H1778">
        <f>IF(ISBLANK(G1778),AVERAGE(Table4[Quantity]),(G1778))</f>
        <v>4</v>
      </c>
      <c r="I1778">
        <v>477.83</v>
      </c>
      <c r="J1778">
        <f>IF(ISBLANK(I1778),AVERAGE(Table4[Unit_Price]),(I1778))</f>
        <v>477.83</v>
      </c>
      <c r="K1778">
        <v>0.05</v>
      </c>
      <c r="L1778">
        <f>Table4[[#This Row],[Quantity cleaned]]*Table4[[#This Row],[Unit Price Cleaned]]*(1-Table4[[#This Row],[Discount]])</f>
        <v>1815.7539999999999</v>
      </c>
      <c r="M1778">
        <f>IF(ISBLANK(L1778),AVERAGE(Table4[Total Amount]),(L1778))</f>
        <v>1815.7539999999999</v>
      </c>
      <c r="N1778" t="str">
        <f>_xlfn.XLOOKUP(Table4[[#This Row],[Product_ID]],Product_Dim[Product_ID],Product_Dim[Product_Name],"Missing")</f>
        <v>Men's Leather Belt</v>
      </c>
      <c r="O1778" t="str">
        <f>_xlfn.XLOOKUP(Table4[[#This Row],[Product_ID]],Product_Dim[Product_ID],Product_Dim[Category],0)</f>
        <v>Clothing</v>
      </c>
      <c r="P1778">
        <f>_xlfn.XLOOKUP(Table4[[#This Row],[Product_ID]],Product_Dim[Product_ID],Product_Dim[Cost Cleaned2],"0")</f>
        <v>261</v>
      </c>
      <c r="Q1778" s="4">
        <f>IFERROR(Table4[[#This Row],[Total Amount]]-Table4[[#This Row],[Cost]]*Table4[[#This Row],[Quantity]],0)</f>
        <v>771.75399999999991</v>
      </c>
    </row>
    <row r="1779" spans="1:17" x14ac:dyDescent="0.35">
      <c r="A1779" t="s">
        <v>3592</v>
      </c>
      <c r="B1779" s="1">
        <v>45831</v>
      </c>
      <c r="C1779" t="s">
        <v>554</v>
      </c>
      <c r="D1779" t="s">
        <v>1626</v>
      </c>
      <c r="E1779" t="s">
        <v>1788</v>
      </c>
      <c r="F1779" t="str">
        <f>_xlfn.XLOOKUP(Table4[[#This Row],[Store_ID]],Table2[Store_ID],Table2[Region],"Unknown")</f>
        <v>North</v>
      </c>
      <c r="G1779">
        <v>3</v>
      </c>
      <c r="H1779">
        <f>IF(ISBLANK(G1779),AVERAGE(Table4[Quantity]),(G1779))</f>
        <v>3</v>
      </c>
      <c r="I1779">
        <v>605.83000000000004</v>
      </c>
      <c r="J1779">
        <f>IF(ISBLANK(I1779),AVERAGE(Table4[Unit_Price]),(I1779))</f>
        <v>605.83000000000004</v>
      </c>
      <c r="K1779">
        <v>0.28000000000000003</v>
      </c>
      <c r="L1779">
        <f>Table4[[#This Row],[Quantity cleaned]]*Table4[[#This Row],[Unit Price Cleaned]]*(1-Table4[[#This Row],[Discount]])</f>
        <v>1308.5928000000001</v>
      </c>
      <c r="M1779">
        <f>IF(ISBLANK(L1779),AVERAGE(Table4[Total Amount]),(L1779))</f>
        <v>1308.5928000000001</v>
      </c>
      <c r="N1779" t="str">
        <f>_xlfn.XLOOKUP(Table4[[#This Row],[Product_ID]],Product_Dim[Product_ID],Product_Dim[Product_Name],"Missing")</f>
        <v>Smart Home WiFi Camera</v>
      </c>
      <c r="O1779" t="str">
        <f>_xlfn.XLOOKUP(Table4[[#This Row],[Product_ID]],Product_Dim[Product_ID],Product_Dim[Category],0)</f>
        <v>Electronics</v>
      </c>
      <c r="P1779">
        <f>_xlfn.XLOOKUP(Table4[[#This Row],[Product_ID]],Product_Dim[Product_ID],Product_Dim[Cost Cleaned2],"0")</f>
        <v>450.71</v>
      </c>
      <c r="Q1779" s="4">
        <f>IFERROR(Table4[[#This Row],[Total Amount]]-Table4[[#This Row],[Cost]]*Table4[[#This Row],[Quantity]],0)</f>
        <v>-43.537199999999757</v>
      </c>
    </row>
    <row r="1780" spans="1:17" x14ac:dyDescent="0.35">
      <c r="A1780" t="s">
        <v>3593</v>
      </c>
      <c r="B1780" s="1">
        <v>45373</v>
      </c>
      <c r="C1780" t="s">
        <v>242</v>
      </c>
      <c r="D1780" t="s">
        <v>1628</v>
      </c>
      <c r="E1780" t="s">
        <v>1760</v>
      </c>
      <c r="F1780" t="str">
        <f>_xlfn.XLOOKUP(Table4[[#This Row],[Store_ID]],Table2[Store_ID],Table2[Region],"Unknown")</f>
        <v>North</v>
      </c>
      <c r="G1780">
        <v>2</v>
      </c>
      <c r="H1780">
        <f>IF(ISBLANK(G1780),AVERAGE(Table4[Quantity]),(G1780))</f>
        <v>2</v>
      </c>
      <c r="I1780">
        <v>521.44000000000005</v>
      </c>
      <c r="J1780">
        <f>IF(ISBLANK(I1780),AVERAGE(Table4[Unit_Price]),(I1780))</f>
        <v>521.44000000000005</v>
      </c>
      <c r="K1780">
        <v>0.25</v>
      </c>
      <c r="L1780">
        <f>Table4[[#This Row],[Quantity cleaned]]*Table4[[#This Row],[Unit Price Cleaned]]*(1-Table4[[#This Row],[Discount]])</f>
        <v>782.16000000000008</v>
      </c>
      <c r="M1780">
        <f>IF(ISBLANK(L1780),AVERAGE(Table4[Total Amount]),(L1780))</f>
        <v>782.16000000000008</v>
      </c>
      <c r="N1780" t="str">
        <f>_xlfn.XLOOKUP(Table4[[#This Row],[Product_ID]],Product_Dim[Product_ID],Product_Dim[Product_Name],"Missing")</f>
        <v>USB External Hard Drive</v>
      </c>
      <c r="O1780" t="str">
        <f>_xlfn.XLOOKUP(Table4[[#This Row],[Product_ID]],Product_Dim[Product_ID],Product_Dim[Category],0)</f>
        <v>Electronics</v>
      </c>
      <c r="P1780">
        <f>_xlfn.XLOOKUP(Table4[[#This Row],[Product_ID]],Product_Dim[Product_ID],Product_Dim[Cost Cleaned2],"0")</f>
        <v>253.33</v>
      </c>
      <c r="Q1780" s="4">
        <f>IFERROR(Table4[[#This Row],[Total Amount]]-Table4[[#This Row],[Cost]]*Table4[[#This Row],[Quantity]],0)</f>
        <v>275.50000000000006</v>
      </c>
    </row>
    <row r="1781" spans="1:17" x14ac:dyDescent="0.35">
      <c r="A1781" t="s">
        <v>3594</v>
      </c>
      <c r="B1781" s="1">
        <v>45863</v>
      </c>
      <c r="C1781" t="s">
        <v>1161</v>
      </c>
      <c r="D1781" t="s">
        <v>1562</v>
      </c>
      <c r="E1781" t="s">
        <v>1773</v>
      </c>
      <c r="F1781" t="str">
        <f>_xlfn.XLOOKUP(Table4[[#This Row],[Store_ID]],Table2[Store_ID],Table2[Region],"Unknown")</f>
        <v>South</v>
      </c>
      <c r="G1781">
        <v>4</v>
      </c>
      <c r="H1781">
        <f>IF(ISBLANK(G1781),AVERAGE(Table4[Quantity]),(G1781))</f>
        <v>4</v>
      </c>
      <c r="I1781">
        <v>499.02</v>
      </c>
      <c r="J1781">
        <f>IF(ISBLANK(I1781),AVERAGE(Table4[Unit_Price]),(I1781))</f>
        <v>499.02</v>
      </c>
      <c r="K1781">
        <v>0.06</v>
      </c>
      <c r="L1781">
        <f>Table4[[#This Row],[Quantity cleaned]]*Table4[[#This Row],[Unit Price Cleaned]]*(1-Table4[[#This Row],[Discount]])</f>
        <v>1876.3151999999998</v>
      </c>
      <c r="M1781">
        <f>IF(ISBLANK(L1781),AVERAGE(Table4[Total Amount]),(L1781))</f>
        <v>1876.3151999999998</v>
      </c>
      <c r="N1781" t="str">
        <f>_xlfn.XLOOKUP(Table4[[#This Row],[Product_ID]],Product_Dim[Product_ID],Product_Dim[Product_Name],"Missing")</f>
        <v>Ceramic Kitchen Bowl Set</v>
      </c>
      <c r="O1781" t="str">
        <f>_xlfn.XLOOKUP(Table4[[#This Row],[Product_ID]],Product_Dim[Product_ID],Product_Dim[Category],0)</f>
        <v>Home</v>
      </c>
      <c r="P1781">
        <f>_xlfn.XLOOKUP(Table4[[#This Row],[Product_ID]],Product_Dim[Product_ID],Product_Dim[Cost Cleaned2],"0")</f>
        <v>298.86</v>
      </c>
      <c r="Q1781" s="4">
        <f>IFERROR(Table4[[#This Row],[Total Amount]]-Table4[[#This Row],[Cost]]*Table4[[#This Row],[Quantity]],0)</f>
        <v>680.87519999999972</v>
      </c>
    </row>
    <row r="1782" spans="1:17" x14ac:dyDescent="0.35">
      <c r="A1782" t="s">
        <v>3595</v>
      </c>
      <c r="B1782" s="1">
        <v>45758</v>
      </c>
      <c r="C1782" t="s">
        <v>509</v>
      </c>
      <c r="D1782" t="s">
        <v>1547</v>
      </c>
      <c r="E1782" t="s">
        <v>1804</v>
      </c>
      <c r="F1782" t="str">
        <f>_xlfn.XLOOKUP(Table4[[#This Row],[Store_ID]],Table2[Store_ID],Table2[Region],"Unknown")</f>
        <v>East</v>
      </c>
      <c r="G1782">
        <v>4</v>
      </c>
      <c r="H1782">
        <f>IF(ISBLANK(G1782),AVERAGE(Table4[Quantity]),(G1782))</f>
        <v>4</v>
      </c>
      <c r="I1782">
        <v>299.45999999999998</v>
      </c>
      <c r="J1782">
        <f>IF(ISBLANK(I1782),AVERAGE(Table4[Unit_Price]),(I1782))</f>
        <v>299.45999999999998</v>
      </c>
      <c r="K1782">
        <v>0.18</v>
      </c>
      <c r="L1782">
        <f>Table4[[#This Row],[Quantity cleaned]]*Table4[[#This Row],[Unit Price Cleaned]]*(1-Table4[[#This Row],[Discount]])</f>
        <v>982.22879999999998</v>
      </c>
      <c r="M1782">
        <f>IF(ISBLANK(L1782),AVERAGE(Table4[Total Amount]),(L1782))</f>
        <v>982.22879999999998</v>
      </c>
      <c r="N1782" t="str">
        <f>_xlfn.XLOOKUP(Table4[[#This Row],[Product_ID]],Product_Dim[Product_ID],Product_Dim[Product_Name],"Missing")</f>
        <v>Women's Yoga Pants</v>
      </c>
      <c r="O1782" t="str">
        <f>_xlfn.XLOOKUP(Table4[[#This Row],[Product_ID]],Product_Dim[Product_ID],Product_Dim[Category],0)</f>
        <v>Clothing</v>
      </c>
      <c r="P1782">
        <f>_xlfn.XLOOKUP(Table4[[#This Row],[Product_ID]],Product_Dim[Product_ID],Product_Dim[Cost Cleaned2],"0")</f>
        <v>306.45999999999998</v>
      </c>
      <c r="Q1782" s="4">
        <f>IFERROR(Table4[[#This Row],[Total Amount]]-Table4[[#This Row],[Cost]]*Table4[[#This Row],[Quantity]],0)</f>
        <v>-243.61119999999994</v>
      </c>
    </row>
    <row r="1783" spans="1:17" x14ac:dyDescent="0.35">
      <c r="A1783" t="s">
        <v>3596</v>
      </c>
      <c r="B1783" s="1">
        <v>45285</v>
      </c>
      <c r="C1783" t="s">
        <v>1406</v>
      </c>
      <c r="D1783" t="s">
        <v>1620</v>
      </c>
      <c r="E1783" t="s">
        <v>1746</v>
      </c>
      <c r="F1783" t="str">
        <f>_xlfn.XLOOKUP(Table4[[#This Row],[Store_ID]],Table2[Store_ID],Table2[Region],"Unknown")</f>
        <v>East</v>
      </c>
      <c r="G1783">
        <v>1</v>
      </c>
      <c r="H1783">
        <f>IF(ISBLANK(G1783),AVERAGE(Table4[Quantity]),(G1783))</f>
        <v>1</v>
      </c>
      <c r="I1783">
        <v>609.29</v>
      </c>
      <c r="J1783">
        <f>IF(ISBLANK(I1783),AVERAGE(Table4[Unit_Price]),(I1783))</f>
        <v>609.29</v>
      </c>
      <c r="K1783">
        <v>0.15</v>
      </c>
      <c r="L1783">
        <f>Table4[[#This Row],[Quantity cleaned]]*Table4[[#This Row],[Unit Price Cleaned]]*(1-Table4[[#This Row],[Discount]])</f>
        <v>517.89649999999995</v>
      </c>
      <c r="M1783">
        <f>IF(ISBLANK(L1783),AVERAGE(Table4[Total Amount]),(L1783))</f>
        <v>517.89649999999995</v>
      </c>
      <c r="N1783" t="str">
        <f>_xlfn.XLOOKUP(Table4[[#This Row],[Product_ID]],Product_Dim[Product_ID],Product_Dim[Product_Name],"Missing")</f>
        <v>Portable Power Bank</v>
      </c>
      <c r="O1783" t="str">
        <f>_xlfn.XLOOKUP(Table4[[#This Row],[Product_ID]],Product_Dim[Product_ID],Product_Dim[Category],0)</f>
        <v>Electronics</v>
      </c>
      <c r="P1783">
        <f>_xlfn.XLOOKUP(Table4[[#This Row],[Product_ID]],Product_Dim[Product_ID],Product_Dim[Cost Cleaned2],"0")</f>
        <v>326.06</v>
      </c>
      <c r="Q1783" s="4">
        <f>IFERROR(Table4[[#This Row],[Total Amount]]-Table4[[#This Row],[Cost]]*Table4[[#This Row],[Quantity]],0)</f>
        <v>191.83649999999994</v>
      </c>
    </row>
    <row r="1784" spans="1:17" x14ac:dyDescent="0.35">
      <c r="A1784" t="s">
        <v>3597</v>
      </c>
      <c r="B1784" s="1">
        <v>45656</v>
      </c>
      <c r="C1784" t="s">
        <v>355</v>
      </c>
      <c r="D1784" t="s">
        <v>1543</v>
      </c>
      <c r="E1784" t="s">
        <v>1776</v>
      </c>
      <c r="F1784" t="str">
        <f>_xlfn.XLOOKUP(Table4[[#This Row],[Store_ID]],Table2[Store_ID],Table2[Region],"Unknown")</f>
        <v>West</v>
      </c>
      <c r="G1784">
        <v>1</v>
      </c>
      <c r="H1784">
        <f>IF(ISBLANK(G1784),AVERAGE(Table4[Quantity]),(G1784))</f>
        <v>1</v>
      </c>
      <c r="I1784">
        <v>213.74</v>
      </c>
      <c r="J1784">
        <f>IF(ISBLANK(I1784),AVERAGE(Table4[Unit_Price]),(I1784))</f>
        <v>213.74</v>
      </c>
      <c r="K1784">
        <v>7.0000000000000007E-2</v>
      </c>
      <c r="L1784">
        <f>Table4[[#This Row],[Quantity cleaned]]*Table4[[#This Row],[Unit Price Cleaned]]*(1-Table4[[#This Row],[Discount]])</f>
        <v>198.7782</v>
      </c>
      <c r="M1784">
        <f>IF(ISBLANK(L1784),AVERAGE(Table4[Total Amount]),(L1784))</f>
        <v>198.7782</v>
      </c>
      <c r="N1784" t="str">
        <f>_xlfn.XLOOKUP(Table4[[#This Row],[Product_ID]],Product_Dim[Product_ID],Product_Dim[Product_Name],"Missing")</f>
        <v>Women's Casual Hoodie</v>
      </c>
      <c r="O1784" t="str">
        <f>_xlfn.XLOOKUP(Table4[[#This Row],[Product_ID]],Product_Dim[Product_ID],Product_Dim[Category],0)</f>
        <v>Clothing</v>
      </c>
      <c r="P1784">
        <f>_xlfn.XLOOKUP(Table4[[#This Row],[Product_ID]],Product_Dim[Product_ID],Product_Dim[Cost Cleaned2],"0")</f>
        <v>254.04361702127662</v>
      </c>
      <c r="Q1784" s="4">
        <f>IFERROR(Table4[[#This Row],[Total Amount]]-Table4[[#This Row],[Cost]]*Table4[[#This Row],[Quantity]],0)</f>
        <v>-55.265417021276619</v>
      </c>
    </row>
    <row r="1785" spans="1:17" x14ac:dyDescent="0.35">
      <c r="A1785" t="s">
        <v>3598</v>
      </c>
      <c r="B1785" s="1">
        <v>45718</v>
      </c>
      <c r="C1785" t="s">
        <v>509</v>
      </c>
      <c r="D1785" t="s">
        <v>1652</v>
      </c>
      <c r="E1785" t="s">
        <v>1798</v>
      </c>
      <c r="F1785" t="str">
        <f>_xlfn.XLOOKUP(Table4[[#This Row],[Store_ID]],Table2[Store_ID],Table2[Region],"Unknown")</f>
        <v>West</v>
      </c>
      <c r="G1785">
        <v>4</v>
      </c>
      <c r="H1785">
        <f>IF(ISBLANK(G1785),AVERAGE(Table4[Quantity]),(G1785))</f>
        <v>4</v>
      </c>
      <c r="I1785">
        <v>613.16999999999996</v>
      </c>
      <c r="J1785">
        <f>IF(ISBLANK(I1785),AVERAGE(Table4[Unit_Price]),(I1785))</f>
        <v>613.16999999999996</v>
      </c>
      <c r="K1785">
        <v>0.26</v>
      </c>
      <c r="L1785">
        <f>Table4[[#This Row],[Quantity cleaned]]*Table4[[#This Row],[Unit Price Cleaned]]*(1-Table4[[#This Row],[Discount]])</f>
        <v>1814.9831999999999</v>
      </c>
      <c r="M1785">
        <f>IF(ISBLANK(L1785),AVERAGE(Table4[Total Amount]),(L1785))</f>
        <v>1814.9831999999999</v>
      </c>
      <c r="N1785" t="str">
        <f>_xlfn.XLOOKUP(Table4[[#This Row],[Product_ID]],Product_Dim[Product_ID],Product_Dim[Product_Name],"Missing")</f>
        <v>Ceramic Plant Pot</v>
      </c>
      <c r="O1785" t="str">
        <f>_xlfn.XLOOKUP(Table4[[#This Row],[Product_ID]],Product_Dim[Product_ID],Product_Dim[Category],0)</f>
        <v>Home</v>
      </c>
      <c r="P1785">
        <f>_xlfn.XLOOKUP(Table4[[#This Row],[Product_ID]],Product_Dim[Product_ID],Product_Dim[Cost Cleaned2],"0")</f>
        <v>81.75</v>
      </c>
      <c r="Q1785" s="4">
        <f>IFERROR(Table4[[#This Row],[Total Amount]]-Table4[[#This Row],[Cost]]*Table4[[#This Row],[Quantity]],0)</f>
        <v>1487.9831999999999</v>
      </c>
    </row>
    <row r="1786" spans="1:17" x14ac:dyDescent="0.35">
      <c r="A1786" t="s">
        <v>3599</v>
      </c>
      <c r="B1786" s="1">
        <v>45293</v>
      </c>
      <c r="C1786" t="s">
        <v>1113</v>
      </c>
      <c r="D1786" t="s">
        <v>1660</v>
      </c>
      <c r="E1786" t="s">
        <v>1786</v>
      </c>
      <c r="F1786" t="str">
        <f>_xlfn.XLOOKUP(Table4[[#This Row],[Store_ID]],Table2[Store_ID],Table2[Region],"Unknown")</f>
        <v>South</v>
      </c>
      <c r="G1786">
        <v>2</v>
      </c>
      <c r="H1786">
        <f>IF(ISBLANK(G1786),AVERAGE(Table4[Quantity]),(G1786))</f>
        <v>2</v>
      </c>
      <c r="I1786">
        <v>687.36</v>
      </c>
      <c r="J1786">
        <f>IF(ISBLANK(I1786),AVERAGE(Table4[Unit_Price]),(I1786))</f>
        <v>687.36</v>
      </c>
      <c r="K1786">
        <v>7.0000000000000007E-2</v>
      </c>
      <c r="L1786">
        <f>Table4[[#This Row],[Quantity cleaned]]*Table4[[#This Row],[Unit Price Cleaned]]*(1-Table4[[#This Row],[Discount]])</f>
        <v>1278.4895999999999</v>
      </c>
      <c r="M1786">
        <f>IF(ISBLANK(L1786),AVERAGE(Table4[Total Amount]),(L1786))</f>
        <v>1278.4895999999999</v>
      </c>
      <c r="N1786" t="str">
        <f>_xlfn.XLOOKUP(Table4[[#This Row],[Product_ID]],Product_Dim[Product_ID],Product_Dim[Product_Name],"Missing")</f>
        <v>Men's Hair Styling Gel</v>
      </c>
      <c r="O1786" t="str">
        <f>_xlfn.XLOOKUP(Table4[[#This Row],[Product_ID]],Product_Dim[Product_ID],Product_Dim[Category],0)</f>
        <v>Beauty</v>
      </c>
      <c r="P1786">
        <f>_xlfn.XLOOKUP(Table4[[#This Row],[Product_ID]],Product_Dim[Product_ID],Product_Dim[Cost Cleaned2],"0")</f>
        <v>17.309999999999999</v>
      </c>
      <c r="Q1786" s="4">
        <f>IFERROR(Table4[[#This Row],[Total Amount]]-Table4[[#This Row],[Cost]]*Table4[[#This Row],[Quantity]],0)</f>
        <v>1243.8696</v>
      </c>
    </row>
    <row r="1787" spans="1:17" x14ac:dyDescent="0.35">
      <c r="A1787" t="s">
        <v>3600</v>
      </c>
      <c r="B1787" s="1">
        <v>45915</v>
      </c>
      <c r="C1787" t="s">
        <v>1021</v>
      </c>
      <c r="D1787" t="s">
        <v>1676</v>
      </c>
      <c r="E1787" t="s">
        <v>1791</v>
      </c>
      <c r="F1787" t="str">
        <f>_xlfn.XLOOKUP(Table4[[#This Row],[Store_ID]],Table2[Store_ID],Table2[Region],"Unknown")</f>
        <v>East</v>
      </c>
      <c r="G1787">
        <v>3</v>
      </c>
      <c r="H1787">
        <f>IF(ISBLANK(G1787),AVERAGE(Table4[Quantity]),(G1787))</f>
        <v>3</v>
      </c>
      <c r="I1787">
        <v>115.39</v>
      </c>
      <c r="J1787">
        <f>IF(ISBLANK(I1787),AVERAGE(Table4[Unit_Price]),(I1787))</f>
        <v>115.39</v>
      </c>
      <c r="K1787">
        <v>0.02</v>
      </c>
      <c r="L1787">
        <f>Table4[[#This Row],[Quantity cleaned]]*Table4[[#This Row],[Unit Price Cleaned]]*(1-Table4[[#This Row],[Discount]])</f>
        <v>339.2466</v>
      </c>
      <c r="M1787">
        <f>IF(ISBLANK(L1787),AVERAGE(Table4[Total Amount]),(L1787))</f>
        <v>339.2466</v>
      </c>
      <c r="N1787" t="str">
        <f>_xlfn.XLOOKUP(Table4[[#This Row],[Product_ID]],Product_Dim[Product_ID],Product_Dim[Product_Name],"Missing")</f>
        <v>Smart LED Light Strip</v>
      </c>
      <c r="O1787" t="str">
        <f>_xlfn.XLOOKUP(Table4[[#This Row],[Product_ID]],Product_Dim[Product_ID],Product_Dim[Category],0)</f>
        <v>Electronics</v>
      </c>
      <c r="P1787">
        <f>_xlfn.XLOOKUP(Table4[[#This Row],[Product_ID]],Product_Dim[Product_ID],Product_Dim[Cost Cleaned2],"0")</f>
        <v>349.17</v>
      </c>
      <c r="Q1787" s="4">
        <f>IFERROR(Table4[[#This Row],[Total Amount]]-Table4[[#This Row],[Cost]]*Table4[[#This Row],[Quantity]],0)</f>
        <v>-708.26340000000005</v>
      </c>
    </row>
    <row r="1788" spans="1:17" x14ac:dyDescent="0.35">
      <c r="A1788" t="s">
        <v>3601</v>
      </c>
      <c r="B1788" s="1">
        <v>45359</v>
      </c>
      <c r="C1788" t="s">
        <v>587</v>
      </c>
      <c r="D1788" t="s">
        <v>1590</v>
      </c>
      <c r="E1788" t="s">
        <v>1788</v>
      </c>
      <c r="F1788" t="str">
        <f>_xlfn.XLOOKUP(Table4[[#This Row],[Store_ID]],Table2[Store_ID],Table2[Region],"Unknown")</f>
        <v>North</v>
      </c>
      <c r="G1788">
        <v>2</v>
      </c>
      <c r="H1788">
        <f>IF(ISBLANK(G1788),AVERAGE(Table4[Quantity]),(G1788))</f>
        <v>2</v>
      </c>
      <c r="I1788">
        <v>722.06</v>
      </c>
      <c r="J1788">
        <f>IF(ISBLANK(I1788),AVERAGE(Table4[Unit_Price]),(I1788))</f>
        <v>722.06</v>
      </c>
      <c r="K1788">
        <v>7.0000000000000007E-2</v>
      </c>
      <c r="L1788">
        <f>Table4[[#This Row],[Quantity cleaned]]*Table4[[#This Row],[Unit Price Cleaned]]*(1-Table4[[#This Row],[Discount]])</f>
        <v>1343.0315999999998</v>
      </c>
      <c r="M1788">
        <f>IF(ISBLANK(L1788),AVERAGE(Table4[Total Amount]),(L1788))</f>
        <v>1343.0315999999998</v>
      </c>
      <c r="N1788" t="str">
        <f>_xlfn.XLOOKUP(Table4[[#This Row],[Product_ID]],Product_Dim[Product_ID],Product_Dim[Product_Name],"Missing")</f>
        <v>Foldable Camping Chair</v>
      </c>
      <c r="O1788" t="str">
        <f>_xlfn.XLOOKUP(Table4[[#This Row],[Product_ID]],Product_Dim[Product_ID],Product_Dim[Category],0)</f>
        <v>Sports</v>
      </c>
      <c r="P1788">
        <f>_xlfn.XLOOKUP(Table4[[#This Row],[Product_ID]],Product_Dim[Product_ID],Product_Dim[Cost Cleaned2],"0")</f>
        <v>166.06</v>
      </c>
      <c r="Q1788" s="4">
        <f>IFERROR(Table4[[#This Row],[Total Amount]]-Table4[[#This Row],[Cost]]*Table4[[#This Row],[Quantity]],0)</f>
        <v>1010.9115999999998</v>
      </c>
    </row>
    <row r="1789" spans="1:17" x14ac:dyDescent="0.35">
      <c r="A1789" t="s">
        <v>3602</v>
      </c>
      <c r="B1789" s="1">
        <v>45652</v>
      </c>
      <c r="C1789" t="s">
        <v>1314</v>
      </c>
      <c r="D1789" t="s">
        <v>1554</v>
      </c>
      <c r="E1789" t="s">
        <v>1795</v>
      </c>
      <c r="F1789" t="str">
        <f>_xlfn.XLOOKUP(Table4[[#This Row],[Store_ID]],Table2[Store_ID],Table2[Region],"Unknown")</f>
        <v>North</v>
      </c>
      <c r="G1789">
        <v>1</v>
      </c>
      <c r="H1789">
        <f>IF(ISBLANK(G1789),AVERAGE(Table4[Quantity]),(G1789))</f>
        <v>1</v>
      </c>
      <c r="I1789">
        <v>384.57</v>
      </c>
      <c r="J1789">
        <f>IF(ISBLANK(I1789),AVERAGE(Table4[Unit_Price]),(I1789))</f>
        <v>384.57</v>
      </c>
      <c r="K1789">
        <v>0.06</v>
      </c>
      <c r="L1789">
        <f>Table4[[#This Row],[Quantity cleaned]]*Table4[[#This Row],[Unit Price Cleaned]]*(1-Table4[[#This Row],[Discount]])</f>
        <v>361.49579999999997</v>
      </c>
      <c r="M1789">
        <f>IF(ISBLANK(L1789),AVERAGE(Table4[Total Amount]),(L1789))</f>
        <v>361.49579999999997</v>
      </c>
      <c r="N1789" t="str">
        <f>_xlfn.XLOOKUP(Table4[[#This Row],[Product_ID]],Product_Dim[Product_ID],Product_Dim[Product_Name],"Missing")</f>
        <v>LED Table Lamp</v>
      </c>
      <c r="O1789" t="str">
        <f>_xlfn.XLOOKUP(Table4[[#This Row],[Product_ID]],Product_Dim[Product_ID],Product_Dim[Category],0)</f>
        <v>Home</v>
      </c>
      <c r="P1789">
        <f>_xlfn.XLOOKUP(Table4[[#This Row],[Product_ID]],Product_Dim[Product_ID],Product_Dim[Cost Cleaned2],"0")</f>
        <v>218.86</v>
      </c>
      <c r="Q1789" s="4">
        <f>IFERROR(Table4[[#This Row],[Total Amount]]-Table4[[#This Row],[Cost]]*Table4[[#This Row],[Quantity]],0)</f>
        <v>142.63579999999996</v>
      </c>
    </row>
    <row r="1790" spans="1:17" x14ac:dyDescent="0.35">
      <c r="A1790" t="s">
        <v>3603</v>
      </c>
      <c r="B1790" s="1">
        <v>45735</v>
      </c>
      <c r="C1790" t="s">
        <v>679</v>
      </c>
      <c r="D1790" t="s">
        <v>1556</v>
      </c>
      <c r="E1790" t="s">
        <v>1791</v>
      </c>
      <c r="F1790" t="str">
        <f>_xlfn.XLOOKUP(Table4[[#This Row],[Store_ID]],Table2[Store_ID],Table2[Region],"Unknown")</f>
        <v>East</v>
      </c>
      <c r="G1790">
        <v>2</v>
      </c>
      <c r="H1790">
        <f>IF(ISBLANK(G1790),AVERAGE(Table4[Quantity]),(G1790))</f>
        <v>2</v>
      </c>
      <c r="I1790">
        <v>194.09</v>
      </c>
      <c r="J1790">
        <f>IF(ISBLANK(I1790),AVERAGE(Table4[Unit_Price]),(I1790))</f>
        <v>194.09</v>
      </c>
      <c r="K1790">
        <v>0.18</v>
      </c>
      <c r="L1790">
        <f>Table4[[#This Row],[Quantity cleaned]]*Table4[[#This Row],[Unit Price Cleaned]]*(1-Table4[[#This Row],[Discount]])</f>
        <v>318.30760000000004</v>
      </c>
      <c r="M1790">
        <f>IF(ISBLANK(L1790),AVERAGE(Table4[Total Amount]),(L1790))</f>
        <v>318.30760000000004</v>
      </c>
      <c r="N1790" t="str">
        <f>_xlfn.XLOOKUP(Table4[[#This Row],[Product_ID]],Product_Dim[Product_ID],Product_Dim[Product_Name],"Missing")</f>
        <v>Wireless Bluetooth Earbuds</v>
      </c>
      <c r="O1790" t="str">
        <f>_xlfn.XLOOKUP(Table4[[#This Row],[Product_ID]],Product_Dim[Product_ID],Product_Dim[Category],0)</f>
        <v>Electronics</v>
      </c>
      <c r="P1790">
        <f>_xlfn.XLOOKUP(Table4[[#This Row],[Product_ID]],Product_Dim[Product_ID],Product_Dim[Cost Cleaned2],"0")</f>
        <v>439.07</v>
      </c>
      <c r="Q1790" s="4">
        <f>IFERROR(Table4[[#This Row],[Total Amount]]-Table4[[#This Row],[Cost]]*Table4[[#This Row],[Quantity]],0)</f>
        <v>-559.83240000000001</v>
      </c>
    </row>
    <row r="1791" spans="1:17" x14ac:dyDescent="0.35">
      <c r="A1791" t="s">
        <v>3604</v>
      </c>
      <c r="B1791" s="1">
        <v>45579</v>
      </c>
      <c r="C1791" t="s">
        <v>566</v>
      </c>
      <c r="D1791" t="s">
        <v>1718</v>
      </c>
      <c r="E1791" t="s">
        <v>1760</v>
      </c>
      <c r="F1791" t="str">
        <f>_xlfn.XLOOKUP(Table4[[#This Row],[Store_ID]],Table2[Store_ID],Table2[Region],"Unknown")</f>
        <v>North</v>
      </c>
      <c r="G1791">
        <v>2</v>
      </c>
      <c r="H1791">
        <f>IF(ISBLANK(G1791),AVERAGE(Table4[Quantity]),(G1791))</f>
        <v>2</v>
      </c>
      <c r="I1791">
        <v>403.91</v>
      </c>
      <c r="J1791">
        <f>IF(ISBLANK(I1791),AVERAGE(Table4[Unit_Price]),(I1791))</f>
        <v>403.91</v>
      </c>
      <c r="K1791">
        <v>7.0000000000000007E-2</v>
      </c>
      <c r="L1791">
        <f>Table4[[#This Row],[Quantity cleaned]]*Table4[[#This Row],[Unit Price Cleaned]]*(1-Table4[[#This Row],[Discount]])</f>
        <v>751.27260000000001</v>
      </c>
      <c r="M1791">
        <f>IF(ISBLANK(L1791),AVERAGE(Table4[Total Amount]),(L1791))</f>
        <v>751.27260000000001</v>
      </c>
      <c r="N1791" t="str">
        <f>_xlfn.XLOOKUP(Table4[[#This Row],[Product_ID]],Product_Dim[Product_ID],Product_Dim[Product_Name],"Missing")</f>
        <v>Sports Wrist Sweatbands</v>
      </c>
      <c r="O1791" t="str">
        <f>_xlfn.XLOOKUP(Table4[[#This Row],[Product_ID]],Product_Dim[Product_ID],Product_Dim[Category],0)</f>
        <v>Sports</v>
      </c>
      <c r="P1791">
        <f>_xlfn.XLOOKUP(Table4[[#This Row],[Product_ID]],Product_Dim[Product_ID],Product_Dim[Cost Cleaned2],"0")</f>
        <v>131.24</v>
      </c>
      <c r="Q1791" s="4">
        <f>IFERROR(Table4[[#This Row],[Total Amount]]-Table4[[#This Row],[Cost]]*Table4[[#This Row],[Quantity]],0)</f>
        <v>488.79259999999999</v>
      </c>
    </row>
    <row r="1792" spans="1:17" x14ac:dyDescent="0.35">
      <c r="A1792" t="s">
        <v>3605</v>
      </c>
      <c r="B1792" s="1">
        <v>45721</v>
      </c>
      <c r="C1792" t="s">
        <v>273</v>
      </c>
      <c r="D1792" t="s">
        <v>1576</v>
      </c>
      <c r="E1792" t="s">
        <v>1793</v>
      </c>
      <c r="F1792" t="str">
        <f>_xlfn.XLOOKUP(Table4[[#This Row],[Store_ID]],Table2[Store_ID],Table2[Region],"Unknown")</f>
        <v>South</v>
      </c>
      <c r="G1792">
        <v>1</v>
      </c>
      <c r="H1792">
        <f>IF(ISBLANK(G1792),AVERAGE(Table4[Quantity]),(G1792))</f>
        <v>1</v>
      </c>
      <c r="I1792">
        <v>878.69</v>
      </c>
      <c r="J1792">
        <f>IF(ISBLANK(I1792),AVERAGE(Table4[Unit_Price]),(I1792))</f>
        <v>878.69</v>
      </c>
      <c r="K1792">
        <v>0.3</v>
      </c>
      <c r="L1792">
        <f>Table4[[#This Row],[Quantity cleaned]]*Table4[[#This Row],[Unit Price Cleaned]]*(1-Table4[[#This Row],[Discount]])</f>
        <v>615.08299999999997</v>
      </c>
      <c r="M1792">
        <f>IF(ISBLANK(L1792),AVERAGE(Table4[Total Amount]),(L1792))</f>
        <v>615.08299999999997</v>
      </c>
      <c r="N1792" t="str">
        <f>_xlfn.XLOOKUP(Table4[[#This Row],[Product_ID]],Product_Dim[Product_ID],Product_Dim[Product_Name],"Missing")</f>
        <v>Soccer Training Cone Set</v>
      </c>
      <c r="O1792" t="str">
        <f>_xlfn.XLOOKUP(Table4[[#This Row],[Product_ID]],Product_Dim[Product_ID],Product_Dim[Category],0)</f>
        <v>Sports</v>
      </c>
      <c r="P1792">
        <f>_xlfn.XLOOKUP(Table4[[#This Row],[Product_ID]],Product_Dim[Product_ID],Product_Dim[Cost Cleaned2],"0")</f>
        <v>144.53</v>
      </c>
      <c r="Q1792" s="4">
        <f>IFERROR(Table4[[#This Row],[Total Amount]]-Table4[[#This Row],[Cost]]*Table4[[#This Row],[Quantity]],0)</f>
        <v>470.553</v>
      </c>
    </row>
    <row r="1793" spans="1:17" x14ac:dyDescent="0.35">
      <c r="A1793" t="s">
        <v>3606</v>
      </c>
      <c r="B1793" s="1">
        <v>45446</v>
      </c>
      <c r="C1793" t="s">
        <v>1185</v>
      </c>
      <c r="D1793" t="s">
        <v>1608</v>
      </c>
      <c r="E1793" t="s">
        <v>1795</v>
      </c>
      <c r="F1793" t="str">
        <f>_xlfn.XLOOKUP(Table4[[#This Row],[Store_ID]],Table2[Store_ID],Table2[Region],"Unknown")</f>
        <v>North</v>
      </c>
      <c r="G1793">
        <v>1</v>
      </c>
      <c r="H1793">
        <f>IF(ISBLANK(G1793),AVERAGE(Table4[Quantity]),(G1793))</f>
        <v>1</v>
      </c>
      <c r="I1793">
        <v>161.16999999999999</v>
      </c>
      <c r="J1793">
        <f>IF(ISBLANK(I1793),AVERAGE(Table4[Unit_Price]),(I1793))</f>
        <v>161.16999999999999</v>
      </c>
      <c r="K1793">
        <v>0.05</v>
      </c>
      <c r="L1793">
        <f>Table4[[#This Row],[Quantity cleaned]]*Table4[[#This Row],[Unit Price Cleaned]]*(1-Table4[[#This Row],[Discount]])</f>
        <v>153.11149999999998</v>
      </c>
      <c r="M1793">
        <f>IF(ISBLANK(L1793),AVERAGE(Table4[Total Amount]),(L1793))</f>
        <v>153.11149999999998</v>
      </c>
      <c r="N1793" t="str">
        <f>_xlfn.XLOOKUP(Table4[[#This Row],[Product_ID]],Product_Dim[Product_ID],Product_Dim[Product_Name],"Missing")</f>
        <v>Modern Wall Clock</v>
      </c>
      <c r="O1793" t="str">
        <f>_xlfn.XLOOKUP(Table4[[#This Row],[Product_ID]],Product_Dim[Product_ID],Product_Dim[Category],0)</f>
        <v>Home</v>
      </c>
      <c r="P1793">
        <f>_xlfn.XLOOKUP(Table4[[#This Row],[Product_ID]],Product_Dim[Product_ID],Product_Dim[Cost Cleaned2],"0")</f>
        <v>179.77</v>
      </c>
      <c r="Q1793" s="4">
        <f>IFERROR(Table4[[#This Row],[Total Amount]]-Table4[[#This Row],[Cost]]*Table4[[#This Row],[Quantity]],0)</f>
        <v>-26.658500000000032</v>
      </c>
    </row>
    <row r="1794" spans="1:17" x14ac:dyDescent="0.35">
      <c r="A1794" t="s">
        <v>3607</v>
      </c>
      <c r="B1794" s="1">
        <v>45387</v>
      </c>
      <c r="C1794" t="s">
        <v>691</v>
      </c>
      <c r="D1794" t="s">
        <v>1688</v>
      </c>
      <c r="E1794" t="s">
        <v>1793</v>
      </c>
      <c r="F1794" t="str">
        <f>_xlfn.XLOOKUP(Table4[[#This Row],[Store_ID]],Table2[Store_ID],Table2[Region],"Unknown")</f>
        <v>South</v>
      </c>
      <c r="G1794">
        <v>2</v>
      </c>
      <c r="H1794">
        <f>IF(ISBLANK(G1794),AVERAGE(Table4[Quantity]),(G1794))</f>
        <v>2</v>
      </c>
      <c r="I1794">
        <v>720.15</v>
      </c>
      <c r="J1794">
        <f>IF(ISBLANK(I1794),AVERAGE(Table4[Unit_Price]),(I1794))</f>
        <v>720.15</v>
      </c>
      <c r="K1794">
        <v>0.22</v>
      </c>
      <c r="L1794">
        <f>Table4[[#This Row],[Quantity cleaned]]*Table4[[#This Row],[Unit Price Cleaned]]*(1-Table4[[#This Row],[Discount]])</f>
        <v>1123.434</v>
      </c>
      <c r="M1794">
        <f>IF(ISBLANK(L1794),AVERAGE(Table4[Total Amount]),(L1794))</f>
        <v>1123.434</v>
      </c>
      <c r="N1794" t="str">
        <f>_xlfn.XLOOKUP(Table4[[#This Row],[Product_ID]],Product_Dim[Product_ID],Product_Dim[Product_Name],"Missing")</f>
        <v>Shin Guards – Adult</v>
      </c>
      <c r="O1794" t="str">
        <f>_xlfn.XLOOKUP(Table4[[#This Row],[Product_ID]],Product_Dim[Product_ID],Product_Dim[Category],0)</f>
        <v>Sports</v>
      </c>
      <c r="P1794">
        <f>_xlfn.XLOOKUP(Table4[[#This Row],[Product_ID]],Product_Dim[Product_ID],Product_Dim[Cost Cleaned2],"0")</f>
        <v>107.06</v>
      </c>
      <c r="Q1794" s="4">
        <f>IFERROR(Table4[[#This Row],[Total Amount]]-Table4[[#This Row],[Cost]]*Table4[[#This Row],[Quantity]],0)</f>
        <v>909.31399999999996</v>
      </c>
    </row>
    <row r="1795" spans="1:17" x14ac:dyDescent="0.35">
      <c r="A1795" t="s">
        <v>3608</v>
      </c>
      <c r="B1795" s="1">
        <v>45222</v>
      </c>
      <c r="C1795" t="s">
        <v>1084</v>
      </c>
      <c r="D1795" t="s">
        <v>1594</v>
      </c>
      <c r="E1795" t="s">
        <v>1776</v>
      </c>
      <c r="F1795" t="str">
        <f>_xlfn.XLOOKUP(Table4[[#This Row],[Store_ID]],Table2[Store_ID],Table2[Region],"Unknown")</f>
        <v>West</v>
      </c>
      <c r="G1795">
        <v>1</v>
      </c>
      <c r="H1795">
        <f>IF(ISBLANK(G1795),AVERAGE(Table4[Quantity]),(G1795))</f>
        <v>1</v>
      </c>
      <c r="I1795">
        <v>361.8</v>
      </c>
      <c r="J1795">
        <f>IF(ISBLANK(I1795),AVERAGE(Table4[Unit_Price]),(I1795))</f>
        <v>361.8</v>
      </c>
      <c r="K1795">
        <v>0.02</v>
      </c>
      <c r="L1795">
        <f>Table4[[#This Row],[Quantity cleaned]]*Table4[[#This Row],[Unit Price Cleaned]]*(1-Table4[[#This Row],[Discount]])</f>
        <v>354.56400000000002</v>
      </c>
      <c r="M1795">
        <f>IF(ISBLANK(L1795),AVERAGE(Table4[Total Amount]),(L1795))</f>
        <v>354.56400000000002</v>
      </c>
      <c r="N1795" t="str">
        <f>_xlfn.XLOOKUP(Table4[[#This Row],[Product_ID]],Product_Dim[Product_ID],Product_Dim[Product_Name],"Missing")</f>
        <v>Wireless Bluetooth Speaker</v>
      </c>
      <c r="O1795" t="str">
        <f>_xlfn.XLOOKUP(Table4[[#This Row],[Product_ID]],Product_Dim[Product_ID],Product_Dim[Category],0)</f>
        <v>Electronics</v>
      </c>
      <c r="P1795">
        <f>_xlfn.XLOOKUP(Table4[[#This Row],[Product_ID]],Product_Dim[Product_ID],Product_Dim[Cost Cleaned2],"0")</f>
        <v>322.41000000000003</v>
      </c>
      <c r="Q1795" s="4">
        <f>IFERROR(Table4[[#This Row],[Total Amount]]-Table4[[#This Row],[Cost]]*Table4[[#This Row],[Quantity]],0)</f>
        <v>32.153999999999996</v>
      </c>
    </row>
    <row r="1796" spans="1:17" x14ac:dyDescent="0.35">
      <c r="A1796" t="s">
        <v>3609</v>
      </c>
      <c r="B1796" s="1">
        <v>45402</v>
      </c>
      <c r="C1796" t="s">
        <v>735</v>
      </c>
      <c r="D1796" t="s">
        <v>1732</v>
      </c>
      <c r="E1796" t="s">
        <v>1770</v>
      </c>
      <c r="F1796" t="str">
        <f>_xlfn.XLOOKUP(Table4[[#This Row],[Store_ID]],Table2[Store_ID],Table2[Region],"Unknown")</f>
        <v>East</v>
      </c>
      <c r="G1796">
        <v>1</v>
      </c>
      <c r="H1796">
        <f>IF(ISBLANK(G1796),AVERAGE(Table4[Quantity]),(G1796))</f>
        <v>1</v>
      </c>
      <c r="I1796">
        <v>779.84</v>
      </c>
      <c r="J1796">
        <f>IF(ISBLANK(I1796),AVERAGE(Table4[Unit_Price]),(I1796))</f>
        <v>779.84</v>
      </c>
      <c r="K1796">
        <v>0.28999999999999998</v>
      </c>
      <c r="L1796">
        <f>Table4[[#This Row],[Quantity cleaned]]*Table4[[#This Row],[Unit Price Cleaned]]*(1-Table4[[#This Row],[Discount]])</f>
        <v>553.68640000000005</v>
      </c>
      <c r="M1796">
        <f>IF(ISBLANK(L1796),AVERAGE(Table4[Total Amount]),(L1796))</f>
        <v>553.68640000000005</v>
      </c>
      <c r="N1796" t="str">
        <f>_xlfn.XLOOKUP(Table4[[#This Row],[Product_ID]],Product_Dim[Product_ID],Product_Dim[Product_Name],"Missing")</f>
        <v>Sports Stopwatch Basic</v>
      </c>
      <c r="O1796" t="str">
        <f>_xlfn.XLOOKUP(Table4[[#This Row],[Product_ID]],Product_Dim[Product_ID],Product_Dim[Category],0)</f>
        <v>Sports</v>
      </c>
      <c r="P1796">
        <f>_xlfn.XLOOKUP(Table4[[#This Row],[Product_ID]],Product_Dim[Product_ID],Product_Dim[Cost Cleaned2],"0")</f>
        <v>60.65</v>
      </c>
      <c r="Q1796" s="4">
        <f>IFERROR(Table4[[#This Row],[Total Amount]]-Table4[[#This Row],[Cost]]*Table4[[#This Row],[Quantity]],0)</f>
        <v>493.03640000000007</v>
      </c>
    </row>
    <row r="1797" spans="1:17" x14ac:dyDescent="0.35">
      <c r="A1797" t="s">
        <v>3610</v>
      </c>
      <c r="B1797" s="1">
        <v>45455</v>
      </c>
      <c r="C1797" t="s">
        <v>23</v>
      </c>
      <c r="D1797" t="s">
        <v>1734</v>
      </c>
      <c r="E1797" t="s">
        <v>1763</v>
      </c>
      <c r="F1797" t="str">
        <f>_xlfn.XLOOKUP(Table4[[#This Row],[Store_ID]],Table2[Store_ID],Table2[Region],"Unknown")</f>
        <v>South</v>
      </c>
      <c r="G1797">
        <v>2</v>
      </c>
      <c r="H1797">
        <f>IF(ISBLANK(G1797),AVERAGE(Table4[Quantity]),(G1797))</f>
        <v>2</v>
      </c>
      <c r="I1797">
        <v>649.89</v>
      </c>
      <c r="J1797">
        <f>IF(ISBLANK(I1797),AVERAGE(Table4[Unit_Price]),(I1797))</f>
        <v>649.89</v>
      </c>
      <c r="K1797">
        <v>0.17</v>
      </c>
      <c r="L1797">
        <f>Table4[[#This Row],[Quantity cleaned]]*Table4[[#This Row],[Unit Price Cleaned]]*(1-Table4[[#This Row],[Discount]])</f>
        <v>1078.8173999999999</v>
      </c>
      <c r="M1797">
        <f>IF(ISBLANK(L1797),AVERAGE(Table4[Total Amount]),(L1797))</f>
        <v>1078.8173999999999</v>
      </c>
      <c r="N1797" t="str">
        <f>_xlfn.XLOOKUP(Table4[[#This Row],[Product_ID]],Product_Dim[Product_ID],Product_Dim[Product_Name],"Missing")</f>
        <v>Women's Formal Blazer</v>
      </c>
      <c r="O1797" t="str">
        <f>_xlfn.XLOOKUP(Table4[[#This Row],[Product_ID]],Product_Dim[Product_ID],Product_Dim[Category],0)</f>
        <v>Clothing</v>
      </c>
      <c r="P1797">
        <f>_xlfn.XLOOKUP(Table4[[#This Row],[Product_ID]],Product_Dim[Product_ID],Product_Dim[Cost Cleaned2],"0")</f>
        <v>358.47</v>
      </c>
      <c r="Q1797" s="4">
        <f>IFERROR(Table4[[#This Row],[Total Amount]]-Table4[[#This Row],[Cost]]*Table4[[#This Row],[Quantity]],0)</f>
        <v>361.87739999999985</v>
      </c>
    </row>
    <row r="1798" spans="1:17" x14ac:dyDescent="0.35">
      <c r="A1798" t="s">
        <v>3611</v>
      </c>
      <c r="B1798" s="1">
        <v>45877</v>
      </c>
      <c r="C1798" t="s">
        <v>661</v>
      </c>
      <c r="D1798" t="s">
        <v>1648</v>
      </c>
      <c r="E1798" t="s">
        <v>1770</v>
      </c>
      <c r="F1798" t="str">
        <f>_xlfn.XLOOKUP(Table4[[#This Row],[Store_ID]],Table2[Store_ID],Table2[Region],"Unknown")</f>
        <v>East</v>
      </c>
      <c r="G1798">
        <v>1</v>
      </c>
      <c r="H1798">
        <f>IF(ISBLANK(G1798),AVERAGE(Table4[Quantity]),(G1798))</f>
        <v>1</v>
      </c>
      <c r="I1798">
        <v>952.73</v>
      </c>
      <c r="J1798">
        <f>IF(ISBLANK(I1798),AVERAGE(Table4[Unit_Price]),(I1798))</f>
        <v>952.73</v>
      </c>
      <c r="K1798">
        <v>0.17</v>
      </c>
      <c r="L1798">
        <f>Table4[[#This Row],[Quantity cleaned]]*Table4[[#This Row],[Unit Price Cleaned]]*(1-Table4[[#This Row],[Discount]])</f>
        <v>790.76589999999999</v>
      </c>
      <c r="M1798">
        <f>IF(ISBLANK(L1798),AVERAGE(Table4[Total Amount]),(L1798))</f>
        <v>790.76589999999999</v>
      </c>
      <c r="N1798" t="str">
        <f>_xlfn.XLOOKUP(Table4[[#This Row],[Product_ID]],Product_Dim[Product_ID],Product_Dim[Product_Name],"Missing")</f>
        <v>Men's Track Pants</v>
      </c>
      <c r="O1798" t="str">
        <f>_xlfn.XLOOKUP(Table4[[#This Row],[Product_ID]],Product_Dim[Product_ID],Product_Dim[Category],0)</f>
        <v>Clothing</v>
      </c>
      <c r="P1798">
        <f>_xlfn.XLOOKUP(Table4[[#This Row],[Product_ID]],Product_Dim[Product_ID],Product_Dim[Cost Cleaned2],"0")</f>
        <v>386.56</v>
      </c>
      <c r="Q1798" s="4">
        <f>IFERROR(Table4[[#This Row],[Total Amount]]-Table4[[#This Row],[Cost]]*Table4[[#This Row],[Quantity]],0)</f>
        <v>404.20589999999999</v>
      </c>
    </row>
    <row r="1799" spans="1:17" x14ac:dyDescent="0.35">
      <c r="A1799" t="s">
        <v>3612</v>
      </c>
      <c r="B1799" s="1">
        <v>45875</v>
      </c>
      <c r="C1799" t="s">
        <v>299</v>
      </c>
      <c r="D1799" t="s">
        <v>1740</v>
      </c>
      <c r="E1799" t="s">
        <v>1798</v>
      </c>
      <c r="F1799" t="str">
        <f>_xlfn.XLOOKUP(Table4[[#This Row],[Store_ID]],Table2[Store_ID],Table2[Region],"Unknown")</f>
        <v>West</v>
      </c>
      <c r="G1799">
        <v>4</v>
      </c>
      <c r="H1799">
        <f>IF(ISBLANK(G1799),AVERAGE(Table4[Quantity]),(G1799))</f>
        <v>4</v>
      </c>
      <c r="I1799">
        <v>820.78</v>
      </c>
      <c r="J1799">
        <f>IF(ISBLANK(I1799),AVERAGE(Table4[Unit_Price]),(I1799))</f>
        <v>820.78</v>
      </c>
      <c r="K1799">
        <v>0.25</v>
      </c>
      <c r="L1799">
        <f>Table4[[#This Row],[Quantity cleaned]]*Table4[[#This Row],[Unit Price Cleaned]]*(1-Table4[[#This Row],[Discount]])</f>
        <v>2462.34</v>
      </c>
      <c r="M1799">
        <f>IF(ISBLANK(L1799),AVERAGE(Table4[Total Amount]),(L1799))</f>
        <v>2462.34</v>
      </c>
      <c r="N1799" t="str">
        <f>_xlfn.XLOOKUP(Table4[[#This Row],[Product_ID]],Product_Dim[Product_ID],Product_Dim[Product_Name],"Missing")</f>
        <v>Stainless Steel Cookware Set</v>
      </c>
      <c r="O1799" t="str">
        <f>_xlfn.XLOOKUP(Table4[[#This Row],[Product_ID]],Product_Dim[Product_ID],Product_Dim[Category],0)</f>
        <v>Home</v>
      </c>
      <c r="P1799">
        <f>_xlfn.XLOOKUP(Table4[[#This Row],[Product_ID]],Product_Dim[Product_ID],Product_Dim[Cost Cleaned2],"0")</f>
        <v>201.41</v>
      </c>
      <c r="Q1799" s="4">
        <f>IFERROR(Table4[[#This Row],[Total Amount]]-Table4[[#This Row],[Cost]]*Table4[[#This Row],[Quantity]],0)</f>
        <v>1656.7000000000003</v>
      </c>
    </row>
    <row r="1800" spans="1:17" x14ac:dyDescent="0.35">
      <c r="A1800" t="s">
        <v>3613</v>
      </c>
      <c r="B1800" s="1">
        <v>45592</v>
      </c>
      <c r="C1800" t="s">
        <v>1069</v>
      </c>
      <c r="D1800" t="s">
        <v>1618</v>
      </c>
      <c r="E1800" t="s">
        <v>1760</v>
      </c>
      <c r="F1800" t="str">
        <f>_xlfn.XLOOKUP(Table4[[#This Row],[Store_ID]],Table2[Store_ID],Table2[Region],"Unknown")</f>
        <v>North</v>
      </c>
      <c r="G1800">
        <v>4</v>
      </c>
      <c r="H1800">
        <f>IF(ISBLANK(G1800),AVERAGE(Table4[Quantity]),(G1800))</f>
        <v>4</v>
      </c>
      <c r="I1800">
        <v>247.55</v>
      </c>
      <c r="J1800">
        <f>IF(ISBLANK(I1800),AVERAGE(Table4[Unit_Price]),(I1800))</f>
        <v>247.55</v>
      </c>
      <c r="K1800">
        <v>0.05</v>
      </c>
      <c r="L1800">
        <f>Table4[[#This Row],[Quantity cleaned]]*Table4[[#This Row],[Unit Price Cleaned]]*(1-Table4[[#This Row],[Discount]])</f>
        <v>940.69</v>
      </c>
      <c r="M1800">
        <f>IF(ISBLANK(L1800),AVERAGE(Table4[Total Amount]),(L1800))</f>
        <v>940.69</v>
      </c>
      <c r="N1800" t="str">
        <f>_xlfn.XLOOKUP(Table4[[#This Row],[Product_ID]],Product_Dim[Product_ID],Product_Dim[Product_Name],"Missing")</f>
        <v>Sports Water Hydration Pack</v>
      </c>
      <c r="O1800" t="str">
        <f>_xlfn.XLOOKUP(Table4[[#This Row],[Product_ID]],Product_Dim[Product_ID],Product_Dim[Category],0)</f>
        <v>Sports</v>
      </c>
      <c r="P1800">
        <f>_xlfn.XLOOKUP(Table4[[#This Row],[Product_ID]],Product_Dim[Product_ID],Product_Dim[Cost Cleaned2],"0")</f>
        <v>135.61000000000001</v>
      </c>
      <c r="Q1800" s="4">
        <f>IFERROR(Table4[[#This Row],[Total Amount]]-Table4[[#This Row],[Cost]]*Table4[[#This Row],[Quantity]],0)</f>
        <v>398.25</v>
      </c>
    </row>
    <row r="1801" spans="1:17" x14ac:dyDescent="0.35">
      <c r="A1801" t="s">
        <v>3614</v>
      </c>
      <c r="B1801" s="1">
        <v>45369</v>
      </c>
      <c r="C1801" t="s">
        <v>727</v>
      </c>
      <c r="D1801" t="s">
        <v>1740</v>
      </c>
      <c r="E1801" t="s">
        <v>1776</v>
      </c>
      <c r="F1801" t="str">
        <f>_xlfn.XLOOKUP(Table4[[#This Row],[Store_ID]],Table2[Store_ID],Table2[Region],"Unknown")</f>
        <v>West</v>
      </c>
      <c r="G1801">
        <v>3</v>
      </c>
      <c r="H1801">
        <f>IF(ISBLANK(G1801),AVERAGE(Table4[Quantity]),(G1801))</f>
        <v>3</v>
      </c>
      <c r="I1801">
        <v>561.44000000000005</v>
      </c>
      <c r="J1801">
        <f>IF(ISBLANK(I1801),AVERAGE(Table4[Unit_Price]),(I1801))</f>
        <v>561.44000000000005</v>
      </c>
      <c r="K1801">
        <v>0.2</v>
      </c>
      <c r="L1801">
        <f>Table4[[#This Row],[Quantity cleaned]]*Table4[[#This Row],[Unit Price Cleaned]]*(1-Table4[[#This Row],[Discount]])</f>
        <v>1347.4560000000001</v>
      </c>
      <c r="M1801">
        <f>IF(ISBLANK(L1801),AVERAGE(Table4[Total Amount]),(L1801))</f>
        <v>1347.4560000000001</v>
      </c>
      <c r="N1801" t="str">
        <f>_xlfn.XLOOKUP(Table4[[#This Row],[Product_ID]],Product_Dim[Product_ID],Product_Dim[Product_Name],"Missing")</f>
        <v>Stainless Steel Cookware Set</v>
      </c>
      <c r="O1801" t="str">
        <f>_xlfn.XLOOKUP(Table4[[#This Row],[Product_ID]],Product_Dim[Product_ID],Product_Dim[Category],0)</f>
        <v>Home</v>
      </c>
      <c r="P1801">
        <f>_xlfn.XLOOKUP(Table4[[#This Row],[Product_ID]],Product_Dim[Product_ID],Product_Dim[Cost Cleaned2],"0")</f>
        <v>201.41</v>
      </c>
      <c r="Q1801" s="4">
        <f>IFERROR(Table4[[#This Row],[Total Amount]]-Table4[[#This Row],[Cost]]*Table4[[#This Row],[Quantity]],0)</f>
        <v>743.22600000000011</v>
      </c>
    </row>
    <row r="1802" spans="1:17" x14ac:dyDescent="0.35">
      <c r="A1802" t="s">
        <v>3615</v>
      </c>
      <c r="B1802" s="1">
        <v>45249</v>
      </c>
      <c r="C1802" t="s">
        <v>888</v>
      </c>
      <c r="D1802" t="s">
        <v>1686</v>
      </c>
      <c r="E1802" t="s">
        <v>1776</v>
      </c>
      <c r="F1802" t="str">
        <f>_xlfn.XLOOKUP(Table4[[#This Row],[Store_ID]],Table2[Store_ID],Table2[Region],"Unknown")</f>
        <v>West</v>
      </c>
      <c r="G1802">
        <v>4</v>
      </c>
      <c r="H1802">
        <f>IF(ISBLANK(G1802),AVERAGE(Table4[Quantity]),(G1802))</f>
        <v>4</v>
      </c>
      <c r="I1802">
        <v>214.37</v>
      </c>
      <c r="J1802">
        <f>IF(ISBLANK(I1802),AVERAGE(Table4[Unit_Price]),(I1802))</f>
        <v>214.37</v>
      </c>
      <c r="K1802">
        <v>0.11</v>
      </c>
      <c r="L1802">
        <f>Table4[[#This Row],[Quantity cleaned]]*Table4[[#This Row],[Unit Price Cleaned]]*(1-Table4[[#This Row],[Discount]])</f>
        <v>763.15719999999999</v>
      </c>
      <c r="M1802">
        <f>IF(ISBLANK(L1802),AVERAGE(Table4[Total Amount]),(L1802))</f>
        <v>763.15719999999999</v>
      </c>
      <c r="N1802" t="str">
        <f>_xlfn.XLOOKUP(Table4[[#This Row],[Product_ID]],Product_Dim[Product_ID],Product_Dim[Product_Name],"Missing")</f>
        <v>Professional Jump Rope</v>
      </c>
      <c r="O1802" t="str">
        <f>_xlfn.XLOOKUP(Table4[[#This Row],[Product_ID]],Product_Dim[Product_ID],Product_Dim[Category],0)</f>
        <v>Sports</v>
      </c>
      <c r="P1802">
        <f>_xlfn.XLOOKUP(Table4[[#This Row],[Product_ID]],Product_Dim[Product_ID],Product_Dim[Cost Cleaned2],"0")</f>
        <v>477.61</v>
      </c>
      <c r="Q1802" s="4">
        <f>IFERROR(Table4[[#This Row],[Total Amount]]-Table4[[#This Row],[Cost]]*Table4[[#This Row],[Quantity]],0)</f>
        <v>-1147.2828</v>
      </c>
    </row>
    <row r="1803" spans="1:17" x14ac:dyDescent="0.35">
      <c r="A1803" t="s">
        <v>3616</v>
      </c>
      <c r="B1803" s="1">
        <v>45741</v>
      </c>
      <c r="C1803" t="s">
        <v>1290</v>
      </c>
      <c r="D1803" t="s">
        <v>1576</v>
      </c>
      <c r="E1803" t="s">
        <v>1798</v>
      </c>
      <c r="F1803" t="str">
        <f>_xlfn.XLOOKUP(Table4[[#This Row],[Store_ID]],Table2[Store_ID],Table2[Region],"Unknown")</f>
        <v>West</v>
      </c>
      <c r="G1803">
        <v>3</v>
      </c>
      <c r="H1803">
        <f>IF(ISBLANK(G1803),AVERAGE(Table4[Quantity]),(G1803))</f>
        <v>3</v>
      </c>
      <c r="I1803">
        <v>123.74</v>
      </c>
      <c r="J1803">
        <f>IF(ISBLANK(I1803),AVERAGE(Table4[Unit_Price]),(I1803))</f>
        <v>123.74</v>
      </c>
      <c r="K1803">
        <v>0.23</v>
      </c>
      <c r="L1803">
        <f>Table4[[#This Row],[Quantity cleaned]]*Table4[[#This Row],[Unit Price Cleaned]]*(1-Table4[[#This Row],[Discount]])</f>
        <v>285.83940000000001</v>
      </c>
      <c r="M1803">
        <f>IF(ISBLANK(L1803),AVERAGE(Table4[Total Amount]),(L1803))</f>
        <v>285.83940000000001</v>
      </c>
      <c r="N1803" t="str">
        <f>_xlfn.XLOOKUP(Table4[[#This Row],[Product_ID]],Product_Dim[Product_ID],Product_Dim[Product_Name],"Missing")</f>
        <v>Soccer Training Cone Set</v>
      </c>
      <c r="O1803" t="str">
        <f>_xlfn.XLOOKUP(Table4[[#This Row],[Product_ID]],Product_Dim[Product_ID],Product_Dim[Category],0)</f>
        <v>Sports</v>
      </c>
      <c r="P1803">
        <f>_xlfn.XLOOKUP(Table4[[#This Row],[Product_ID]],Product_Dim[Product_ID],Product_Dim[Cost Cleaned2],"0")</f>
        <v>144.53</v>
      </c>
      <c r="Q1803" s="4">
        <f>IFERROR(Table4[[#This Row],[Total Amount]]-Table4[[#This Row],[Cost]]*Table4[[#This Row],[Quantity]],0)</f>
        <v>-147.75060000000002</v>
      </c>
    </row>
    <row r="1804" spans="1:17" x14ac:dyDescent="0.35">
      <c r="A1804" t="s">
        <v>3617</v>
      </c>
      <c r="B1804" s="1">
        <v>45427</v>
      </c>
      <c r="C1804" t="s">
        <v>58</v>
      </c>
      <c r="D1804" t="s">
        <v>1676</v>
      </c>
      <c r="E1804" t="s">
        <v>1786</v>
      </c>
      <c r="F1804" t="str">
        <f>_xlfn.XLOOKUP(Table4[[#This Row],[Store_ID]],Table2[Store_ID],Table2[Region],"Unknown")</f>
        <v>South</v>
      </c>
      <c r="G1804">
        <v>4</v>
      </c>
      <c r="H1804">
        <f>IF(ISBLANK(G1804),AVERAGE(Table4[Quantity]),(G1804))</f>
        <v>4</v>
      </c>
      <c r="I1804">
        <v>645.71</v>
      </c>
      <c r="J1804">
        <f>IF(ISBLANK(I1804),AVERAGE(Table4[Unit_Price]),(I1804))</f>
        <v>645.71</v>
      </c>
      <c r="K1804">
        <v>0.1</v>
      </c>
      <c r="L1804">
        <f>Table4[[#This Row],[Quantity cleaned]]*Table4[[#This Row],[Unit Price Cleaned]]*(1-Table4[[#This Row],[Discount]])</f>
        <v>2324.556</v>
      </c>
      <c r="M1804">
        <f>IF(ISBLANK(L1804),AVERAGE(Table4[Total Amount]),(L1804))</f>
        <v>2324.556</v>
      </c>
      <c r="N1804" t="str">
        <f>_xlfn.XLOOKUP(Table4[[#This Row],[Product_ID]],Product_Dim[Product_ID],Product_Dim[Product_Name],"Missing")</f>
        <v>Smart LED Light Strip</v>
      </c>
      <c r="O1804" t="str">
        <f>_xlfn.XLOOKUP(Table4[[#This Row],[Product_ID]],Product_Dim[Product_ID],Product_Dim[Category],0)</f>
        <v>Electronics</v>
      </c>
      <c r="P1804">
        <f>_xlfn.XLOOKUP(Table4[[#This Row],[Product_ID]],Product_Dim[Product_ID],Product_Dim[Cost Cleaned2],"0")</f>
        <v>349.17</v>
      </c>
      <c r="Q1804" s="4">
        <f>IFERROR(Table4[[#This Row],[Total Amount]]-Table4[[#This Row],[Cost]]*Table4[[#This Row],[Quantity]],0)</f>
        <v>927.87599999999998</v>
      </c>
    </row>
    <row r="1805" spans="1:17" x14ac:dyDescent="0.35">
      <c r="A1805" t="s">
        <v>3618</v>
      </c>
      <c r="B1805" s="1">
        <v>45736</v>
      </c>
      <c r="C1805" t="s">
        <v>129</v>
      </c>
      <c r="D1805" t="s">
        <v>1584</v>
      </c>
      <c r="E1805" t="s">
        <v>1788</v>
      </c>
      <c r="F1805" t="str">
        <f>_xlfn.XLOOKUP(Table4[[#This Row],[Store_ID]],Table2[Store_ID],Table2[Region],"Unknown")</f>
        <v>North</v>
      </c>
      <c r="G1805">
        <v>3</v>
      </c>
      <c r="H1805">
        <f>IF(ISBLANK(G1805),AVERAGE(Table4[Quantity]),(G1805))</f>
        <v>3</v>
      </c>
      <c r="I1805">
        <v>587.12</v>
      </c>
      <c r="J1805">
        <f>IF(ISBLANK(I1805),AVERAGE(Table4[Unit_Price]),(I1805))</f>
        <v>587.12</v>
      </c>
      <c r="K1805">
        <v>0.3</v>
      </c>
      <c r="L1805">
        <f>Table4[[#This Row],[Quantity cleaned]]*Table4[[#This Row],[Unit Price Cleaned]]*(1-Table4[[#This Row],[Discount]])</f>
        <v>1232.952</v>
      </c>
      <c r="M1805">
        <f>IF(ISBLANK(L1805),AVERAGE(Table4[Total Amount]),(L1805))</f>
        <v>1232.952</v>
      </c>
      <c r="N1805" t="str">
        <f>_xlfn.XLOOKUP(Table4[[#This Row],[Product_ID]],Product_Dim[Product_ID],Product_Dim[Product_Name],"Missing")</f>
        <v>Multi-Purpose Storage Box</v>
      </c>
      <c r="O1805" t="str">
        <f>_xlfn.XLOOKUP(Table4[[#This Row],[Product_ID]],Product_Dim[Product_ID],Product_Dim[Category],0)</f>
        <v>Home</v>
      </c>
      <c r="P1805">
        <f>_xlfn.XLOOKUP(Table4[[#This Row],[Product_ID]],Product_Dim[Product_ID],Product_Dim[Cost Cleaned2],"0")</f>
        <v>123.46</v>
      </c>
      <c r="Q1805" s="4">
        <f>IFERROR(Table4[[#This Row],[Total Amount]]-Table4[[#This Row],[Cost]]*Table4[[#This Row],[Quantity]],0)</f>
        <v>862.572</v>
      </c>
    </row>
    <row r="1806" spans="1:17" x14ac:dyDescent="0.35">
      <c r="A1806" t="s">
        <v>3619</v>
      </c>
      <c r="B1806" s="1">
        <v>45941</v>
      </c>
      <c r="C1806" t="s">
        <v>768</v>
      </c>
      <c r="D1806" t="s">
        <v>1592</v>
      </c>
      <c r="E1806" t="s">
        <v>1804</v>
      </c>
      <c r="F1806" t="str">
        <f>_xlfn.XLOOKUP(Table4[[#This Row],[Store_ID]],Table2[Store_ID],Table2[Region],"Unknown")</f>
        <v>East</v>
      </c>
      <c r="G1806">
        <v>1</v>
      </c>
      <c r="H1806">
        <f>IF(ISBLANK(G1806),AVERAGE(Table4[Quantity]),(G1806))</f>
        <v>1</v>
      </c>
      <c r="I1806">
        <v>401.18</v>
      </c>
      <c r="J1806">
        <f>IF(ISBLANK(I1806),AVERAGE(Table4[Unit_Price]),(I1806))</f>
        <v>401.18</v>
      </c>
      <c r="K1806">
        <v>0.15</v>
      </c>
      <c r="L1806">
        <f>Table4[[#This Row],[Quantity cleaned]]*Table4[[#This Row],[Unit Price Cleaned]]*(1-Table4[[#This Row],[Discount]])</f>
        <v>341.00299999999999</v>
      </c>
      <c r="M1806">
        <f>IF(ISBLANK(L1806),AVERAGE(Table4[Total Amount]),(L1806))</f>
        <v>341.00299999999999</v>
      </c>
      <c r="N1806" t="str">
        <f>_xlfn.XLOOKUP(Table4[[#This Row],[Product_ID]],Product_Dim[Product_ID],Product_Dim[Product_Name],"Missing")</f>
        <v>Women's Scarf Set</v>
      </c>
      <c r="O1806" t="str">
        <f>_xlfn.XLOOKUP(Table4[[#This Row],[Product_ID]],Product_Dim[Product_ID],Product_Dim[Category],0)</f>
        <v>Clothing</v>
      </c>
      <c r="P1806">
        <f>_xlfn.XLOOKUP(Table4[[#This Row],[Product_ID]],Product_Dim[Product_ID],Product_Dim[Cost Cleaned2],"0")</f>
        <v>174.02</v>
      </c>
      <c r="Q1806" s="4">
        <f>IFERROR(Table4[[#This Row],[Total Amount]]-Table4[[#This Row],[Cost]]*Table4[[#This Row],[Quantity]],0)</f>
        <v>166.98299999999998</v>
      </c>
    </row>
    <row r="1807" spans="1:17" x14ac:dyDescent="0.35">
      <c r="A1807" t="s">
        <v>3620</v>
      </c>
      <c r="B1807" s="1">
        <v>45486</v>
      </c>
      <c r="C1807" t="s">
        <v>1140</v>
      </c>
      <c r="D1807" t="s">
        <v>1658</v>
      </c>
      <c r="E1807" t="s">
        <v>1804</v>
      </c>
      <c r="F1807" t="str">
        <f>_xlfn.XLOOKUP(Table4[[#This Row],[Store_ID]],Table2[Store_ID],Table2[Region],"Unknown")</f>
        <v>East</v>
      </c>
      <c r="G1807">
        <v>3</v>
      </c>
      <c r="H1807">
        <f>IF(ISBLANK(G1807),AVERAGE(Table4[Quantity]),(G1807))</f>
        <v>3</v>
      </c>
      <c r="I1807">
        <v>658.33</v>
      </c>
      <c r="J1807">
        <f>IF(ISBLANK(I1807),AVERAGE(Table4[Unit_Price]),(I1807))</f>
        <v>658.33</v>
      </c>
      <c r="K1807">
        <v>0.12</v>
      </c>
      <c r="L1807">
        <f>Table4[[#This Row],[Quantity cleaned]]*Table4[[#This Row],[Unit Price Cleaned]]*(1-Table4[[#This Row],[Discount]])</f>
        <v>1737.9912000000002</v>
      </c>
      <c r="M1807">
        <f>IF(ISBLANK(L1807),AVERAGE(Table4[Total Amount]),(L1807))</f>
        <v>1737.9912000000002</v>
      </c>
      <c r="N1807" t="str">
        <f>_xlfn.XLOOKUP(Table4[[#This Row],[Product_ID]],Product_Dim[Product_ID],Product_Dim[Product_Name],"Missing")</f>
        <v>Womens Cotton Scarf</v>
      </c>
      <c r="O1807" t="str">
        <f>_xlfn.XLOOKUP(Table4[[#This Row],[Product_ID]],Product_Dim[Product_ID],Product_Dim[Category],0)</f>
        <v>Clothing</v>
      </c>
      <c r="P1807">
        <f>_xlfn.XLOOKUP(Table4[[#This Row],[Product_ID]],Product_Dim[Product_ID],Product_Dim[Cost Cleaned2],"0")</f>
        <v>113.83</v>
      </c>
      <c r="Q1807" s="4">
        <f>IFERROR(Table4[[#This Row],[Total Amount]]-Table4[[#This Row],[Cost]]*Table4[[#This Row],[Quantity]],0)</f>
        <v>1396.5012000000002</v>
      </c>
    </row>
    <row r="1808" spans="1:17" x14ac:dyDescent="0.35">
      <c r="A1808" t="s">
        <v>3621</v>
      </c>
      <c r="B1808" s="1">
        <v>45474</v>
      </c>
      <c r="C1808" t="s">
        <v>652</v>
      </c>
      <c r="D1808" t="s">
        <v>1640</v>
      </c>
      <c r="E1808" t="s">
        <v>1786</v>
      </c>
      <c r="F1808" t="str">
        <f>_xlfn.XLOOKUP(Table4[[#This Row],[Store_ID]],Table2[Store_ID],Table2[Region],"Unknown")</f>
        <v>South</v>
      </c>
      <c r="G1808">
        <v>4</v>
      </c>
      <c r="H1808">
        <f>IF(ISBLANK(G1808),AVERAGE(Table4[Quantity]),(G1808))</f>
        <v>4</v>
      </c>
      <c r="I1808">
        <v>450.3</v>
      </c>
      <c r="J1808">
        <f>IF(ISBLANK(I1808),AVERAGE(Table4[Unit_Price]),(I1808))</f>
        <v>450.3</v>
      </c>
      <c r="K1808">
        <v>0.02</v>
      </c>
      <c r="L1808">
        <f>Table4[[#This Row],[Quantity cleaned]]*Table4[[#This Row],[Unit Price Cleaned]]*(1-Table4[[#This Row],[Discount]])</f>
        <v>1765.1759999999999</v>
      </c>
      <c r="M1808">
        <f>IF(ISBLANK(L1808),AVERAGE(Table4[Total Amount]),(L1808))</f>
        <v>1765.1759999999999</v>
      </c>
      <c r="N1808" t="str">
        <f>_xlfn.XLOOKUP(Table4[[#This Row],[Product_ID]],Product_Dim[Product_ID],Product_Dim[Product_Name],"Missing")</f>
        <v>Men's Roll-On Perfume</v>
      </c>
      <c r="O1808" t="str">
        <f>_xlfn.XLOOKUP(Table4[[#This Row],[Product_ID]],Product_Dim[Product_ID],Product_Dim[Category],0)</f>
        <v>Beauty</v>
      </c>
      <c r="P1808">
        <f>_xlfn.XLOOKUP(Table4[[#This Row],[Product_ID]],Product_Dim[Product_ID],Product_Dim[Cost Cleaned2],"0")</f>
        <v>43.29</v>
      </c>
      <c r="Q1808" s="4">
        <f>IFERROR(Table4[[#This Row],[Total Amount]]-Table4[[#This Row],[Cost]]*Table4[[#This Row],[Quantity]],0)</f>
        <v>1592.0159999999998</v>
      </c>
    </row>
    <row r="1809" spans="1:17" x14ac:dyDescent="0.35">
      <c r="A1809" t="s">
        <v>3622</v>
      </c>
      <c r="B1809" s="1">
        <v>45757</v>
      </c>
      <c r="C1809" t="s">
        <v>485</v>
      </c>
      <c r="D1809" t="s">
        <v>1730</v>
      </c>
      <c r="E1809" t="s">
        <v>1783</v>
      </c>
      <c r="F1809" t="str">
        <f>_xlfn.XLOOKUP(Table4[[#This Row],[Store_ID]],Table2[Store_ID],Table2[Region],"Unknown")</f>
        <v>East</v>
      </c>
      <c r="G1809">
        <v>4</v>
      </c>
      <c r="H1809">
        <f>IF(ISBLANK(G1809),AVERAGE(Table4[Quantity]),(G1809))</f>
        <v>4</v>
      </c>
      <c r="I1809">
        <v>33.630000000000003</v>
      </c>
      <c r="J1809">
        <f>IF(ISBLANK(I1809),AVERAGE(Table4[Unit_Price]),(I1809))</f>
        <v>33.630000000000003</v>
      </c>
      <c r="K1809">
        <v>0.05</v>
      </c>
      <c r="L1809">
        <f>Table4[[#This Row],[Quantity cleaned]]*Table4[[#This Row],[Unit Price Cleaned]]*(1-Table4[[#This Row],[Discount]])</f>
        <v>127.794</v>
      </c>
      <c r="M1809">
        <f>IF(ISBLANK(L1809),AVERAGE(Table4[Total Amount]),(L1809))</f>
        <v>127.794</v>
      </c>
      <c r="N1809" t="str">
        <f>_xlfn.XLOOKUP(Table4[[#This Row],[Product_ID]],Product_Dim[Product_ID],Product_Dim[Product_Name],"Missing")</f>
        <v>Vitamin E Body Lotion</v>
      </c>
      <c r="O1809" t="str">
        <f>_xlfn.XLOOKUP(Table4[[#This Row],[Product_ID]],Product_Dim[Product_ID],Product_Dim[Category],0)</f>
        <v>Beauty</v>
      </c>
      <c r="P1809">
        <f>_xlfn.XLOOKUP(Table4[[#This Row],[Product_ID]],Product_Dim[Product_ID],Product_Dim[Cost Cleaned2],"0")</f>
        <v>358.47</v>
      </c>
      <c r="Q1809" s="4">
        <f>IFERROR(Table4[[#This Row],[Total Amount]]-Table4[[#This Row],[Cost]]*Table4[[#This Row],[Quantity]],0)</f>
        <v>-1306.086</v>
      </c>
    </row>
    <row r="1810" spans="1:17" x14ac:dyDescent="0.35">
      <c r="A1810" t="s">
        <v>3623</v>
      </c>
      <c r="B1810" s="1">
        <v>45475</v>
      </c>
      <c r="C1810" t="s">
        <v>136</v>
      </c>
      <c r="D1810" t="s">
        <v>1574</v>
      </c>
      <c r="E1810" t="s">
        <v>1746</v>
      </c>
      <c r="F1810" t="str">
        <f>_xlfn.XLOOKUP(Table4[[#This Row],[Store_ID]],Table2[Store_ID],Table2[Region],"Unknown")</f>
        <v>East</v>
      </c>
      <c r="G1810">
        <v>3</v>
      </c>
      <c r="H1810">
        <f>IF(ISBLANK(G1810),AVERAGE(Table4[Quantity]),(G1810))</f>
        <v>3</v>
      </c>
      <c r="I1810">
        <v>168.89</v>
      </c>
      <c r="J1810">
        <f>IF(ISBLANK(I1810),AVERAGE(Table4[Unit_Price]),(I1810))</f>
        <v>168.89</v>
      </c>
      <c r="K1810">
        <v>0.03</v>
      </c>
      <c r="L1810">
        <f>Table4[[#This Row],[Quantity cleaned]]*Table4[[#This Row],[Unit Price Cleaned]]*(1-Table4[[#This Row],[Discount]])</f>
        <v>491.46989999999994</v>
      </c>
      <c r="M1810">
        <f>IF(ISBLANK(L1810),AVERAGE(Table4[Total Amount]),(L1810))</f>
        <v>491.46989999999994</v>
      </c>
      <c r="N1810" t="str">
        <f>_xlfn.XLOOKUP(Table4[[#This Row],[Product_ID]],Product_Dim[Product_ID],Product_Dim[Product_Name],"Missing")</f>
        <v>Beard Grooming Kit</v>
      </c>
      <c r="O1810" t="str">
        <f>_xlfn.XLOOKUP(Table4[[#This Row],[Product_ID]],Product_Dim[Product_ID],Product_Dim[Category],0)</f>
        <v>Beauty</v>
      </c>
      <c r="P1810">
        <f>_xlfn.XLOOKUP(Table4[[#This Row],[Product_ID]],Product_Dim[Product_ID],Product_Dim[Cost Cleaned2],"0")</f>
        <v>337.42</v>
      </c>
      <c r="Q1810" s="4">
        <f>IFERROR(Table4[[#This Row],[Total Amount]]-Table4[[#This Row],[Cost]]*Table4[[#This Row],[Quantity]],0)</f>
        <v>-520.79010000000005</v>
      </c>
    </row>
    <row r="1811" spans="1:17" x14ac:dyDescent="0.35">
      <c r="A1811" t="s">
        <v>3624</v>
      </c>
      <c r="B1811" s="1">
        <v>45546</v>
      </c>
      <c r="C1811" t="s">
        <v>336</v>
      </c>
      <c r="D1811" t="s">
        <v>1662</v>
      </c>
      <c r="E1811" t="s">
        <v>1786</v>
      </c>
      <c r="F1811" t="str">
        <f>_xlfn.XLOOKUP(Table4[[#This Row],[Store_ID]],Table2[Store_ID],Table2[Region],"Unknown")</f>
        <v>South</v>
      </c>
      <c r="G1811">
        <v>1</v>
      </c>
      <c r="H1811">
        <f>IF(ISBLANK(G1811),AVERAGE(Table4[Quantity]),(G1811))</f>
        <v>1</v>
      </c>
      <c r="I1811">
        <v>141.85</v>
      </c>
      <c r="J1811">
        <f>IF(ISBLANK(I1811),AVERAGE(Table4[Unit_Price]),(I1811))</f>
        <v>141.85</v>
      </c>
      <c r="K1811">
        <v>0.06</v>
      </c>
      <c r="L1811">
        <f>Table4[[#This Row],[Quantity cleaned]]*Table4[[#This Row],[Unit Price Cleaned]]*(1-Table4[[#This Row],[Discount]])</f>
        <v>133.339</v>
      </c>
      <c r="M1811">
        <f>IF(ISBLANK(L1811),AVERAGE(Table4[Total Amount]),(L1811))</f>
        <v>133.339</v>
      </c>
      <c r="N1811" t="str">
        <f>_xlfn.XLOOKUP(Table4[[#This Row],[Product_ID]],Product_Dim[Product_ID],Product_Dim[Product_Name],"Missing")</f>
        <v>Luxury Perfume Spray</v>
      </c>
      <c r="O1811" t="str">
        <f>_xlfn.XLOOKUP(Table4[[#This Row],[Product_ID]],Product_Dim[Product_ID],Product_Dim[Category],0)</f>
        <v>Beauty</v>
      </c>
      <c r="P1811">
        <f>_xlfn.XLOOKUP(Table4[[#This Row],[Product_ID]],Product_Dim[Product_ID],Product_Dim[Cost Cleaned2],"0")</f>
        <v>482.75</v>
      </c>
      <c r="Q1811" s="4">
        <f>IFERROR(Table4[[#This Row],[Total Amount]]-Table4[[#This Row],[Cost]]*Table4[[#This Row],[Quantity]],0)</f>
        <v>-349.411</v>
      </c>
    </row>
    <row r="1812" spans="1:17" x14ac:dyDescent="0.35">
      <c r="A1812" t="s">
        <v>3625</v>
      </c>
      <c r="B1812" s="1">
        <v>45520</v>
      </c>
      <c r="C1812" t="s">
        <v>961</v>
      </c>
      <c r="D1812" t="s">
        <v>1612</v>
      </c>
      <c r="E1812" t="s">
        <v>1773</v>
      </c>
      <c r="F1812" t="str">
        <f>_xlfn.XLOOKUP(Table4[[#This Row],[Store_ID]],Table2[Store_ID],Table2[Region],"Unknown")</f>
        <v>South</v>
      </c>
      <c r="G1812">
        <v>1</v>
      </c>
      <c r="H1812">
        <f>IF(ISBLANK(G1812),AVERAGE(Table4[Quantity]),(G1812))</f>
        <v>1</v>
      </c>
      <c r="I1812">
        <v>617.4</v>
      </c>
      <c r="J1812">
        <f>IF(ISBLANK(I1812),AVERAGE(Table4[Unit_Price]),(I1812))</f>
        <v>617.4</v>
      </c>
      <c r="K1812">
        <v>0.21</v>
      </c>
      <c r="L1812">
        <f>Table4[[#This Row],[Quantity cleaned]]*Table4[[#This Row],[Unit Price Cleaned]]*(1-Table4[[#This Row],[Discount]])</f>
        <v>487.74599999999998</v>
      </c>
      <c r="M1812">
        <f>IF(ISBLANK(L1812),AVERAGE(Table4[Total Amount]),(L1812))</f>
        <v>487.74599999999998</v>
      </c>
      <c r="N1812" t="str">
        <f>_xlfn.XLOOKUP(Table4[[#This Row],[Product_ID]],Product_Dim[Product_ID],Product_Dim[Product_Name],"Missing")</f>
        <v>Bedroom Table Lamp</v>
      </c>
      <c r="O1812" t="str">
        <f>_xlfn.XLOOKUP(Table4[[#This Row],[Product_ID]],Product_Dim[Product_ID],Product_Dim[Category],0)</f>
        <v>Home</v>
      </c>
      <c r="P1812">
        <f>_xlfn.XLOOKUP(Table4[[#This Row],[Product_ID]],Product_Dim[Product_ID],Product_Dim[Cost Cleaned2],"0")</f>
        <v>382.22</v>
      </c>
      <c r="Q1812" s="4">
        <f>IFERROR(Table4[[#This Row],[Total Amount]]-Table4[[#This Row],[Cost]]*Table4[[#This Row],[Quantity]],0)</f>
        <v>105.52599999999995</v>
      </c>
    </row>
    <row r="1813" spans="1:17" x14ac:dyDescent="0.35">
      <c r="A1813" t="s">
        <v>3626</v>
      </c>
      <c r="B1813" s="1">
        <v>45534</v>
      </c>
      <c r="C1813" t="s">
        <v>491</v>
      </c>
      <c r="D1813" t="s">
        <v>1648</v>
      </c>
      <c r="E1813" t="s">
        <v>1751</v>
      </c>
      <c r="F1813" t="str">
        <f>_xlfn.XLOOKUP(Table4[[#This Row],[Store_ID]],Table2[Store_ID],Table2[Region],"Unknown")</f>
        <v>North</v>
      </c>
      <c r="G1813">
        <v>3</v>
      </c>
      <c r="H1813">
        <f>IF(ISBLANK(G1813),AVERAGE(Table4[Quantity]),(G1813))</f>
        <v>3</v>
      </c>
      <c r="I1813">
        <v>841.47</v>
      </c>
      <c r="J1813">
        <f>IF(ISBLANK(I1813),AVERAGE(Table4[Unit_Price]),(I1813))</f>
        <v>841.47</v>
      </c>
      <c r="K1813">
        <v>0.15</v>
      </c>
      <c r="L1813">
        <f>Table4[[#This Row],[Quantity cleaned]]*Table4[[#This Row],[Unit Price Cleaned]]*(1-Table4[[#This Row],[Discount]])</f>
        <v>2145.7484999999997</v>
      </c>
      <c r="M1813">
        <f>IF(ISBLANK(L1813),AVERAGE(Table4[Total Amount]),(L1813))</f>
        <v>2145.7484999999997</v>
      </c>
      <c r="N1813" t="str">
        <f>_xlfn.XLOOKUP(Table4[[#This Row],[Product_ID]],Product_Dim[Product_ID],Product_Dim[Product_Name],"Missing")</f>
        <v>Men's Track Pants</v>
      </c>
      <c r="O1813" t="str">
        <f>_xlfn.XLOOKUP(Table4[[#This Row],[Product_ID]],Product_Dim[Product_ID],Product_Dim[Category],0)</f>
        <v>Clothing</v>
      </c>
      <c r="P1813">
        <f>_xlfn.XLOOKUP(Table4[[#This Row],[Product_ID]],Product_Dim[Product_ID],Product_Dim[Cost Cleaned2],"0")</f>
        <v>386.56</v>
      </c>
      <c r="Q1813" s="4">
        <f>IFERROR(Table4[[#This Row],[Total Amount]]-Table4[[#This Row],[Cost]]*Table4[[#This Row],[Quantity]],0)</f>
        <v>986.06849999999963</v>
      </c>
    </row>
    <row r="1814" spans="1:17" x14ac:dyDescent="0.35">
      <c r="A1814" t="s">
        <v>3627</v>
      </c>
      <c r="B1814" s="1">
        <v>45334</v>
      </c>
      <c r="C1814" t="s">
        <v>216</v>
      </c>
      <c r="D1814" t="s">
        <v>1584</v>
      </c>
      <c r="E1814" t="s">
        <v>1791</v>
      </c>
      <c r="F1814" t="str">
        <f>_xlfn.XLOOKUP(Table4[[#This Row],[Store_ID]],Table2[Store_ID],Table2[Region],"Unknown")</f>
        <v>East</v>
      </c>
      <c r="G1814">
        <v>2</v>
      </c>
      <c r="H1814">
        <f>IF(ISBLANK(G1814),AVERAGE(Table4[Quantity]),(G1814))</f>
        <v>2</v>
      </c>
      <c r="I1814">
        <v>960.41</v>
      </c>
      <c r="J1814">
        <f>IF(ISBLANK(I1814),AVERAGE(Table4[Unit_Price]),(I1814))</f>
        <v>960.41</v>
      </c>
      <c r="K1814">
        <v>0.18</v>
      </c>
      <c r="L1814">
        <f>Table4[[#This Row],[Quantity cleaned]]*Table4[[#This Row],[Unit Price Cleaned]]*(1-Table4[[#This Row],[Discount]])</f>
        <v>1575.0724</v>
      </c>
      <c r="M1814">
        <f>IF(ISBLANK(L1814),AVERAGE(Table4[Total Amount]),(L1814))</f>
        <v>1575.0724</v>
      </c>
      <c r="N1814" t="str">
        <f>_xlfn.XLOOKUP(Table4[[#This Row],[Product_ID]],Product_Dim[Product_ID],Product_Dim[Product_Name],"Missing")</f>
        <v>Multi-Purpose Storage Box</v>
      </c>
      <c r="O1814" t="str">
        <f>_xlfn.XLOOKUP(Table4[[#This Row],[Product_ID]],Product_Dim[Product_ID],Product_Dim[Category],0)</f>
        <v>Home</v>
      </c>
      <c r="P1814">
        <f>_xlfn.XLOOKUP(Table4[[#This Row],[Product_ID]],Product_Dim[Product_ID],Product_Dim[Cost Cleaned2],"0")</f>
        <v>123.46</v>
      </c>
      <c r="Q1814" s="4">
        <f>IFERROR(Table4[[#This Row],[Total Amount]]-Table4[[#This Row],[Cost]]*Table4[[#This Row],[Quantity]],0)</f>
        <v>1328.1523999999999</v>
      </c>
    </row>
    <row r="1815" spans="1:17" x14ac:dyDescent="0.35">
      <c r="A1815" t="s">
        <v>3628</v>
      </c>
      <c r="B1815" s="1">
        <v>45289</v>
      </c>
      <c r="C1815" t="s">
        <v>1390</v>
      </c>
      <c r="D1815" t="s">
        <v>1692</v>
      </c>
      <c r="E1815" t="s">
        <v>1804</v>
      </c>
      <c r="F1815" t="str">
        <f>_xlfn.XLOOKUP(Table4[[#This Row],[Store_ID]],Table2[Store_ID],Table2[Region],"Unknown")</f>
        <v>East</v>
      </c>
      <c r="G1815">
        <v>3</v>
      </c>
      <c r="H1815">
        <f>IF(ISBLANK(G1815),AVERAGE(Table4[Quantity]),(G1815))</f>
        <v>3</v>
      </c>
      <c r="I1815">
        <v>717.22</v>
      </c>
      <c r="J1815">
        <f>IF(ISBLANK(I1815),AVERAGE(Table4[Unit_Price]),(I1815))</f>
        <v>717.22</v>
      </c>
      <c r="K1815">
        <v>0.24</v>
      </c>
      <c r="L1815">
        <f>Table4[[#This Row],[Quantity cleaned]]*Table4[[#This Row],[Unit Price Cleaned]]*(1-Table4[[#This Row],[Discount]])</f>
        <v>1635.2615999999998</v>
      </c>
      <c r="M1815">
        <f>IF(ISBLANK(L1815),AVERAGE(Table4[Total Amount]),(L1815))</f>
        <v>1635.2615999999998</v>
      </c>
      <c r="N1815" t="str">
        <f>_xlfn.XLOOKUP(Table4[[#This Row],[Product_ID]],Product_Dim[Product_ID],Product_Dim[Product_Name],"Missing")</f>
        <v>Women's Ankle Boots</v>
      </c>
      <c r="O1815" t="str">
        <f>_xlfn.XLOOKUP(Table4[[#This Row],[Product_ID]],Product_Dim[Product_ID],Product_Dim[Category],0)</f>
        <v>Clothing</v>
      </c>
      <c r="P1815">
        <f>_xlfn.XLOOKUP(Table4[[#This Row],[Product_ID]],Product_Dim[Product_ID],Product_Dim[Cost Cleaned2],"0")</f>
        <v>158.13999999999999</v>
      </c>
      <c r="Q1815" s="4">
        <f>IFERROR(Table4[[#This Row],[Total Amount]]-Table4[[#This Row],[Cost]]*Table4[[#This Row],[Quantity]],0)</f>
        <v>1160.8415999999997</v>
      </c>
    </row>
    <row r="1816" spans="1:17" x14ac:dyDescent="0.35">
      <c r="A1816" t="s">
        <v>3629</v>
      </c>
      <c r="B1816" s="1">
        <v>45832</v>
      </c>
      <c r="C1816" t="s">
        <v>397</v>
      </c>
      <c r="D1816" t="s">
        <v>1566</v>
      </c>
      <c r="E1816" t="s">
        <v>1746</v>
      </c>
      <c r="F1816" t="str">
        <f>_xlfn.XLOOKUP(Table4[[#This Row],[Store_ID]],Table2[Store_ID],Table2[Region],"Unknown")</f>
        <v>East</v>
      </c>
      <c r="G1816">
        <v>1</v>
      </c>
      <c r="H1816">
        <f>IF(ISBLANK(G1816),AVERAGE(Table4[Quantity]),(G1816))</f>
        <v>1</v>
      </c>
      <c r="I1816">
        <v>281.83</v>
      </c>
      <c r="J1816">
        <f>IF(ISBLANK(I1816),AVERAGE(Table4[Unit_Price]),(I1816))</f>
        <v>281.83</v>
      </c>
      <c r="K1816">
        <v>0.16</v>
      </c>
      <c r="L1816">
        <f>Table4[[#This Row],[Quantity cleaned]]*Table4[[#This Row],[Unit Price Cleaned]]*(1-Table4[[#This Row],[Discount]])</f>
        <v>236.73719999999997</v>
      </c>
      <c r="M1816">
        <f>IF(ISBLANK(L1816),AVERAGE(Table4[Total Amount]),(L1816))</f>
        <v>236.73719999999997</v>
      </c>
      <c r="N1816" t="str">
        <f>_xlfn.XLOOKUP(Table4[[#This Row],[Product_ID]],Product_Dim[Product_ID],Product_Dim[Product_Name],"Missing")</f>
        <v>Hair Strengthening Shampoo</v>
      </c>
      <c r="O1816" t="str">
        <f>_xlfn.XLOOKUP(Table4[[#This Row],[Product_ID]],Product_Dim[Product_ID],Product_Dim[Category],0)</f>
        <v>Beauty</v>
      </c>
      <c r="P1816">
        <f>_xlfn.XLOOKUP(Table4[[#This Row],[Product_ID]],Product_Dim[Product_ID],Product_Dim[Cost Cleaned2],"0")</f>
        <v>115.82</v>
      </c>
      <c r="Q1816" s="4">
        <f>IFERROR(Table4[[#This Row],[Total Amount]]-Table4[[#This Row],[Cost]]*Table4[[#This Row],[Quantity]],0)</f>
        <v>120.91719999999998</v>
      </c>
    </row>
    <row r="1817" spans="1:17" x14ac:dyDescent="0.35">
      <c r="A1817" t="s">
        <v>3630</v>
      </c>
      <c r="B1817" s="1">
        <v>45400</v>
      </c>
      <c r="C1817" t="s">
        <v>661</v>
      </c>
      <c r="D1817" t="s">
        <v>1660</v>
      </c>
      <c r="E1817" t="s">
        <v>1793</v>
      </c>
      <c r="F1817" t="str">
        <f>_xlfn.XLOOKUP(Table4[[#This Row],[Store_ID]],Table2[Store_ID],Table2[Region],"Unknown")</f>
        <v>South</v>
      </c>
      <c r="G1817">
        <v>1</v>
      </c>
      <c r="H1817">
        <f>IF(ISBLANK(G1817),AVERAGE(Table4[Quantity]),(G1817))</f>
        <v>1</v>
      </c>
      <c r="I1817">
        <v>509.08</v>
      </c>
      <c r="J1817">
        <f>IF(ISBLANK(I1817),AVERAGE(Table4[Unit_Price]),(I1817))</f>
        <v>509.08</v>
      </c>
      <c r="K1817">
        <v>0.04</v>
      </c>
      <c r="L1817">
        <f>Table4[[#This Row],[Quantity cleaned]]*Table4[[#This Row],[Unit Price Cleaned]]*(1-Table4[[#This Row],[Discount]])</f>
        <v>488.71679999999998</v>
      </c>
      <c r="M1817">
        <f>IF(ISBLANK(L1817),AVERAGE(Table4[Total Amount]),(L1817))</f>
        <v>488.71679999999998</v>
      </c>
      <c r="N1817" t="str">
        <f>_xlfn.XLOOKUP(Table4[[#This Row],[Product_ID]],Product_Dim[Product_ID],Product_Dim[Product_Name],"Missing")</f>
        <v>Men's Hair Styling Gel</v>
      </c>
      <c r="O1817" t="str">
        <f>_xlfn.XLOOKUP(Table4[[#This Row],[Product_ID]],Product_Dim[Product_ID],Product_Dim[Category],0)</f>
        <v>Beauty</v>
      </c>
      <c r="P1817">
        <f>_xlfn.XLOOKUP(Table4[[#This Row],[Product_ID]],Product_Dim[Product_ID],Product_Dim[Cost Cleaned2],"0")</f>
        <v>17.309999999999999</v>
      </c>
      <c r="Q1817" s="4">
        <f>IFERROR(Table4[[#This Row],[Total Amount]]-Table4[[#This Row],[Cost]]*Table4[[#This Row],[Quantity]],0)</f>
        <v>471.40679999999998</v>
      </c>
    </row>
    <row r="1818" spans="1:17" x14ac:dyDescent="0.35">
      <c r="A1818" t="s">
        <v>3631</v>
      </c>
      <c r="B1818" s="1">
        <v>45930</v>
      </c>
      <c r="C1818" t="s">
        <v>1241</v>
      </c>
      <c r="D1818" t="s">
        <v>1734</v>
      </c>
      <c r="E1818" t="s">
        <v>1755</v>
      </c>
      <c r="F1818" t="str">
        <f>_xlfn.XLOOKUP(Table4[[#This Row],[Store_ID]],Table2[Store_ID],Table2[Region],"Unknown")</f>
        <v>South</v>
      </c>
      <c r="G1818">
        <v>4</v>
      </c>
      <c r="H1818">
        <f>IF(ISBLANK(G1818),AVERAGE(Table4[Quantity]),(G1818))</f>
        <v>4</v>
      </c>
      <c r="I1818">
        <v>827.09</v>
      </c>
      <c r="J1818">
        <f>IF(ISBLANK(I1818),AVERAGE(Table4[Unit_Price]),(I1818))</f>
        <v>827.09</v>
      </c>
      <c r="K1818">
        <v>0.3</v>
      </c>
      <c r="L1818">
        <f>Table4[[#This Row],[Quantity cleaned]]*Table4[[#This Row],[Unit Price Cleaned]]*(1-Table4[[#This Row],[Discount]])</f>
        <v>2315.8519999999999</v>
      </c>
      <c r="M1818">
        <f>IF(ISBLANK(L1818),AVERAGE(Table4[Total Amount]),(L1818))</f>
        <v>2315.8519999999999</v>
      </c>
      <c r="N1818" t="str">
        <f>_xlfn.XLOOKUP(Table4[[#This Row],[Product_ID]],Product_Dim[Product_ID],Product_Dim[Product_Name],"Missing")</f>
        <v>Women's Formal Blazer</v>
      </c>
      <c r="O1818" t="str">
        <f>_xlfn.XLOOKUP(Table4[[#This Row],[Product_ID]],Product_Dim[Product_ID],Product_Dim[Category],0)</f>
        <v>Clothing</v>
      </c>
      <c r="P1818">
        <f>_xlfn.XLOOKUP(Table4[[#This Row],[Product_ID]],Product_Dim[Product_ID],Product_Dim[Cost Cleaned2],"0")</f>
        <v>358.47</v>
      </c>
      <c r="Q1818" s="4">
        <f>IFERROR(Table4[[#This Row],[Total Amount]]-Table4[[#This Row],[Cost]]*Table4[[#This Row],[Quantity]],0)</f>
        <v>881.97199999999975</v>
      </c>
    </row>
    <row r="1819" spans="1:17" x14ac:dyDescent="0.35">
      <c r="A1819" t="s">
        <v>3632</v>
      </c>
      <c r="B1819" s="1">
        <v>45935</v>
      </c>
      <c r="C1819" t="s">
        <v>679</v>
      </c>
      <c r="D1819" t="s">
        <v>1600</v>
      </c>
      <c r="E1819" t="s">
        <v>1763</v>
      </c>
      <c r="F1819" t="str">
        <f>_xlfn.XLOOKUP(Table4[[#This Row],[Store_ID]],Table2[Store_ID],Table2[Region],"Unknown")</f>
        <v>South</v>
      </c>
      <c r="G1819">
        <v>2</v>
      </c>
      <c r="H1819">
        <f>IF(ISBLANK(G1819),AVERAGE(Table4[Quantity]),(G1819))</f>
        <v>2</v>
      </c>
      <c r="I1819">
        <v>823.36</v>
      </c>
      <c r="J1819">
        <f>IF(ISBLANK(I1819),AVERAGE(Table4[Unit_Price]),(I1819))</f>
        <v>823.36</v>
      </c>
      <c r="K1819">
        <v>0.23</v>
      </c>
      <c r="L1819">
        <f>Table4[[#This Row],[Quantity cleaned]]*Table4[[#This Row],[Unit Price Cleaned]]*(1-Table4[[#This Row],[Discount]])</f>
        <v>1267.9744000000001</v>
      </c>
      <c r="M1819">
        <f>IF(ISBLANK(L1819),AVERAGE(Table4[Total Amount]),(L1819))</f>
        <v>1267.9744000000001</v>
      </c>
      <c r="N1819" t="str">
        <f>_xlfn.XLOOKUP(Table4[[#This Row],[Product_ID]],Product_Dim[Product_ID],Product_Dim[Product_Name],"Missing")</f>
        <v>Fabric Sofa Throw Blanket</v>
      </c>
      <c r="O1819" t="str">
        <f>_xlfn.XLOOKUP(Table4[[#This Row],[Product_ID]],Product_Dim[Product_ID],Product_Dim[Category],0)</f>
        <v>Home</v>
      </c>
      <c r="P1819">
        <f>_xlfn.XLOOKUP(Table4[[#This Row],[Product_ID]],Product_Dim[Product_ID],Product_Dim[Cost Cleaned2],"0")</f>
        <v>218.48</v>
      </c>
      <c r="Q1819" s="4">
        <f>IFERROR(Table4[[#This Row],[Total Amount]]-Table4[[#This Row],[Cost]]*Table4[[#This Row],[Quantity]],0)</f>
        <v>831.01440000000002</v>
      </c>
    </row>
    <row r="1820" spans="1:17" x14ac:dyDescent="0.35">
      <c r="A1820" t="s">
        <v>3633</v>
      </c>
      <c r="B1820" s="1">
        <v>45814</v>
      </c>
      <c r="C1820" t="s">
        <v>462</v>
      </c>
      <c r="D1820" t="s">
        <v>1594</v>
      </c>
      <c r="E1820" t="s">
        <v>1767</v>
      </c>
      <c r="F1820" t="str">
        <f>_xlfn.XLOOKUP(Table4[[#This Row],[Store_ID]],Table2[Store_ID],Table2[Region],"Unknown")</f>
        <v>North</v>
      </c>
      <c r="G1820">
        <v>4</v>
      </c>
      <c r="H1820">
        <f>IF(ISBLANK(G1820),AVERAGE(Table4[Quantity]),(G1820))</f>
        <v>4</v>
      </c>
      <c r="I1820">
        <v>282.18</v>
      </c>
      <c r="J1820">
        <f>IF(ISBLANK(I1820),AVERAGE(Table4[Unit_Price]),(I1820))</f>
        <v>282.18</v>
      </c>
      <c r="K1820">
        <v>0.13</v>
      </c>
      <c r="L1820">
        <f>Table4[[#This Row],[Quantity cleaned]]*Table4[[#This Row],[Unit Price Cleaned]]*(1-Table4[[#This Row],[Discount]])</f>
        <v>981.9864</v>
      </c>
      <c r="M1820">
        <f>IF(ISBLANK(L1820),AVERAGE(Table4[Total Amount]),(L1820))</f>
        <v>981.9864</v>
      </c>
      <c r="N1820" t="str">
        <f>_xlfn.XLOOKUP(Table4[[#This Row],[Product_ID]],Product_Dim[Product_ID],Product_Dim[Product_Name],"Missing")</f>
        <v>Wireless Bluetooth Speaker</v>
      </c>
      <c r="O1820" t="str">
        <f>_xlfn.XLOOKUP(Table4[[#This Row],[Product_ID]],Product_Dim[Product_ID],Product_Dim[Category],0)</f>
        <v>Electronics</v>
      </c>
      <c r="P1820">
        <f>_xlfn.XLOOKUP(Table4[[#This Row],[Product_ID]],Product_Dim[Product_ID],Product_Dim[Cost Cleaned2],"0")</f>
        <v>322.41000000000003</v>
      </c>
      <c r="Q1820" s="4">
        <f>IFERROR(Table4[[#This Row],[Total Amount]]-Table4[[#This Row],[Cost]]*Table4[[#This Row],[Quantity]],0)</f>
        <v>-307.6536000000001</v>
      </c>
    </row>
    <row r="1821" spans="1:17" x14ac:dyDescent="0.35">
      <c r="A1821" t="s">
        <v>3634</v>
      </c>
      <c r="B1821" s="1">
        <v>45323</v>
      </c>
      <c r="C1821" t="s">
        <v>566</v>
      </c>
      <c r="D1821" t="s">
        <v>1584</v>
      </c>
      <c r="E1821" t="s">
        <v>1751</v>
      </c>
      <c r="F1821" t="str">
        <f>_xlfn.XLOOKUP(Table4[[#This Row],[Store_ID]],Table2[Store_ID],Table2[Region],"Unknown")</f>
        <v>North</v>
      </c>
      <c r="G1821">
        <v>1</v>
      </c>
      <c r="H1821">
        <f>IF(ISBLANK(G1821),AVERAGE(Table4[Quantity]),(G1821))</f>
        <v>1</v>
      </c>
      <c r="I1821">
        <v>486.39</v>
      </c>
      <c r="J1821">
        <f>IF(ISBLANK(I1821),AVERAGE(Table4[Unit_Price]),(I1821))</f>
        <v>486.39</v>
      </c>
      <c r="K1821">
        <v>0.09</v>
      </c>
      <c r="L1821">
        <f>Table4[[#This Row],[Quantity cleaned]]*Table4[[#This Row],[Unit Price Cleaned]]*(1-Table4[[#This Row],[Discount]])</f>
        <v>442.61489999999998</v>
      </c>
      <c r="M1821">
        <f>IF(ISBLANK(L1821),AVERAGE(Table4[Total Amount]),(L1821))</f>
        <v>442.61489999999998</v>
      </c>
      <c r="N1821" t="str">
        <f>_xlfn.XLOOKUP(Table4[[#This Row],[Product_ID]],Product_Dim[Product_ID],Product_Dim[Product_Name],"Missing")</f>
        <v>Multi-Purpose Storage Box</v>
      </c>
      <c r="O1821" t="str">
        <f>_xlfn.XLOOKUP(Table4[[#This Row],[Product_ID]],Product_Dim[Product_ID],Product_Dim[Category],0)</f>
        <v>Home</v>
      </c>
      <c r="P1821">
        <f>_xlfn.XLOOKUP(Table4[[#This Row],[Product_ID]],Product_Dim[Product_ID],Product_Dim[Cost Cleaned2],"0")</f>
        <v>123.46</v>
      </c>
      <c r="Q1821" s="4">
        <f>IFERROR(Table4[[#This Row],[Total Amount]]-Table4[[#This Row],[Cost]]*Table4[[#This Row],[Quantity]],0)</f>
        <v>319.1549</v>
      </c>
    </row>
    <row r="1822" spans="1:17" x14ac:dyDescent="0.35">
      <c r="A1822" t="s">
        <v>3635</v>
      </c>
      <c r="B1822" s="1">
        <v>45312</v>
      </c>
      <c r="C1822" t="s">
        <v>167</v>
      </c>
      <c r="D1822" t="s">
        <v>1578</v>
      </c>
      <c r="E1822" t="s">
        <v>1760</v>
      </c>
      <c r="F1822" t="str">
        <f>_xlfn.XLOOKUP(Table4[[#This Row],[Store_ID]],Table2[Store_ID],Table2[Region],"Unknown")</f>
        <v>North</v>
      </c>
      <c r="G1822">
        <v>2</v>
      </c>
      <c r="H1822">
        <f>IF(ISBLANK(G1822),AVERAGE(Table4[Quantity]),(G1822))</f>
        <v>2</v>
      </c>
      <c r="I1822">
        <v>603.62</v>
      </c>
      <c r="J1822">
        <f>IF(ISBLANK(I1822),AVERAGE(Table4[Unit_Price]),(I1822))</f>
        <v>603.62</v>
      </c>
      <c r="K1822">
        <v>0.18</v>
      </c>
      <c r="L1822">
        <f>Table4[[#This Row],[Quantity cleaned]]*Table4[[#This Row],[Unit Price Cleaned]]*(1-Table4[[#This Row],[Discount]])</f>
        <v>989.93680000000006</v>
      </c>
      <c r="M1822">
        <f>IF(ISBLANK(L1822),AVERAGE(Table4[Total Amount]),(L1822))</f>
        <v>989.93680000000006</v>
      </c>
      <c r="N1822" t="str">
        <f>_xlfn.XLOOKUP(Table4[[#This Row],[Product_ID]],Product_Dim[Product_ID],Product_Dim[Product_Name],"Missing")</f>
        <v>Women's Denim Jeans</v>
      </c>
      <c r="O1822" t="str">
        <f>_xlfn.XLOOKUP(Table4[[#This Row],[Product_ID]],Product_Dim[Product_ID],Product_Dim[Category],0)</f>
        <v>Clothing</v>
      </c>
      <c r="P1822">
        <f>_xlfn.XLOOKUP(Table4[[#This Row],[Product_ID]],Product_Dim[Product_ID],Product_Dim[Cost Cleaned2],"0")</f>
        <v>254.04361702127662</v>
      </c>
      <c r="Q1822" s="4">
        <f>IFERROR(Table4[[#This Row],[Total Amount]]-Table4[[#This Row],[Cost]]*Table4[[#This Row],[Quantity]],0)</f>
        <v>481.84956595744683</v>
      </c>
    </row>
    <row r="1823" spans="1:17" x14ac:dyDescent="0.35">
      <c r="A1823" t="s">
        <v>3636</v>
      </c>
      <c r="B1823" s="1">
        <v>45554</v>
      </c>
      <c r="C1823" t="s">
        <v>491</v>
      </c>
      <c r="D1823" t="s">
        <v>1616</v>
      </c>
      <c r="E1823" t="s">
        <v>1776</v>
      </c>
      <c r="F1823" t="str">
        <f>_xlfn.XLOOKUP(Table4[[#This Row],[Store_ID]],Table2[Store_ID],Table2[Region],"Unknown")</f>
        <v>West</v>
      </c>
      <c r="G1823">
        <v>3</v>
      </c>
      <c r="H1823">
        <f>IF(ISBLANK(G1823),AVERAGE(Table4[Quantity]),(G1823))</f>
        <v>3</v>
      </c>
      <c r="I1823">
        <v>204.17</v>
      </c>
      <c r="J1823">
        <f>IF(ISBLANK(I1823),AVERAGE(Table4[Unit_Price]),(I1823))</f>
        <v>204.17</v>
      </c>
      <c r="K1823">
        <v>0.1</v>
      </c>
      <c r="L1823">
        <f>Table4[[#This Row],[Quantity cleaned]]*Table4[[#This Row],[Unit Price Cleaned]]*(1-Table4[[#This Row],[Discount]])</f>
        <v>551.25900000000001</v>
      </c>
      <c r="M1823">
        <f>IF(ISBLANK(L1823),AVERAGE(Table4[Total Amount]),(L1823))</f>
        <v>551.25900000000001</v>
      </c>
      <c r="N1823" t="str">
        <f>_xlfn.XLOOKUP(Table4[[#This Row],[Product_ID]],Product_Dim[Product_ID],Product_Dim[Product_Name],"Missing")</f>
        <v>Men's Casual Sneakers</v>
      </c>
      <c r="O1823" t="str">
        <f>_xlfn.XLOOKUP(Table4[[#This Row],[Product_ID]],Product_Dim[Product_ID],Product_Dim[Category],0)</f>
        <v>Clothing</v>
      </c>
      <c r="P1823">
        <f>_xlfn.XLOOKUP(Table4[[#This Row],[Product_ID]],Product_Dim[Product_ID],Product_Dim[Cost Cleaned2],"0")</f>
        <v>353.47</v>
      </c>
      <c r="Q1823" s="4">
        <f>IFERROR(Table4[[#This Row],[Total Amount]]-Table4[[#This Row],[Cost]]*Table4[[#This Row],[Quantity]],0)</f>
        <v>-509.15100000000007</v>
      </c>
    </row>
    <row r="1824" spans="1:17" x14ac:dyDescent="0.35">
      <c r="A1824" t="s">
        <v>3637</v>
      </c>
      <c r="B1824" s="1">
        <v>45310</v>
      </c>
      <c r="C1824" t="s">
        <v>462</v>
      </c>
      <c r="D1824" t="s">
        <v>1556</v>
      </c>
      <c r="E1824" t="s">
        <v>1795</v>
      </c>
      <c r="F1824" t="str">
        <f>_xlfn.XLOOKUP(Table4[[#This Row],[Store_ID]],Table2[Store_ID],Table2[Region],"Unknown")</f>
        <v>North</v>
      </c>
      <c r="G1824">
        <v>1</v>
      </c>
      <c r="H1824">
        <f>IF(ISBLANK(G1824),AVERAGE(Table4[Quantity]),(G1824))</f>
        <v>1</v>
      </c>
      <c r="I1824">
        <v>43.58</v>
      </c>
      <c r="J1824">
        <f>IF(ISBLANK(I1824),AVERAGE(Table4[Unit_Price]),(I1824))</f>
        <v>43.58</v>
      </c>
      <c r="K1824">
        <v>0.01</v>
      </c>
      <c r="L1824">
        <f>Table4[[#This Row],[Quantity cleaned]]*Table4[[#This Row],[Unit Price Cleaned]]*(1-Table4[[#This Row],[Discount]])</f>
        <v>43.144199999999998</v>
      </c>
      <c r="M1824">
        <f>IF(ISBLANK(L1824),AVERAGE(Table4[Total Amount]),(L1824))</f>
        <v>43.144199999999998</v>
      </c>
      <c r="N1824" t="str">
        <f>_xlfn.XLOOKUP(Table4[[#This Row],[Product_ID]],Product_Dim[Product_ID],Product_Dim[Product_Name],"Missing")</f>
        <v>Wireless Bluetooth Earbuds</v>
      </c>
      <c r="O1824" t="str">
        <f>_xlfn.XLOOKUP(Table4[[#This Row],[Product_ID]],Product_Dim[Product_ID],Product_Dim[Category],0)</f>
        <v>Electronics</v>
      </c>
      <c r="P1824">
        <f>_xlfn.XLOOKUP(Table4[[#This Row],[Product_ID]],Product_Dim[Product_ID],Product_Dim[Cost Cleaned2],"0")</f>
        <v>439.07</v>
      </c>
      <c r="Q1824" s="4">
        <f>IFERROR(Table4[[#This Row],[Total Amount]]-Table4[[#This Row],[Cost]]*Table4[[#This Row],[Quantity]],0)</f>
        <v>-395.92579999999998</v>
      </c>
    </row>
    <row r="1825" spans="1:17" x14ac:dyDescent="0.35">
      <c r="A1825" t="s">
        <v>3638</v>
      </c>
      <c r="B1825" s="1">
        <v>45594</v>
      </c>
      <c r="C1825" t="s">
        <v>1039</v>
      </c>
      <c r="D1825" t="s">
        <v>1636</v>
      </c>
      <c r="E1825" t="s">
        <v>1755</v>
      </c>
      <c r="F1825" t="str">
        <f>_xlfn.XLOOKUP(Table4[[#This Row],[Store_ID]],Table2[Store_ID],Table2[Region],"Unknown")</f>
        <v>South</v>
      </c>
      <c r="G1825">
        <v>3</v>
      </c>
      <c r="H1825">
        <f>IF(ISBLANK(G1825),AVERAGE(Table4[Quantity]),(G1825))</f>
        <v>3</v>
      </c>
      <c r="I1825">
        <v>469.33</v>
      </c>
      <c r="J1825">
        <f>IF(ISBLANK(I1825),AVERAGE(Table4[Unit_Price]),(I1825))</f>
        <v>469.33</v>
      </c>
      <c r="K1825">
        <v>0.14000000000000001</v>
      </c>
      <c r="L1825">
        <f>Table4[[#This Row],[Quantity cleaned]]*Table4[[#This Row],[Unit Price Cleaned]]*(1-Table4[[#This Row],[Discount]])</f>
        <v>1210.8714</v>
      </c>
      <c r="M1825">
        <f>IF(ISBLANK(L1825),AVERAGE(Table4[Total Amount]),(L1825))</f>
        <v>1210.8714</v>
      </c>
      <c r="N1825" t="str">
        <f>_xlfn.XLOOKUP(Table4[[#This Row],[Product_ID]],Product_Dim[Product_ID],Product_Dim[Product_Name],"Missing")</f>
        <v>Makeup Brush Set</v>
      </c>
      <c r="O1825" t="str">
        <f>_xlfn.XLOOKUP(Table4[[#This Row],[Product_ID]],Product_Dim[Product_ID],Product_Dim[Category],0)</f>
        <v>Beauty</v>
      </c>
      <c r="P1825">
        <f>_xlfn.XLOOKUP(Table4[[#This Row],[Product_ID]],Product_Dim[Product_ID],Product_Dim[Cost Cleaned2],"0")</f>
        <v>254.04361702127662</v>
      </c>
      <c r="Q1825" s="4">
        <f>IFERROR(Table4[[#This Row],[Total Amount]]-Table4[[#This Row],[Cost]]*Table4[[#This Row],[Quantity]],0)</f>
        <v>448.74054893617017</v>
      </c>
    </row>
    <row r="1826" spans="1:17" x14ac:dyDescent="0.35">
      <c r="A1826" t="s">
        <v>3639</v>
      </c>
      <c r="B1826" s="1">
        <v>45840</v>
      </c>
      <c r="C1826" t="s">
        <v>676</v>
      </c>
      <c r="D1826" t="s">
        <v>1556</v>
      </c>
      <c r="E1826" t="s">
        <v>1776</v>
      </c>
      <c r="F1826" t="str">
        <f>_xlfn.XLOOKUP(Table4[[#This Row],[Store_ID]],Table2[Store_ID],Table2[Region],"Unknown")</f>
        <v>West</v>
      </c>
      <c r="G1826">
        <v>4</v>
      </c>
      <c r="H1826">
        <f>IF(ISBLANK(G1826),AVERAGE(Table4[Quantity]),(G1826))</f>
        <v>4</v>
      </c>
      <c r="I1826">
        <v>836.23</v>
      </c>
      <c r="J1826">
        <f>IF(ISBLANK(I1826),AVERAGE(Table4[Unit_Price]),(I1826))</f>
        <v>836.23</v>
      </c>
      <c r="K1826">
        <v>0.12</v>
      </c>
      <c r="L1826">
        <f>Table4[[#This Row],[Quantity cleaned]]*Table4[[#This Row],[Unit Price Cleaned]]*(1-Table4[[#This Row],[Discount]])</f>
        <v>2943.5296000000003</v>
      </c>
      <c r="M1826">
        <f>IF(ISBLANK(L1826),AVERAGE(Table4[Total Amount]),(L1826))</f>
        <v>2943.5296000000003</v>
      </c>
      <c r="N1826" t="str">
        <f>_xlfn.XLOOKUP(Table4[[#This Row],[Product_ID]],Product_Dim[Product_ID],Product_Dim[Product_Name],"Missing")</f>
        <v>Wireless Bluetooth Earbuds</v>
      </c>
      <c r="O1826" t="str">
        <f>_xlfn.XLOOKUP(Table4[[#This Row],[Product_ID]],Product_Dim[Product_ID],Product_Dim[Category],0)</f>
        <v>Electronics</v>
      </c>
      <c r="P1826">
        <f>_xlfn.XLOOKUP(Table4[[#This Row],[Product_ID]],Product_Dim[Product_ID],Product_Dim[Cost Cleaned2],"0")</f>
        <v>439.07</v>
      </c>
      <c r="Q1826" s="4">
        <f>IFERROR(Table4[[#This Row],[Total Amount]]-Table4[[#This Row],[Cost]]*Table4[[#This Row],[Quantity]],0)</f>
        <v>1187.2496000000003</v>
      </c>
    </row>
    <row r="1827" spans="1:17" x14ac:dyDescent="0.35">
      <c r="A1827" t="s">
        <v>3640</v>
      </c>
      <c r="B1827" s="1">
        <v>45549</v>
      </c>
      <c r="C1827" t="s">
        <v>584</v>
      </c>
      <c r="D1827" t="s">
        <v>1676</v>
      </c>
      <c r="E1827" t="s">
        <v>1807</v>
      </c>
      <c r="F1827" t="str">
        <f>_xlfn.XLOOKUP(Table4[[#This Row],[Store_ID]],Table2[Store_ID],Table2[Region],"Unknown")</f>
        <v>East</v>
      </c>
      <c r="G1827">
        <v>2</v>
      </c>
      <c r="H1827">
        <f>IF(ISBLANK(G1827),AVERAGE(Table4[Quantity]),(G1827))</f>
        <v>2</v>
      </c>
      <c r="I1827">
        <v>661.53</v>
      </c>
      <c r="J1827">
        <f>IF(ISBLANK(I1827),AVERAGE(Table4[Unit_Price]),(I1827))</f>
        <v>661.53</v>
      </c>
      <c r="K1827">
        <v>0.2</v>
      </c>
      <c r="L1827">
        <f>Table4[[#This Row],[Quantity cleaned]]*Table4[[#This Row],[Unit Price Cleaned]]*(1-Table4[[#This Row],[Discount]])</f>
        <v>1058.4480000000001</v>
      </c>
      <c r="M1827">
        <f>IF(ISBLANK(L1827),AVERAGE(Table4[Total Amount]),(L1827))</f>
        <v>1058.4480000000001</v>
      </c>
      <c r="N1827" t="str">
        <f>_xlfn.XLOOKUP(Table4[[#This Row],[Product_ID]],Product_Dim[Product_ID],Product_Dim[Product_Name],"Missing")</f>
        <v>Smart LED Light Strip</v>
      </c>
      <c r="O1827" t="str">
        <f>_xlfn.XLOOKUP(Table4[[#This Row],[Product_ID]],Product_Dim[Product_ID],Product_Dim[Category],0)</f>
        <v>Electronics</v>
      </c>
      <c r="P1827">
        <f>_xlfn.XLOOKUP(Table4[[#This Row],[Product_ID]],Product_Dim[Product_ID],Product_Dim[Cost Cleaned2],"0")</f>
        <v>349.17</v>
      </c>
      <c r="Q1827" s="4">
        <f>IFERROR(Table4[[#This Row],[Total Amount]]-Table4[[#This Row],[Cost]]*Table4[[#This Row],[Quantity]],0)</f>
        <v>360.10800000000006</v>
      </c>
    </row>
    <row r="1828" spans="1:17" x14ac:dyDescent="0.35">
      <c r="A1828" t="s">
        <v>3641</v>
      </c>
      <c r="B1828" s="1">
        <v>45903</v>
      </c>
      <c r="C1828" t="s">
        <v>406</v>
      </c>
      <c r="D1828" t="s">
        <v>1654</v>
      </c>
      <c r="E1828" t="s">
        <v>1798</v>
      </c>
      <c r="F1828" t="str">
        <f>_xlfn.XLOOKUP(Table4[[#This Row],[Store_ID]],Table2[Store_ID],Table2[Region],"Unknown")</f>
        <v>West</v>
      </c>
      <c r="G1828">
        <v>3</v>
      </c>
      <c r="H1828">
        <f>IF(ISBLANK(G1828),AVERAGE(Table4[Quantity]),(G1828))</f>
        <v>3</v>
      </c>
      <c r="I1828">
        <v>753.47</v>
      </c>
      <c r="J1828">
        <f>IF(ISBLANK(I1828),AVERAGE(Table4[Unit_Price]),(I1828))</f>
        <v>753.47</v>
      </c>
      <c r="K1828">
        <v>0.25</v>
      </c>
      <c r="L1828">
        <f>Table4[[#This Row],[Quantity cleaned]]*Table4[[#This Row],[Unit Price Cleaned]]*(1-Table4[[#This Row],[Discount]])</f>
        <v>1695.3074999999999</v>
      </c>
      <c r="M1828">
        <f>IF(ISBLANK(L1828),AVERAGE(Table4[Total Amount]),(L1828))</f>
        <v>1695.3074999999999</v>
      </c>
      <c r="N1828" t="str">
        <f>_xlfn.XLOOKUP(Table4[[#This Row],[Product_ID]],Product_Dim[Product_ID],Product_Dim[Product_Name],"Missing")</f>
        <v>Premium Blanket Throw</v>
      </c>
      <c r="O1828" t="str">
        <f>_xlfn.XLOOKUP(Table4[[#This Row],[Product_ID]],Product_Dim[Product_ID],Product_Dim[Category],0)</f>
        <v>Home</v>
      </c>
      <c r="P1828">
        <f>_xlfn.XLOOKUP(Table4[[#This Row],[Product_ID]],Product_Dim[Product_ID],Product_Dim[Cost Cleaned2],"0")</f>
        <v>461.47</v>
      </c>
      <c r="Q1828" s="4">
        <f>IFERROR(Table4[[#This Row],[Total Amount]]-Table4[[#This Row],[Cost]]*Table4[[#This Row],[Quantity]],0)</f>
        <v>310.89749999999981</v>
      </c>
    </row>
    <row r="1829" spans="1:17" x14ac:dyDescent="0.35">
      <c r="A1829" t="s">
        <v>3642</v>
      </c>
      <c r="B1829" s="1">
        <v>45673</v>
      </c>
      <c r="C1829" t="s">
        <v>518</v>
      </c>
      <c r="D1829" t="s">
        <v>1670</v>
      </c>
      <c r="E1829" t="s">
        <v>1746</v>
      </c>
      <c r="F1829" t="str">
        <f>_xlfn.XLOOKUP(Table4[[#This Row],[Store_ID]],Table2[Store_ID],Table2[Region],"Unknown")</f>
        <v>East</v>
      </c>
      <c r="G1829">
        <v>3</v>
      </c>
      <c r="H1829">
        <f>IF(ISBLANK(G1829),AVERAGE(Table4[Quantity]),(G1829))</f>
        <v>3</v>
      </c>
      <c r="I1829">
        <v>713.95</v>
      </c>
      <c r="J1829">
        <f>IF(ISBLANK(I1829),AVERAGE(Table4[Unit_Price]),(I1829))</f>
        <v>713.95</v>
      </c>
      <c r="K1829">
        <v>0</v>
      </c>
      <c r="L1829">
        <f>Table4[[#This Row],[Quantity cleaned]]*Table4[[#This Row],[Unit Price Cleaned]]*(1-Table4[[#This Row],[Discount]])</f>
        <v>2141.8500000000004</v>
      </c>
      <c r="M1829">
        <f>IF(ISBLANK(L1829),AVERAGE(Table4[Total Amount]),(L1829))</f>
        <v>2141.8500000000004</v>
      </c>
      <c r="N1829" t="str">
        <f>_xlfn.XLOOKUP(Table4[[#This Row],[Product_ID]],Product_Dim[Product_ID],Product_Dim[Product_Name],"Missing")</f>
        <v>Matte Lipstick Set</v>
      </c>
      <c r="O1829" t="str">
        <f>_xlfn.XLOOKUP(Table4[[#This Row],[Product_ID]],Product_Dim[Product_ID],Product_Dim[Category],0)</f>
        <v>Beauty</v>
      </c>
      <c r="P1829">
        <f>_xlfn.XLOOKUP(Table4[[#This Row],[Product_ID]],Product_Dim[Product_ID],Product_Dim[Cost Cleaned2],"0")</f>
        <v>299.11</v>
      </c>
      <c r="Q1829" s="4">
        <f>IFERROR(Table4[[#This Row],[Total Amount]]-Table4[[#This Row],[Cost]]*Table4[[#This Row],[Quantity]],0)</f>
        <v>1244.5200000000004</v>
      </c>
    </row>
    <row r="1830" spans="1:17" x14ac:dyDescent="0.35">
      <c r="A1830" t="s">
        <v>3643</v>
      </c>
      <c r="B1830" s="1">
        <v>45395</v>
      </c>
      <c r="C1830" t="s">
        <v>348</v>
      </c>
      <c r="D1830" t="s">
        <v>1564</v>
      </c>
      <c r="E1830" t="s">
        <v>1767</v>
      </c>
      <c r="F1830" t="str">
        <f>_xlfn.XLOOKUP(Table4[[#This Row],[Store_ID]],Table2[Store_ID],Table2[Region],"Unknown")</f>
        <v>North</v>
      </c>
      <c r="G1830">
        <v>3</v>
      </c>
      <c r="H1830">
        <f>IF(ISBLANK(G1830),AVERAGE(Table4[Quantity]),(G1830))</f>
        <v>3</v>
      </c>
      <c r="I1830">
        <v>596</v>
      </c>
      <c r="J1830">
        <f>IF(ISBLANK(I1830),AVERAGE(Table4[Unit_Price]),(I1830))</f>
        <v>596</v>
      </c>
      <c r="K1830">
        <v>0.28000000000000003</v>
      </c>
      <c r="L1830">
        <f>Table4[[#This Row],[Quantity cleaned]]*Table4[[#This Row],[Unit Price Cleaned]]*(1-Table4[[#This Row],[Discount]])</f>
        <v>1287.3599999999999</v>
      </c>
      <c r="M1830">
        <f>IF(ISBLANK(L1830),AVERAGE(Table4[Total Amount]),(L1830))</f>
        <v>1287.3599999999999</v>
      </c>
      <c r="N1830" t="str">
        <f>_xlfn.XLOOKUP(Table4[[#This Row],[Product_ID]],Product_Dim[Product_ID],Product_Dim[Product_Name],"Missing")</f>
        <v>HD Smart TV Stick</v>
      </c>
      <c r="O1830" t="str">
        <f>_xlfn.XLOOKUP(Table4[[#This Row],[Product_ID]],Product_Dim[Product_ID],Product_Dim[Category],0)</f>
        <v>Electronics</v>
      </c>
      <c r="P1830">
        <f>_xlfn.XLOOKUP(Table4[[#This Row],[Product_ID]],Product_Dim[Product_ID],Product_Dim[Cost Cleaned2],"0")</f>
        <v>449.4</v>
      </c>
      <c r="Q1830" s="4">
        <f>IFERROR(Table4[[#This Row],[Total Amount]]-Table4[[#This Row],[Cost]]*Table4[[#This Row],[Quantity]],0)</f>
        <v>-60.839999999999918</v>
      </c>
    </row>
    <row r="1831" spans="1:17" x14ac:dyDescent="0.35">
      <c r="A1831" t="s">
        <v>3644</v>
      </c>
      <c r="B1831" s="1">
        <v>45379</v>
      </c>
      <c r="C1831" t="s">
        <v>1045</v>
      </c>
      <c r="D1831" t="s">
        <v>1559</v>
      </c>
      <c r="E1831" t="s">
        <v>1780</v>
      </c>
      <c r="F1831" t="str">
        <f>_xlfn.XLOOKUP(Table4[[#This Row],[Store_ID]],Table2[Store_ID],Table2[Region],"Unknown")</f>
        <v>South</v>
      </c>
      <c r="G1831">
        <v>2</v>
      </c>
      <c r="H1831">
        <f>IF(ISBLANK(G1831),AVERAGE(Table4[Quantity]),(G1831))</f>
        <v>2</v>
      </c>
      <c r="I1831">
        <v>169.46</v>
      </c>
      <c r="J1831">
        <f>IF(ISBLANK(I1831),AVERAGE(Table4[Unit_Price]),(I1831))</f>
        <v>169.46</v>
      </c>
      <c r="K1831">
        <v>0.03</v>
      </c>
      <c r="L1831">
        <f>Table4[[#This Row],[Quantity cleaned]]*Table4[[#This Row],[Unit Price Cleaned]]*(1-Table4[[#This Row],[Discount]])</f>
        <v>328.75240000000002</v>
      </c>
      <c r="M1831">
        <f>IF(ISBLANK(L1831),AVERAGE(Table4[Total Amount]),(L1831))</f>
        <v>328.75240000000002</v>
      </c>
      <c r="N1831" t="str">
        <f>_xlfn.XLOOKUP(Table4[[#This Row],[Product_ID]],Product_Dim[Product_ID],Product_Dim[Product_Name],"Missing")</f>
        <v>Adjustable Dumbbell Set</v>
      </c>
      <c r="O1831" t="str">
        <f>_xlfn.XLOOKUP(Table4[[#This Row],[Product_ID]],Product_Dim[Product_ID],Product_Dim[Category],0)</f>
        <v>Sports</v>
      </c>
      <c r="P1831">
        <f>_xlfn.XLOOKUP(Table4[[#This Row],[Product_ID]],Product_Dim[Product_ID],Product_Dim[Cost Cleaned2],"0")</f>
        <v>495.72</v>
      </c>
      <c r="Q1831" s="4">
        <f>IFERROR(Table4[[#This Row],[Total Amount]]-Table4[[#This Row],[Cost]]*Table4[[#This Row],[Quantity]],0)</f>
        <v>-662.68759999999997</v>
      </c>
    </row>
    <row r="1832" spans="1:17" x14ac:dyDescent="0.35">
      <c r="A1832" t="s">
        <v>3645</v>
      </c>
      <c r="B1832" s="1">
        <v>45860</v>
      </c>
      <c r="C1832" t="s">
        <v>943</v>
      </c>
      <c r="D1832" t="s">
        <v>1672</v>
      </c>
      <c r="E1832" t="s">
        <v>1793</v>
      </c>
      <c r="F1832" t="str">
        <f>_xlfn.XLOOKUP(Table4[[#This Row],[Store_ID]],Table2[Store_ID],Table2[Region],"Unknown")</f>
        <v>South</v>
      </c>
      <c r="G1832">
        <v>4</v>
      </c>
      <c r="H1832">
        <f>IF(ISBLANK(G1832),AVERAGE(Table4[Quantity]),(G1832))</f>
        <v>4</v>
      </c>
      <c r="I1832">
        <v>611.91999999999996</v>
      </c>
      <c r="J1832">
        <f>IF(ISBLANK(I1832),AVERAGE(Table4[Unit_Price]),(I1832))</f>
        <v>611.91999999999996</v>
      </c>
      <c r="K1832">
        <v>0.2</v>
      </c>
      <c r="L1832">
        <f>Table4[[#This Row],[Quantity cleaned]]*Table4[[#This Row],[Unit Price Cleaned]]*(1-Table4[[#This Row],[Discount]])</f>
        <v>1958.144</v>
      </c>
      <c r="M1832">
        <f>IF(ISBLANK(L1832),AVERAGE(Table4[Total Amount]),(L1832))</f>
        <v>1958.144</v>
      </c>
      <c r="N1832" t="str">
        <f>_xlfn.XLOOKUP(Table4[[#This Row],[Product_ID]],Product_Dim[Product_ID],Product_Dim[Product_Name],"Missing")</f>
        <v>Adjustable Dumbbells 20kg</v>
      </c>
      <c r="O1832" t="str">
        <f>_xlfn.XLOOKUP(Table4[[#This Row],[Product_ID]],Product_Dim[Product_ID],Product_Dim[Category],0)</f>
        <v>Sports</v>
      </c>
      <c r="P1832">
        <f>_xlfn.XLOOKUP(Table4[[#This Row],[Product_ID]],Product_Dim[Product_ID],Product_Dim[Cost Cleaned2],"0")</f>
        <v>240.63</v>
      </c>
      <c r="Q1832" s="4">
        <f>IFERROR(Table4[[#This Row],[Total Amount]]-Table4[[#This Row],[Cost]]*Table4[[#This Row],[Quantity]],0)</f>
        <v>995.62400000000002</v>
      </c>
    </row>
    <row r="1833" spans="1:17" x14ac:dyDescent="0.35">
      <c r="A1833" t="s">
        <v>3646</v>
      </c>
      <c r="B1833" s="1">
        <v>45704</v>
      </c>
      <c r="C1833" t="s">
        <v>20</v>
      </c>
      <c r="D1833" t="s">
        <v>1690</v>
      </c>
      <c r="E1833" t="s">
        <v>1795</v>
      </c>
      <c r="F1833" t="str">
        <f>_xlfn.XLOOKUP(Table4[[#This Row],[Store_ID]],Table2[Store_ID],Table2[Region],"Unknown")</f>
        <v>North</v>
      </c>
      <c r="G1833">
        <v>2</v>
      </c>
      <c r="H1833">
        <f>IF(ISBLANK(G1833),AVERAGE(Table4[Quantity]),(G1833))</f>
        <v>2</v>
      </c>
      <c r="I1833">
        <v>25.3</v>
      </c>
      <c r="J1833">
        <f>IF(ISBLANK(I1833),AVERAGE(Table4[Unit_Price]),(I1833))</f>
        <v>25.3</v>
      </c>
      <c r="K1833">
        <v>0.21</v>
      </c>
      <c r="L1833">
        <f>Table4[[#This Row],[Quantity cleaned]]*Table4[[#This Row],[Unit Price Cleaned]]*(1-Table4[[#This Row],[Discount]])</f>
        <v>39.974000000000004</v>
      </c>
      <c r="M1833">
        <f>IF(ISBLANK(L1833),AVERAGE(Table4[Total Amount]),(L1833))</f>
        <v>39.974000000000004</v>
      </c>
      <c r="N1833" t="str">
        <f>_xlfn.XLOOKUP(Table4[[#This Row],[Product_ID]],Product_Dim[Product_ID],Product_Dim[Product_Name],"Missing")</f>
        <v>Bluetooth Car Audio System</v>
      </c>
      <c r="O1833" t="str">
        <f>_xlfn.XLOOKUP(Table4[[#This Row],[Product_ID]],Product_Dim[Product_ID],Product_Dim[Category],0)</f>
        <v>Electronics</v>
      </c>
      <c r="P1833">
        <f>_xlfn.XLOOKUP(Table4[[#This Row],[Product_ID]],Product_Dim[Product_ID],Product_Dim[Cost Cleaned2],"0")</f>
        <v>403.71</v>
      </c>
      <c r="Q1833" s="4">
        <f>IFERROR(Table4[[#This Row],[Total Amount]]-Table4[[#This Row],[Cost]]*Table4[[#This Row],[Quantity]],0)</f>
        <v>-767.44599999999991</v>
      </c>
    </row>
    <row r="1834" spans="1:17" x14ac:dyDescent="0.35">
      <c r="A1834" t="s">
        <v>3647</v>
      </c>
      <c r="B1834" s="1">
        <v>45327</v>
      </c>
      <c r="C1834" t="s">
        <v>1338</v>
      </c>
      <c r="D1834" t="s">
        <v>1688</v>
      </c>
      <c r="E1834" t="s">
        <v>1783</v>
      </c>
      <c r="F1834" t="str">
        <f>_xlfn.XLOOKUP(Table4[[#This Row],[Store_ID]],Table2[Store_ID],Table2[Region],"Unknown")</f>
        <v>East</v>
      </c>
      <c r="G1834">
        <v>4</v>
      </c>
      <c r="H1834">
        <f>IF(ISBLANK(G1834),AVERAGE(Table4[Quantity]),(G1834))</f>
        <v>4</v>
      </c>
      <c r="I1834">
        <v>166.93</v>
      </c>
      <c r="J1834">
        <f>IF(ISBLANK(I1834),AVERAGE(Table4[Unit_Price]),(I1834))</f>
        <v>166.93</v>
      </c>
      <c r="K1834">
        <v>0.02</v>
      </c>
      <c r="L1834">
        <f>Table4[[#This Row],[Quantity cleaned]]*Table4[[#This Row],[Unit Price Cleaned]]*(1-Table4[[#This Row],[Discount]])</f>
        <v>654.36559999999997</v>
      </c>
      <c r="M1834">
        <f>IF(ISBLANK(L1834),AVERAGE(Table4[Total Amount]),(L1834))</f>
        <v>654.36559999999997</v>
      </c>
      <c r="N1834" t="str">
        <f>_xlfn.XLOOKUP(Table4[[#This Row],[Product_ID]],Product_Dim[Product_ID],Product_Dim[Product_Name],"Missing")</f>
        <v>Shin Guards – Adult</v>
      </c>
      <c r="O1834" t="str">
        <f>_xlfn.XLOOKUP(Table4[[#This Row],[Product_ID]],Product_Dim[Product_ID],Product_Dim[Category],0)</f>
        <v>Sports</v>
      </c>
      <c r="P1834">
        <f>_xlfn.XLOOKUP(Table4[[#This Row],[Product_ID]],Product_Dim[Product_ID],Product_Dim[Cost Cleaned2],"0")</f>
        <v>107.06</v>
      </c>
      <c r="Q1834" s="4">
        <f>IFERROR(Table4[[#This Row],[Total Amount]]-Table4[[#This Row],[Cost]]*Table4[[#This Row],[Quantity]],0)</f>
        <v>226.12559999999996</v>
      </c>
    </row>
    <row r="1835" spans="1:17" x14ac:dyDescent="0.35">
      <c r="A1835" t="s">
        <v>3648</v>
      </c>
      <c r="B1835" s="1">
        <v>45721</v>
      </c>
      <c r="C1835" t="s">
        <v>885</v>
      </c>
      <c r="D1835" t="s">
        <v>1662</v>
      </c>
      <c r="E1835" t="s">
        <v>1786</v>
      </c>
      <c r="F1835" t="str">
        <f>_xlfn.XLOOKUP(Table4[[#This Row],[Store_ID]],Table2[Store_ID],Table2[Region],"Unknown")</f>
        <v>South</v>
      </c>
      <c r="G1835">
        <v>4</v>
      </c>
      <c r="H1835">
        <f>IF(ISBLANK(G1835),AVERAGE(Table4[Quantity]),(G1835))</f>
        <v>4</v>
      </c>
      <c r="I1835">
        <v>861.55</v>
      </c>
      <c r="J1835">
        <f>IF(ISBLANK(I1835),AVERAGE(Table4[Unit_Price]),(I1835))</f>
        <v>861.55</v>
      </c>
      <c r="K1835">
        <v>0.12</v>
      </c>
      <c r="L1835">
        <f>Table4[[#This Row],[Quantity cleaned]]*Table4[[#This Row],[Unit Price Cleaned]]*(1-Table4[[#This Row],[Discount]])</f>
        <v>3032.6559999999999</v>
      </c>
      <c r="M1835">
        <f>IF(ISBLANK(L1835),AVERAGE(Table4[Total Amount]),(L1835))</f>
        <v>3032.6559999999999</v>
      </c>
      <c r="N1835" t="str">
        <f>_xlfn.XLOOKUP(Table4[[#This Row],[Product_ID]],Product_Dim[Product_ID],Product_Dim[Product_Name],"Missing")</f>
        <v>Luxury Perfume Spray</v>
      </c>
      <c r="O1835" t="str">
        <f>_xlfn.XLOOKUP(Table4[[#This Row],[Product_ID]],Product_Dim[Product_ID],Product_Dim[Category],0)</f>
        <v>Beauty</v>
      </c>
      <c r="P1835">
        <f>_xlfn.XLOOKUP(Table4[[#This Row],[Product_ID]],Product_Dim[Product_ID],Product_Dim[Cost Cleaned2],"0")</f>
        <v>482.75</v>
      </c>
      <c r="Q1835" s="4">
        <f>IFERROR(Table4[[#This Row],[Total Amount]]-Table4[[#This Row],[Cost]]*Table4[[#This Row],[Quantity]],0)</f>
        <v>1101.6559999999999</v>
      </c>
    </row>
    <row r="1836" spans="1:17" x14ac:dyDescent="0.35">
      <c r="A1836" t="s">
        <v>3649</v>
      </c>
      <c r="B1836" s="1">
        <v>45842</v>
      </c>
      <c r="C1836" t="s">
        <v>1122</v>
      </c>
      <c r="D1836" t="s">
        <v>1628</v>
      </c>
      <c r="E1836" t="s">
        <v>1767</v>
      </c>
      <c r="F1836" t="str">
        <f>_xlfn.XLOOKUP(Table4[[#This Row],[Store_ID]],Table2[Store_ID],Table2[Region],"Unknown")</f>
        <v>North</v>
      </c>
      <c r="G1836">
        <v>3</v>
      </c>
      <c r="H1836">
        <f>IF(ISBLANK(G1836),AVERAGE(Table4[Quantity]),(G1836))</f>
        <v>3</v>
      </c>
      <c r="I1836">
        <v>56.17</v>
      </c>
      <c r="J1836">
        <f>IF(ISBLANK(I1836),AVERAGE(Table4[Unit_Price]),(I1836))</f>
        <v>56.17</v>
      </c>
      <c r="K1836">
        <v>0.01</v>
      </c>
      <c r="L1836">
        <f>Table4[[#This Row],[Quantity cleaned]]*Table4[[#This Row],[Unit Price Cleaned]]*(1-Table4[[#This Row],[Discount]])</f>
        <v>166.82489999999999</v>
      </c>
      <c r="M1836">
        <f>IF(ISBLANK(L1836),AVERAGE(Table4[Total Amount]),(L1836))</f>
        <v>166.82489999999999</v>
      </c>
      <c r="N1836" t="str">
        <f>_xlfn.XLOOKUP(Table4[[#This Row],[Product_ID]],Product_Dim[Product_ID],Product_Dim[Product_Name],"Missing")</f>
        <v>USB External Hard Drive</v>
      </c>
      <c r="O1836" t="str">
        <f>_xlfn.XLOOKUP(Table4[[#This Row],[Product_ID]],Product_Dim[Product_ID],Product_Dim[Category],0)</f>
        <v>Electronics</v>
      </c>
      <c r="P1836">
        <f>_xlfn.XLOOKUP(Table4[[#This Row],[Product_ID]],Product_Dim[Product_ID],Product_Dim[Cost Cleaned2],"0")</f>
        <v>253.33</v>
      </c>
      <c r="Q1836" s="4">
        <f>IFERROR(Table4[[#This Row],[Total Amount]]-Table4[[#This Row],[Cost]]*Table4[[#This Row],[Quantity]],0)</f>
        <v>-593.16510000000005</v>
      </c>
    </row>
    <row r="1837" spans="1:17" x14ac:dyDescent="0.35">
      <c r="A1837" t="s">
        <v>3650</v>
      </c>
      <c r="B1837" s="1">
        <v>45862</v>
      </c>
      <c r="C1837" t="s">
        <v>844</v>
      </c>
      <c r="D1837" t="s">
        <v>1572</v>
      </c>
      <c r="E1837" t="s">
        <v>1807</v>
      </c>
      <c r="F1837" t="str">
        <f>_xlfn.XLOOKUP(Table4[[#This Row],[Store_ID]],Table2[Store_ID],Table2[Region],"Unknown")</f>
        <v>East</v>
      </c>
      <c r="G1837">
        <v>1</v>
      </c>
      <c r="H1837">
        <f>IF(ISBLANK(G1837),AVERAGE(Table4[Quantity]),(G1837))</f>
        <v>1</v>
      </c>
      <c r="I1837">
        <v>582.29</v>
      </c>
      <c r="J1837">
        <f>IF(ISBLANK(I1837),AVERAGE(Table4[Unit_Price]),(I1837))</f>
        <v>582.29</v>
      </c>
      <c r="K1837">
        <v>0.2</v>
      </c>
      <c r="L1837">
        <f>Table4[[#This Row],[Quantity cleaned]]*Table4[[#This Row],[Unit Price Cleaned]]*(1-Table4[[#This Row],[Discount]])</f>
        <v>465.83199999999999</v>
      </c>
      <c r="M1837">
        <f>IF(ISBLANK(L1837),AVERAGE(Table4[Total Amount]),(L1837))</f>
        <v>465.83199999999999</v>
      </c>
      <c r="N1837" t="str">
        <f>_xlfn.XLOOKUP(Table4[[#This Row],[Product_ID]],Product_Dim[Product_ID],Product_Dim[Product_Name],"Missing")</f>
        <v>4K Home Projector</v>
      </c>
      <c r="O1837" t="str">
        <f>_xlfn.XLOOKUP(Table4[[#This Row],[Product_ID]],Product_Dim[Product_ID],Product_Dim[Category],0)</f>
        <v>Electronics</v>
      </c>
      <c r="P1837">
        <f>_xlfn.XLOOKUP(Table4[[#This Row],[Product_ID]],Product_Dim[Product_ID],Product_Dim[Cost Cleaned2],"0")</f>
        <v>465.34</v>
      </c>
      <c r="Q1837" s="4">
        <f>IFERROR(Table4[[#This Row],[Total Amount]]-Table4[[#This Row],[Cost]]*Table4[[#This Row],[Quantity]],0)</f>
        <v>0.49200000000001864</v>
      </c>
    </row>
    <row r="1838" spans="1:17" x14ac:dyDescent="0.35">
      <c r="A1838" t="s">
        <v>3651</v>
      </c>
      <c r="B1838" s="1">
        <v>45681</v>
      </c>
      <c r="C1838" t="s">
        <v>828</v>
      </c>
      <c r="D1838" t="s">
        <v>1708</v>
      </c>
      <c r="E1838" t="s">
        <v>1746</v>
      </c>
      <c r="F1838" t="str">
        <f>_xlfn.XLOOKUP(Table4[[#This Row],[Store_ID]],Table2[Store_ID],Table2[Region],"Unknown")</f>
        <v>East</v>
      </c>
      <c r="G1838">
        <v>3</v>
      </c>
      <c r="H1838">
        <f>IF(ISBLANK(G1838),AVERAGE(Table4[Quantity]),(G1838))</f>
        <v>3</v>
      </c>
      <c r="I1838">
        <v>63.96</v>
      </c>
      <c r="J1838">
        <f>IF(ISBLANK(I1838),AVERAGE(Table4[Unit_Price]),(I1838))</f>
        <v>63.96</v>
      </c>
      <c r="K1838">
        <v>0.02</v>
      </c>
      <c r="L1838">
        <f>Table4[[#This Row],[Quantity cleaned]]*Table4[[#This Row],[Unit Price Cleaned]]*(1-Table4[[#This Row],[Discount]])</f>
        <v>188.04239999999999</v>
      </c>
      <c r="M1838">
        <f>IF(ISBLANK(L1838),AVERAGE(Table4[Total Amount]),(L1838))</f>
        <v>188.04239999999999</v>
      </c>
      <c r="N1838" t="str">
        <f>_xlfn.XLOOKUP(Table4[[#This Row],[Product_ID]],Product_Dim[Product_ID],Product_Dim[Product_Name],"Missing")</f>
        <v>Hydrating Face Cleanser</v>
      </c>
      <c r="O1838" t="str">
        <f>_xlfn.XLOOKUP(Table4[[#This Row],[Product_ID]],Product_Dim[Product_ID],Product_Dim[Category],0)</f>
        <v>Beauty</v>
      </c>
      <c r="P1838">
        <f>_xlfn.XLOOKUP(Table4[[#This Row],[Product_ID]],Product_Dim[Product_ID],Product_Dim[Cost Cleaned2],"0")</f>
        <v>254.04361702127662</v>
      </c>
      <c r="Q1838" s="4">
        <f>IFERROR(Table4[[#This Row],[Total Amount]]-Table4[[#This Row],[Cost]]*Table4[[#This Row],[Quantity]],0)</f>
        <v>-574.08845106382978</v>
      </c>
    </row>
    <row r="1839" spans="1:17" x14ac:dyDescent="0.35">
      <c r="A1839" t="s">
        <v>3652</v>
      </c>
      <c r="B1839" s="1">
        <v>45392</v>
      </c>
      <c r="C1839" t="s">
        <v>236</v>
      </c>
      <c r="D1839" t="s">
        <v>1559</v>
      </c>
      <c r="E1839" t="s">
        <v>1788</v>
      </c>
      <c r="F1839" t="str">
        <f>_xlfn.XLOOKUP(Table4[[#This Row],[Store_ID]],Table2[Store_ID],Table2[Region],"Unknown")</f>
        <v>North</v>
      </c>
      <c r="G1839">
        <v>1</v>
      </c>
      <c r="H1839">
        <f>IF(ISBLANK(G1839),AVERAGE(Table4[Quantity]),(G1839))</f>
        <v>1</v>
      </c>
      <c r="I1839">
        <v>829.83</v>
      </c>
      <c r="J1839">
        <f>IF(ISBLANK(I1839),AVERAGE(Table4[Unit_Price]),(I1839))</f>
        <v>829.83</v>
      </c>
      <c r="K1839">
        <v>0.26</v>
      </c>
      <c r="L1839">
        <f>Table4[[#This Row],[Quantity cleaned]]*Table4[[#This Row],[Unit Price Cleaned]]*(1-Table4[[#This Row],[Discount]])</f>
        <v>614.07420000000002</v>
      </c>
      <c r="M1839">
        <f>IF(ISBLANK(L1839),AVERAGE(Table4[Total Amount]),(L1839))</f>
        <v>614.07420000000002</v>
      </c>
      <c r="N1839" t="str">
        <f>_xlfn.XLOOKUP(Table4[[#This Row],[Product_ID]],Product_Dim[Product_ID],Product_Dim[Product_Name],"Missing")</f>
        <v>Adjustable Dumbbell Set</v>
      </c>
      <c r="O1839" t="str">
        <f>_xlfn.XLOOKUP(Table4[[#This Row],[Product_ID]],Product_Dim[Product_ID],Product_Dim[Category],0)</f>
        <v>Sports</v>
      </c>
      <c r="P1839">
        <f>_xlfn.XLOOKUP(Table4[[#This Row],[Product_ID]],Product_Dim[Product_ID],Product_Dim[Cost Cleaned2],"0")</f>
        <v>495.72</v>
      </c>
      <c r="Q1839" s="4">
        <f>IFERROR(Table4[[#This Row],[Total Amount]]-Table4[[#This Row],[Cost]]*Table4[[#This Row],[Quantity]],0)</f>
        <v>118.35419999999999</v>
      </c>
    </row>
    <row r="1840" spans="1:17" x14ac:dyDescent="0.35">
      <c r="A1840" t="s">
        <v>3653</v>
      </c>
      <c r="B1840" s="1">
        <v>45586</v>
      </c>
      <c r="C1840" t="s">
        <v>1152</v>
      </c>
      <c r="D1840" t="s">
        <v>1610</v>
      </c>
      <c r="E1840" t="s">
        <v>1798</v>
      </c>
      <c r="F1840" t="str">
        <f>_xlfn.XLOOKUP(Table4[[#This Row],[Store_ID]],Table2[Store_ID],Table2[Region],"Unknown")</f>
        <v>West</v>
      </c>
      <c r="G1840">
        <v>2</v>
      </c>
      <c r="H1840">
        <f>IF(ISBLANK(G1840),AVERAGE(Table4[Quantity]),(G1840))</f>
        <v>2</v>
      </c>
      <c r="I1840">
        <v>858.15</v>
      </c>
      <c r="J1840">
        <f>IF(ISBLANK(I1840),AVERAGE(Table4[Unit_Price]),(I1840))</f>
        <v>858.15</v>
      </c>
      <c r="K1840">
        <v>0.03</v>
      </c>
      <c r="L1840">
        <f>Table4[[#This Row],[Quantity cleaned]]*Table4[[#This Row],[Unit Price Cleaned]]*(1-Table4[[#This Row],[Discount]])</f>
        <v>1664.8109999999999</v>
      </c>
      <c r="M1840">
        <f>IF(ISBLANK(L1840),AVERAGE(Table4[Total Amount]),(L1840))</f>
        <v>1664.8109999999999</v>
      </c>
      <c r="N1840" t="str">
        <f>_xlfn.XLOOKUP(Table4[[#This Row],[Product_ID]],Product_Dim[Product_ID],Product_Dim[Product_Name],"Missing")</f>
        <v>Gaming Mechanical Keyboard</v>
      </c>
      <c r="O1840" t="str">
        <f>_xlfn.XLOOKUP(Table4[[#This Row],[Product_ID]],Product_Dim[Product_ID],Product_Dim[Category],0)</f>
        <v>Electronics</v>
      </c>
      <c r="P1840">
        <f>_xlfn.XLOOKUP(Table4[[#This Row],[Product_ID]],Product_Dim[Product_ID],Product_Dim[Cost Cleaned2],"0")</f>
        <v>419.28</v>
      </c>
      <c r="Q1840" s="4">
        <f>IFERROR(Table4[[#This Row],[Total Amount]]-Table4[[#This Row],[Cost]]*Table4[[#This Row],[Quantity]],0)</f>
        <v>826.25099999999998</v>
      </c>
    </row>
    <row r="1841" spans="1:17" x14ac:dyDescent="0.35">
      <c r="A1841" t="s">
        <v>3654</v>
      </c>
      <c r="B1841" s="1">
        <v>45340</v>
      </c>
      <c r="C1841" t="s">
        <v>1119</v>
      </c>
      <c r="D1841" t="s">
        <v>1688</v>
      </c>
      <c r="E1841" t="s">
        <v>1791</v>
      </c>
      <c r="F1841" t="str">
        <f>_xlfn.XLOOKUP(Table4[[#This Row],[Store_ID]],Table2[Store_ID],Table2[Region],"Unknown")</f>
        <v>East</v>
      </c>
      <c r="G1841">
        <v>3</v>
      </c>
      <c r="H1841">
        <f>IF(ISBLANK(G1841),AVERAGE(Table4[Quantity]),(G1841))</f>
        <v>3</v>
      </c>
      <c r="I1841">
        <v>717.32</v>
      </c>
      <c r="J1841">
        <f>IF(ISBLANK(I1841),AVERAGE(Table4[Unit_Price]),(I1841))</f>
        <v>717.32</v>
      </c>
      <c r="K1841">
        <v>0.23</v>
      </c>
      <c r="L1841">
        <f>Table4[[#This Row],[Quantity cleaned]]*Table4[[#This Row],[Unit Price Cleaned]]*(1-Table4[[#This Row],[Discount]])</f>
        <v>1657.0092</v>
      </c>
      <c r="M1841">
        <f>IF(ISBLANK(L1841),AVERAGE(Table4[Total Amount]),(L1841))</f>
        <v>1657.0092</v>
      </c>
      <c r="N1841" t="str">
        <f>_xlfn.XLOOKUP(Table4[[#This Row],[Product_ID]],Product_Dim[Product_ID],Product_Dim[Product_Name],"Missing")</f>
        <v>Shin Guards – Adult</v>
      </c>
      <c r="O1841" t="str">
        <f>_xlfn.XLOOKUP(Table4[[#This Row],[Product_ID]],Product_Dim[Product_ID],Product_Dim[Category],0)</f>
        <v>Sports</v>
      </c>
      <c r="P1841">
        <f>_xlfn.XLOOKUP(Table4[[#This Row],[Product_ID]],Product_Dim[Product_ID],Product_Dim[Cost Cleaned2],"0")</f>
        <v>107.06</v>
      </c>
      <c r="Q1841" s="4">
        <f>IFERROR(Table4[[#This Row],[Total Amount]]-Table4[[#This Row],[Cost]]*Table4[[#This Row],[Quantity]],0)</f>
        <v>1335.8291999999999</v>
      </c>
    </row>
    <row r="1842" spans="1:17" x14ac:dyDescent="0.35">
      <c r="A1842" t="s">
        <v>3655</v>
      </c>
      <c r="B1842" s="1">
        <v>45853</v>
      </c>
      <c r="C1842" t="s">
        <v>1323</v>
      </c>
      <c r="D1842" t="s">
        <v>1708</v>
      </c>
      <c r="E1842" t="s">
        <v>1788</v>
      </c>
      <c r="F1842" t="str">
        <f>_xlfn.XLOOKUP(Table4[[#This Row],[Store_ID]],Table2[Store_ID],Table2[Region],"Unknown")</f>
        <v>North</v>
      </c>
      <c r="G1842">
        <v>1</v>
      </c>
      <c r="H1842">
        <f>IF(ISBLANK(G1842),AVERAGE(Table4[Quantity]),(G1842))</f>
        <v>1</v>
      </c>
      <c r="I1842">
        <v>163.19999999999999</v>
      </c>
      <c r="J1842">
        <f>IF(ISBLANK(I1842),AVERAGE(Table4[Unit_Price]),(I1842))</f>
        <v>163.19999999999999</v>
      </c>
      <c r="K1842">
        <v>0.22</v>
      </c>
      <c r="L1842">
        <f>Table4[[#This Row],[Quantity cleaned]]*Table4[[#This Row],[Unit Price Cleaned]]*(1-Table4[[#This Row],[Discount]])</f>
        <v>127.29599999999999</v>
      </c>
      <c r="M1842">
        <f>IF(ISBLANK(L1842),AVERAGE(Table4[Total Amount]),(L1842))</f>
        <v>127.29599999999999</v>
      </c>
      <c r="N1842" t="str">
        <f>_xlfn.XLOOKUP(Table4[[#This Row],[Product_ID]],Product_Dim[Product_ID],Product_Dim[Product_Name],"Missing")</f>
        <v>Hydrating Face Cleanser</v>
      </c>
      <c r="O1842" t="str">
        <f>_xlfn.XLOOKUP(Table4[[#This Row],[Product_ID]],Product_Dim[Product_ID],Product_Dim[Category],0)</f>
        <v>Beauty</v>
      </c>
      <c r="P1842">
        <f>_xlfn.XLOOKUP(Table4[[#This Row],[Product_ID]],Product_Dim[Product_ID],Product_Dim[Cost Cleaned2],"0")</f>
        <v>254.04361702127662</v>
      </c>
      <c r="Q1842" s="4">
        <f>IFERROR(Table4[[#This Row],[Total Amount]]-Table4[[#This Row],[Cost]]*Table4[[#This Row],[Quantity]],0)</f>
        <v>-126.74761702127662</v>
      </c>
    </row>
    <row r="1843" spans="1:17" x14ac:dyDescent="0.35">
      <c r="A1843" t="s">
        <v>3656</v>
      </c>
      <c r="B1843" s="1">
        <v>45489</v>
      </c>
      <c r="C1843" t="s">
        <v>430</v>
      </c>
      <c r="D1843" t="s">
        <v>1704</v>
      </c>
      <c r="E1843" t="s">
        <v>1788</v>
      </c>
      <c r="F1843" t="str">
        <f>_xlfn.XLOOKUP(Table4[[#This Row],[Store_ID]],Table2[Store_ID],Table2[Region],"Unknown")</f>
        <v>North</v>
      </c>
      <c r="G1843">
        <v>2</v>
      </c>
      <c r="H1843">
        <f>IF(ISBLANK(G1843),AVERAGE(Table4[Quantity]),(G1843))</f>
        <v>2</v>
      </c>
      <c r="I1843">
        <v>966.71</v>
      </c>
      <c r="J1843">
        <f>IF(ISBLANK(I1843),AVERAGE(Table4[Unit_Price]),(I1843))</f>
        <v>966.71</v>
      </c>
      <c r="K1843">
        <v>0.11</v>
      </c>
      <c r="L1843">
        <f>Table4[[#This Row],[Quantity cleaned]]*Table4[[#This Row],[Unit Price Cleaned]]*(1-Table4[[#This Row],[Discount]])</f>
        <v>1720.7438000000002</v>
      </c>
      <c r="M1843">
        <f>IF(ISBLANK(L1843),AVERAGE(Table4[Total Amount]),(L1843))</f>
        <v>1720.7438000000002</v>
      </c>
      <c r="N1843" t="str">
        <f>_xlfn.XLOOKUP(Table4[[#This Row],[Product_ID]],Product_Dim[Product_ID],Product_Dim[Product_Name],"Missing")</f>
        <v>Badminton Racket Set</v>
      </c>
      <c r="O1843" t="str">
        <f>_xlfn.XLOOKUP(Table4[[#This Row],[Product_ID]],Product_Dim[Product_ID],Product_Dim[Category],0)</f>
        <v>Sports</v>
      </c>
      <c r="P1843">
        <f>_xlfn.XLOOKUP(Table4[[#This Row],[Product_ID]],Product_Dim[Product_ID],Product_Dim[Cost Cleaned2],"0")</f>
        <v>285.54000000000002</v>
      </c>
      <c r="Q1843" s="4">
        <f>IFERROR(Table4[[#This Row],[Total Amount]]-Table4[[#This Row],[Cost]]*Table4[[#This Row],[Quantity]],0)</f>
        <v>1149.6638000000003</v>
      </c>
    </row>
    <row r="1844" spans="1:17" x14ac:dyDescent="0.35">
      <c r="A1844" t="s">
        <v>3657</v>
      </c>
      <c r="B1844" s="1">
        <v>45761</v>
      </c>
      <c r="C1844" t="s">
        <v>1087</v>
      </c>
      <c r="D1844" t="s">
        <v>1612</v>
      </c>
      <c r="E1844" t="s">
        <v>1791</v>
      </c>
      <c r="F1844" t="str">
        <f>_xlfn.XLOOKUP(Table4[[#This Row],[Store_ID]],Table2[Store_ID],Table2[Region],"Unknown")</f>
        <v>East</v>
      </c>
      <c r="G1844">
        <v>2</v>
      </c>
      <c r="H1844">
        <f>IF(ISBLANK(G1844),AVERAGE(Table4[Quantity]),(G1844))</f>
        <v>2</v>
      </c>
      <c r="I1844">
        <v>873.94</v>
      </c>
      <c r="J1844">
        <f>IF(ISBLANK(I1844),AVERAGE(Table4[Unit_Price]),(I1844))</f>
        <v>873.94</v>
      </c>
      <c r="K1844">
        <v>0.14000000000000001</v>
      </c>
      <c r="L1844">
        <f>Table4[[#This Row],[Quantity cleaned]]*Table4[[#This Row],[Unit Price Cleaned]]*(1-Table4[[#This Row],[Discount]])</f>
        <v>1503.1768</v>
      </c>
      <c r="M1844">
        <f>IF(ISBLANK(L1844),AVERAGE(Table4[Total Amount]),(L1844))</f>
        <v>1503.1768</v>
      </c>
      <c r="N1844" t="str">
        <f>_xlfn.XLOOKUP(Table4[[#This Row],[Product_ID]],Product_Dim[Product_ID],Product_Dim[Product_Name],"Missing")</f>
        <v>Bedroom Table Lamp</v>
      </c>
      <c r="O1844" t="str">
        <f>_xlfn.XLOOKUP(Table4[[#This Row],[Product_ID]],Product_Dim[Product_ID],Product_Dim[Category],0)</f>
        <v>Home</v>
      </c>
      <c r="P1844">
        <f>_xlfn.XLOOKUP(Table4[[#This Row],[Product_ID]],Product_Dim[Product_ID],Product_Dim[Cost Cleaned2],"0")</f>
        <v>382.22</v>
      </c>
      <c r="Q1844" s="4">
        <f>IFERROR(Table4[[#This Row],[Total Amount]]-Table4[[#This Row],[Cost]]*Table4[[#This Row],[Quantity]],0)</f>
        <v>738.7367999999999</v>
      </c>
    </row>
    <row r="1845" spans="1:17" x14ac:dyDescent="0.35">
      <c r="A1845" t="s">
        <v>3658</v>
      </c>
      <c r="B1845" s="1">
        <v>45379</v>
      </c>
      <c r="C1845" t="s">
        <v>497</v>
      </c>
      <c r="D1845" t="s">
        <v>1537</v>
      </c>
      <c r="E1845" t="s">
        <v>1760</v>
      </c>
      <c r="F1845" t="str">
        <f>_xlfn.XLOOKUP(Table4[[#This Row],[Store_ID]],Table2[Store_ID],Table2[Region],"Unknown")</f>
        <v>North</v>
      </c>
      <c r="G1845">
        <v>1</v>
      </c>
      <c r="H1845">
        <f>IF(ISBLANK(G1845),AVERAGE(Table4[Quantity]),(G1845))</f>
        <v>1</v>
      </c>
      <c r="I1845">
        <v>140.24</v>
      </c>
      <c r="J1845">
        <f>IF(ISBLANK(I1845),AVERAGE(Table4[Unit_Price]),(I1845))</f>
        <v>140.24</v>
      </c>
      <c r="K1845">
        <v>0.27</v>
      </c>
      <c r="L1845">
        <f>Table4[[#This Row],[Quantity cleaned]]*Table4[[#This Row],[Unit Price Cleaned]]*(1-Table4[[#This Row],[Discount]])</f>
        <v>102.37520000000001</v>
      </c>
      <c r="M1845">
        <f>IF(ISBLANK(L1845),AVERAGE(Table4[Total Amount]),(L1845))</f>
        <v>102.37520000000001</v>
      </c>
      <c r="N1845" t="str">
        <f>_xlfn.XLOOKUP(Table4[[#This Row],[Product_ID]],Product_Dim[Product_ID],Product_Dim[Product_Name],"Missing")</f>
        <v>Brother Laser Printer</v>
      </c>
      <c r="O1845" t="str">
        <f>_xlfn.XLOOKUP(Table4[[#This Row],[Product_ID]],Product_Dim[Product_ID],Product_Dim[Category],0)</f>
        <v>Electronics</v>
      </c>
      <c r="P1845">
        <f>_xlfn.XLOOKUP(Table4[[#This Row],[Product_ID]],Product_Dim[Product_ID],Product_Dim[Cost Cleaned2],"0")</f>
        <v>112.42</v>
      </c>
      <c r="Q1845" s="4">
        <f>IFERROR(Table4[[#This Row],[Total Amount]]-Table4[[#This Row],[Cost]]*Table4[[#This Row],[Quantity]],0)</f>
        <v>-10.044799999999995</v>
      </c>
    </row>
    <row r="1846" spans="1:17" x14ac:dyDescent="0.35">
      <c r="A1846" t="s">
        <v>3659</v>
      </c>
      <c r="B1846" s="1">
        <v>45716</v>
      </c>
      <c r="C1846" t="s">
        <v>652</v>
      </c>
      <c r="D1846" t="s">
        <v>1628</v>
      </c>
      <c r="E1846" t="s">
        <v>1767</v>
      </c>
      <c r="F1846" t="str">
        <f>_xlfn.XLOOKUP(Table4[[#This Row],[Store_ID]],Table2[Store_ID],Table2[Region],"Unknown")</f>
        <v>North</v>
      </c>
      <c r="G1846">
        <v>2</v>
      </c>
      <c r="H1846">
        <f>IF(ISBLANK(G1846),AVERAGE(Table4[Quantity]),(G1846))</f>
        <v>2</v>
      </c>
      <c r="I1846">
        <v>549.91999999999996</v>
      </c>
      <c r="J1846">
        <f>IF(ISBLANK(I1846),AVERAGE(Table4[Unit_Price]),(I1846))</f>
        <v>549.91999999999996</v>
      </c>
      <c r="K1846">
        <v>0.28000000000000003</v>
      </c>
      <c r="L1846">
        <f>Table4[[#This Row],[Quantity cleaned]]*Table4[[#This Row],[Unit Price Cleaned]]*(1-Table4[[#This Row],[Discount]])</f>
        <v>791.88479999999993</v>
      </c>
      <c r="M1846">
        <f>IF(ISBLANK(L1846),AVERAGE(Table4[Total Amount]),(L1846))</f>
        <v>791.88479999999993</v>
      </c>
      <c r="N1846" t="str">
        <f>_xlfn.XLOOKUP(Table4[[#This Row],[Product_ID]],Product_Dim[Product_ID],Product_Dim[Product_Name],"Missing")</f>
        <v>USB External Hard Drive</v>
      </c>
      <c r="O1846" t="str">
        <f>_xlfn.XLOOKUP(Table4[[#This Row],[Product_ID]],Product_Dim[Product_ID],Product_Dim[Category],0)</f>
        <v>Electronics</v>
      </c>
      <c r="P1846">
        <f>_xlfn.XLOOKUP(Table4[[#This Row],[Product_ID]],Product_Dim[Product_ID],Product_Dim[Cost Cleaned2],"0")</f>
        <v>253.33</v>
      </c>
      <c r="Q1846" s="4">
        <f>IFERROR(Table4[[#This Row],[Total Amount]]-Table4[[#This Row],[Cost]]*Table4[[#This Row],[Quantity]],0)</f>
        <v>285.2247999999999</v>
      </c>
    </row>
    <row r="1847" spans="1:17" x14ac:dyDescent="0.35">
      <c r="A1847" t="s">
        <v>3660</v>
      </c>
      <c r="B1847" s="1">
        <v>45364</v>
      </c>
      <c r="C1847" t="s">
        <v>385</v>
      </c>
      <c r="D1847" t="s">
        <v>1576</v>
      </c>
      <c r="E1847" t="s">
        <v>1767</v>
      </c>
      <c r="F1847" t="str">
        <f>_xlfn.XLOOKUP(Table4[[#This Row],[Store_ID]],Table2[Store_ID],Table2[Region],"Unknown")</f>
        <v>North</v>
      </c>
      <c r="G1847">
        <v>4</v>
      </c>
      <c r="H1847">
        <f>IF(ISBLANK(G1847),AVERAGE(Table4[Quantity]),(G1847))</f>
        <v>4</v>
      </c>
      <c r="I1847">
        <v>715.88</v>
      </c>
      <c r="J1847">
        <f>IF(ISBLANK(I1847),AVERAGE(Table4[Unit_Price]),(I1847))</f>
        <v>715.88</v>
      </c>
      <c r="K1847">
        <v>0.19</v>
      </c>
      <c r="L1847">
        <f>Table4[[#This Row],[Quantity cleaned]]*Table4[[#This Row],[Unit Price Cleaned]]*(1-Table4[[#This Row],[Discount]])</f>
        <v>2319.4512</v>
      </c>
      <c r="M1847">
        <f>IF(ISBLANK(L1847),AVERAGE(Table4[Total Amount]),(L1847))</f>
        <v>2319.4512</v>
      </c>
      <c r="N1847" t="str">
        <f>_xlfn.XLOOKUP(Table4[[#This Row],[Product_ID]],Product_Dim[Product_ID],Product_Dim[Product_Name],"Missing")</f>
        <v>Soccer Training Cone Set</v>
      </c>
      <c r="O1847" t="str">
        <f>_xlfn.XLOOKUP(Table4[[#This Row],[Product_ID]],Product_Dim[Product_ID],Product_Dim[Category],0)</f>
        <v>Sports</v>
      </c>
      <c r="P1847">
        <f>_xlfn.XLOOKUP(Table4[[#This Row],[Product_ID]],Product_Dim[Product_ID],Product_Dim[Cost Cleaned2],"0")</f>
        <v>144.53</v>
      </c>
      <c r="Q1847" s="4">
        <f>IFERROR(Table4[[#This Row],[Total Amount]]-Table4[[#This Row],[Cost]]*Table4[[#This Row],[Quantity]],0)</f>
        <v>1741.3312000000001</v>
      </c>
    </row>
    <row r="1848" spans="1:17" x14ac:dyDescent="0.35">
      <c r="A1848" t="s">
        <v>3661</v>
      </c>
      <c r="B1848" s="1">
        <v>45752</v>
      </c>
      <c r="C1848" t="s">
        <v>1155</v>
      </c>
      <c r="D1848" t="s">
        <v>1543</v>
      </c>
      <c r="E1848" t="s">
        <v>1776</v>
      </c>
      <c r="F1848" t="str">
        <f>_xlfn.XLOOKUP(Table4[[#This Row],[Store_ID]],Table2[Store_ID],Table2[Region],"Unknown")</f>
        <v>West</v>
      </c>
      <c r="G1848">
        <v>3</v>
      </c>
      <c r="H1848">
        <f>IF(ISBLANK(G1848),AVERAGE(Table4[Quantity]),(G1848))</f>
        <v>3</v>
      </c>
      <c r="I1848">
        <v>591.9</v>
      </c>
      <c r="J1848">
        <f>IF(ISBLANK(I1848),AVERAGE(Table4[Unit_Price]),(I1848))</f>
        <v>591.9</v>
      </c>
      <c r="K1848">
        <v>0.27</v>
      </c>
      <c r="L1848">
        <f>Table4[[#This Row],[Quantity cleaned]]*Table4[[#This Row],[Unit Price Cleaned]]*(1-Table4[[#This Row],[Discount]])</f>
        <v>1296.2609999999997</v>
      </c>
      <c r="M1848">
        <f>IF(ISBLANK(L1848),AVERAGE(Table4[Total Amount]),(L1848))</f>
        <v>1296.2609999999997</v>
      </c>
      <c r="N1848" t="str">
        <f>_xlfn.XLOOKUP(Table4[[#This Row],[Product_ID]],Product_Dim[Product_ID],Product_Dim[Product_Name],"Missing")</f>
        <v>Women's Casual Hoodie</v>
      </c>
      <c r="O1848" t="str">
        <f>_xlfn.XLOOKUP(Table4[[#This Row],[Product_ID]],Product_Dim[Product_ID],Product_Dim[Category],0)</f>
        <v>Clothing</v>
      </c>
      <c r="P1848">
        <f>_xlfn.XLOOKUP(Table4[[#This Row],[Product_ID]],Product_Dim[Product_ID],Product_Dim[Cost Cleaned2],"0")</f>
        <v>254.04361702127662</v>
      </c>
      <c r="Q1848" s="4">
        <f>IFERROR(Table4[[#This Row],[Total Amount]]-Table4[[#This Row],[Cost]]*Table4[[#This Row],[Quantity]],0)</f>
        <v>534.13014893616992</v>
      </c>
    </row>
    <row r="1849" spans="1:17" x14ac:dyDescent="0.35">
      <c r="A1849" t="s">
        <v>3662</v>
      </c>
      <c r="B1849" s="1">
        <v>45883</v>
      </c>
      <c r="C1849" t="s">
        <v>1167</v>
      </c>
      <c r="D1849" t="s">
        <v>1586</v>
      </c>
      <c r="E1849" t="s">
        <v>1783</v>
      </c>
      <c r="F1849" t="str">
        <f>_xlfn.XLOOKUP(Table4[[#This Row],[Store_ID]],Table2[Store_ID],Table2[Region],"Unknown")</f>
        <v>East</v>
      </c>
      <c r="G1849">
        <v>2</v>
      </c>
      <c r="H1849">
        <f>IF(ISBLANK(G1849),AVERAGE(Table4[Quantity]),(G1849))</f>
        <v>2</v>
      </c>
      <c r="I1849">
        <v>523.14</v>
      </c>
      <c r="J1849">
        <f>IF(ISBLANK(I1849),AVERAGE(Table4[Unit_Price]),(I1849))</f>
        <v>523.14</v>
      </c>
      <c r="K1849">
        <v>0.13</v>
      </c>
      <c r="L1849">
        <f>Table4[[#This Row],[Quantity cleaned]]*Table4[[#This Row],[Unit Price Cleaned]]*(1-Table4[[#This Row],[Discount]])</f>
        <v>910.2636</v>
      </c>
      <c r="M1849">
        <f>IF(ISBLANK(L1849),AVERAGE(Table4[Total Amount]),(L1849))</f>
        <v>910.2636</v>
      </c>
      <c r="N1849" t="str">
        <f>_xlfn.XLOOKUP(Table4[[#This Row],[Product_ID]],Product_Dim[Product_ID],Product_Dim[Product_Name],"Missing")</f>
        <v>Carbon Fiber Tennis Racket</v>
      </c>
      <c r="O1849" t="str">
        <f>_xlfn.XLOOKUP(Table4[[#This Row],[Product_ID]],Product_Dim[Product_ID],Product_Dim[Category],0)</f>
        <v>Sports</v>
      </c>
      <c r="P1849">
        <f>_xlfn.XLOOKUP(Table4[[#This Row],[Product_ID]],Product_Dim[Product_ID],Product_Dim[Cost Cleaned2],"0")</f>
        <v>484.62</v>
      </c>
      <c r="Q1849" s="4">
        <f>IFERROR(Table4[[#This Row],[Total Amount]]-Table4[[#This Row],[Cost]]*Table4[[#This Row],[Quantity]],0)</f>
        <v>-58.976400000000012</v>
      </c>
    </row>
    <row r="1850" spans="1:17" x14ac:dyDescent="0.35">
      <c r="A1850" t="s">
        <v>3663</v>
      </c>
      <c r="B1850" s="1">
        <v>45477</v>
      </c>
      <c r="C1850" t="s">
        <v>725</v>
      </c>
      <c r="D1850" t="s">
        <v>1680</v>
      </c>
      <c r="E1850" t="s">
        <v>1793</v>
      </c>
      <c r="F1850" t="str">
        <f>_xlfn.XLOOKUP(Table4[[#This Row],[Store_ID]],Table2[Store_ID],Table2[Region],"Unknown")</f>
        <v>South</v>
      </c>
      <c r="G1850">
        <v>2</v>
      </c>
      <c r="H1850">
        <f>IF(ISBLANK(G1850),AVERAGE(Table4[Quantity]),(G1850))</f>
        <v>2</v>
      </c>
      <c r="I1850">
        <v>478.62</v>
      </c>
      <c r="J1850">
        <f>IF(ISBLANK(I1850),AVERAGE(Table4[Unit_Price]),(I1850))</f>
        <v>478.62</v>
      </c>
      <c r="K1850">
        <v>0.17</v>
      </c>
      <c r="L1850">
        <f>Table4[[#This Row],[Quantity cleaned]]*Table4[[#This Row],[Unit Price Cleaned]]*(1-Table4[[#This Row],[Discount]])</f>
        <v>794.50919999999996</v>
      </c>
      <c r="M1850">
        <f>IF(ISBLANK(L1850),AVERAGE(Table4[Total Amount]),(L1850))</f>
        <v>794.50919999999996</v>
      </c>
      <c r="N1850" t="str">
        <f>_xlfn.XLOOKUP(Table4[[#This Row],[Product_ID]],Product_Dim[Product_ID],Product_Dim[Product_Name],"Missing")</f>
        <v>Men's Sports Shorts</v>
      </c>
      <c r="O1850" t="str">
        <f>_xlfn.XLOOKUP(Table4[[#This Row],[Product_ID]],Product_Dim[Product_ID],Product_Dim[Category],0)</f>
        <v>Clothing</v>
      </c>
      <c r="P1850">
        <f>_xlfn.XLOOKUP(Table4[[#This Row],[Product_ID]],Product_Dim[Product_ID],Product_Dim[Cost Cleaned2],"0")</f>
        <v>218.22</v>
      </c>
      <c r="Q1850" s="4">
        <f>IFERROR(Table4[[#This Row],[Total Amount]]-Table4[[#This Row],[Cost]]*Table4[[#This Row],[Quantity]],0)</f>
        <v>358.06919999999997</v>
      </c>
    </row>
    <row r="1851" spans="1:17" x14ac:dyDescent="0.35">
      <c r="A1851" t="s">
        <v>3664</v>
      </c>
      <c r="B1851" s="1">
        <v>45556</v>
      </c>
      <c r="C1851" t="s">
        <v>940</v>
      </c>
      <c r="D1851" t="s">
        <v>1706</v>
      </c>
      <c r="E1851" t="s">
        <v>1751</v>
      </c>
      <c r="F1851" t="str">
        <f>_xlfn.XLOOKUP(Table4[[#This Row],[Store_ID]],Table2[Store_ID],Table2[Region],"Unknown")</f>
        <v>North</v>
      </c>
      <c r="G1851">
        <v>4</v>
      </c>
      <c r="H1851">
        <f>IF(ISBLANK(G1851),AVERAGE(Table4[Quantity]),(G1851))</f>
        <v>4</v>
      </c>
      <c r="I1851">
        <v>740.5</v>
      </c>
      <c r="J1851">
        <f>IF(ISBLANK(I1851),AVERAGE(Table4[Unit_Price]),(I1851))</f>
        <v>740.5</v>
      </c>
      <c r="K1851">
        <v>0.17</v>
      </c>
      <c r="L1851">
        <f>Table4[[#This Row],[Quantity cleaned]]*Table4[[#This Row],[Unit Price Cleaned]]*(1-Table4[[#This Row],[Discount]])</f>
        <v>2458.46</v>
      </c>
      <c r="M1851">
        <f>IF(ISBLANK(L1851),AVERAGE(Table4[Total Amount]),(L1851))</f>
        <v>2458.46</v>
      </c>
      <c r="N1851" t="str">
        <f>_xlfn.XLOOKUP(Table4[[#This Row],[Product_ID]],Product_Dim[Product_ID],Product_Dim[Product_Name],"Missing")</f>
        <v>Fitness Resistance Bands</v>
      </c>
      <c r="O1851" t="str">
        <f>_xlfn.XLOOKUP(Table4[[#This Row],[Product_ID]],Product_Dim[Product_ID],Product_Dim[Category],0)</f>
        <v>Sports</v>
      </c>
      <c r="P1851">
        <f>_xlfn.XLOOKUP(Table4[[#This Row],[Product_ID]],Product_Dim[Product_ID],Product_Dim[Cost Cleaned2],"0")</f>
        <v>152.91999999999999</v>
      </c>
      <c r="Q1851" s="4">
        <f>IFERROR(Table4[[#This Row],[Total Amount]]-Table4[[#This Row],[Cost]]*Table4[[#This Row],[Quantity]],0)</f>
        <v>1846.7800000000002</v>
      </c>
    </row>
    <row r="1852" spans="1:17" x14ac:dyDescent="0.35">
      <c r="A1852" t="s">
        <v>3665</v>
      </c>
      <c r="B1852" s="1">
        <v>45465</v>
      </c>
      <c r="C1852" t="s">
        <v>388</v>
      </c>
      <c r="D1852" t="s">
        <v>1634</v>
      </c>
      <c r="E1852" t="s">
        <v>1755</v>
      </c>
      <c r="F1852" t="str">
        <f>_xlfn.XLOOKUP(Table4[[#This Row],[Store_ID]],Table2[Store_ID],Table2[Region],"Unknown")</f>
        <v>South</v>
      </c>
      <c r="G1852">
        <v>1</v>
      </c>
      <c r="H1852">
        <f>IF(ISBLANK(G1852),AVERAGE(Table4[Quantity]),(G1852))</f>
        <v>1</v>
      </c>
      <c r="I1852">
        <v>780.24</v>
      </c>
      <c r="J1852">
        <f>IF(ISBLANK(I1852),AVERAGE(Table4[Unit_Price]),(I1852))</f>
        <v>780.24</v>
      </c>
      <c r="K1852">
        <v>0.04</v>
      </c>
      <c r="L1852">
        <f>Table4[[#This Row],[Quantity cleaned]]*Table4[[#This Row],[Unit Price Cleaned]]*(1-Table4[[#This Row],[Discount]])</f>
        <v>749.03039999999999</v>
      </c>
      <c r="M1852">
        <f>IF(ISBLANK(L1852),AVERAGE(Table4[Total Amount]),(L1852))</f>
        <v>749.03039999999999</v>
      </c>
      <c r="N1852" t="str">
        <f>_xlfn.XLOOKUP(Table4[[#This Row],[Product_ID]],Product_Dim[Product_ID],Product_Dim[Product_Name],"Missing")</f>
        <v>Men's Winter Jacket</v>
      </c>
      <c r="O1852" t="str">
        <f>_xlfn.XLOOKUP(Table4[[#This Row],[Product_ID]],Product_Dim[Product_ID],Product_Dim[Category],0)</f>
        <v>Clothing</v>
      </c>
      <c r="P1852">
        <f>_xlfn.XLOOKUP(Table4[[#This Row],[Product_ID]],Product_Dim[Product_ID],Product_Dim[Cost Cleaned2],"0")</f>
        <v>167.34</v>
      </c>
      <c r="Q1852" s="4">
        <f>IFERROR(Table4[[#This Row],[Total Amount]]-Table4[[#This Row],[Cost]]*Table4[[#This Row],[Quantity]],0)</f>
        <v>581.69039999999995</v>
      </c>
    </row>
    <row r="1853" spans="1:17" x14ac:dyDescent="0.35">
      <c r="A1853" t="s">
        <v>3666</v>
      </c>
      <c r="B1853" s="1">
        <v>45552</v>
      </c>
      <c r="C1853" t="s">
        <v>373</v>
      </c>
      <c r="D1853" t="s">
        <v>1682</v>
      </c>
      <c r="E1853" t="s">
        <v>1798</v>
      </c>
      <c r="F1853" t="str">
        <f>_xlfn.XLOOKUP(Table4[[#This Row],[Store_ID]],Table2[Store_ID],Table2[Region],"Unknown")</f>
        <v>West</v>
      </c>
      <c r="G1853">
        <v>4</v>
      </c>
      <c r="H1853">
        <f>IF(ISBLANK(G1853),AVERAGE(Table4[Quantity]),(G1853))</f>
        <v>4</v>
      </c>
      <c r="I1853">
        <v>579.24</v>
      </c>
      <c r="J1853">
        <f>IF(ISBLANK(I1853),AVERAGE(Table4[Unit_Price]),(I1853))</f>
        <v>579.24</v>
      </c>
      <c r="K1853">
        <v>0.04</v>
      </c>
      <c r="L1853">
        <f>Table4[[#This Row],[Quantity cleaned]]*Table4[[#This Row],[Unit Price Cleaned]]*(1-Table4[[#This Row],[Discount]])</f>
        <v>2224.2815999999998</v>
      </c>
      <c r="M1853">
        <f>IF(ISBLANK(L1853),AVERAGE(Table4[Total Amount]),(L1853))</f>
        <v>2224.2815999999998</v>
      </c>
      <c r="N1853" t="str">
        <f>_xlfn.XLOOKUP(Table4[[#This Row],[Product_ID]],Product_Dim[Product_ID],Product_Dim[Product_Name],"Missing")</f>
        <v>Kitchen Storage Rack</v>
      </c>
      <c r="O1853" t="str">
        <f>_xlfn.XLOOKUP(Table4[[#This Row],[Product_ID]],Product_Dim[Product_ID],Product_Dim[Category],0)</f>
        <v>Home</v>
      </c>
      <c r="P1853">
        <f>_xlfn.XLOOKUP(Table4[[#This Row],[Product_ID]],Product_Dim[Product_ID],Product_Dim[Cost Cleaned2],"0")</f>
        <v>138.05000000000001</v>
      </c>
      <c r="Q1853" s="4">
        <f>IFERROR(Table4[[#This Row],[Total Amount]]-Table4[[#This Row],[Cost]]*Table4[[#This Row],[Quantity]],0)</f>
        <v>1672.0815999999998</v>
      </c>
    </row>
    <row r="1854" spans="1:17" x14ac:dyDescent="0.35">
      <c r="A1854" t="s">
        <v>3667</v>
      </c>
      <c r="B1854" s="1">
        <v>45635</v>
      </c>
      <c r="C1854" t="s">
        <v>1155</v>
      </c>
      <c r="D1854" t="s">
        <v>1540</v>
      </c>
      <c r="E1854" t="s">
        <v>1755</v>
      </c>
      <c r="F1854" t="str">
        <f>_xlfn.XLOOKUP(Table4[[#This Row],[Store_ID]],Table2[Store_ID],Table2[Region],"Unknown")</f>
        <v>South</v>
      </c>
      <c r="G1854">
        <v>3</v>
      </c>
      <c r="H1854">
        <f>IF(ISBLANK(G1854),AVERAGE(Table4[Quantity]),(G1854))</f>
        <v>3</v>
      </c>
      <c r="I1854">
        <v>268.95</v>
      </c>
      <c r="J1854">
        <f>IF(ISBLANK(I1854),AVERAGE(Table4[Unit_Price]),(I1854))</f>
        <v>268.95</v>
      </c>
      <c r="K1854">
        <v>0.04</v>
      </c>
      <c r="L1854">
        <f>Table4[[#This Row],[Quantity cleaned]]*Table4[[#This Row],[Unit Price Cleaned]]*(1-Table4[[#This Row],[Discount]])</f>
        <v>774.57599999999991</v>
      </c>
      <c r="M1854">
        <f>IF(ISBLANK(L1854),AVERAGE(Table4[Total Amount]),(L1854))</f>
        <v>774.57599999999991</v>
      </c>
      <c r="N1854" t="str">
        <f>_xlfn.XLOOKUP(Table4[[#This Row],[Product_ID]],Product_Dim[Product_ID],Product_Dim[Product_Name],"Missing")</f>
        <v>Men's Graphic T-Shirt</v>
      </c>
      <c r="O1854" t="str">
        <f>_xlfn.XLOOKUP(Table4[[#This Row],[Product_ID]],Product_Dim[Product_ID],Product_Dim[Category],0)</f>
        <v>Clothing</v>
      </c>
      <c r="P1854">
        <f>_xlfn.XLOOKUP(Table4[[#This Row],[Product_ID]],Product_Dim[Product_ID],Product_Dim[Cost Cleaned2],"0")</f>
        <v>342.56</v>
      </c>
      <c r="Q1854" s="4">
        <f>IFERROR(Table4[[#This Row],[Total Amount]]-Table4[[#This Row],[Cost]]*Table4[[#This Row],[Quantity]],0)</f>
        <v>-253.10400000000016</v>
      </c>
    </row>
    <row r="1855" spans="1:17" x14ac:dyDescent="0.35">
      <c r="A1855" t="s">
        <v>3668</v>
      </c>
      <c r="B1855" s="1">
        <v>45740</v>
      </c>
      <c r="C1855" t="s">
        <v>958</v>
      </c>
      <c r="D1855" t="s">
        <v>1549</v>
      </c>
      <c r="E1855" t="s">
        <v>1763</v>
      </c>
      <c r="F1855" t="str">
        <f>_xlfn.XLOOKUP(Table4[[#This Row],[Store_ID]],Table2[Store_ID],Table2[Region],"Unknown")</f>
        <v>South</v>
      </c>
      <c r="G1855">
        <v>1</v>
      </c>
      <c r="H1855">
        <f>IF(ISBLANK(G1855),AVERAGE(Table4[Quantity]),(G1855))</f>
        <v>1</v>
      </c>
      <c r="I1855">
        <v>47.47</v>
      </c>
      <c r="J1855">
        <f>IF(ISBLANK(I1855),AVERAGE(Table4[Unit_Price]),(I1855))</f>
        <v>47.47</v>
      </c>
      <c r="K1855">
        <v>0.28000000000000003</v>
      </c>
      <c r="L1855">
        <f>Table4[[#This Row],[Quantity cleaned]]*Table4[[#This Row],[Unit Price Cleaned]]*(1-Table4[[#This Row],[Discount]])</f>
        <v>34.178399999999996</v>
      </c>
      <c r="M1855">
        <f>IF(ISBLANK(L1855),AVERAGE(Table4[Total Amount]),(L1855))</f>
        <v>34.178399999999996</v>
      </c>
      <c r="N1855" t="str">
        <f>_xlfn.XLOOKUP(Table4[[#This Row],[Product_ID]],Product_Dim[Product_ID],Product_Dim[Product_Name],"Missing")</f>
        <v>Men's Leather Belt</v>
      </c>
      <c r="O1855" t="str">
        <f>_xlfn.XLOOKUP(Table4[[#This Row],[Product_ID]],Product_Dim[Product_ID],Product_Dim[Category],0)</f>
        <v>Clothing</v>
      </c>
      <c r="P1855">
        <f>_xlfn.XLOOKUP(Table4[[#This Row],[Product_ID]],Product_Dim[Product_ID],Product_Dim[Cost Cleaned2],"0")</f>
        <v>261</v>
      </c>
      <c r="Q1855" s="4">
        <f>IFERROR(Table4[[#This Row],[Total Amount]]-Table4[[#This Row],[Cost]]*Table4[[#This Row],[Quantity]],0)</f>
        <v>-226.82159999999999</v>
      </c>
    </row>
    <row r="1856" spans="1:17" x14ac:dyDescent="0.35">
      <c r="A1856" t="s">
        <v>3669</v>
      </c>
      <c r="B1856" s="1">
        <v>45796</v>
      </c>
      <c r="C1856" t="s">
        <v>816</v>
      </c>
      <c r="D1856" t="s">
        <v>1608</v>
      </c>
      <c r="E1856" t="s">
        <v>1801</v>
      </c>
      <c r="F1856" t="str">
        <f>_xlfn.XLOOKUP(Table4[[#This Row],[Store_ID]],Table2[Store_ID],Table2[Region],"Unknown")</f>
        <v>North</v>
      </c>
      <c r="G1856">
        <v>3</v>
      </c>
      <c r="H1856">
        <f>IF(ISBLANK(G1856),AVERAGE(Table4[Quantity]),(G1856))</f>
        <v>3</v>
      </c>
      <c r="I1856">
        <v>858.81</v>
      </c>
      <c r="J1856">
        <f>IF(ISBLANK(I1856),AVERAGE(Table4[Unit_Price]),(I1856))</f>
        <v>858.81</v>
      </c>
      <c r="K1856">
        <v>7.0000000000000007E-2</v>
      </c>
      <c r="L1856">
        <f>Table4[[#This Row],[Quantity cleaned]]*Table4[[#This Row],[Unit Price Cleaned]]*(1-Table4[[#This Row],[Discount]])</f>
        <v>2396.0798999999997</v>
      </c>
      <c r="M1856">
        <f>IF(ISBLANK(L1856),AVERAGE(Table4[Total Amount]),(L1856))</f>
        <v>2396.0798999999997</v>
      </c>
      <c r="N1856" t="str">
        <f>_xlfn.XLOOKUP(Table4[[#This Row],[Product_ID]],Product_Dim[Product_ID],Product_Dim[Product_Name],"Missing")</f>
        <v>Modern Wall Clock</v>
      </c>
      <c r="O1856" t="str">
        <f>_xlfn.XLOOKUP(Table4[[#This Row],[Product_ID]],Product_Dim[Product_ID],Product_Dim[Category],0)</f>
        <v>Home</v>
      </c>
      <c r="P1856">
        <f>_xlfn.XLOOKUP(Table4[[#This Row],[Product_ID]],Product_Dim[Product_ID],Product_Dim[Cost Cleaned2],"0")</f>
        <v>179.77</v>
      </c>
      <c r="Q1856" s="4">
        <f>IFERROR(Table4[[#This Row],[Total Amount]]-Table4[[#This Row],[Cost]]*Table4[[#This Row],[Quantity]],0)</f>
        <v>1856.7698999999998</v>
      </c>
    </row>
    <row r="1857" spans="1:17" x14ac:dyDescent="0.35">
      <c r="A1857" t="s">
        <v>3670</v>
      </c>
      <c r="B1857" s="1">
        <v>45710</v>
      </c>
      <c r="C1857" t="s">
        <v>973</v>
      </c>
      <c r="D1857" t="s">
        <v>1580</v>
      </c>
      <c r="E1857" t="s">
        <v>1783</v>
      </c>
      <c r="F1857" t="str">
        <f>_xlfn.XLOOKUP(Table4[[#This Row],[Store_ID]],Table2[Store_ID],Table2[Region],"Unknown")</f>
        <v>East</v>
      </c>
      <c r="G1857">
        <v>3</v>
      </c>
      <c r="H1857">
        <f>IF(ISBLANK(G1857),AVERAGE(Table4[Quantity]),(G1857))</f>
        <v>3</v>
      </c>
      <c r="I1857">
        <v>569.98</v>
      </c>
      <c r="J1857">
        <f>IF(ISBLANK(I1857),AVERAGE(Table4[Unit_Price]),(I1857))</f>
        <v>569.98</v>
      </c>
      <c r="K1857">
        <v>0.05</v>
      </c>
      <c r="L1857">
        <f>Table4[[#This Row],[Quantity cleaned]]*Table4[[#This Row],[Unit Price Cleaned]]*(1-Table4[[#This Row],[Discount]])</f>
        <v>1624.443</v>
      </c>
      <c r="M1857">
        <f>IF(ISBLANK(L1857),AVERAGE(Table4[Total Amount]),(L1857))</f>
        <v>1624.443</v>
      </c>
      <c r="N1857" t="str">
        <f>_xlfn.XLOOKUP(Table4[[#This Row],[Product_ID]],Product_Dim[Product_ID],Product_Dim[Product_Name],"Missing")</f>
        <v>Knee Support Brace</v>
      </c>
      <c r="O1857" t="str">
        <f>_xlfn.XLOOKUP(Table4[[#This Row],[Product_ID]],Product_Dim[Product_ID],Product_Dim[Category],0)</f>
        <v>Sports</v>
      </c>
      <c r="P1857">
        <f>_xlfn.XLOOKUP(Table4[[#This Row],[Product_ID]],Product_Dim[Product_ID],Product_Dim[Cost Cleaned2],"0")</f>
        <v>21.34</v>
      </c>
      <c r="Q1857" s="4">
        <f>IFERROR(Table4[[#This Row],[Total Amount]]-Table4[[#This Row],[Cost]]*Table4[[#This Row],[Quantity]],0)</f>
        <v>1560.423</v>
      </c>
    </row>
    <row r="1858" spans="1:17" x14ac:dyDescent="0.35">
      <c r="A1858" t="s">
        <v>3671</v>
      </c>
      <c r="B1858" s="1">
        <v>45596</v>
      </c>
      <c r="C1858" t="s">
        <v>1024</v>
      </c>
      <c r="D1858" t="s">
        <v>1690</v>
      </c>
      <c r="E1858" t="s">
        <v>1788</v>
      </c>
      <c r="F1858" t="str">
        <f>_xlfn.XLOOKUP(Table4[[#This Row],[Store_ID]],Table2[Store_ID],Table2[Region],"Unknown")</f>
        <v>North</v>
      </c>
      <c r="G1858">
        <v>3</v>
      </c>
      <c r="H1858">
        <f>IF(ISBLANK(G1858),AVERAGE(Table4[Quantity]),(G1858))</f>
        <v>3</v>
      </c>
      <c r="I1858">
        <v>306.52</v>
      </c>
      <c r="J1858">
        <f>IF(ISBLANK(I1858),AVERAGE(Table4[Unit_Price]),(I1858))</f>
        <v>306.52</v>
      </c>
      <c r="K1858">
        <v>0.01</v>
      </c>
      <c r="L1858">
        <f>Table4[[#This Row],[Quantity cleaned]]*Table4[[#This Row],[Unit Price Cleaned]]*(1-Table4[[#This Row],[Discount]])</f>
        <v>910.36439999999993</v>
      </c>
      <c r="M1858">
        <f>IF(ISBLANK(L1858),AVERAGE(Table4[Total Amount]),(L1858))</f>
        <v>910.36439999999993</v>
      </c>
      <c r="N1858" t="str">
        <f>_xlfn.XLOOKUP(Table4[[#This Row],[Product_ID]],Product_Dim[Product_ID],Product_Dim[Product_Name],"Missing")</f>
        <v>Bluetooth Car Audio System</v>
      </c>
      <c r="O1858" t="str">
        <f>_xlfn.XLOOKUP(Table4[[#This Row],[Product_ID]],Product_Dim[Product_ID],Product_Dim[Category],0)</f>
        <v>Electronics</v>
      </c>
      <c r="P1858">
        <f>_xlfn.XLOOKUP(Table4[[#This Row],[Product_ID]],Product_Dim[Product_ID],Product_Dim[Cost Cleaned2],"0")</f>
        <v>403.71</v>
      </c>
      <c r="Q1858" s="4">
        <f>IFERROR(Table4[[#This Row],[Total Amount]]-Table4[[#This Row],[Cost]]*Table4[[#This Row],[Quantity]],0)</f>
        <v>-300.76559999999995</v>
      </c>
    </row>
    <row r="1859" spans="1:17" x14ac:dyDescent="0.35">
      <c r="A1859" t="s">
        <v>3672</v>
      </c>
      <c r="B1859" s="1">
        <v>45354</v>
      </c>
      <c r="C1859" t="s">
        <v>233</v>
      </c>
      <c r="D1859" t="s">
        <v>1654</v>
      </c>
      <c r="E1859" t="s">
        <v>1791</v>
      </c>
      <c r="F1859" t="str">
        <f>_xlfn.XLOOKUP(Table4[[#This Row],[Store_ID]],Table2[Store_ID],Table2[Region],"Unknown")</f>
        <v>East</v>
      </c>
      <c r="G1859">
        <v>3</v>
      </c>
      <c r="H1859">
        <f>IF(ISBLANK(G1859),AVERAGE(Table4[Quantity]),(G1859))</f>
        <v>3</v>
      </c>
      <c r="I1859">
        <v>184.67</v>
      </c>
      <c r="J1859">
        <f>IF(ISBLANK(I1859),AVERAGE(Table4[Unit_Price]),(I1859))</f>
        <v>184.67</v>
      </c>
      <c r="K1859">
        <v>0.03</v>
      </c>
      <c r="L1859">
        <f>Table4[[#This Row],[Quantity cleaned]]*Table4[[#This Row],[Unit Price Cleaned]]*(1-Table4[[#This Row],[Discount]])</f>
        <v>537.38969999999995</v>
      </c>
      <c r="M1859">
        <f>IF(ISBLANK(L1859),AVERAGE(Table4[Total Amount]),(L1859))</f>
        <v>537.38969999999995</v>
      </c>
      <c r="N1859" t="str">
        <f>_xlfn.XLOOKUP(Table4[[#This Row],[Product_ID]],Product_Dim[Product_ID],Product_Dim[Product_Name],"Missing")</f>
        <v>Premium Blanket Throw</v>
      </c>
      <c r="O1859" t="str">
        <f>_xlfn.XLOOKUP(Table4[[#This Row],[Product_ID]],Product_Dim[Product_ID],Product_Dim[Category],0)</f>
        <v>Home</v>
      </c>
      <c r="P1859">
        <f>_xlfn.XLOOKUP(Table4[[#This Row],[Product_ID]],Product_Dim[Product_ID],Product_Dim[Cost Cleaned2],"0")</f>
        <v>461.47</v>
      </c>
      <c r="Q1859" s="4">
        <f>IFERROR(Table4[[#This Row],[Total Amount]]-Table4[[#This Row],[Cost]]*Table4[[#This Row],[Quantity]],0)</f>
        <v>-847.02030000000013</v>
      </c>
    </row>
    <row r="1860" spans="1:17" x14ac:dyDescent="0.35">
      <c r="A1860" t="s">
        <v>3673</v>
      </c>
      <c r="B1860" s="1">
        <v>45428</v>
      </c>
      <c r="C1860" t="s">
        <v>1479</v>
      </c>
      <c r="D1860" t="s">
        <v>1594</v>
      </c>
      <c r="E1860" t="s">
        <v>1767</v>
      </c>
      <c r="F1860" t="str">
        <f>_xlfn.XLOOKUP(Table4[[#This Row],[Store_ID]],Table2[Store_ID],Table2[Region],"Unknown")</f>
        <v>North</v>
      </c>
      <c r="G1860">
        <v>4</v>
      </c>
      <c r="H1860">
        <f>IF(ISBLANK(G1860),AVERAGE(Table4[Quantity]),(G1860))</f>
        <v>4</v>
      </c>
      <c r="I1860">
        <v>189.56</v>
      </c>
      <c r="J1860">
        <f>IF(ISBLANK(I1860),AVERAGE(Table4[Unit_Price]),(I1860))</f>
        <v>189.56</v>
      </c>
      <c r="K1860">
        <v>0</v>
      </c>
      <c r="L1860">
        <f>Table4[[#This Row],[Quantity cleaned]]*Table4[[#This Row],[Unit Price Cleaned]]*(1-Table4[[#This Row],[Discount]])</f>
        <v>758.24</v>
      </c>
      <c r="M1860">
        <f>IF(ISBLANK(L1860),AVERAGE(Table4[Total Amount]),(L1860))</f>
        <v>758.24</v>
      </c>
      <c r="N1860" t="str">
        <f>_xlfn.XLOOKUP(Table4[[#This Row],[Product_ID]],Product_Dim[Product_ID],Product_Dim[Product_Name],"Missing")</f>
        <v>Wireless Bluetooth Speaker</v>
      </c>
      <c r="O1860" t="str">
        <f>_xlfn.XLOOKUP(Table4[[#This Row],[Product_ID]],Product_Dim[Product_ID],Product_Dim[Category],0)</f>
        <v>Electronics</v>
      </c>
      <c r="P1860">
        <f>_xlfn.XLOOKUP(Table4[[#This Row],[Product_ID]],Product_Dim[Product_ID],Product_Dim[Cost Cleaned2],"0")</f>
        <v>322.41000000000003</v>
      </c>
      <c r="Q1860" s="4">
        <f>IFERROR(Table4[[#This Row],[Total Amount]]-Table4[[#This Row],[Cost]]*Table4[[#This Row],[Quantity]],0)</f>
        <v>-531.40000000000009</v>
      </c>
    </row>
    <row r="1861" spans="1:17" x14ac:dyDescent="0.35">
      <c r="A1861" t="s">
        <v>3674</v>
      </c>
      <c r="B1861" s="1">
        <v>45511</v>
      </c>
      <c r="C1861" t="s">
        <v>673</v>
      </c>
      <c r="D1861" t="s">
        <v>1692</v>
      </c>
      <c r="E1861" t="s">
        <v>1767</v>
      </c>
      <c r="F1861" t="str">
        <f>_xlfn.XLOOKUP(Table4[[#This Row],[Store_ID]],Table2[Store_ID],Table2[Region],"Unknown")</f>
        <v>North</v>
      </c>
      <c r="G1861">
        <v>1</v>
      </c>
      <c r="H1861">
        <f>IF(ISBLANK(G1861),AVERAGE(Table4[Quantity]),(G1861))</f>
        <v>1</v>
      </c>
      <c r="I1861">
        <v>805.24</v>
      </c>
      <c r="J1861">
        <f>IF(ISBLANK(I1861),AVERAGE(Table4[Unit_Price]),(I1861))</f>
        <v>805.24</v>
      </c>
      <c r="K1861">
        <v>0.04</v>
      </c>
      <c r="L1861">
        <f>Table4[[#This Row],[Quantity cleaned]]*Table4[[#This Row],[Unit Price Cleaned]]*(1-Table4[[#This Row],[Discount]])</f>
        <v>773.03039999999999</v>
      </c>
      <c r="M1861">
        <f>IF(ISBLANK(L1861),AVERAGE(Table4[Total Amount]),(L1861))</f>
        <v>773.03039999999999</v>
      </c>
      <c r="N1861" t="str">
        <f>_xlfn.XLOOKUP(Table4[[#This Row],[Product_ID]],Product_Dim[Product_ID],Product_Dim[Product_Name],"Missing")</f>
        <v>Women's Ankle Boots</v>
      </c>
      <c r="O1861" t="str">
        <f>_xlfn.XLOOKUP(Table4[[#This Row],[Product_ID]],Product_Dim[Product_ID],Product_Dim[Category],0)</f>
        <v>Clothing</v>
      </c>
      <c r="P1861">
        <f>_xlfn.XLOOKUP(Table4[[#This Row],[Product_ID]],Product_Dim[Product_ID],Product_Dim[Cost Cleaned2],"0")</f>
        <v>158.13999999999999</v>
      </c>
      <c r="Q1861" s="4">
        <f>IFERROR(Table4[[#This Row],[Total Amount]]-Table4[[#This Row],[Cost]]*Table4[[#This Row],[Quantity]],0)</f>
        <v>614.8904</v>
      </c>
    </row>
    <row r="1862" spans="1:17" x14ac:dyDescent="0.35">
      <c r="A1862" t="s">
        <v>3675</v>
      </c>
      <c r="B1862" s="1">
        <v>45549</v>
      </c>
      <c r="C1862" t="s">
        <v>614</v>
      </c>
      <c r="D1862" t="s">
        <v>1650</v>
      </c>
      <c r="E1862" t="s">
        <v>1801</v>
      </c>
      <c r="F1862" t="str">
        <f>_xlfn.XLOOKUP(Table4[[#This Row],[Store_ID]],Table2[Store_ID],Table2[Region],"Unknown")</f>
        <v>North</v>
      </c>
      <c r="G1862">
        <v>3</v>
      </c>
      <c r="H1862">
        <f>IF(ISBLANK(G1862),AVERAGE(Table4[Quantity]),(G1862))</f>
        <v>3</v>
      </c>
      <c r="I1862">
        <v>683.74</v>
      </c>
      <c r="J1862">
        <f>IF(ISBLANK(I1862),AVERAGE(Table4[Unit_Price]),(I1862))</f>
        <v>683.74</v>
      </c>
      <c r="K1862">
        <v>0.24</v>
      </c>
      <c r="L1862">
        <f>Table4[[#This Row],[Quantity cleaned]]*Table4[[#This Row],[Unit Price Cleaned]]*(1-Table4[[#This Row],[Discount]])</f>
        <v>1558.9272000000003</v>
      </c>
      <c r="M1862">
        <f>IF(ISBLANK(L1862),AVERAGE(Table4[Total Amount]),(L1862))</f>
        <v>1558.9272000000003</v>
      </c>
      <c r="N1862" t="str">
        <f>_xlfn.XLOOKUP(Table4[[#This Row],[Product_ID]],Product_Dim[Product_ID],Product_Dim[Product_Name],"Missing")</f>
        <v>Sports Stopwatch Pro</v>
      </c>
      <c r="O1862" t="str">
        <f>_xlfn.XLOOKUP(Table4[[#This Row],[Product_ID]],Product_Dim[Product_ID],Product_Dim[Category],0)</f>
        <v>Sports</v>
      </c>
      <c r="P1862">
        <f>_xlfn.XLOOKUP(Table4[[#This Row],[Product_ID]],Product_Dim[Product_ID],Product_Dim[Cost Cleaned2],"0")</f>
        <v>434.84</v>
      </c>
      <c r="Q1862" s="4">
        <f>IFERROR(Table4[[#This Row],[Total Amount]]-Table4[[#This Row],[Cost]]*Table4[[#This Row],[Quantity]],0)</f>
        <v>254.40720000000033</v>
      </c>
    </row>
    <row r="1863" spans="1:17" x14ac:dyDescent="0.35">
      <c r="A1863" t="s">
        <v>3676</v>
      </c>
      <c r="B1863" s="1">
        <v>45573</v>
      </c>
      <c r="C1863" t="s">
        <v>679</v>
      </c>
      <c r="D1863" t="s">
        <v>1654</v>
      </c>
      <c r="E1863" t="s">
        <v>1804</v>
      </c>
      <c r="F1863" t="str">
        <f>_xlfn.XLOOKUP(Table4[[#This Row],[Store_ID]],Table2[Store_ID],Table2[Region],"Unknown")</f>
        <v>East</v>
      </c>
      <c r="G1863">
        <v>3</v>
      </c>
      <c r="H1863">
        <f>IF(ISBLANK(G1863),AVERAGE(Table4[Quantity]),(G1863))</f>
        <v>3</v>
      </c>
      <c r="I1863">
        <v>439.21</v>
      </c>
      <c r="J1863">
        <f>IF(ISBLANK(I1863),AVERAGE(Table4[Unit_Price]),(I1863))</f>
        <v>439.21</v>
      </c>
      <c r="K1863">
        <v>0.28000000000000003</v>
      </c>
      <c r="L1863">
        <f>Table4[[#This Row],[Quantity cleaned]]*Table4[[#This Row],[Unit Price Cleaned]]*(1-Table4[[#This Row],[Discount]])</f>
        <v>948.69359999999983</v>
      </c>
      <c r="M1863">
        <f>IF(ISBLANK(L1863),AVERAGE(Table4[Total Amount]),(L1863))</f>
        <v>948.69359999999983</v>
      </c>
      <c r="N1863" t="str">
        <f>_xlfn.XLOOKUP(Table4[[#This Row],[Product_ID]],Product_Dim[Product_ID],Product_Dim[Product_Name],"Missing")</f>
        <v>Premium Blanket Throw</v>
      </c>
      <c r="O1863" t="str">
        <f>_xlfn.XLOOKUP(Table4[[#This Row],[Product_ID]],Product_Dim[Product_ID],Product_Dim[Category],0)</f>
        <v>Home</v>
      </c>
      <c r="P1863">
        <f>_xlfn.XLOOKUP(Table4[[#This Row],[Product_ID]],Product_Dim[Product_ID],Product_Dim[Cost Cleaned2],"0")</f>
        <v>461.47</v>
      </c>
      <c r="Q1863" s="4">
        <f>IFERROR(Table4[[#This Row],[Total Amount]]-Table4[[#This Row],[Cost]]*Table4[[#This Row],[Quantity]],0)</f>
        <v>-435.71640000000025</v>
      </c>
    </row>
    <row r="1864" spans="1:17" x14ac:dyDescent="0.35">
      <c r="A1864" t="s">
        <v>3677</v>
      </c>
      <c r="B1864" s="1">
        <v>45904</v>
      </c>
      <c r="C1864" t="s">
        <v>409</v>
      </c>
      <c r="D1864" t="s">
        <v>1674</v>
      </c>
      <c r="E1864" t="s">
        <v>1770</v>
      </c>
      <c r="F1864" t="str">
        <f>_xlfn.XLOOKUP(Table4[[#This Row],[Store_ID]],Table2[Store_ID],Table2[Region],"Unknown")</f>
        <v>East</v>
      </c>
      <c r="G1864">
        <v>1</v>
      </c>
      <c r="H1864">
        <f>IF(ISBLANK(G1864),AVERAGE(Table4[Quantity]),(G1864))</f>
        <v>1</v>
      </c>
      <c r="I1864">
        <v>126.92</v>
      </c>
      <c r="J1864">
        <f>IF(ISBLANK(I1864),AVERAGE(Table4[Unit_Price]),(I1864))</f>
        <v>126.92</v>
      </c>
      <c r="K1864">
        <v>0.24</v>
      </c>
      <c r="L1864">
        <f>Table4[[#This Row],[Quantity cleaned]]*Table4[[#This Row],[Unit Price Cleaned]]*(1-Table4[[#This Row],[Discount]])</f>
        <v>96.459199999999996</v>
      </c>
      <c r="M1864">
        <f>IF(ISBLANK(L1864),AVERAGE(Table4[Total Amount]),(L1864))</f>
        <v>96.459199999999996</v>
      </c>
      <c r="N1864" t="str">
        <f>_xlfn.XLOOKUP(Table4[[#This Row],[Product_ID]],Product_Dim[Product_ID],Product_Dim[Product_Name],"Missing")</f>
        <v>Women's Hair Dryer Brush</v>
      </c>
      <c r="O1864" t="str">
        <f>_xlfn.XLOOKUP(Table4[[#This Row],[Product_ID]],Product_Dim[Product_ID],Product_Dim[Category],0)</f>
        <v>Beauty</v>
      </c>
      <c r="P1864">
        <f>_xlfn.XLOOKUP(Table4[[#This Row],[Product_ID]],Product_Dim[Product_ID],Product_Dim[Cost Cleaned2],"0")</f>
        <v>340.39</v>
      </c>
      <c r="Q1864" s="4">
        <f>IFERROR(Table4[[#This Row],[Total Amount]]-Table4[[#This Row],[Cost]]*Table4[[#This Row],[Quantity]],0)</f>
        <v>-243.93079999999998</v>
      </c>
    </row>
    <row r="1865" spans="1:17" x14ac:dyDescent="0.35">
      <c r="A1865" t="s">
        <v>3678</v>
      </c>
      <c r="B1865" s="1">
        <v>45489</v>
      </c>
      <c r="C1865" t="s">
        <v>23</v>
      </c>
      <c r="D1865" t="s">
        <v>1688</v>
      </c>
      <c r="E1865" t="s">
        <v>1763</v>
      </c>
      <c r="F1865" t="str">
        <f>_xlfn.XLOOKUP(Table4[[#This Row],[Store_ID]],Table2[Store_ID],Table2[Region],"Unknown")</f>
        <v>South</v>
      </c>
      <c r="G1865">
        <v>4</v>
      </c>
      <c r="H1865">
        <f>IF(ISBLANK(G1865),AVERAGE(Table4[Quantity]),(G1865))</f>
        <v>4</v>
      </c>
      <c r="I1865">
        <v>834.7</v>
      </c>
      <c r="J1865">
        <f>IF(ISBLANK(I1865),AVERAGE(Table4[Unit_Price]),(I1865))</f>
        <v>834.7</v>
      </c>
      <c r="K1865">
        <v>0.14000000000000001</v>
      </c>
      <c r="L1865">
        <f>Table4[[#This Row],[Quantity cleaned]]*Table4[[#This Row],[Unit Price Cleaned]]*(1-Table4[[#This Row],[Discount]])</f>
        <v>2871.3679999999999</v>
      </c>
      <c r="M1865">
        <f>IF(ISBLANK(L1865),AVERAGE(Table4[Total Amount]),(L1865))</f>
        <v>2871.3679999999999</v>
      </c>
      <c r="N1865" t="str">
        <f>_xlfn.XLOOKUP(Table4[[#This Row],[Product_ID]],Product_Dim[Product_ID],Product_Dim[Product_Name],"Missing")</f>
        <v>Shin Guards – Adult</v>
      </c>
      <c r="O1865" t="str">
        <f>_xlfn.XLOOKUP(Table4[[#This Row],[Product_ID]],Product_Dim[Product_ID],Product_Dim[Category],0)</f>
        <v>Sports</v>
      </c>
      <c r="P1865">
        <f>_xlfn.XLOOKUP(Table4[[#This Row],[Product_ID]],Product_Dim[Product_ID],Product_Dim[Cost Cleaned2],"0")</f>
        <v>107.06</v>
      </c>
      <c r="Q1865" s="4">
        <f>IFERROR(Table4[[#This Row],[Total Amount]]-Table4[[#This Row],[Cost]]*Table4[[#This Row],[Quantity]],0)</f>
        <v>2443.1279999999997</v>
      </c>
    </row>
    <row r="1866" spans="1:17" x14ac:dyDescent="0.35">
      <c r="A1866" t="s">
        <v>3679</v>
      </c>
      <c r="B1866" s="1">
        <v>45909</v>
      </c>
      <c r="C1866" t="s">
        <v>1066</v>
      </c>
      <c r="D1866" t="s">
        <v>1626</v>
      </c>
      <c r="E1866" t="s">
        <v>1786</v>
      </c>
      <c r="F1866" t="str">
        <f>_xlfn.XLOOKUP(Table4[[#This Row],[Store_ID]],Table2[Store_ID],Table2[Region],"Unknown")</f>
        <v>South</v>
      </c>
      <c r="G1866">
        <v>2</v>
      </c>
      <c r="H1866">
        <f>IF(ISBLANK(G1866),AVERAGE(Table4[Quantity]),(G1866))</f>
        <v>2</v>
      </c>
      <c r="I1866">
        <v>271.88</v>
      </c>
      <c r="J1866">
        <f>IF(ISBLANK(I1866),AVERAGE(Table4[Unit_Price]),(I1866))</f>
        <v>271.88</v>
      </c>
      <c r="K1866">
        <v>0.11</v>
      </c>
      <c r="L1866">
        <f>Table4[[#This Row],[Quantity cleaned]]*Table4[[#This Row],[Unit Price Cleaned]]*(1-Table4[[#This Row],[Discount]])</f>
        <v>483.94639999999998</v>
      </c>
      <c r="M1866">
        <f>IF(ISBLANK(L1866),AVERAGE(Table4[Total Amount]),(L1866))</f>
        <v>483.94639999999998</v>
      </c>
      <c r="N1866" t="str">
        <f>_xlfn.XLOOKUP(Table4[[#This Row],[Product_ID]],Product_Dim[Product_ID],Product_Dim[Product_Name],"Missing")</f>
        <v>Smart Home WiFi Camera</v>
      </c>
      <c r="O1866" t="str">
        <f>_xlfn.XLOOKUP(Table4[[#This Row],[Product_ID]],Product_Dim[Product_ID],Product_Dim[Category],0)</f>
        <v>Electronics</v>
      </c>
      <c r="P1866">
        <f>_xlfn.XLOOKUP(Table4[[#This Row],[Product_ID]],Product_Dim[Product_ID],Product_Dim[Cost Cleaned2],"0")</f>
        <v>450.71</v>
      </c>
      <c r="Q1866" s="4">
        <f>IFERROR(Table4[[#This Row],[Total Amount]]-Table4[[#This Row],[Cost]]*Table4[[#This Row],[Quantity]],0)</f>
        <v>-417.47359999999998</v>
      </c>
    </row>
    <row r="1867" spans="1:17" x14ac:dyDescent="0.35">
      <c r="A1867" t="s">
        <v>3680</v>
      </c>
      <c r="B1867" s="1">
        <v>45720</v>
      </c>
      <c r="C1867" t="s">
        <v>1473</v>
      </c>
      <c r="D1867" t="s">
        <v>1564</v>
      </c>
      <c r="E1867" t="s">
        <v>1751</v>
      </c>
      <c r="F1867" t="str">
        <f>_xlfn.XLOOKUP(Table4[[#This Row],[Store_ID]],Table2[Store_ID],Table2[Region],"Unknown")</f>
        <v>North</v>
      </c>
      <c r="G1867">
        <v>4</v>
      </c>
      <c r="H1867">
        <f>IF(ISBLANK(G1867),AVERAGE(Table4[Quantity]),(G1867))</f>
        <v>4</v>
      </c>
      <c r="I1867">
        <v>972.14</v>
      </c>
      <c r="J1867">
        <f>IF(ISBLANK(I1867),AVERAGE(Table4[Unit_Price]),(I1867))</f>
        <v>972.14</v>
      </c>
      <c r="K1867">
        <v>0.25</v>
      </c>
      <c r="L1867">
        <f>Table4[[#This Row],[Quantity cleaned]]*Table4[[#This Row],[Unit Price Cleaned]]*(1-Table4[[#This Row],[Discount]])</f>
        <v>2916.42</v>
      </c>
      <c r="M1867">
        <f>IF(ISBLANK(L1867),AVERAGE(Table4[Total Amount]),(L1867))</f>
        <v>2916.42</v>
      </c>
      <c r="N1867" t="str">
        <f>_xlfn.XLOOKUP(Table4[[#This Row],[Product_ID]],Product_Dim[Product_ID],Product_Dim[Product_Name],"Missing")</f>
        <v>HD Smart TV Stick</v>
      </c>
      <c r="O1867" t="str">
        <f>_xlfn.XLOOKUP(Table4[[#This Row],[Product_ID]],Product_Dim[Product_ID],Product_Dim[Category],0)</f>
        <v>Electronics</v>
      </c>
      <c r="P1867">
        <f>_xlfn.XLOOKUP(Table4[[#This Row],[Product_ID]],Product_Dim[Product_ID],Product_Dim[Cost Cleaned2],"0")</f>
        <v>449.4</v>
      </c>
      <c r="Q1867" s="4">
        <f>IFERROR(Table4[[#This Row],[Total Amount]]-Table4[[#This Row],[Cost]]*Table4[[#This Row],[Quantity]],0)</f>
        <v>1118.8200000000002</v>
      </c>
    </row>
    <row r="1868" spans="1:17" x14ac:dyDescent="0.35">
      <c r="A1868" t="s">
        <v>3681</v>
      </c>
      <c r="B1868" s="1">
        <v>45831</v>
      </c>
      <c r="C1868" t="s">
        <v>330</v>
      </c>
      <c r="D1868" t="s">
        <v>1628</v>
      </c>
      <c r="E1868" t="s">
        <v>1763</v>
      </c>
      <c r="F1868" t="str">
        <f>_xlfn.XLOOKUP(Table4[[#This Row],[Store_ID]],Table2[Store_ID],Table2[Region],"Unknown")</f>
        <v>South</v>
      </c>
      <c r="G1868">
        <v>3</v>
      </c>
      <c r="H1868">
        <f>IF(ISBLANK(G1868),AVERAGE(Table4[Quantity]),(G1868))</f>
        <v>3</v>
      </c>
      <c r="I1868">
        <v>523.66</v>
      </c>
      <c r="J1868">
        <f>IF(ISBLANK(I1868),AVERAGE(Table4[Unit_Price]),(I1868))</f>
        <v>523.66</v>
      </c>
      <c r="K1868">
        <v>0.27</v>
      </c>
      <c r="L1868">
        <f>Table4[[#This Row],[Quantity cleaned]]*Table4[[#This Row],[Unit Price Cleaned]]*(1-Table4[[#This Row],[Discount]])</f>
        <v>1146.8154</v>
      </c>
      <c r="M1868">
        <f>IF(ISBLANK(L1868),AVERAGE(Table4[Total Amount]),(L1868))</f>
        <v>1146.8154</v>
      </c>
      <c r="N1868" t="str">
        <f>_xlfn.XLOOKUP(Table4[[#This Row],[Product_ID]],Product_Dim[Product_ID],Product_Dim[Product_Name],"Missing")</f>
        <v>USB External Hard Drive</v>
      </c>
      <c r="O1868" t="str">
        <f>_xlfn.XLOOKUP(Table4[[#This Row],[Product_ID]],Product_Dim[Product_ID],Product_Dim[Category],0)</f>
        <v>Electronics</v>
      </c>
      <c r="P1868">
        <f>_xlfn.XLOOKUP(Table4[[#This Row],[Product_ID]],Product_Dim[Product_ID],Product_Dim[Cost Cleaned2],"0")</f>
        <v>253.33</v>
      </c>
      <c r="Q1868" s="4">
        <f>IFERROR(Table4[[#This Row],[Total Amount]]-Table4[[#This Row],[Cost]]*Table4[[#This Row],[Quantity]],0)</f>
        <v>386.82539999999995</v>
      </c>
    </row>
    <row r="1869" spans="1:17" x14ac:dyDescent="0.35">
      <c r="A1869" t="s">
        <v>3682</v>
      </c>
      <c r="B1869" s="1">
        <v>45602</v>
      </c>
      <c r="C1869" t="s">
        <v>494</v>
      </c>
      <c r="D1869" t="s">
        <v>1670</v>
      </c>
      <c r="E1869" t="s">
        <v>1755</v>
      </c>
      <c r="F1869" t="str">
        <f>_xlfn.XLOOKUP(Table4[[#This Row],[Store_ID]],Table2[Store_ID],Table2[Region],"Unknown")</f>
        <v>South</v>
      </c>
      <c r="G1869">
        <v>4</v>
      </c>
      <c r="H1869">
        <f>IF(ISBLANK(G1869),AVERAGE(Table4[Quantity]),(G1869))</f>
        <v>4</v>
      </c>
      <c r="I1869">
        <v>838.99</v>
      </c>
      <c r="J1869">
        <f>IF(ISBLANK(I1869),AVERAGE(Table4[Unit_Price]),(I1869))</f>
        <v>838.99</v>
      </c>
      <c r="K1869">
        <v>0.16</v>
      </c>
      <c r="L1869">
        <f>Table4[[#This Row],[Quantity cleaned]]*Table4[[#This Row],[Unit Price Cleaned]]*(1-Table4[[#This Row],[Discount]])</f>
        <v>2819.0063999999998</v>
      </c>
      <c r="M1869">
        <f>IF(ISBLANK(L1869),AVERAGE(Table4[Total Amount]),(L1869))</f>
        <v>2819.0063999999998</v>
      </c>
      <c r="N1869" t="str">
        <f>_xlfn.XLOOKUP(Table4[[#This Row],[Product_ID]],Product_Dim[Product_ID],Product_Dim[Product_Name],"Missing")</f>
        <v>Matte Lipstick Set</v>
      </c>
      <c r="O1869" t="str">
        <f>_xlfn.XLOOKUP(Table4[[#This Row],[Product_ID]],Product_Dim[Product_ID],Product_Dim[Category],0)</f>
        <v>Beauty</v>
      </c>
      <c r="P1869">
        <f>_xlfn.XLOOKUP(Table4[[#This Row],[Product_ID]],Product_Dim[Product_ID],Product_Dim[Cost Cleaned2],"0")</f>
        <v>299.11</v>
      </c>
      <c r="Q1869" s="4">
        <f>IFERROR(Table4[[#This Row],[Total Amount]]-Table4[[#This Row],[Cost]]*Table4[[#This Row],[Quantity]],0)</f>
        <v>1622.5663999999997</v>
      </c>
    </row>
    <row r="1870" spans="1:17" x14ac:dyDescent="0.35">
      <c r="A1870" t="s">
        <v>3683</v>
      </c>
      <c r="B1870" s="1">
        <v>45722</v>
      </c>
      <c r="C1870" t="s">
        <v>456</v>
      </c>
      <c r="D1870" t="s">
        <v>1564</v>
      </c>
      <c r="E1870" t="s">
        <v>1801</v>
      </c>
      <c r="F1870" t="str">
        <f>_xlfn.XLOOKUP(Table4[[#This Row],[Store_ID]],Table2[Store_ID],Table2[Region],"Unknown")</f>
        <v>North</v>
      </c>
      <c r="G1870">
        <v>4</v>
      </c>
      <c r="H1870">
        <f>IF(ISBLANK(G1870),AVERAGE(Table4[Quantity]),(G1870))</f>
        <v>4</v>
      </c>
      <c r="I1870">
        <v>838.7</v>
      </c>
      <c r="J1870">
        <f>IF(ISBLANK(I1870),AVERAGE(Table4[Unit_Price]),(I1870))</f>
        <v>838.7</v>
      </c>
      <c r="K1870">
        <v>0.21</v>
      </c>
      <c r="L1870">
        <f>Table4[[#This Row],[Quantity cleaned]]*Table4[[#This Row],[Unit Price Cleaned]]*(1-Table4[[#This Row],[Discount]])</f>
        <v>2650.2920000000004</v>
      </c>
      <c r="M1870">
        <f>IF(ISBLANK(L1870),AVERAGE(Table4[Total Amount]),(L1870))</f>
        <v>2650.2920000000004</v>
      </c>
      <c r="N1870" t="str">
        <f>_xlfn.XLOOKUP(Table4[[#This Row],[Product_ID]],Product_Dim[Product_ID],Product_Dim[Product_Name],"Missing")</f>
        <v>HD Smart TV Stick</v>
      </c>
      <c r="O1870" t="str">
        <f>_xlfn.XLOOKUP(Table4[[#This Row],[Product_ID]],Product_Dim[Product_ID],Product_Dim[Category],0)</f>
        <v>Electronics</v>
      </c>
      <c r="P1870">
        <f>_xlfn.XLOOKUP(Table4[[#This Row],[Product_ID]],Product_Dim[Product_ID],Product_Dim[Cost Cleaned2],"0")</f>
        <v>449.4</v>
      </c>
      <c r="Q1870" s="4">
        <f>IFERROR(Table4[[#This Row],[Total Amount]]-Table4[[#This Row],[Cost]]*Table4[[#This Row],[Quantity]],0)</f>
        <v>852.69200000000046</v>
      </c>
    </row>
    <row r="1871" spans="1:17" x14ac:dyDescent="0.35">
      <c r="A1871" t="s">
        <v>3684</v>
      </c>
      <c r="B1871" s="1">
        <v>45794</v>
      </c>
      <c r="C1871" t="s">
        <v>1299</v>
      </c>
      <c r="D1871" t="s">
        <v>1690</v>
      </c>
      <c r="E1871" t="s">
        <v>1776</v>
      </c>
      <c r="F1871" t="str">
        <f>_xlfn.XLOOKUP(Table4[[#This Row],[Store_ID]],Table2[Store_ID],Table2[Region],"Unknown")</f>
        <v>West</v>
      </c>
      <c r="G1871">
        <v>3</v>
      </c>
      <c r="H1871">
        <f>IF(ISBLANK(G1871),AVERAGE(Table4[Quantity]),(G1871))</f>
        <v>3</v>
      </c>
      <c r="I1871">
        <v>943.24</v>
      </c>
      <c r="J1871">
        <f>IF(ISBLANK(I1871),AVERAGE(Table4[Unit_Price]),(I1871))</f>
        <v>943.24</v>
      </c>
      <c r="K1871">
        <v>0.21</v>
      </c>
      <c r="L1871">
        <f>Table4[[#This Row],[Quantity cleaned]]*Table4[[#This Row],[Unit Price Cleaned]]*(1-Table4[[#This Row],[Discount]])</f>
        <v>2235.4788000000003</v>
      </c>
      <c r="M1871">
        <f>IF(ISBLANK(L1871),AVERAGE(Table4[Total Amount]),(L1871))</f>
        <v>2235.4788000000003</v>
      </c>
      <c r="N1871" t="str">
        <f>_xlfn.XLOOKUP(Table4[[#This Row],[Product_ID]],Product_Dim[Product_ID],Product_Dim[Product_Name],"Missing")</f>
        <v>Bluetooth Car Audio System</v>
      </c>
      <c r="O1871" t="str">
        <f>_xlfn.XLOOKUP(Table4[[#This Row],[Product_ID]],Product_Dim[Product_ID],Product_Dim[Category],0)</f>
        <v>Electronics</v>
      </c>
      <c r="P1871">
        <f>_xlfn.XLOOKUP(Table4[[#This Row],[Product_ID]],Product_Dim[Product_ID],Product_Dim[Cost Cleaned2],"0")</f>
        <v>403.71</v>
      </c>
      <c r="Q1871" s="4">
        <f>IFERROR(Table4[[#This Row],[Total Amount]]-Table4[[#This Row],[Cost]]*Table4[[#This Row],[Quantity]],0)</f>
        <v>1024.3488000000004</v>
      </c>
    </row>
    <row r="1872" spans="1:17" x14ac:dyDescent="0.35">
      <c r="A1872" t="s">
        <v>3685</v>
      </c>
      <c r="B1872" s="1">
        <v>45659</v>
      </c>
      <c r="C1872" t="s">
        <v>940</v>
      </c>
      <c r="D1872" t="s">
        <v>1537</v>
      </c>
      <c r="E1872" t="s">
        <v>1801</v>
      </c>
      <c r="F1872" t="str">
        <f>_xlfn.XLOOKUP(Table4[[#This Row],[Store_ID]],Table2[Store_ID],Table2[Region],"Unknown")</f>
        <v>North</v>
      </c>
      <c r="G1872">
        <v>2</v>
      </c>
      <c r="H1872">
        <f>IF(ISBLANK(G1872),AVERAGE(Table4[Quantity]),(G1872))</f>
        <v>2</v>
      </c>
      <c r="I1872">
        <v>310.33</v>
      </c>
      <c r="J1872">
        <f>IF(ISBLANK(I1872),AVERAGE(Table4[Unit_Price]),(I1872))</f>
        <v>310.33</v>
      </c>
      <c r="K1872">
        <v>0.26</v>
      </c>
      <c r="L1872">
        <f>Table4[[#This Row],[Quantity cleaned]]*Table4[[#This Row],[Unit Price Cleaned]]*(1-Table4[[#This Row],[Discount]])</f>
        <v>459.28839999999997</v>
      </c>
      <c r="M1872">
        <f>IF(ISBLANK(L1872),AVERAGE(Table4[Total Amount]),(L1872))</f>
        <v>459.28839999999997</v>
      </c>
      <c r="N1872" t="str">
        <f>_xlfn.XLOOKUP(Table4[[#This Row],[Product_ID]],Product_Dim[Product_ID],Product_Dim[Product_Name],"Missing")</f>
        <v>Brother Laser Printer</v>
      </c>
      <c r="O1872" t="str">
        <f>_xlfn.XLOOKUP(Table4[[#This Row],[Product_ID]],Product_Dim[Product_ID],Product_Dim[Category],0)</f>
        <v>Electronics</v>
      </c>
      <c r="P1872">
        <f>_xlfn.XLOOKUP(Table4[[#This Row],[Product_ID]],Product_Dim[Product_ID],Product_Dim[Cost Cleaned2],"0")</f>
        <v>112.42</v>
      </c>
      <c r="Q1872" s="4">
        <f>IFERROR(Table4[[#This Row],[Total Amount]]-Table4[[#This Row],[Cost]]*Table4[[#This Row],[Quantity]],0)</f>
        <v>234.44839999999996</v>
      </c>
    </row>
    <row r="1873" spans="1:17" x14ac:dyDescent="0.35">
      <c r="A1873" t="s">
        <v>3686</v>
      </c>
      <c r="B1873" s="1">
        <v>45501</v>
      </c>
      <c r="C1873" t="s">
        <v>1081</v>
      </c>
      <c r="D1873" t="s">
        <v>1632</v>
      </c>
      <c r="E1873" t="s">
        <v>1746</v>
      </c>
      <c r="F1873" t="str">
        <f>_xlfn.XLOOKUP(Table4[[#This Row],[Store_ID]],Table2[Store_ID],Table2[Region],"Unknown")</f>
        <v>East</v>
      </c>
      <c r="G1873">
        <v>3</v>
      </c>
      <c r="H1873">
        <f>IF(ISBLANK(G1873),AVERAGE(Table4[Quantity]),(G1873))</f>
        <v>3</v>
      </c>
      <c r="I1873">
        <v>201.05</v>
      </c>
      <c r="J1873">
        <f>IF(ISBLANK(I1873),AVERAGE(Table4[Unit_Price]),(I1873))</f>
        <v>201.05</v>
      </c>
      <c r="K1873">
        <v>0.23</v>
      </c>
      <c r="L1873">
        <f>Table4[[#This Row],[Quantity cleaned]]*Table4[[#This Row],[Unit Price Cleaned]]*(1-Table4[[#This Row],[Discount]])</f>
        <v>464.42550000000006</v>
      </c>
      <c r="M1873">
        <f>IF(ISBLANK(L1873),AVERAGE(Table4[Total Amount]),(L1873))</f>
        <v>464.42550000000006</v>
      </c>
      <c r="N1873" t="str">
        <f>_xlfn.XLOOKUP(Table4[[#This Row],[Product_ID]],Product_Dim[Product_ID],Product_Dim[Product_Name],"Missing")</f>
        <v>High-Grip Football</v>
      </c>
      <c r="O1873" t="str">
        <f>_xlfn.XLOOKUP(Table4[[#This Row],[Product_ID]],Product_Dim[Product_ID],Product_Dim[Category],0)</f>
        <v>Sports</v>
      </c>
      <c r="P1873">
        <f>_xlfn.XLOOKUP(Table4[[#This Row],[Product_ID]],Product_Dim[Product_ID],Product_Dim[Cost Cleaned2],"0")</f>
        <v>318.91000000000003</v>
      </c>
      <c r="Q1873" s="4">
        <f>IFERROR(Table4[[#This Row],[Total Amount]]-Table4[[#This Row],[Cost]]*Table4[[#This Row],[Quantity]],0)</f>
        <v>-492.30449999999996</v>
      </c>
    </row>
    <row r="1874" spans="1:17" x14ac:dyDescent="0.35">
      <c r="A1874" t="s">
        <v>3687</v>
      </c>
      <c r="B1874" s="1">
        <v>45408</v>
      </c>
      <c r="C1874" t="s">
        <v>801</v>
      </c>
      <c r="D1874" t="s">
        <v>1658</v>
      </c>
      <c r="E1874" t="s">
        <v>1801</v>
      </c>
      <c r="F1874" t="str">
        <f>_xlfn.XLOOKUP(Table4[[#This Row],[Store_ID]],Table2[Store_ID],Table2[Region],"Unknown")</f>
        <v>North</v>
      </c>
      <c r="G1874">
        <v>1</v>
      </c>
      <c r="H1874">
        <f>IF(ISBLANK(G1874),AVERAGE(Table4[Quantity]),(G1874))</f>
        <v>1</v>
      </c>
      <c r="I1874">
        <v>803.37</v>
      </c>
      <c r="J1874">
        <f>IF(ISBLANK(I1874),AVERAGE(Table4[Unit_Price]),(I1874))</f>
        <v>803.37</v>
      </c>
      <c r="K1874">
        <v>0.3</v>
      </c>
      <c r="L1874">
        <f>Table4[[#This Row],[Quantity cleaned]]*Table4[[#This Row],[Unit Price Cleaned]]*(1-Table4[[#This Row],[Discount]])</f>
        <v>562.35899999999992</v>
      </c>
      <c r="M1874">
        <f>IF(ISBLANK(L1874),AVERAGE(Table4[Total Amount]),(L1874))</f>
        <v>562.35899999999992</v>
      </c>
      <c r="N1874" t="str">
        <f>_xlfn.XLOOKUP(Table4[[#This Row],[Product_ID]],Product_Dim[Product_ID],Product_Dim[Product_Name],"Missing")</f>
        <v>Womens Cotton Scarf</v>
      </c>
      <c r="O1874" t="str">
        <f>_xlfn.XLOOKUP(Table4[[#This Row],[Product_ID]],Product_Dim[Product_ID],Product_Dim[Category],0)</f>
        <v>Clothing</v>
      </c>
      <c r="P1874">
        <f>_xlfn.XLOOKUP(Table4[[#This Row],[Product_ID]],Product_Dim[Product_ID],Product_Dim[Cost Cleaned2],"0")</f>
        <v>113.83</v>
      </c>
      <c r="Q1874" s="4">
        <f>IFERROR(Table4[[#This Row],[Total Amount]]-Table4[[#This Row],[Cost]]*Table4[[#This Row],[Quantity]],0)</f>
        <v>448.52899999999994</v>
      </c>
    </row>
    <row r="1875" spans="1:17" x14ac:dyDescent="0.35">
      <c r="A1875" t="s">
        <v>3688</v>
      </c>
      <c r="B1875" s="1">
        <v>45886</v>
      </c>
      <c r="C1875" t="s">
        <v>139</v>
      </c>
      <c r="D1875" t="s">
        <v>1664</v>
      </c>
      <c r="E1875" t="s">
        <v>1795</v>
      </c>
      <c r="F1875" t="str">
        <f>_xlfn.XLOOKUP(Table4[[#This Row],[Store_ID]],Table2[Store_ID],Table2[Region],"Unknown")</f>
        <v>North</v>
      </c>
      <c r="G1875">
        <v>3</v>
      </c>
      <c r="H1875">
        <f>IF(ISBLANK(G1875),AVERAGE(Table4[Quantity]),(G1875))</f>
        <v>3</v>
      </c>
      <c r="I1875">
        <v>259.98</v>
      </c>
      <c r="J1875">
        <f>IF(ISBLANK(I1875),AVERAGE(Table4[Unit_Price]),(I1875))</f>
        <v>259.98</v>
      </c>
      <c r="K1875">
        <v>7.0000000000000007E-2</v>
      </c>
      <c r="L1875">
        <f>Table4[[#This Row],[Quantity cleaned]]*Table4[[#This Row],[Unit Price Cleaned]]*(1-Table4[[#This Row],[Discount]])</f>
        <v>725.3442</v>
      </c>
      <c r="M1875">
        <f>IF(ISBLANK(L1875),AVERAGE(Table4[Total Amount]),(L1875))</f>
        <v>725.3442</v>
      </c>
      <c r="N1875" t="str">
        <f>_xlfn.XLOOKUP(Table4[[#This Row],[Product_ID]],Product_Dim[Product_ID],Product_Dim[Product_Name],"Missing")</f>
        <v>Tennis Ball 3-Pack</v>
      </c>
      <c r="O1875" t="str">
        <f>_xlfn.XLOOKUP(Table4[[#This Row],[Product_ID]],Product_Dim[Product_ID],Product_Dim[Category],0)</f>
        <v>Sports</v>
      </c>
      <c r="P1875">
        <f>_xlfn.XLOOKUP(Table4[[#This Row],[Product_ID]],Product_Dim[Product_ID],Product_Dim[Cost Cleaned2],"0")</f>
        <v>103.45</v>
      </c>
      <c r="Q1875" s="4">
        <f>IFERROR(Table4[[#This Row],[Total Amount]]-Table4[[#This Row],[Cost]]*Table4[[#This Row],[Quantity]],0)</f>
        <v>414.99419999999998</v>
      </c>
    </row>
    <row r="1876" spans="1:17" x14ac:dyDescent="0.35">
      <c r="A1876" t="s">
        <v>3689</v>
      </c>
      <c r="B1876" s="1">
        <v>45426</v>
      </c>
      <c r="C1876" t="s">
        <v>423</v>
      </c>
      <c r="D1876" t="s">
        <v>1543</v>
      </c>
      <c r="E1876" t="s">
        <v>1760</v>
      </c>
      <c r="F1876" t="str">
        <f>_xlfn.XLOOKUP(Table4[[#This Row],[Store_ID]],Table2[Store_ID],Table2[Region],"Unknown")</f>
        <v>North</v>
      </c>
      <c r="G1876">
        <v>4</v>
      </c>
      <c r="H1876">
        <f>IF(ISBLANK(G1876),AVERAGE(Table4[Quantity]),(G1876))</f>
        <v>4</v>
      </c>
      <c r="I1876">
        <v>591.9</v>
      </c>
      <c r="J1876">
        <f>IF(ISBLANK(I1876),AVERAGE(Table4[Unit_Price]),(I1876))</f>
        <v>591.9</v>
      </c>
      <c r="K1876">
        <v>0.2</v>
      </c>
      <c r="L1876">
        <f>Table4[[#This Row],[Quantity cleaned]]*Table4[[#This Row],[Unit Price Cleaned]]*(1-Table4[[#This Row],[Discount]])</f>
        <v>1894.08</v>
      </c>
      <c r="M1876">
        <f>IF(ISBLANK(L1876),AVERAGE(Table4[Total Amount]),(L1876))</f>
        <v>1894.08</v>
      </c>
      <c r="N1876" t="str">
        <f>_xlfn.XLOOKUP(Table4[[#This Row],[Product_ID]],Product_Dim[Product_ID],Product_Dim[Product_Name],"Missing")</f>
        <v>Women's Casual Hoodie</v>
      </c>
      <c r="O1876" t="str">
        <f>_xlfn.XLOOKUP(Table4[[#This Row],[Product_ID]],Product_Dim[Product_ID],Product_Dim[Category],0)</f>
        <v>Clothing</v>
      </c>
      <c r="P1876">
        <f>_xlfn.XLOOKUP(Table4[[#This Row],[Product_ID]],Product_Dim[Product_ID],Product_Dim[Cost Cleaned2],"0")</f>
        <v>254.04361702127662</v>
      </c>
      <c r="Q1876" s="4">
        <f>IFERROR(Table4[[#This Row],[Total Amount]]-Table4[[#This Row],[Cost]]*Table4[[#This Row],[Quantity]],0)</f>
        <v>877.90553191489346</v>
      </c>
    </row>
    <row r="1877" spans="1:17" x14ac:dyDescent="0.35">
      <c r="A1877" t="s">
        <v>3690</v>
      </c>
      <c r="B1877" s="1">
        <v>45730</v>
      </c>
      <c r="C1877" t="s">
        <v>122</v>
      </c>
      <c r="D1877" t="s">
        <v>1662</v>
      </c>
      <c r="E1877" t="s">
        <v>1788</v>
      </c>
      <c r="F1877" t="str">
        <f>_xlfn.XLOOKUP(Table4[[#This Row],[Store_ID]],Table2[Store_ID],Table2[Region],"Unknown")</f>
        <v>North</v>
      </c>
      <c r="G1877">
        <v>2</v>
      </c>
      <c r="H1877">
        <f>IF(ISBLANK(G1877),AVERAGE(Table4[Quantity]),(G1877))</f>
        <v>2</v>
      </c>
      <c r="I1877">
        <v>396.9</v>
      </c>
      <c r="J1877">
        <f>IF(ISBLANK(I1877),AVERAGE(Table4[Unit_Price]),(I1877))</f>
        <v>396.9</v>
      </c>
      <c r="K1877">
        <v>0.18</v>
      </c>
      <c r="L1877">
        <f>Table4[[#This Row],[Quantity cleaned]]*Table4[[#This Row],[Unit Price Cleaned]]*(1-Table4[[#This Row],[Discount]])</f>
        <v>650.91600000000005</v>
      </c>
      <c r="M1877">
        <f>IF(ISBLANK(L1877),AVERAGE(Table4[Total Amount]),(L1877))</f>
        <v>650.91600000000005</v>
      </c>
      <c r="N1877" t="str">
        <f>_xlfn.XLOOKUP(Table4[[#This Row],[Product_ID]],Product_Dim[Product_ID],Product_Dim[Product_Name],"Missing")</f>
        <v>Luxury Perfume Spray</v>
      </c>
      <c r="O1877" t="str">
        <f>_xlfn.XLOOKUP(Table4[[#This Row],[Product_ID]],Product_Dim[Product_ID],Product_Dim[Category],0)</f>
        <v>Beauty</v>
      </c>
      <c r="P1877">
        <f>_xlfn.XLOOKUP(Table4[[#This Row],[Product_ID]],Product_Dim[Product_ID],Product_Dim[Cost Cleaned2],"0")</f>
        <v>482.75</v>
      </c>
      <c r="Q1877" s="4">
        <f>IFERROR(Table4[[#This Row],[Total Amount]]-Table4[[#This Row],[Cost]]*Table4[[#This Row],[Quantity]],0)</f>
        <v>-314.58399999999995</v>
      </c>
    </row>
    <row r="1878" spans="1:17" x14ac:dyDescent="0.35">
      <c r="A1878" t="s">
        <v>3691</v>
      </c>
      <c r="B1878" s="1">
        <v>45731</v>
      </c>
      <c r="C1878" t="s">
        <v>1395</v>
      </c>
      <c r="D1878" t="s">
        <v>1738</v>
      </c>
      <c r="E1878" t="s">
        <v>1755</v>
      </c>
      <c r="F1878" t="str">
        <f>_xlfn.XLOOKUP(Table4[[#This Row],[Store_ID]],Table2[Store_ID],Table2[Region],"Unknown")</f>
        <v>South</v>
      </c>
      <c r="G1878">
        <v>1</v>
      </c>
      <c r="H1878">
        <f>IF(ISBLANK(G1878),AVERAGE(Table4[Quantity]),(G1878))</f>
        <v>1</v>
      </c>
      <c r="I1878">
        <v>176.84</v>
      </c>
      <c r="J1878">
        <f>IF(ISBLANK(I1878),AVERAGE(Table4[Unit_Price]),(I1878))</f>
        <v>176.84</v>
      </c>
      <c r="K1878">
        <v>0.19</v>
      </c>
      <c r="L1878">
        <f>Table4[[#This Row],[Quantity cleaned]]*Table4[[#This Row],[Unit Price Cleaned]]*(1-Table4[[#This Row],[Discount]])</f>
        <v>143.24040000000002</v>
      </c>
      <c r="M1878">
        <f>IF(ISBLANK(L1878),AVERAGE(Table4[Total Amount]),(L1878))</f>
        <v>143.24040000000002</v>
      </c>
      <c r="N1878" t="str">
        <f>_xlfn.XLOOKUP(Table4[[#This Row],[Product_ID]],Product_Dim[Product_ID],Product_Dim[Product_Name],"Missing")</f>
        <v>Portable Bluetooth Speaker</v>
      </c>
      <c r="O1878" t="str">
        <f>_xlfn.XLOOKUP(Table4[[#This Row],[Product_ID]],Product_Dim[Product_ID],Product_Dim[Category],0)</f>
        <v>Electronics</v>
      </c>
      <c r="P1878">
        <f>_xlfn.XLOOKUP(Table4[[#This Row],[Product_ID]],Product_Dim[Product_ID],Product_Dim[Cost Cleaned2],"0")</f>
        <v>431.67</v>
      </c>
      <c r="Q1878" s="4">
        <f>IFERROR(Table4[[#This Row],[Total Amount]]-Table4[[#This Row],[Cost]]*Table4[[#This Row],[Quantity]],0)</f>
        <v>-288.42959999999999</v>
      </c>
    </row>
    <row r="1879" spans="1:17" x14ac:dyDescent="0.35">
      <c r="A1879" t="s">
        <v>3692</v>
      </c>
      <c r="B1879" s="1">
        <v>45272</v>
      </c>
      <c r="C1879" t="s">
        <v>807</v>
      </c>
      <c r="D1879" t="s">
        <v>1594</v>
      </c>
      <c r="E1879" t="s">
        <v>1746</v>
      </c>
      <c r="F1879" t="str">
        <f>_xlfn.XLOOKUP(Table4[[#This Row],[Store_ID]],Table2[Store_ID],Table2[Region],"Unknown")</f>
        <v>East</v>
      </c>
      <c r="G1879">
        <v>2</v>
      </c>
      <c r="H1879">
        <f>IF(ISBLANK(G1879),AVERAGE(Table4[Quantity]),(G1879))</f>
        <v>2</v>
      </c>
      <c r="I1879">
        <v>614.21</v>
      </c>
      <c r="J1879">
        <f>IF(ISBLANK(I1879),AVERAGE(Table4[Unit_Price]),(I1879))</f>
        <v>614.21</v>
      </c>
      <c r="K1879">
        <v>0.11</v>
      </c>
      <c r="L1879">
        <f>Table4[[#This Row],[Quantity cleaned]]*Table4[[#This Row],[Unit Price Cleaned]]*(1-Table4[[#This Row],[Discount]])</f>
        <v>1093.2938000000001</v>
      </c>
      <c r="M1879">
        <f>IF(ISBLANK(L1879),AVERAGE(Table4[Total Amount]),(L1879))</f>
        <v>1093.2938000000001</v>
      </c>
      <c r="N1879" t="str">
        <f>_xlfn.XLOOKUP(Table4[[#This Row],[Product_ID]],Product_Dim[Product_ID],Product_Dim[Product_Name],"Missing")</f>
        <v>Wireless Bluetooth Speaker</v>
      </c>
      <c r="O1879" t="str">
        <f>_xlfn.XLOOKUP(Table4[[#This Row],[Product_ID]],Product_Dim[Product_ID],Product_Dim[Category],0)</f>
        <v>Electronics</v>
      </c>
      <c r="P1879">
        <f>_xlfn.XLOOKUP(Table4[[#This Row],[Product_ID]],Product_Dim[Product_ID],Product_Dim[Cost Cleaned2],"0")</f>
        <v>322.41000000000003</v>
      </c>
      <c r="Q1879" s="4">
        <f>IFERROR(Table4[[#This Row],[Total Amount]]-Table4[[#This Row],[Cost]]*Table4[[#This Row],[Quantity]],0)</f>
        <v>448.4738000000001</v>
      </c>
    </row>
    <row r="1880" spans="1:17" x14ac:dyDescent="0.35">
      <c r="A1880" t="s">
        <v>3693</v>
      </c>
      <c r="B1880" s="1">
        <v>45584</v>
      </c>
      <c r="C1880" t="s">
        <v>376</v>
      </c>
      <c r="D1880" t="s">
        <v>1545</v>
      </c>
      <c r="E1880" t="s">
        <v>1773</v>
      </c>
      <c r="F1880" t="str">
        <f>_xlfn.XLOOKUP(Table4[[#This Row],[Store_ID]],Table2[Store_ID],Table2[Region],"Unknown")</f>
        <v>South</v>
      </c>
      <c r="G1880">
        <v>3</v>
      </c>
      <c r="H1880">
        <f>IF(ISBLANK(G1880),AVERAGE(Table4[Quantity]),(G1880))</f>
        <v>3</v>
      </c>
      <c r="I1880">
        <v>604.66</v>
      </c>
      <c r="J1880">
        <f>IF(ISBLANK(I1880),AVERAGE(Table4[Unit_Price]),(I1880))</f>
        <v>604.66</v>
      </c>
      <c r="K1880">
        <v>0.18</v>
      </c>
      <c r="L1880">
        <f>Table4[[#This Row],[Quantity cleaned]]*Table4[[#This Row],[Unit Price Cleaned]]*(1-Table4[[#This Row],[Discount]])</f>
        <v>1487.4636</v>
      </c>
      <c r="M1880">
        <f>IF(ISBLANK(L1880),AVERAGE(Table4[Total Amount]),(L1880))</f>
        <v>1487.4636</v>
      </c>
      <c r="N1880" t="str">
        <f>_xlfn.XLOOKUP(Table4[[#This Row],[Product_ID]],Product_Dim[Product_ID],Product_Dim[Product_Name],"Missing")</f>
        <v>Men's Running Jacket</v>
      </c>
      <c r="O1880" t="str">
        <f>_xlfn.XLOOKUP(Table4[[#This Row],[Product_ID]],Product_Dim[Product_ID],Product_Dim[Category],0)</f>
        <v>Clothing</v>
      </c>
      <c r="P1880">
        <f>_xlfn.XLOOKUP(Table4[[#This Row],[Product_ID]],Product_Dim[Product_ID],Product_Dim[Cost Cleaned2],"0")</f>
        <v>364.67</v>
      </c>
      <c r="Q1880" s="4">
        <f>IFERROR(Table4[[#This Row],[Total Amount]]-Table4[[#This Row],[Cost]]*Table4[[#This Row],[Quantity]],0)</f>
        <v>393.45360000000005</v>
      </c>
    </row>
    <row r="1881" spans="1:17" x14ac:dyDescent="0.35">
      <c r="A1881" t="s">
        <v>3694</v>
      </c>
      <c r="B1881" s="1">
        <v>45534</v>
      </c>
      <c r="C1881" t="s">
        <v>1525</v>
      </c>
      <c r="D1881" t="s">
        <v>1543</v>
      </c>
      <c r="E1881" t="s">
        <v>1788</v>
      </c>
      <c r="F1881" t="str">
        <f>_xlfn.XLOOKUP(Table4[[#This Row],[Store_ID]],Table2[Store_ID],Table2[Region],"Unknown")</f>
        <v>North</v>
      </c>
      <c r="G1881">
        <v>3</v>
      </c>
      <c r="H1881">
        <f>IF(ISBLANK(G1881),AVERAGE(Table4[Quantity]),(G1881))</f>
        <v>3</v>
      </c>
      <c r="I1881">
        <v>24.29</v>
      </c>
      <c r="J1881">
        <f>IF(ISBLANK(I1881),AVERAGE(Table4[Unit_Price]),(I1881))</f>
        <v>24.29</v>
      </c>
      <c r="K1881">
        <v>0.12</v>
      </c>
      <c r="L1881">
        <f>Table4[[#This Row],[Quantity cleaned]]*Table4[[#This Row],[Unit Price Cleaned]]*(1-Table4[[#This Row],[Discount]])</f>
        <v>64.125600000000006</v>
      </c>
      <c r="M1881">
        <f>IF(ISBLANK(L1881),AVERAGE(Table4[Total Amount]),(L1881))</f>
        <v>64.125600000000006</v>
      </c>
      <c r="N1881" t="str">
        <f>_xlfn.XLOOKUP(Table4[[#This Row],[Product_ID]],Product_Dim[Product_ID],Product_Dim[Product_Name],"Missing")</f>
        <v>Women's Casual Hoodie</v>
      </c>
      <c r="O1881" t="str">
        <f>_xlfn.XLOOKUP(Table4[[#This Row],[Product_ID]],Product_Dim[Product_ID],Product_Dim[Category],0)</f>
        <v>Clothing</v>
      </c>
      <c r="P1881">
        <f>_xlfn.XLOOKUP(Table4[[#This Row],[Product_ID]],Product_Dim[Product_ID],Product_Dim[Cost Cleaned2],"0")</f>
        <v>254.04361702127662</v>
      </c>
      <c r="Q1881" s="4">
        <f>IFERROR(Table4[[#This Row],[Total Amount]]-Table4[[#This Row],[Cost]]*Table4[[#This Row],[Quantity]],0)</f>
        <v>-698.00525106382986</v>
      </c>
    </row>
    <row r="1882" spans="1:17" x14ac:dyDescent="0.35">
      <c r="A1882" t="s">
        <v>3695</v>
      </c>
      <c r="B1882" s="1">
        <v>45482</v>
      </c>
      <c r="C1882" t="s">
        <v>414</v>
      </c>
      <c r="D1882" t="s">
        <v>1668</v>
      </c>
      <c r="E1882" t="s">
        <v>1786</v>
      </c>
      <c r="F1882" t="str">
        <f>_xlfn.XLOOKUP(Table4[[#This Row],[Store_ID]],Table2[Store_ID],Table2[Region],"Unknown")</f>
        <v>South</v>
      </c>
      <c r="G1882">
        <v>1</v>
      </c>
      <c r="H1882">
        <f>IF(ISBLANK(G1882),AVERAGE(Table4[Quantity]),(G1882))</f>
        <v>1</v>
      </c>
      <c r="I1882">
        <v>503.95</v>
      </c>
      <c r="J1882">
        <f>IF(ISBLANK(I1882),AVERAGE(Table4[Unit_Price]),(I1882))</f>
        <v>503.95</v>
      </c>
      <c r="K1882">
        <v>0.24</v>
      </c>
      <c r="L1882">
        <f>Table4[[#This Row],[Quantity cleaned]]*Table4[[#This Row],[Unit Price Cleaned]]*(1-Table4[[#This Row],[Discount]])</f>
        <v>383.00200000000001</v>
      </c>
      <c r="M1882">
        <f>IF(ISBLANK(L1882),AVERAGE(Table4[Total Amount]),(L1882))</f>
        <v>383.00200000000001</v>
      </c>
      <c r="N1882" t="str">
        <f>_xlfn.XLOOKUP(Table4[[#This Row],[Product_ID]],Product_Dim[Product_ID],Product_Dim[Product_Name],"Missing")</f>
        <v>Organic Sunscreen Lotion</v>
      </c>
      <c r="O1882" t="str">
        <f>_xlfn.XLOOKUP(Table4[[#This Row],[Product_ID]],Product_Dim[Product_ID],Product_Dim[Category],0)</f>
        <v>Beauty</v>
      </c>
      <c r="P1882">
        <f>_xlfn.XLOOKUP(Table4[[#This Row],[Product_ID]],Product_Dim[Product_ID],Product_Dim[Cost Cleaned2],"0")</f>
        <v>266.86</v>
      </c>
      <c r="Q1882" s="4">
        <f>IFERROR(Table4[[#This Row],[Total Amount]]-Table4[[#This Row],[Cost]]*Table4[[#This Row],[Quantity]],0)</f>
        <v>116.142</v>
      </c>
    </row>
    <row r="1883" spans="1:17" x14ac:dyDescent="0.35">
      <c r="A1883" t="s">
        <v>3696</v>
      </c>
      <c r="B1883" s="1">
        <v>45475</v>
      </c>
      <c r="C1883" t="s">
        <v>1000</v>
      </c>
      <c r="D1883" t="s">
        <v>1644</v>
      </c>
      <c r="E1883" t="s">
        <v>1793</v>
      </c>
      <c r="F1883" t="str">
        <f>_xlfn.XLOOKUP(Table4[[#This Row],[Store_ID]],Table2[Store_ID],Table2[Region],"Unknown")</f>
        <v>South</v>
      </c>
      <c r="G1883">
        <v>4</v>
      </c>
      <c r="H1883">
        <f>IF(ISBLANK(G1883),AVERAGE(Table4[Quantity]),(G1883))</f>
        <v>4</v>
      </c>
      <c r="I1883">
        <v>860.78</v>
      </c>
      <c r="J1883">
        <f>IF(ISBLANK(I1883),AVERAGE(Table4[Unit_Price]),(I1883))</f>
        <v>860.78</v>
      </c>
      <c r="K1883">
        <v>0.03</v>
      </c>
      <c r="L1883">
        <f>Table4[[#This Row],[Quantity cleaned]]*Table4[[#This Row],[Unit Price Cleaned]]*(1-Table4[[#This Row],[Discount]])</f>
        <v>3339.8263999999999</v>
      </c>
      <c r="M1883">
        <f>IF(ISBLANK(L1883),AVERAGE(Table4[Total Amount]),(L1883))</f>
        <v>3339.8263999999999</v>
      </c>
      <c r="N1883" t="str">
        <f>_xlfn.XLOOKUP(Table4[[#This Row],[Product_ID]],Product_Dim[Product_ID],Product_Dim[Product_Name],"Missing")</f>
        <v>HDMI Cable – 2m</v>
      </c>
      <c r="O1883" t="str">
        <f>_xlfn.XLOOKUP(Table4[[#This Row],[Product_ID]],Product_Dim[Product_ID],Product_Dim[Category],0)</f>
        <v>Electronics</v>
      </c>
      <c r="P1883">
        <f>_xlfn.XLOOKUP(Table4[[#This Row],[Product_ID]],Product_Dim[Product_ID],Product_Dim[Cost Cleaned2],"0")</f>
        <v>88.49</v>
      </c>
      <c r="Q1883" s="4">
        <f>IFERROR(Table4[[#This Row],[Total Amount]]-Table4[[#This Row],[Cost]]*Table4[[#This Row],[Quantity]],0)</f>
        <v>2985.8663999999999</v>
      </c>
    </row>
    <row r="1884" spans="1:17" x14ac:dyDescent="0.35">
      <c r="A1884" t="s">
        <v>3697</v>
      </c>
      <c r="B1884" s="1">
        <v>45234</v>
      </c>
      <c r="C1884" t="s">
        <v>641</v>
      </c>
      <c r="D1884" t="s">
        <v>1626</v>
      </c>
      <c r="E1884" t="s">
        <v>1760</v>
      </c>
      <c r="F1884" t="str">
        <f>_xlfn.XLOOKUP(Table4[[#This Row],[Store_ID]],Table2[Store_ID],Table2[Region],"Unknown")</f>
        <v>North</v>
      </c>
      <c r="G1884">
        <v>3</v>
      </c>
      <c r="H1884">
        <f>IF(ISBLANK(G1884),AVERAGE(Table4[Quantity]),(G1884))</f>
        <v>3</v>
      </c>
      <c r="I1884">
        <v>41.97</v>
      </c>
      <c r="J1884">
        <f>IF(ISBLANK(I1884),AVERAGE(Table4[Unit_Price]),(I1884))</f>
        <v>41.97</v>
      </c>
      <c r="K1884">
        <v>0.03</v>
      </c>
      <c r="L1884">
        <f>Table4[[#This Row],[Quantity cleaned]]*Table4[[#This Row],[Unit Price Cleaned]]*(1-Table4[[#This Row],[Discount]])</f>
        <v>122.1327</v>
      </c>
      <c r="M1884">
        <f>IF(ISBLANK(L1884),AVERAGE(Table4[Total Amount]),(L1884))</f>
        <v>122.1327</v>
      </c>
      <c r="N1884" t="str">
        <f>_xlfn.XLOOKUP(Table4[[#This Row],[Product_ID]],Product_Dim[Product_ID],Product_Dim[Product_Name],"Missing")</f>
        <v>Smart Home WiFi Camera</v>
      </c>
      <c r="O1884" t="str">
        <f>_xlfn.XLOOKUP(Table4[[#This Row],[Product_ID]],Product_Dim[Product_ID],Product_Dim[Category],0)</f>
        <v>Electronics</v>
      </c>
      <c r="P1884">
        <f>_xlfn.XLOOKUP(Table4[[#This Row],[Product_ID]],Product_Dim[Product_ID],Product_Dim[Cost Cleaned2],"0")</f>
        <v>450.71</v>
      </c>
      <c r="Q1884" s="4">
        <f>IFERROR(Table4[[#This Row],[Total Amount]]-Table4[[#This Row],[Cost]]*Table4[[#This Row],[Quantity]],0)</f>
        <v>-1229.9973</v>
      </c>
    </row>
    <row r="1885" spans="1:17" x14ac:dyDescent="0.35">
      <c r="A1885" t="s">
        <v>3698</v>
      </c>
      <c r="B1885" s="1">
        <v>45397</v>
      </c>
      <c r="C1885" t="s">
        <v>129</v>
      </c>
      <c r="D1885" t="s">
        <v>1572</v>
      </c>
      <c r="E1885" t="s">
        <v>1767</v>
      </c>
      <c r="F1885" t="str">
        <f>_xlfn.XLOOKUP(Table4[[#This Row],[Store_ID]],Table2[Store_ID],Table2[Region],"Unknown")</f>
        <v>North</v>
      </c>
      <c r="G1885">
        <v>1</v>
      </c>
      <c r="H1885">
        <f>IF(ISBLANK(G1885),AVERAGE(Table4[Quantity]),(G1885))</f>
        <v>1</v>
      </c>
      <c r="I1885">
        <v>649.59</v>
      </c>
      <c r="J1885">
        <f>IF(ISBLANK(I1885),AVERAGE(Table4[Unit_Price]),(I1885))</f>
        <v>649.59</v>
      </c>
      <c r="K1885">
        <v>0.12</v>
      </c>
      <c r="L1885">
        <f>Table4[[#This Row],[Quantity cleaned]]*Table4[[#This Row],[Unit Price Cleaned]]*(1-Table4[[#This Row],[Discount]])</f>
        <v>571.63920000000007</v>
      </c>
      <c r="M1885">
        <f>IF(ISBLANK(L1885),AVERAGE(Table4[Total Amount]),(L1885))</f>
        <v>571.63920000000007</v>
      </c>
      <c r="N1885" t="str">
        <f>_xlfn.XLOOKUP(Table4[[#This Row],[Product_ID]],Product_Dim[Product_ID],Product_Dim[Product_Name],"Missing")</f>
        <v>4K Home Projector</v>
      </c>
      <c r="O1885" t="str">
        <f>_xlfn.XLOOKUP(Table4[[#This Row],[Product_ID]],Product_Dim[Product_ID],Product_Dim[Category],0)</f>
        <v>Electronics</v>
      </c>
      <c r="P1885">
        <f>_xlfn.XLOOKUP(Table4[[#This Row],[Product_ID]],Product_Dim[Product_ID],Product_Dim[Cost Cleaned2],"0")</f>
        <v>465.34</v>
      </c>
      <c r="Q1885" s="4">
        <f>IFERROR(Table4[[#This Row],[Total Amount]]-Table4[[#This Row],[Cost]]*Table4[[#This Row],[Quantity]],0)</f>
        <v>106.2992000000001</v>
      </c>
    </row>
    <row r="1886" spans="1:17" x14ac:dyDescent="0.35">
      <c r="A1886" t="s">
        <v>3699</v>
      </c>
      <c r="B1886" s="1">
        <v>45502</v>
      </c>
      <c r="C1886" t="s">
        <v>197</v>
      </c>
      <c r="D1886" t="s">
        <v>1668</v>
      </c>
      <c r="E1886" t="s">
        <v>1780</v>
      </c>
      <c r="F1886" t="str">
        <f>_xlfn.XLOOKUP(Table4[[#This Row],[Store_ID]],Table2[Store_ID],Table2[Region],"Unknown")</f>
        <v>South</v>
      </c>
      <c r="G1886">
        <v>2</v>
      </c>
      <c r="H1886">
        <f>IF(ISBLANK(G1886),AVERAGE(Table4[Quantity]),(G1886))</f>
        <v>2</v>
      </c>
      <c r="I1886">
        <v>386.09</v>
      </c>
      <c r="J1886">
        <f>IF(ISBLANK(I1886),AVERAGE(Table4[Unit_Price]),(I1886))</f>
        <v>386.09</v>
      </c>
      <c r="K1886">
        <v>0.19</v>
      </c>
      <c r="L1886">
        <f>Table4[[#This Row],[Quantity cleaned]]*Table4[[#This Row],[Unit Price Cleaned]]*(1-Table4[[#This Row],[Discount]])</f>
        <v>625.46579999999994</v>
      </c>
      <c r="M1886">
        <f>IF(ISBLANK(L1886),AVERAGE(Table4[Total Amount]),(L1886))</f>
        <v>625.46579999999994</v>
      </c>
      <c r="N1886" t="str">
        <f>_xlfn.XLOOKUP(Table4[[#This Row],[Product_ID]],Product_Dim[Product_ID],Product_Dim[Product_Name],"Missing")</f>
        <v>Organic Sunscreen Lotion</v>
      </c>
      <c r="O1886" t="str">
        <f>_xlfn.XLOOKUP(Table4[[#This Row],[Product_ID]],Product_Dim[Product_ID],Product_Dim[Category],0)</f>
        <v>Beauty</v>
      </c>
      <c r="P1886">
        <f>_xlfn.XLOOKUP(Table4[[#This Row],[Product_ID]],Product_Dim[Product_ID],Product_Dim[Cost Cleaned2],"0")</f>
        <v>266.86</v>
      </c>
      <c r="Q1886" s="4">
        <f>IFERROR(Table4[[#This Row],[Total Amount]]-Table4[[#This Row],[Cost]]*Table4[[#This Row],[Quantity]],0)</f>
        <v>91.745799999999917</v>
      </c>
    </row>
    <row r="1887" spans="1:17" x14ac:dyDescent="0.35">
      <c r="A1887" t="s">
        <v>3700</v>
      </c>
      <c r="B1887" s="1">
        <v>45644</v>
      </c>
      <c r="C1887" t="s">
        <v>348</v>
      </c>
      <c r="D1887" t="s">
        <v>1644</v>
      </c>
      <c r="E1887" t="s">
        <v>1788</v>
      </c>
      <c r="F1887" t="str">
        <f>_xlfn.XLOOKUP(Table4[[#This Row],[Store_ID]],Table2[Store_ID],Table2[Region],"Unknown")</f>
        <v>North</v>
      </c>
      <c r="G1887">
        <v>1</v>
      </c>
      <c r="H1887">
        <f>IF(ISBLANK(G1887),AVERAGE(Table4[Quantity]),(G1887))</f>
        <v>1</v>
      </c>
      <c r="I1887">
        <v>891.62</v>
      </c>
      <c r="J1887">
        <f>IF(ISBLANK(I1887),AVERAGE(Table4[Unit_Price]),(I1887))</f>
        <v>891.62</v>
      </c>
      <c r="K1887">
        <v>0.06</v>
      </c>
      <c r="L1887">
        <f>Table4[[#This Row],[Quantity cleaned]]*Table4[[#This Row],[Unit Price Cleaned]]*(1-Table4[[#This Row],[Discount]])</f>
        <v>838.12279999999998</v>
      </c>
      <c r="M1887">
        <f>IF(ISBLANK(L1887),AVERAGE(Table4[Total Amount]),(L1887))</f>
        <v>838.12279999999998</v>
      </c>
      <c r="N1887" t="str">
        <f>_xlfn.XLOOKUP(Table4[[#This Row],[Product_ID]],Product_Dim[Product_ID],Product_Dim[Product_Name],"Missing")</f>
        <v>HDMI Cable – 2m</v>
      </c>
      <c r="O1887" t="str">
        <f>_xlfn.XLOOKUP(Table4[[#This Row],[Product_ID]],Product_Dim[Product_ID],Product_Dim[Category],0)</f>
        <v>Electronics</v>
      </c>
      <c r="P1887">
        <f>_xlfn.XLOOKUP(Table4[[#This Row],[Product_ID]],Product_Dim[Product_ID],Product_Dim[Cost Cleaned2],"0")</f>
        <v>88.49</v>
      </c>
      <c r="Q1887" s="4">
        <f>IFERROR(Table4[[#This Row],[Total Amount]]-Table4[[#This Row],[Cost]]*Table4[[#This Row],[Quantity]],0)</f>
        <v>749.63279999999997</v>
      </c>
    </row>
    <row r="1888" spans="1:17" x14ac:dyDescent="0.35">
      <c r="A1888" t="s">
        <v>3701</v>
      </c>
      <c r="B1888" s="1">
        <v>45617</v>
      </c>
      <c r="C1888" t="s">
        <v>1185</v>
      </c>
      <c r="D1888" t="s">
        <v>1670</v>
      </c>
      <c r="E1888" t="s">
        <v>1795</v>
      </c>
      <c r="F1888" t="str">
        <f>_xlfn.XLOOKUP(Table4[[#This Row],[Store_ID]],Table2[Store_ID],Table2[Region],"Unknown")</f>
        <v>North</v>
      </c>
      <c r="G1888">
        <v>2</v>
      </c>
      <c r="H1888">
        <f>IF(ISBLANK(G1888),AVERAGE(Table4[Quantity]),(G1888))</f>
        <v>2</v>
      </c>
      <c r="I1888">
        <v>558.9</v>
      </c>
      <c r="J1888">
        <f>IF(ISBLANK(I1888),AVERAGE(Table4[Unit_Price]),(I1888))</f>
        <v>558.9</v>
      </c>
      <c r="K1888">
        <v>0.05</v>
      </c>
      <c r="L1888">
        <f>Table4[[#This Row],[Quantity cleaned]]*Table4[[#This Row],[Unit Price Cleaned]]*(1-Table4[[#This Row],[Discount]])</f>
        <v>1061.9099999999999</v>
      </c>
      <c r="M1888">
        <f>IF(ISBLANK(L1888),AVERAGE(Table4[Total Amount]),(L1888))</f>
        <v>1061.9099999999999</v>
      </c>
      <c r="N1888" t="str">
        <f>_xlfn.XLOOKUP(Table4[[#This Row],[Product_ID]],Product_Dim[Product_ID],Product_Dim[Product_Name],"Missing")</f>
        <v>Matte Lipstick Set</v>
      </c>
      <c r="O1888" t="str">
        <f>_xlfn.XLOOKUP(Table4[[#This Row],[Product_ID]],Product_Dim[Product_ID],Product_Dim[Category],0)</f>
        <v>Beauty</v>
      </c>
      <c r="P1888">
        <f>_xlfn.XLOOKUP(Table4[[#This Row],[Product_ID]],Product_Dim[Product_ID],Product_Dim[Cost Cleaned2],"0")</f>
        <v>299.11</v>
      </c>
      <c r="Q1888" s="4">
        <f>IFERROR(Table4[[#This Row],[Total Amount]]-Table4[[#This Row],[Cost]]*Table4[[#This Row],[Quantity]],0)</f>
        <v>463.68999999999983</v>
      </c>
    </row>
    <row r="1889" spans="1:17" x14ac:dyDescent="0.35">
      <c r="A1889" t="s">
        <v>3702</v>
      </c>
      <c r="B1889" s="1">
        <v>45797</v>
      </c>
      <c r="C1889" t="s">
        <v>1099</v>
      </c>
      <c r="D1889" t="s">
        <v>1540</v>
      </c>
      <c r="E1889" t="s">
        <v>1760</v>
      </c>
      <c r="F1889" t="str">
        <f>_xlfn.XLOOKUP(Table4[[#This Row],[Store_ID]],Table2[Store_ID],Table2[Region],"Unknown")</f>
        <v>North</v>
      </c>
      <c r="G1889">
        <v>2</v>
      </c>
      <c r="H1889">
        <f>IF(ISBLANK(G1889),AVERAGE(Table4[Quantity]),(G1889))</f>
        <v>2</v>
      </c>
      <c r="I1889">
        <v>99.04</v>
      </c>
      <c r="J1889">
        <f>IF(ISBLANK(I1889),AVERAGE(Table4[Unit_Price]),(I1889))</f>
        <v>99.04</v>
      </c>
      <c r="K1889">
        <v>0.26</v>
      </c>
      <c r="L1889">
        <f>Table4[[#This Row],[Quantity cleaned]]*Table4[[#This Row],[Unit Price Cleaned]]*(1-Table4[[#This Row],[Discount]])</f>
        <v>146.57920000000001</v>
      </c>
      <c r="M1889">
        <f>IF(ISBLANK(L1889),AVERAGE(Table4[Total Amount]),(L1889))</f>
        <v>146.57920000000001</v>
      </c>
      <c r="N1889" t="str">
        <f>_xlfn.XLOOKUP(Table4[[#This Row],[Product_ID]],Product_Dim[Product_ID],Product_Dim[Product_Name],"Missing")</f>
        <v>Men's Graphic T-Shirt</v>
      </c>
      <c r="O1889" t="str">
        <f>_xlfn.XLOOKUP(Table4[[#This Row],[Product_ID]],Product_Dim[Product_ID],Product_Dim[Category],0)</f>
        <v>Clothing</v>
      </c>
      <c r="P1889">
        <f>_xlfn.XLOOKUP(Table4[[#This Row],[Product_ID]],Product_Dim[Product_ID],Product_Dim[Cost Cleaned2],"0")</f>
        <v>342.56</v>
      </c>
      <c r="Q1889" s="4">
        <f>IFERROR(Table4[[#This Row],[Total Amount]]-Table4[[#This Row],[Cost]]*Table4[[#This Row],[Quantity]],0)</f>
        <v>-538.54079999999999</v>
      </c>
    </row>
    <row r="1890" spans="1:17" x14ac:dyDescent="0.35">
      <c r="A1890" t="s">
        <v>3703</v>
      </c>
      <c r="B1890" s="1">
        <v>45740</v>
      </c>
      <c r="C1890" t="s">
        <v>918</v>
      </c>
      <c r="D1890" t="s">
        <v>1545</v>
      </c>
      <c r="E1890" t="s">
        <v>1776</v>
      </c>
      <c r="F1890" t="str">
        <f>_xlfn.XLOOKUP(Table4[[#This Row],[Store_ID]],Table2[Store_ID],Table2[Region],"Unknown")</f>
        <v>West</v>
      </c>
      <c r="G1890">
        <v>4</v>
      </c>
      <c r="H1890">
        <f>IF(ISBLANK(G1890),AVERAGE(Table4[Quantity]),(G1890))</f>
        <v>4</v>
      </c>
      <c r="I1890">
        <v>625.13</v>
      </c>
      <c r="J1890">
        <f>IF(ISBLANK(I1890),AVERAGE(Table4[Unit_Price]),(I1890))</f>
        <v>625.13</v>
      </c>
      <c r="K1890">
        <v>0.06</v>
      </c>
      <c r="L1890">
        <f>Table4[[#This Row],[Quantity cleaned]]*Table4[[#This Row],[Unit Price Cleaned]]*(1-Table4[[#This Row],[Discount]])</f>
        <v>2350.4887999999996</v>
      </c>
      <c r="M1890">
        <f>IF(ISBLANK(L1890),AVERAGE(Table4[Total Amount]),(L1890))</f>
        <v>2350.4887999999996</v>
      </c>
      <c r="N1890" t="str">
        <f>_xlfn.XLOOKUP(Table4[[#This Row],[Product_ID]],Product_Dim[Product_ID],Product_Dim[Product_Name],"Missing")</f>
        <v>Men's Running Jacket</v>
      </c>
      <c r="O1890" t="str">
        <f>_xlfn.XLOOKUP(Table4[[#This Row],[Product_ID]],Product_Dim[Product_ID],Product_Dim[Category],0)</f>
        <v>Clothing</v>
      </c>
      <c r="P1890">
        <f>_xlfn.XLOOKUP(Table4[[#This Row],[Product_ID]],Product_Dim[Product_ID],Product_Dim[Cost Cleaned2],"0")</f>
        <v>364.67</v>
      </c>
      <c r="Q1890" s="4">
        <f>IFERROR(Table4[[#This Row],[Total Amount]]-Table4[[#This Row],[Cost]]*Table4[[#This Row],[Quantity]],0)</f>
        <v>891.80879999999956</v>
      </c>
    </row>
    <row r="1891" spans="1:17" x14ac:dyDescent="0.35">
      <c r="A1891" t="s">
        <v>3704</v>
      </c>
      <c r="B1891" s="1">
        <v>45824</v>
      </c>
      <c r="C1891" t="s">
        <v>139</v>
      </c>
      <c r="D1891" t="s">
        <v>1622</v>
      </c>
      <c r="E1891" t="s">
        <v>1804</v>
      </c>
      <c r="F1891" t="str">
        <f>_xlfn.XLOOKUP(Table4[[#This Row],[Store_ID]],Table2[Store_ID],Table2[Region],"Unknown")</f>
        <v>East</v>
      </c>
      <c r="G1891">
        <v>4</v>
      </c>
      <c r="H1891">
        <f>IF(ISBLANK(G1891),AVERAGE(Table4[Quantity]),(G1891))</f>
        <v>4</v>
      </c>
      <c r="I1891">
        <v>38.380000000000003</v>
      </c>
      <c r="J1891">
        <f>IF(ISBLANK(I1891),AVERAGE(Table4[Unit_Price]),(I1891))</f>
        <v>38.380000000000003</v>
      </c>
      <c r="K1891">
        <v>0.16</v>
      </c>
      <c r="L1891">
        <f>Table4[[#This Row],[Quantity cleaned]]*Table4[[#This Row],[Unit Price Cleaned]]*(1-Table4[[#This Row],[Discount]])</f>
        <v>128.95680000000002</v>
      </c>
      <c r="M1891">
        <f>IF(ISBLANK(L1891),AVERAGE(Table4[Total Amount]),(L1891))</f>
        <v>128.95680000000002</v>
      </c>
      <c r="N1891" t="str">
        <f>_xlfn.XLOOKUP(Table4[[#This Row],[Product_ID]],Product_Dim[Product_ID],Product_Dim[Product_Name],"Missing")</f>
        <v>Noise-Canceling Headphones</v>
      </c>
      <c r="O1891" t="str">
        <f>_xlfn.XLOOKUP(Table4[[#This Row],[Product_ID]],Product_Dim[Product_ID],Product_Dim[Category],0)</f>
        <v>Electronics</v>
      </c>
      <c r="P1891">
        <f>_xlfn.XLOOKUP(Table4[[#This Row],[Product_ID]],Product_Dim[Product_ID],Product_Dim[Cost Cleaned2],"0")</f>
        <v>38.520000000000003</v>
      </c>
      <c r="Q1891" s="4">
        <f>IFERROR(Table4[[#This Row],[Total Amount]]-Table4[[#This Row],[Cost]]*Table4[[#This Row],[Quantity]],0)</f>
        <v>-25.123199999999997</v>
      </c>
    </row>
    <row r="1892" spans="1:17" x14ac:dyDescent="0.35">
      <c r="A1892" t="s">
        <v>3705</v>
      </c>
      <c r="B1892" s="1">
        <v>45404</v>
      </c>
      <c r="C1892" t="s">
        <v>1508</v>
      </c>
      <c r="D1892" t="s">
        <v>1730</v>
      </c>
      <c r="E1892" t="s">
        <v>1783</v>
      </c>
      <c r="F1892" t="str">
        <f>_xlfn.XLOOKUP(Table4[[#This Row],[Store_ID]],Table2[Store_ID],Table2[Region],"Unknown")</f>
        <v>East</v>
      </c>
      <c r="G1892">
        <v>4</v>
      </c>
      <c r="H1892">
        <f>IF(ISBLANK(G1892),AVERAGE(Table4[Quantity]),(G1892))</f>
        <v>4</v>
      </c>
      <c r="I1892">
        <v>731.72</v>
      </c>
      <c r="J1892">
        <f>IF(ISBLANK(I1892),AVERAGE(Table4[Unit_Price]),(I1892))</f>
        <v>731.72</v>
      </c>
      <c r="K1892">
        <v>0.22</v>
      </c>
      <c r="L1892">
        <f>Table4[[#This Row],[Quantity cleaned]]*Table4[[#This Row],[Unit Price Cleaned]]*(1-Table4[[#This Row],[Discount]])</f>
        <v>2282.9664000000002</v>
      </c>
      <c r="M1892">
        <f>IF(ISBLANK(L1892),AVERAGE(Table4[Total Amount]),(L1892))</f>
        <v>2282.9664000000002</v>
      </c>
      <c r="N1892" t="str">
        <f>_xlfn.XLOOKUP(Table4[[#This Row],[Product_ID]],Product_Dim[Product_ID],Product_Dim[Product_Name],"Missing")</f>
        <v>Vitamin E Body Lotion</v>
      </c>
      <c r="O1892" t="str">
        <f>_xlfn.XLOOKUP(Table4[[#This Row],[Product_ID]],Product_Dim[Product_ID],Product_Dim[Category],0)</f>
        <v>Beauty</v>
      </c>
      <c r="P1892">
        <f>_xlfn.XLOOKUP(Table4[[#This Row],[Product_ID]],Product_Dim[Product_ID],Product_Dim[Cost Cleaned2],"0")</f>
        <v>358.47</v>
      </c>
      <c r="Q1892" s="4">
        <f>IFERROR(Table4[[#This Row],[Total Amount]]-Table4[[#This Row],[Cost]]*Table4[[#This Row],[Quantity]],0)</f>
        <v>849.08640000000014</v>
      </c>
    </row>
    <row r="1893" spans="1:17" x14ac:dyDescent="0.35">
      <c r="A1893" t="s">
        <v>3706</v>
      </c>
      <c r="B1893" s="1">
        <v>45916</v>
      </c>
      <c r="C1893" t="s">
        <v>1406</v>
      </c>
      <c r="D1893" t="s">
        <v>1704</v>
      </c>
      <c r="E1893" t="s">
        <v>1807</v>
      </c>
      <c r="F1893" t="str">
        <f>_xlfn.XLOOKUP(Table4[[#This Row],[Store_ID]],Table2[Store_ID],Table2[Region],"Unknown")</f>
        <v>East</v>
      </c>
      <c r="G1893">
        <v>3</v>
      </c>
      <c r="H1893">
        <f>IF(ISBLANK(G1893),AVERAGE(Table4[Quantity]),(G1893))</f>
        <v>3</v>
      </c>
      <c r="I1893">
        <v>825.33</v>
      </c>
      <c r="J1893">
        <f>IF(ISBLANK(I1893),AVERAGE(Table4[Unit_Price]),(I1893))</f>
        <v>825.33</v>
      </c>
      <c r="K1893">
        <v>0.21</v>
      </c>
      <c r="L1893">
        <f>Table4[[#This Row],[Quantity cleaned]]*Table4[[#This Row],[Unit Price Cleaned]]*(1-Table4[[#This Row],[Discount]])</f>
        <v>1956.0321000000004</v>
      </c>
      <c r="M1893">
        <f>IF(ISBLANK(L1893),AVERAGE(Table4[Total Amount]),(L1893))</f>
        <v>1956.0321000000004</v>
      </c>
      <c r="N1893" t="str">
        <f>_xlfn.XLOOKUP(Table4[[#This Row],[Product_ID]],Product_Dim[Product_ID],Product_Dim[Product_Name],"Missing")</f>
        <v>Badminton Racket Set</v>
      </c>
      <c r="O1893" t="str">
        <f>_xlfn.XLOOKUP(Table4[[#This Row],[Product_ID]],Product_Dim[Product_ID],Product_Dim[Category],0)</f>
        <v>Sports</v>
      </c>
      <c r="P1893">
        <f>_xlfn.XLOOKUP(Table4[[#This Row],[Product_ID]],Product_Dim[Product_ID],Product_Dim[Cost Cleaned2],"0")</f>
        <v>285.54000000000002</v>
      </c>
      <c r="Q1893" s="4">
        <f>IFERROR(Table4[[#This Row],[Total Amount]]-Table4[[#This Row],[Cost]]*Table4[[#This Row],[Quantity]],0)</f>
        <v>1099.4121000000002</v>
      </c>
    </row>
    <row r="1894" spans="1:17" x14ac:dyDescent="0.35">
      <c r="A1894" t="s">
        <v>3707</v>
      </c>
      <c r="B1894" s="1">
        <v>45269</v>
      </c>
      <c r="C1894" t="s">
        <v>216</v>
      </c>
      <c r="D1894" t="s">
        <v>1682</v>
      </c>
      <c r="E1894" t="s">
        <v>1793</v>
      </c>
      <c r="F1894" t="str">
        <f>_xlfn.XLOOKUP(Table4[[#This Row],[Store_ID]],Table2[Store_ID],Table2[Region],"Unknown")</f>
        <v>South</v>
      </c>
      <c r="G1894">
        <v>2</v>
      </c>
      <c r="H1894">
        <f>IF(ISBLANK(G1894),AVERAGE(Table4[Quantity]),(G1894))</f>
        <v>2</v>
      </c>
      <c r="I1894">
        <v>47.3</v>
      </c>
      <c r="J1894">
        <f>IF(ISBLANK(I1894),AVERAGE(Table4[Unit_Price]),(I1894))</f>
        <v>47.3</v>
      </c>
      <c r="K1894">
        <v>0.01</v>
      </c>
      <c r="L1894">
        <f>Table4[[#This Row],[Quantity cleaned]]*Table4[[#This Row],[Unit Price Cleaned]]*(1-Table4[[#This Row],[Discount]])</f>
        <v>93.653999999999996</v>
      </c>
      <c r="M1894">
        <f>IF(ISBLANK(L1894),AVERAGE(Table4[Total Amount]),(L1894))</f>
        <v>93.653999999999996</v>
      </c>
      <c r="N1894" t="str">
        <f>_xlfn.XLOOKUP(Table4[[#This Row],[Product_ID]],Product_Dim[Product_ID],Product_Dim[Product_Name],"Missing")</f>
        <v>Kitchen Storage Rack</v>
      </c>
      <c r="O1894" t="str">
        <f>_xlfn.XLOOKUP(Table4[[#This Row],[Product_ID]],Product_Dim[Product_ID],Product_Dim[Category],0)</f>
        <v>Home</v>
      </c>
      <c r="P1894">
        <f>_xlfn.XLOOKUP(Table4[[#This Row],[Product_ID]],Product_Dim[Product_ID],Product_Dim[Cost Cleaned2],"0")</f>
        <v>138.05000000000001</v>
      </c>
      <c r="Q1894" s="4">
        <f>IFERROR(Table4[[#This Row],[Total Amount]]-Table4[[#This Row],[Cost]]*Table4[[#This Row],[Quantity]],0)</f>
        <v>-182.44600000000003</v>
      </c>
    </row>
    <row r="1895" spans="1:17" x14ac:dyDescent="0.35">
      <c r="A1895" t="s">
        <v>3708</v>
      </c>
      <c r="B1895" s="1">
        <v>45493</v>
      </c>
      <c r="C1895" t="s">
        <v>563</v>
      </c>
      <c r="D1895" t="s">
        <v>1686</v>
      </c>
      <c r="E1895" t="s">
        <v>1801</v>
      </c>
      <c r="F1895" t="str">
        <f>_xlfn.XLOOKUP(Table4[[#This Row],[Store_ID]],Table2[Store_ID],Table2[Region],"Unknown")</f>
        <v>North</v>
      </c>
      <c r="G1895">
        <v>1</v>
      </c>
      <c r="H1895">
        <f>IF(ISBLANK(G1895),AVERAGE(Table4[Quantity]),(G1895))</f>
        <v>1</v>
      </c>
      <c r="I1895">
        <v>389.12</v>
      </c>
      <c r="J1895">
        <f>IF(ISBLANK(I1895),AVERAGE(Table4[Unit_Price]),(I1895))</f>
        <v>389.12</v>
      </c>
      <c r="K1895">
        <v>0.18</v>
      </c>
      <c r="L1895">
        <f>Table4[[#This Row],[Quantity cleaned]]*Table4[[#This Row],[Unit Price Cleaned]]*(1-Table4[[#This Row],[Discount]])</f>
        <v>319.07840000000004</v>
      </c>
      <c r="M1895">
        <f>IF(ISBLANK(L1895),AVERAGE(Table4[Total Amount]),(L1895))</f>
        <v>319.07840000000004</v>
      </c>
      <c r="N1895" t="str">
        <f>_xlfn.XLOOKUP(Table4[[#This Row],[Product_ID]],Product_Dim[Product_ID],Product_Dim[Product_Name],"Missing")</f>
        <v>Professional Jump Rope</v>
      </c>
      <c r="O1895" t="str">
        <f>_xlfn.XLOOKUP(Table4[[#This Row],[Product_ID]],Product_Dim[Product_ID],Product_Dim[Category],0)</f>
        <v>Sports</v>
      </c>
      <c r="P1895">
        <f>_xlfn.XLOOKUP(Table4[[#This Row],[Product_ID]],Product_Dim[Product_ID],Product_Dim[Cost Cleaned2],"0")</f>
        <v>477.61</v>
      </c>
      <c r="Q1895" s="4">
        <f>IFERROR(Table4[[#This Row],[Total Amount]]-Table4[[#This Row],[Cost]]*Table4[[#This Row],[Quantity]],0)</f>
        <v>-158.53159999999997</v>
      </c>
    </row>
    <row r="1896" spans="1:17" x14ac:dyDescent="0.35">
      <c r="A1896" t="s">
        <v>3709</v>
      </c>
      <c r="B1896" s="1">
        <v>45558</v>
      </c>
      <c r="C1896" t="s">
        <v>1409</v>
      </c>
      <c r="D1896" t="s">
        <v>1706</v>
      </c>
      <c r="E1896" t="s">
        <v>1804</v>
      </c>
      <c r="F1896" t="str">
        <f>_xlfn.XLOOKUP(Table4[[#This Row],[Store_ID]],Table2[Store_ID],Table2[Region],"Unknown")</f>
        <v>East</v>
      </c>
      <c r="G1896">
        <v>3</v>
      </c>
      <c r="H1896">
        <f>IF(ISBLANK(G1896),AVERAGE(Table4[Quantity]),(G1896))</f>
        <v>3</v>
      </c>
      <c r="I1896">
        <v>543.83000000000004</v>
      </c>
      <c r="J1896">
        <f>IF(ISBLANK(I1896),AVERAGE(Table4[Unit_Price]),(I1896))</f>
        <v>543.83000000000004</v>
      </c>
      <c r="K1896">
        <v>0.05</v>
      </c>
      <c r="L1896">
        <f>Table4[[#This Row],[Quantity cleaned]]*Table4[[#This Row],[Unit Price Cleaned]]*(1-Table4[[#This Row],[Discount]])</f>
        <v>1549.9155000000001</v>
      </c>
      <c r="M1896">
        <f>IF(ISBLANK(L1896),AVERAGE(Table4[Total Amount]),(L1896))</f>
        <v>1549.9155000000001</v>
      </c>
      <c r="N1896" t="str">
        <f>_xlfn.XLOOKUP(Table4[[#This Row],[Product_ID]],Product_Dim[Product_ID],Product_Dim[Product_Name],"Missing")</f>
        <v>Fitness Resistance Bands</v>
      </c>
      <c r="O1896" t="str">
        <f>_xlfn.XLOOKUP(Table4[[#This Row],[Product_ID]],Product_Dim[Product_ID],Product_Dim[Category],0)</f>
        <v>Sports</v>
      </c>
      <c r="P1896">
        <f>_xlfn.XLOOKUP(Table4[[#This Row],[Product_ID]],Product_Dim[Product_ID],Product_Dim[Cost Cleaned2],"0")</f>
        <v>152.91999999999999</v>
      </c>
      <c r="Q1896" s="4">
        <f>IFERROR(Table4[[#This Row],[Total Amount]]-Table4[[#This Row],[Cost]]*Table4[[#This Row],[Quantity]],0)</f>
        <v>1091.1555000000001</v>
      </c>
    </row>
    <row r="1897" spans="1:17" x14ac:dyDescent="0.35">
      <c r="A1897" t="s">
        <v>3710</v>
      </c>
      <c r="B1897" s="1">
        <v>45423</v>
      </c>
      <c r="C1897" t="s">
        <v>98</v>
      </c>
      <c r="D1897" t="s">
        <v>1570</v>
      </c>
      <c r="E1897" t="s">
        <v>1751</v>
      </c>
      <c r="F1897" t="str">
        <f>_xlfn.XLOOKUP(Table4[[#This Row],[Store_ID]],Table2[Store_ID],Table2[Region],"Unknown")</f>
        <v>North</v>
      </c>
      <c r="G1897">
        <v>2</v>
      </c>
      <c r="H1897">
        <f>IF(ISBLANK(G1897),AVERAGE(Table4[Quantity]),(G1897))</f>
        <v>2</v>
      </c>
      <c r="I1897">
        <v>660.27</v>
      </c>
      <c r="J1897">
        <f>IF(ISBLANK(I1897),AVERAGE(Table4[Unit_Price]),(I1897))</f>
        <v>660.27</v>
      </c>
      <c r="K1897">
        <v>0.01</v>
      </c>
      <c r="L1897">
        <f>Table4[[#This Row],[Quantity cleaned]]*Table4[[#This Row],[Unit Price Cleaned]]*(1-Table4[[#This Row],[Discount]])</f>
        <v>1307.3345999999999</v>
      </c>
      <c r="M1897">
        <f>IF(ISBLANK(L1897),AVERAGE(Table4[Total Amount]),(L1897))</f>
        <v>1307.3345999999999</v>
      </c>
      <c r="N1897" t="str">
        <f>_xlfn.XLOOKUP(Table4[[#This Row],[Product_ID]],Product_Dim[Product_ID],Product_Dim[Product_Name],"Missing")</f>
        <v>Decorative Wall Mirror</v>
      </c>
      <c r="O1897" t="str">
        <f>_xlfn.XLOOKUP(Table4[[#This Row],[Product_ID]],Product_Dim[Product_ID],Product_Dim[Category],0)</f>
        <v>Home</v>
      </c>
      <c r="P1897">
        <f>_xlfn.XLOOKUP(Table4[[#This Row],[Product_ID]],Product_Dim[Product_ID],Product_Dim[Cost Cleaned2],"0")</f>
        <v>48.01</v>
      </c>
      <c r="Q1897" s="4">
        <f>IFERROR(Table4[[#This Row],[Total Amount]]-Table4[[#This Row],[Cost]]*Table4[[#This Row],[Quantity]],0)</f>
        <v>1211.3145999999999</v>
      </c>
    </row>
    <row r="1898" spans="1:17" x14ac:dyDescent="0.35">
      <c r="A1898" t="s">
        <v>3711</v>
      </c>
      <c r="B1898" s="1">
        <v>45780</v>
      </c>
      <c r="C1898" t="s">
        <v>1341</v>
      </c>
      <c r="D1898" t="s">
        <v>1568</v>
      </c>
      <c r="E1898" t="s">
        <v>1776</v>
      </c>
      <c r="F1898" t="str">
        <f>_xlfn.XLOOKUP(Table4[[#This Row],[Store_ID]],Table2[Store_ID],Table2[Region],"Unknown")</f>
        <v>West</v>
      </c>
      <c r="G1898">
        <v>4</v>
      </c>
      <c r="H1898">
        <f>IF(ISBLANK(G1898),AVERAGE(Table4[Quantity]),(G1898))</f>
        <v>4</v>
      </c>
      <c r="I1898">
        <v>729.31</v>
      </c>
      <c r="J1898">
        <f>IF(ISBLANK(I1898),AVERAGE(Table4[Unit_Price]),(I1898))</f>
        <v>729.31</v>
      </c>
      <c r="K1898">
        <v>0.03</v>
      </c>
      <c r="L1898">
        <f>Table4[[#This Row],[Quantity cleaned]]*Table4[[#This Row],[Unit Price Cleaned]]*(1-Table4[[#This Row],[Discount]])</f>
        <v>2829.7227999999996</v>
      </c>
      <c r="M1898">
        <f>IF(ISBLANK(L1898),AVERAGE(Table4[Total Amount]),(L1898))</f>
        <v>2829.7227999999996</v>
      </c>
      <c r="N1898" t="str">
        <f>_xlfn.XLOOKUP(Table4[[#This Row],[Product_ID]],Product_Dim[Product_ID],Product_Dim[Product_Name],"Missing")</f>
        <v>USB-C Fast Charger</v>
      </c>
      <c r="O1898" t="str">
        <f>_xlfn.XLOOKUP(Table4[[#This Row],[Product_ID]],Product_Dim[Product_ID],Product_Dim[Category],0)</f>
        <v>Electronics</v>
      </c>
      <c r="P1898">
        <f>_xlfn.XLOOKUP(Table4[[#This Row],[Product_ID]],Product_Dim[Product_ID],Product_Dim[Cost Cleaned2],"0")</f>
        <v>242.23</v>
      </c>
      <c r="Q1898" s="4">
        <f>IFERROR(Table4[[#This Row],[Total Amount]]-Table4[[#This Row],[Cost]]*Table4[[#This Row],[Quantity]],0)</f>
        <v>1860.8027999999995</v>
      </c>
    </row>
    <row r="1899" spans="1:17" x14ac:dyDescent="0.35">
      <c r="A1899" t="s">
        <v>3712</v>
      </c>
      <c r="B1899" s="1">
        <v>45345</v>
      </c>
      <c r="C1899" t="s">
        <v>1302</v>
      </c>
      <c r="D1899" t="s">
        <v>1716</v>
      </c>
      <c r="E1899" t="s">
        <v>1770</v>
      </c>
      <c r="F1899" t="str">
        <f>_xlfn.XLOOKUP(Table4[[#This Row],[Store_ID]],Table2[Store_ID],Table2[Region],"Unknown")</f>
        <v>East</v>
      </c>
      <c r="G1899">
        <v>2</v>
      </c>
      <c r="H1899">
        <f>IF(ISBLANK(G1899),AVERAGE(Table4[Quantity]),(G1899))</f>
        <v>2</v>
      </c>
      <c r="I1899">
        <v>152.91</v>
      </c>
      <c r="J1899">
        <f>IF(ISBLANK(I1899),AVERAGE(Table4[Unit_Price]),(I1899))</f>
        <v>152.91</v>
      </c>
      <c r="K1899">
        <v>0.24</v>
      </c>
      <c r="L1899">
        <f>Table4[[#This Row],[Quantity cleaned]]*Table4[[#This Row],[Unit Price Cleaned]]*(1-Table4[[#This Row],[Discount]])</f>
        <v>232.42320000000001</v>
      </c>
      <c r="M1899">
        <f>IF(ISBLANK(L1899),AVERAGE(Table4[Total Amount]),(L1899))</f>
        <v>232.42320000000001</v>
      </c>
      <c r="N1899" t="str">
        <f>_xlfn.XLOOKUP(Table4[[#This Row],[Product_ID]],Product_Dim[Product_ID],Product_Dim[Product_Name],"Missing")</f>
        <v>LED Bedside Lamp</v>
      </c>
      <c r="O1899" t="str">
        <f>_xlfn.XLOOKUP(Table4[[#This Row],[Product_ID]],Product_Dim[Product_ID],Product_Dim[Category],0)</f>
        <v>Home</v>
      </c>
      <c r="P1899">
        <f>_xlfn.XLOOKUP(Table4[[#This Row],[Product_ID]],Product_Dim[Product_ID],Product_Dim[Cost Cleaned2],"0")</f>
        <v>371.38</v>
      </c>
      <c r="Q1899" s="4">
        <f>IFERROR(Table4[[#This Row],[Total Amount]]-Table4[[#This Row],[Cost]]*Table4[[#This Row],[Quantity]],0)</f>
        <v>-510.33679999999998</v>
      </c>
    </row>
    <row r="1900" spans="1:17" x14ac:dyDescent="0.35">
      <c r="A1900" t="s">
        <v>3713</v>
      </c>
      <c r="B1900" s="1">
        <v>45344</v>
      </c>
      <c r="C1900" t="s">
        <v>1417</v>
      </c>
      <c r="D1900" t="s">
        <v>1690</v>
      </c>
      <c r="E1900" t="s">
        <v>1795</v>
      </c>
      <c r="F1900" t="str">
        <f>_xlfn.XLOOKUP(Table4[[#This Row],[Store_ID]],Table2[Store_ID],Table2[Region],"Unknown")</f>
        <v>North</v>
      </c>
      <c r="G1900">
        <v>4</v>
      </c>
      <c r="H1900">
        <f>IF(ISBLANK(G1900),AVERAGE(Table4[Quantity]),(G1900))</f>
        <v>4</v>
      </c>
      <c r="I1900">
        <v>592.14</v>
      </c>
      <c r="J1900">
        <f>IF(ISBLANK(I1900),AVERAGE(Table4[Unit_Price]),(I1900))</f>
        <v>592.14</v>
      </c>
      <c r="K1900">
        <v>0.12</v>
      </c>
      <c r="L1900">
        <f>Table4[[#This Row],[Quantity cleaned]]*Table4[[#This Row],[Unit Price Cleaned]]*(1-Table4[[#This Row],[Discount]])</f>
        <v>2084.3328000000001</v>
      </c>
      <c r="M1900">
        <f>IF(ISBLANK(L1900),AVERAGE(Table4[Total Amount]),(L1900))</f>
        <v>2084.3328000000001</v>
      </c>
      <c r="N1900" t="str">
        <f>_xlfn.XLOOKUP(Table4[[#This Row],[Product_ID]],Product_Dim[Product_ID],Product_Dim[Product_Name],"Missing")</f>
        <v>Bluetooth Car Audio System</v>
      </c>
      <c r="O1900" t="str">
        <f>_xlfn.XLOOKUP(Table4[[#This Row],[Product_ID]],Product_Dim[Product_ID],Product_Dim[Category],0)</f>
        <v>Electronics</v>
      </c>
      <c r="P1900">
        <f>_xlfn.XLOOKUP(Table4[[#This Row],[Product_ID]],Product_Dim[Product_ID],Product_Dim[Cost Cleaned2],"0")</f>
        <v>403.71</v>
      </c>
      <c r="Q1900" s="4">
        <f>IFERROR(Table4[[#This Row],[Total Amount]]-Table4[[#This Row],[Cost]]*Table4[[#This Row],[Quantity]],0)</f>
        <v>469.49280000000022</v>
      </c>
    </row>
    <row r="1901" spans="1:17" x14ac:dyDescent="0.35">
      <c r="A1901" t="s">
        <v>3714</v>
      </c>
      <c r="B1901" s="1">
        <v>45525</v>
      </c>
      <c r="C1901" t="s">
        <v>225</v>
      </c>
      <c r="D1901" t="s">
        <v>1698</v>
      </c>
      <c r="E1901" t="s">
        <v>1788</v>
      </c>
      <c r="F1901" t="str">
        <f>_xlfn.XLOOKUP(Table4[[#This Row],[Store_ID]],Table2[Store_ID],Table2[Region],"Unknown")</f>
        <v>North</v>
      </c>
      <c r="G1901">
        <v>1</v>
      </c>
      <c r="H1901">
        <f>IF(ISBLANK(G1901),AVERAGE(Table4[Quantity]),(G1901))</f>
        <v>1</v>
      </c>
      <c r="I1901">
        <v>984.37</v>
      </c>
      <c r="J1901">
        <f>IF(ISBLANK(I1901),AVERAGE(Table4[Unit_Price]),(I1901))</f>
        <v>984.37</v>
      </c>
      <c r="K1901">
        <v>0</v>
      </c>
      <c r="L1901">
        <f>Table4[[#This Row],[Quantity cleaned]]*Table4[[#This Row],[Unit Price Cleaned]]*(1-Table4[[#This Row],[Discount]])</f>
        <v>984.37</v>
      </c>
      <c r="M1901">
        <f>IF(ISBLANK(L1901),AVERAGE(Table4[Total Amount]),(L1901))</f>
        <v>984.37</v>
      </c>
      <c r="N1901" t="str">
        <f>_xlfn.XLOOKUP(Table4[[#This Row],[Product_ID]],Product_Dim[Product_ID],Product_Dim[Product_Name],"Missing")</f>
        <v>Essential Oil Diffuser</v>
      </c>
      <c r="O1901" t="str">
        <f>_xlfn.XLOOKUP(Table4[[#This Row],[Product_ID]],Product_Dim[Product_ID],Product_Dim[Category],0)</f>
        <v>Home</v>
      </c>
      <c r="P1901">
        <f>_xlfn.XLOOKUP(Table4[[#This Row],[Product_ID]],Product_Dim[Product_ID],Product_Dim[Cost Cleaned2],"0")</f>
        <v>325.26</v>
      </c>
      <c r="Q1901" s="4">
        <f>IFERROR(Table4[[#This Row],[Total Amount]]-Table4[[#This Row],[Cost]]*Table4[[#This Row],[Quantity]],0)</f>
        <v>659.11</v>
      </c>
    </row>
    <row r="1902" spans="1:17" x14ac:dyDescent="0.35">
      <c r="A1902" t="s">
        <v>3715</v>
      </c>
      <c r="B1902" s="1">
        <v>45329</v>
      </c>
      <c r="C1902" t="s">
        <v>921</v>
      </c>
      <c r="D1902" t="s">
        <v>1540</v>
      </c>
      <c r="E1902" t="s">
        <v>1788</v>
      </c>
      <c r="F1902" t="str">
        <f>_xlfn.XLOOKUP(Table4[[#This Row],[Store_ID]],Table2[Store_ID],Table2[Region],"Unknown")</f>
        <v>North</v>
      </c>
      <c r="G1902">
        <v>2</v>
      </c>
      <c r="H1902">
        <f>IF(ISBLANK(G1902),AVERAGE(Table4[Quantity]),(G1902))</f>
        <v>2</v>
      </c>
      <c r="I1902">
        <v>237.59</v>
      </c>
      <c r="J1902">
        <f>IF(ISBLANK(I1902),AVERAGE(Table4[Unit_Price]),(I1902))</f>
        <v>237.59</v>
      </c>
      <c r="K1902">
        <v>0.12</v>
      </c>
      <c r="L1902">
        <f>Table4[[#This Row],[Quantity cleaned]]*Table4[[#This Row],[Unit Price Cleaned]]*(1-Table4[[#This Row],[Discount]])</f>
        <v>418.15840000000003</v>
      </c>
      <c r="M1902">
        <f>IF(ISBLANK(L1902),AVERAGE(Table4[Total Amount]),(L1902))</f>
        <v>418.15840000000003</v>
      </c>
      <c r="N1902" t="str">
        <f>_xlfn.XLOOKUP(Table4[[#This Row],[Product_ID]],Product_Dim[Product_ID],Product_Dim[Product_Name],"Missing")</f>
        <v>Men's Graphic T-Shirt</v>
      </c>
      <c r="O1902" t="str">
        <f>_xlfn.XLOOKUP(Table4[[#This Row],[Product_ID]],Product_Dim[Product_ID],Product_Dim[Category],0)</f>
        <v>Clothing</v>
      </c>
      <c r="P1902">
        <f>_xlfn.XLOOKUP(Table4[[#This Row],[Product_ID]],Product_Dim[Product_ID],Product_Dim[Cost Cleaned2],"0")</f>
        <v>342.56</v>
      </c>
      <c r="Q1902" s="4">
        <f>IFERROR(Table4[[#This Row],[Total Amount]]-Table4[[#This Row],[Cost]]*Table4[[#This Row],[Quantity]],0)</f>
        <v>-266.96159999999998</v>
      </c>
    </row>
    <row r="1903" spans="1:17" x14ac:dyDescent="0.35">
      <c r="A1903" t="s">
        <v>3716</v>
      </c>
      <c r="B1903" s="1">
        <v>45250</v>
      </c>
      <c r="C1903" t="s">
        <v>1332</v>
      </c>
      <c r="D1903" t="s">
        <v>1592</v>
      </c>
      <c r="E1903" t="s">
        <v>1776</v>
      </c>
      <c r="F1903" t="str">
        <f>_xlfn.XLOOKUP(Table4[[#This Row],[Store_ID]],Table2[Store_ID],Table2[Region],"Unknown")</f>
        <v>West</v>
      </c>
      <c r="G1903">
        <v>1</v>
      </c>
      <c r="H1903">
        <f>IF(ISBLANK(G1903),AVERAGE(Table4[Quantity]),(G1903))</f>
        <v>1</v>
      </c>
      <c r="I1903">
        <v>52.06</v>
      </c>
      <c r="J1903">
        <f>IF(ISBLANK(I1903),AVERAGE(Table4[Unit_Price]),(I1903))</f>
        <v>52.06</v>
      </c>
      <c r="K1903">
        <v>0.27</v>
      </c>
      <c r="L1903">
        <f>Table4[[#This Row],[Quantity cleaned]]*Table4[[#This Row],[Unit Price Cleaned]]*(1-Table4[[#This Row],[Discount]])</f>
        <v>38.003799999999998</v>
      </c>
      <c r="M1903">
        <f>IF(ISBLANK(L1903),AVERAGE(Table4[Total Amount]),(L1903))</f>
        <v>38.003799999999998</v>
      </c>
      <c r="N1903" t="str">
        <f>_xlfn.XLOOKUP(Table4[[#This Row],[Product_ID]],Product_Dim[Product_ID],Product_Dim[Product_Name],"Missing")</f>
        <v>Women's Scarf Set</v>
      </c>
      <c r="O1903" t="str">
        <f>_xlfn.XLOOKUP(Table4[[#This Row],[Product_ID]],Product_Dim[Product_ID],Product_Dim[Category],0)</f>
        <v>Clothing</v>
      </c>
      <c r="P1903">
        <f>_xlfn.XLOOKUP(Table4[[#This Row],[Product_ID]],Product_Dim[Product_ID],Product_Dim[Cost Cleaned2],"0")</f>
        <v>174.02</v>
      </c>
      <c r="Q1903" s="4">
        <f>IFERROR(Table4[[#This Row],[Total Amount]]-Table4[[#This Row],[Cost]]*Table4[[#This Row],[Quantity]],0)</f>
        <v>-136.01620000000003</v>
      </c>
    </row>
    <row r="1904" spans="1:17" x14ac:dyDescent="0.35">
      <c r="A1904" t="s">
        <v>3717</v>
      </c>
      <c r="B1904" s="1">
        <v>45691</v>
      </c>
      <c r="C1904" t="s">
        <v>1400</v>
      </c>
      <c r="D1904" t="s">
        <v>1545</v>
      </c>
      <c r="E1904" t="s">
        <v>1751</v>
      </c>
      <c r="F1904" t="str">
        <f>_xlfn.XLOOKUP(Table4[[#This Row],[Store_ID]],Table2[Store_ID],Table2[Region],"Unknown")</f>
        <v>North</v>
      </c>
      <c r="G1904">
        <v>2</v>
      </c>
      <c r="H1904">
        <f>IF(ISBLANK(G1904),AVERAGE(Table4[Quantity]),(G1904))</f>
        <v>2</v>
      </c>
      <c r="I1904">
        <v>594.63</v>
      </c>
      <c r="J1904">
        <f>IF(ISBLANK(I1904),AVERAGE(Table4[Unit_Price]),(I1904))</f>
        <v>594.63</v>
      </c>
      <c r="K1904">
        <v>0.12</v>
      </c>
      <c r="L1904">
        <f>Table4[[#This Row],[Quantity cleaned]]*Table4[[#This Row],[Unit Price Cleaned]]*(1-Table4[[#This Row],[Discount]])</f>
        <v>1046.5488</v>
      </c>
      <c r="M1904">
        <f>IF(ISBLANK(L1904),AVERAGE(Table4[Total Amount]),(L1904))</f>
        <v>1046.5488</v>
      </c>
      <c r="N1904" t="str">
        <f>_xlfn.XLOOKUP(Table4[[#This Row],[Product_ID]],Product_Dim[Product_ID],Product_Dim[Product_Name],"Missing")</f>
        <v>Men's Running Jacket</v>
      </c>
      <c r="O1904" t="str">
        <f>_xlfn.XLOOKUP(Table4[[#This Row],[Product_ID]],Product_Dim[Product_ID],Product_Dim[Category],0)</f>
        <v>Clothing</v>
      </c>
      <c r="P1904">
        <f>_xlfn.XLOOKUP(Table4[[#This Row],[Product_ID]],Product_Dim[Product_ID],Product_Dim[Cost Cleaned2],"0")</f>
        <v>364.67</v>
      </c>
      <c r="Q1904" s="4">
        <f>IFERROR(Table4[[#This Row],[Total Amount]]-Table4[[#This Row],[Cost]]*Table4[[#This Row],[Quantity]],0)</f>
        <v>317.2088</v>
      </c>
    </row>
    <row r="1905" spans="1:17" x14ac:dyDescent="0.35">
      <c r="A1905" t="s">
        <v>3718</v>
      </c>
      <c r="B1905" s="1">
        <v>45644</v>
      </c>
      <c r="C1905" t="s">
        <v>551</v>
      </c>
      <c r="D1905" t="s">
        <v>1545</v>
      </c>
      <c r="E1905" t="s">
        <v>1746</v>
      </c>
      <c r="F1905" t="str">
        <f>_xlfn.XLOOKUP(Table4[[#This Row],[Store_ID]],Table2[Store_ID],Table2[Region],"Unknown")</f>
        <v>East</v>
      </c>
      <c r="G1905">
        <v>3</v>
      </c>
      <c r="H1905">
        <f>IF(ISBLANK(G1905),AVERAGE(Table4[Quantity]),(G1905))</f>
        <v>3</v>
      </c>
      <c r="I1905">
        <v>476.1</v>
      </c>
      <c r="J1905">
        <f>IF(ISBLANK(I1905),AVERAGE(Table4[Unit_Price]),(I1905))</f>
        <v>476.1</v>
      </c>
      <c r="K1905">
        <v>0.05</v>
      </c>
      <c r="L1905">
        <f>Table4[[#This Row],[Quantity cleaned]]*Table4[[#This Row],[Unit Price Cleaned]]*(1-Table4[[#This Row],[Discount]])</f>
        <v>1356.8850000000002</v>
      </c>
      <c r="M1905">
        <f>IF(ISBLANK(L1905),AVERAGE(Table4[Total Amount]),(L1905))</f>
        <v>1356.8850000000002</v>
      </c>
      <c r="N1905" t="str">
        <f>_xlfn.XLOOKUP(Table4[[#This Row],[Product_ID]],Product_Dim[Product_ID],Product_Dim[Product_Name],"Missing")</f>
        <v>Men's Running Jacket</v>
      </c>
      <c r="O1905" t="str">
        <f>_xlfn.XLOOKUP(Table4[[#This Row],[Product_ID]],Product_Dim[Product_ID],Product_Dim[Category],0)</f>
        <v>Clothing</v>
      </c>
      <c r="P1905">
        <f>_xlfn.XLOOKUP(Table4[[#This Row],[Product_ID]],Product_Dim[Product_ID],Product_Dim[Cost Cleaned2],"0")</f>
        <v>364.67</v>
      </c>
      <c r="Q1905" s="4">
        <f>IFERROR(Table4[[#This Row],[Total Amount]]-Table4[[#This Row],[Cost]]*Table4[[#This Row],[Quantity]],0)</f>
        <v>262.87500000000023</v>
      </c>
    </row>
    <row r="1906" spans="1:17" x14ac:dyDescent="0.35">
      <c r="A1906" t="s">
        <v>3719</v>
      </c>
      <c r="B1906" s="1">
        <v>45514</v>
      </c>
      <c r="C1906" t="s">
        <v>222</v>
      </c>
      <c r="D1906" t="s">
        <v>1664</v>
      </c>
      <c r="E1906" t="s">
        <v>1770</v>
      </c>
      <c r="F1906" t="str">
        <f>_xlfn.XLOOKUP(Table4[[#This Row],[Store_ID]],Table2[Store_ID],Table2[Region],"Unknown")</f>
        <v>East</v>
      </c>
      <c r="G1906">
        <v>1</v>
      </c>
      <c r="H1906">
        <f>IF(ISBLANK(G1906),AVERAGE(Table4[Quantity]),(G1906))</f>
        <v>1</v>
      </c>
      <c r="I1906">
        <v>546.47</v>
      </c>
      <c r="J1906">
        <f>IF(ISBLANK(I1906),AVERAGE(Table4[Unit_Price]),(I1906))</f>
        <v>546.47</v>
      </c>
      <c r="K1906">
        <v>0.08</v>
      </c>
      <c r="L1906">
        <f>Table4[[#This Row],[Quantity cleaned]]*Table4[[#This Row],[Unit Price Cleaned]]*(1-Table4[[#This Row],[Discount]])</f>
        <v>502.75240000000002</v>
      </c>
      <c r="M1906">
        <f>IF(ISBLANK(L1906),AVERAGE(Table4[Total Amount]),(L1906))</f>
        <v>502.75240000000002</v>
      </c>
      <c r="N1906" t="str">
        <f>_xlfn.XLOOKUP(Table4[[#This Row],[Product_ID]],Product_Dim[Product_ID],Product_Dim[Product_Name],"Missing")</f>
        <v>Tennis Ball 3-Pack</v>
      </c>
      <c r="O1906" t="str">
        <f>_xlfn.XLOOKUP(Table4[[#This Row],[Product_ID]],Product_Dim[Product_ID],Product_Dim[Category],0)</f>
        <v>Sports</v>
      </c>
      <c r="P1906">
        <f>_xlfn.XLOOKUP(Table4[[#This Row],[Product_ID]],Product_Dim[Product_ID],Product_Dim[Cost Cleaned2],"0")</f>
        <v>103.45</v>
      </c>
      <c r="Q1906" s="4">
        <f>IFERROR(Table4[[#This Row],[Total Amount]]-Table4[[#This Row],[Cost]]*Table4[[#This Row],[Quantity]],0)</f>
        <v>399.30240000000003</v>
      </c>
    </row>
    <row r="1907" spans="1:17" x14ac:dyDescent="0.35">
      <c r="A1907" t="s">
        <v>3720</v>
      </c>
      <c r="B1907" s="1">
        <v>45760</v>
      </c>
      <c r="C1907" t="s">
        <v>577</v>
      </c>
      <c r="D1907" t="s">
        <v>1692</v>
      </c>
      <c r="E1907" t="s">
        <v>1788</v>
      </c>
      <c r="F1907" t="str">
        <f>_xlfn.XLOOKUP(Table4[[#This Row],[Store_ID]],Table2[Store_ID],Table2[Region],"Unknown")</f>
        <v>North</v>
      </c>
      <c r="G1907">
        <v>1</v>
      </c>
      <c r="H1907">
        <f>IF(ISBLANK(G1907),AVERAGE(Table4[Quantity]),(G1907))</f>
        <v>1</v>
      </c>
      <c r="I1907">
        <v>979.49</v>
      </c>
      <c r="J1907">
        <f>IF(ISBLANK(I1907),AVERAGE(Table4[Unit_Price]),(I1907))</f>
        <v>979.49</v>
      </c>
      <c r="K1907">
        <v>0.19</v>
      </c>
      <c r="L1907">
        <f>Table4[[#This Row],[Quantity cleaned]]*Table4[[#This Row],[Unit Price Cleaned]]*(1-Table4[[#This Row],[Discount]])</f>
        <v>793.38690000000008</v>
      </c>
      <c r="M1907">
        <f>IF(ISBLANK(L1907),AVERAGE(Table4[Total Amount]),(L1907))</f>
        <v>793.38690000000008</v>
      </c>
      <c r="N1907" t="str">
        <f>_xlfn.XLOOKUP(Table4[[#This Row],[Product_ID]],Product_Dim[Product_ID],Product_Dim[Product_Name],"Missing")</f>
        <v>Women's Ankle Boots</v>
      </c>
      <c r="O1907" t="str">
        <f>_xlfn.XLOOKUP(Table4[[#This Row],[Product_ID]],Product_Dim[Product_ID],Product_Dim[Category],0)</f>
        <v>Clothing</v>
      </c>
      <c r="P1907">
        <f>_xlfn.XLOOKUP(Table4[[#This Row],[Product_ID]],Product_Dim[Product_ID],Product_Dim[Cost Cleaned2],"0")</f>
        <v>158.13999999999999</v>
      </c>
      <c r="Q1907" s="4">
        <f>IFERROR(Table4[[#This Row],[Total Amount]]-Table4[[#This Row],[Cost]]*Table4[[#This Row],[Quantity]],0)</f>
        <v>635.2469000000001</v>
      </c>
    </row>
    <row r="1908" spans="1:17" x14ac:dyDescent="0.35">
      <c r="A1908" t="s">
        <v>3721</v>
      </c>
      <c r="B1908" s="1">
        <v>45289</v>
      </c>
      <c r="C1908" t="s">
        <v>629</v>
      </c>
      <c r="D1908" t="s">
        <v>1576</v>
      </c>
      <c r="E1908" t="s">
        <v>1755</v>
      </c>
      <c r="F1908" t="str">
        <f>_xlfn.XLOOKUP(Table4[[#This Row],[Store_ID]],Table2[Store_ID],Table2[Region],"Unknown")</f>
        <v>South</v>
      </c>
      <c r="G1908">
        <v>3</v>
      </c>
      <c r="H1908">
        <f>IF(ISBLANK(G1908),AVERAGE(Table4[Quantity]),(G1908))</f>
        <v>3</v>
      </c>
      <c r="I1908">
        <v>988.53</v>
      </c>
      <c r="J1908">
        <f>IF(ISBLANK(I1908),AVERAGE(Table4[Unit_Price]),(I1908))</f>
        <v>988.53</v>
      </c>
      <c r="K1908">
        <v>0.3</v>
      </c>
      <c r="L1908">
        <f>Table4[[#This Row],[Quantity cleaned]]*Table4[[#This Row],[Unit Price Cleaned]]*(1-Table4[[#This Row],[Discount]])</f>
        <v>2075.913</v>
      </c>
      <c r="M1908">
        <f>IF(ISBLANK(L1908),AVERAGE(Table4[Total Amount]),(L1908))</f>
        <v>2075.913</v>
      </c>
      <c r="N1908" t="str">
        <f>_xlfn.XLOOKUP(Table4[[#This Row],[Product_ID]],Product_Dim[Product_ID],Product_Dim[Product_Name],"Missing")</f>
        <v>Soccer Training Cone Set</v>
      </c>
      <c r="O1908" t="str">
        <f>_xlfn.XLOOKUP(Table4[[#This Row],[Product_ID]],Product_Dim[Product_ID],Product_Dim[Category],0)</f>
        <v>Sports</v>
      </c>
      <c r="P1908">
        <f>_xlfn.XLOOKUP(Table4[[#This Row],[Product_ID]],Product_Dim[Product_ID],Product_Dim[Cost Cleaned2],"0")</f>
        <v>144.53</v>
      </c>
      <c r="Q1908" s="4">
        <f>IFERROR(Table4[[#This Row],[Total Amount]]-Table4[[#This Row],[Cost]]*Table4[[#This Row],[Quantity]],0)</f>
        <v>1642.3229999999999</v>
      </c>
    </row>
    <row r="1909" spans="1:17" x14ac:dyDescent="0.35">
      <c r="A1909" t="s">
        <v>3722</v>
      </c>
      <c r="B1909" s="1">
        <v>45704</v>
      </c>
      <c r="C1909" t="s">
        <v>810</v>
      </c>
      <c r="D1909" t="s">
        <v>1694</v>
      </c>
      <c r="E1909" t="s">
        <v>1760</v>
      </c>
      <c r="F1909" t="str">
        <f>_xlfn.XLOOKUP(Table4[[#This Row],[Store_ID]],Table2[Store_ID],Table2[Region],"Unknown")</f>
        <v>North</v>
      </c>
      <c r="G1909">
        <v>4</v>
      </c>
      <c r="H1909">
        <f>IF(ISBLANK(G1909),AVERAGE(Table4[Quantity]),(G1909))</f>
        <v>4</v>
      </c>
      <c r="I1909">
        <v>849.29</v>
      </c>
      <c r="J1909">
        <f>IF(ISBLANK(I1909),AVERAGE(Table4[Unit_Price]),(I1909))</f>
        <v>849.29</v>
      </c>
      <c r="K1909">
        <v>0.26</v>
      </c>
      <c r="L1909">
        <f>Table4[[#This Row],[Quantity cleaned]]*Table4[[#This Row],[Unit Price Cleaned]]*(1-Table4[[#This Row],[Discount]])</f>
        <v>2513.8984</v>
      </c>
      <c r="M1909">
        <f>IF(ISBLANK(L1909),AVERAGE(Table4[Total Amount]),(L1909))</f>
        <v>2513.8984</v>
      </c>
      <c r="N1909" t="str">
        <f>_xlfn.XLOOKUP(Table4[[#This Row],[Product_ID]],Product_Dim[Product_ID],Product_Dim[Product_Name],"Missing")</f>
        <v>Wireless Mouse</v>
      </c>
      <c r="O1909" t="str">
        <f>_xlfn.XLOOKUP(Table4[[#This Row],[Product_ID]],Product_Dim[Product_ID],Product_Dim[Category],0)</f>
        <v>Electronics</v>
      </c>
      <c r="P1909">
        <f>_xlfn.XLOOKUP(Table4[[#This Row],[Product_ID]],Product_Dim[Product_ID],Product_Dim[Cost Cleaned2],"0")</f>
        <v>392.89</v>
      </c>
      <c r="Q1909" s="4">
        <f>IFERROR(Table4[[#This Row],[Total Amount]]-Table4[[#This Row],[Cost]]*Table4[[#This Row],[Quantity]],0)</f>
        <v>942.33840000000009</v>
      </c>
    </row>
    <row r="1910" spans="1:17" x14ac:dyDescent="0.35">
      <c r="A1910" t="s">
        <v>3723</v>
      </c>
      <c r="B1910" s="1">
        <v>45318</v>
      </c>
      <c r="C1910" t="s">
        <v>1072</v>
      </c>
      <c r="D1910" t="s">
        <v>1732</v>
      </c>
      <c r="E1910" t="s">
        <v>1793</v>
      </c>
      <c r="F1910" t="str">
        <f>_xlfn.XLOOKUP(Table4[[#This Row],[Store_ID]],Table2[Store_ID],Table2[Region],"Unknown")</f>
        <v>South</v>
      </c>
      <c r="G1910">
        <v>2</v>
      </c>
      <c r="H1910">
        <f>IF(ISBLANK(G1910),AVERAGE(Table4[Quantity]),(G1910))</f>
        <v>2</v>
      </c>
      <c r="I1910">
        <v>452.29</v>
      </c>
      <c r="J1910">
        <f>IF(ISBLANK(I1910),AVERAGE(Table4[Unit_Price]),(I1910))</f>
        <v>452.29</v>
      </c>
      <c r="K1910">
        <v>0.01</v>
      </c>
      <c r="L1910">
        <f>Table4[[#This Row],[Quantity cleaned]]*Table4[[#This Row],[Unit Price Cleaned]]*(1-Table4[[#This Row],[Discount]])</f>
        <v>895.53420000000006</v>
      </c>
      <c r="M1910">
        <f>IF(ISBLANK(L1910),AVERAGE(Table4[Total Amount]),(L1910))</f>
        <v>895.53420000000006</v>
      </c>
      <c r="N1910" t="str">
        <f>_xlfn.XLOOKUP(Table4[[#This Row],[Product_ID]],Product_Dim[Product_ID],Product_Dim[Product_Name],"Missing")</f>
        <v>Sports Stopwatch Basic</v>
      </c>
      <c r="O1910" t="str">
        <f>_xlfn.XLOOKUP(Table4[[#This Row],[Product_ID]],Product_Dim[Product_ID],Product_Dim[Category],0)</f>
        <v>Sports</v>
      </c>
      <c r="P1910">
        <f>_xlfn.XLOOKUP(Table4[[#This Row],[Product_ID]],Product_Dim[Product_ID],Product_Dim[Cost Cleaned2],"0")</f>
        <v>60.65</v>
      </c>
      <c r="Q1910" s="4">
        <f>IFERROR(Table4[[#This Row],[Total Amount]]-Table4[[#This Row],[Cost]]*Table4[[#This Row],[Quantity]],0)</f>
        <v>774.2342000000001</v>
      </c>
    </row>
    <row r="1911" spans="1:17" x14ac:dyDescent="0.35">
      <c r="A1911" t="s">
        <v>3724</v>
      </c>
      <c r="B1911" s="1">
        <v>45495</v>
      </c>
      <c r="C1911" t="s">
        <v>1372</v>
      </c>
      <c r="D1911" t="s">
        <v>1650</v>
      </c>
      <c r="E1911" t="s">
        <v>1804</v>
      </c>
      <c r="F1911" t="str">
        <f>_xlfn.XLOOKUP(Table4[[#This Row],[Store_ID]],Table2[Store_ID],Table2[Region],"Unknown")</f>
        <v>East</v>
      </c>
      <c r="G1911">
        <v>2</v>
      </c>
      <c r="H1911">
        <f>IF(ISBLANK(G1911),AVERAGE(Table4[Quantity]),(G1911))</f>
        <v>2</v>
      </c>
      <c r="I1911">
        <v>810.81</v>
      </c>
      <c r="J1911">
        <f>IF(ISBLANK(I1911),AVERAGE(Table4[Unit_Price]),(I1911))</f>
        <v>810.81</v>
      </c>
      <c r="K1911">
        <v>0.11</v>
      </c>
      <c r="L1911">
        <f>Table4[[#This Row],[Quantity cleaned]]*Table4[[#This Row],[Unit Price Cleaned]]*(1-Table4[[#This Row],[Discount]])</f>
        <v>1443.2418</v>
      </c>
      <c r="M1911">
        <f>IF(ISBLANK(L1911),AVERAGE(Table4[Total Amount]),(L1911))</f>
        <v>1443.2418</v>
      </c>
      <c r="N1911" t="str">
        <f>_xlfn.XLOOKUP(Table4[[#This Row],[Product_ID]],Product_Dim[Product_ID],Product_Dim[Product_Name],"Missing")</f>
        <v>Sports Stopwatch Pro</v>
      </c>
      <c r="O1911" t="str">
        <f>_xlfn.XLOOKUP(Table4[[#This Row],[Product_ID]],Product_Dim[Product_ID],Product_Dim[Category],0)</f>
        <v>Sports</v>
      </c>
      <c r="P1911">
        <f>_xlfn.XLOOKUP(Table4[[#This Row],[Product_ID]],Product_Dim[Product_ID],Product_Dim[Cost Cleaned2],"0")</f>
        <v>434.84</v>
      </c>
      <c r="Q1911" s="4">
        <f>IFERROR(Table4[[#This Row],[Total Amount]]-Table4[[#This Row],[Cost]]*Table4[[#This Row],[Quantity]],0)</f>
        <v>573.56180000000006</v>
      </c>
    </row>
    <row r="1912" spans="1:17" x14ac:dyDescent="0.35">
      <c r="A1912" t="s">
        <v>3725</v>
      </c>
      <c r="B1912" s="1">
        <v>45560</v>
      </c>
      <c r="C1912" t="s">
        <v>122</v>
      </c>
      <c r="D1912" t="s">
        <v>1664</v>
      </c>
      <c r="E1912" t="s">
        <v>1776</v>
      </c>
      <c r="F1912" t="str">
        <f>_xlfn.XLOOKUP(Table4[[#This Row],[Store_ID]],Table2[Store_ID],Table2[Region],"Unknown")</f>
        <v>West</v>
      </c>
      <c r="G1912">
        <v>1</v>
      </c>
      <c r="H1912">
        <f>IF(ISBLANK(G1912),AVERAGE(Table4[Quantity]),(G1912))</f>
        <v>1</v>
      </c>
      <c r="I1912">
        <v>846.67</v>
      </c>
      <c r="J1912">
        <f>IF(ISBLANK(I1912),AVERAGE(Table4[Unit_Price]),(I1912))</f>
        <v>846.67</v>
      </c>
      <c r="K1912">
        <v>0.1</v>
      </c>
      <c r="L1912">
        <f>Table4[[#This Row],[Quantity cleaned]]*Table4[[#This Row],[Unit Price Cleaned]]*(1-Table4[[#This Row],[Discount]])</f>
        <v>762.00299999999993</v>
      </c>
      <c r="M1912">
        <f>IF(ISBLANK(L1912),AVERAGE(Table4[Total Amount]),(L1912))</f>
        <v>762.00299999999993</v>
      </c>
      <c r="N1912" t="str">
        <f>_xlfn.XLOOKUP(Table4[[#This Row],[Product_ID]],Product_Dim[Product_ID],Product_Dim[Product_Name],"Missing")</f>
        <v>Tennis Ball 3-Pack</v>
      </c>
      <c r="O1912" t="str">
        <f>_xlfn.XLOOKUP(Table4[[#This Row],[Product_ID]],Product_Dim[Product_ID],Product_Dim[Category],0)</f>
        <v>Sports</v>
      </c>
      <c r="P1912">
        <f>_xlfn.XLOOKUP(Table4[[#This Row],[Product_ID]],Product_Dim[Product_ID],Product_Dim[Cost Cleaned2],"0")</f>
        <v>103.45</v>
      </c>
      <c r="Q1912" s="4">
        <f>IFERROR(Table4[[#This Row],[Total Amount]]-Table4[[#This Row],[Cost]]*Table4[[#This Row],[Quantity]],0)</f>
        <v>658.55299999999988</v>
      </c>
    </row>
    <row r="1913" spans="1:17" x14ac:dyDescent="0.35">
      <c r="A1913" t="s">
        <v>3726</v>
      </c>
      <c r="B1913" s="1">
        <v>45367</v>
      </c>
      <c r="C1913" t="s">
        <v>73</v>
      </c>
      <c r="D1913" t="s">
        <v>1590</v>
      </c>
      <c r="E1913" t="s">
        <v>1770</v>
      </c>
      <c r="F1913" t="str">
        <f>_xlfn.XLOOKUP(Table4[[#This Row],[Store_ID]],Table2[Store_ID],Table2[Region],"Unknown")</f>
        <v>East</v>
      </c>
      <c r="G1913">
        <v>4</v>
      </c>
      <c r="H1913">
        <f>IF(ISBLANK(G1913),AVERAGE(Table4[Quantity]),(G1913))</f>
        <v>4</v>
      </c>
      <c r="I1913">
        <v>73.55</v>
      </c>
      <c r="J1913">
        <f>IF(ISBLANK(I1913),AVERAGE(Table4[Unit_Price]),(I1913))</f>
        <v>73.55</v>
      </c>
      <c r="K1913">
        <v>0.24</v>
      </c>
      <c r="L1913">
        <f>Table4[[#This Row],[Quantity cleaned]]*Table4[[#This Row],[Unit Price Cleaned]]*(1-Table4[[#This Row],[Discount]])</f>
        <v>223.59199999999998</v>
      </c>
      <c r="M1913">
        <f>IF(ISBLANK(L1913),AVERAGE(Table4[Total Amount]),(L1913))</f>
        <v>223.59199999999998</v>
      </c>
      <c r="N1913" t="str">
        <f>_xlfn.XLOOKUP(Table4[[#This Row],[Product_ID]],Product_Dim[Product_ID],Product_Dim[Product_Name],"Missing")</f>
        <v>Foldable Camping Chair</v>
      </c>
      <c r="O1913" t="str">
        <f>_xlfn.XLOOKUP(Table4[[#This Row],[Product_ID]],Product_Dim[Product_ID],Product_Dim[Category],0)</f>
        <v>Sports</v>
      </c>
      <c r="P1913">
        <f>_xlfn.XLOOKUP(Table4[[#This Row],[Product_ID]],Product_Dim[Product_ID],Product_Dim[Cost Cleaned2],"0")</f>
        <v>166.06</v>
      </c>
      <c r="Q1913" s="4">
        <f>IFERROR(Table4[[#This Row],[Total Amount]]-Table4[[#This Row],[Cost]]*Table4[[#This Row],[Quantity]],0)</f>
        <v>-440.64800000000002</v>
      </c>
    </row>
    <row r="1914" spans="1:17" x14ac:dyDescent="0.35">
      <c r="A1914" t="s">
        <v>3727</v>
      </c>
      <c r="B1914" s="1">
        <v>45861</v>
      </c>
      <c r="C1914" t="s">
        <v>879</v>
      </c>
      <c r="D1914" t="s">
        <v>1726</v>
      </c>
      <c r="E1914" t="s">
        <v>1770</v>
      </c>
      <c r="F1914" t="str">
        <f>_xlfn.XLOOKUP(Table4[[#This Row],[Store_ID]],Table2[Store_ID],Table2[Region],"Unknown")</f>
        <v>East</v>
      </c>
      <c r="G1914">
        <v>1</v>
      </c>
      <c r="H1914">
        <f>IF(ISBLANK(G1914),AVERAGE(Table4[Quantity]),(G1914))</f>
        <v>1</v>
      </c>
      <c r="I1914">
        <v>882.03</v>
      </c>
      <c r="J1914">
        <f>IF(ISBLANK(I1914),AVERAGE(Table4[Unit_Price]),(I1914))</f>
        <v>882.03</v>
      </c>
      <c r="K1914">
        <v>0.04</v>
      </c>
      <c r="L1914">
        <f>Table4[[#This Row],[Quantity cleaned]]*Table4[[#This Row],[Unit Price Cleaned]]*(1-Table4[[#This Row],[Discount]])</f>
        <v>846.74879999999996</v>
      </c>
      <c r="M1914">
        <f>IF(ISBLANK(L1914),AVERAGE(Table4[Total Amount]),(L1914))</f>
        <v>846.74879999999996</v>
      </c>
      <c r="N1914" t="str">
        <f>_xlfn.XLOOKUP(Table4[[#This Row],[Product_ID]],Product_Dim[Product_ID],Product_Dim[Product_Name],"Missing")</f>
        <v>Microwave Oven</v>
      </c>
      <c r="O1914" t="str">
        <f>_xlfn.XLOOKUP(Table4[[#This Row],[Product_ID]],Product_Dim[Product_ID],Product_Dim[Category],0)</f>
        <v>Home</v>
      </c>
      <c r="P1914">
        <f>_xlfn.XLOOKUP(Table4[[#This Row],[Product_ID]],Product_Dim[Product_ID],Product_Dim[Cost Cleaned2],"0")</f>
        <v>447.43</v>
      </c>
      <c r="Q1914" s="4">
        <f>IFERROR(Table4[[#This Row],[Total Amount]]-Table4[[#This Row],[Cost]]*Table4[[#This Row],[Quantity]],0)</f>
        <v>399.31879999999995</v>
      </c>
    </row>
    <row r="1915" spans="1:17" x14ac:dyDescent="0.35">
      <c r="A1915" t="s">
        <v>3728</v>
      </c>
      <c r="B1915" s="1">
        <v>45589</v>
      </c>
      <c r="C1915" t="s">
        <v>39</v>
      </c>
      <c r="D1915" t="s">
        <v>1586</v>
      </c>
      <c r="E1915" t="s">
        <v>1793</v>
      </c>
      <c r="F1915" t="str">
        <f>_xlfn.XLOOKUP(Table4[[#This Row],[Store_ID]],Table2[Store_ID],Table2[Region],"Unknown")</f>
        <v>South</v>
      </c>
      <c r="G1915">
        <v>1</v>
      </c>
      <c r="H1915">
        <f>IF(ISBLANK(G1915),AVERAGE(Table4[Quantity]),(G1915))</f>
        <v>1</v>
      </c>
      <c r="I1915">
        <v>958.44</v>
      </c>
      <c r="J1915">
        <f>IF(ISBLANK(I1915),AVERAGE(Table4[Unit_Price]),(I1915))</f>
        <v>958.44</v>
      </c>
      <c r="K1915">
        <v>0.21</v>
      </c>
      <c r="L1915">
        <f>Table4[[#This Row],[Quantity cleaned]]*Table4[[#This Row],[Unit Price Cleaned]]*(1-Table4[[#This Row],[Discount]])</f>
        <v>757.16760000000011</v>
      </c>
      <c r="M1915">
        <f>IF(ISBLANK(L1915),AVERAGE(Table4[Total Amount]),(L1915))</f>
        <v>757.16760000000011</v>
      </c>
      <c r="N1915" t="str">
        <f>_xlfn.XLOOKUP(Table4[[#This Row],[Product_ID]],Product_Dim[Product_ID],Product_Dim[Product_Name],"Missing")</f>
        <v>Carbon Fiber Tennis Racket</v>
      </c>
      <c r="O1915" t="str">
        <f>_xlfn.XLOOKUP(Table4[[#This Row],[Product_ID]],Product_Dim[Product_ID],Product_Dim[Category],0)</f>
        <v>Sports</v>
      </c>
      <c r="P1915">
        <f>_xlfn.XLOOKUP(Table4[[#This Row],[Product_ID]],Product_Dim[Product_ID],Product_Dim[Cost Cleaned2],"0")</f>
        <v>484.62</v>
      </c>
      <c r="Q1915" s="4">
        <f>IFERROR(Table4[[#This Row],[Total Amount]]-Table4[[#This Row],[Cost]]*Table4[[#This Row],[Quantity]],0)</f>
        <v>272.5476000000001</v>
      </c>
    </row>
    <row r="1916" spans="1:17" x14ac:dyDescent="0.35">
      <c r="A1916" t="s">
        <v>3729</v>
      </c>
      <c r="B1916" s="1">
        <v>45560</v>
      </c>
      <c r="C1916" t="s">
        <v>39</v>
      </c>
      <c r="D1916" t="s">
        <v>1740</v>
      </c>
      <c r="E1916" t="s">
        <v>1755</v>
      </c>
      <c r="F1916" t="str">
        <f>_xlfn.XLOOKUP(Table4[[#This Row],[Store_ID]],Table2[Store_ID],Table2[Region],"Unknown")</f>
        <v>South</v>
      </c>
      <c r="G1916">
        <v>1</v>
      </c>
      <c r="H1916">
        <f>IF(ISBLANK(G1916),AVERAGE(Table4[Quantity]),(G1916))</f>
        <v>1</v>
      </c>
      <c r="I1916">
        <v>716.29</v>
      </c>
      <c r="J1916">
        <f>IF(ISBLANK(I1916),AVERAGE(Table4[Unit_Price]),(I1916))</f>
        <v>716.29</v>
      </c>
      <c r="K1916">
        <v>0.01</v>
      </c>
      <c r="L1916">
        <f>Table4[[#This Row],[Quantity cleaned]]*Table4[[#This Row],[Unit Price Cleaned]]*(1-Table4[[#This Row],[Discount]])</f>
        <v>709.12709999999993</v>
      </c>
      <c r="M1916">
        <f>IF(ISBLANK(L1916),AVERAGE(Table4[Total Amount]),(L1916))</f>
        <v>709.12709999999993</v>
      </c>
      <c r="N1916" t="str">
        <f>_xlfn.XLOOKUP(Table4[[#This Row],[Product_ID]],Product_Dim[Product_ID],Product_Dim[Product_Name],"Missing")</f>
        <v>Stainless Steel Cookware Set</v>
      </c>
      <c r="O1916" t="str">
        <f>_xlfn.XLOOKUP(Table4[[#This Row],[Product_ID]],Product_Dim[Product_ID],Product_Dim[Category],0)</f>
        <v>Home</v>
      </c>
      <c r="P1916">
        <f>_xlfn.XLOOKUP(Table4[[#This Row],[Product_ID]],Product_Dim[Product_ID],Product_Dim[Cost Cleaned2],"0")</f>
        <v>201.41</v>
      </c>
      <c r="Q1916" s="4">
        <f>IFERROR(Table4[[#This Row],[Total Amount]]-Table4[[#This Row],[Cost]]*Table4[[#This Row],[Quantity]],0)</f>
        <v>507.71709999999996</v>
      </c>
    </row>
    <row r="1917" spans="1:17" x14ac:dyDescent="0.35">
      <c r="A1917" t="s">
        <v>3730</v>
      </c>
      <c r="B1917" s="1">
        <v>45408</v>
      </c>
      <c r="C1917" t="s">
        <v>1012</v>
      </c>
      <c r="D1917" t="s">
        <v>1559</v>
      </c>
      <c r="E1917" t="s">
        <v>1798</v>
      </c>
      <c r="F1917" t="str">
        <f>_xlfn.XLOOKUP(Table4[[#This Row],[Store_ID]],Table2[Store_ID],Table2[Region],"Unknown")</f>
        <v>West</v>
      </c>
      <c r="G1917">
        <v>2</v>
      </c>
      <c r="H1917">
        <f>IF(ISBLANK(G1917),AVERAGE(Table4[Quantity]),(G1917))</f>
        <v>2</v>
      </c>
      <c r="I1917">
        <v>409.14</v>
      </c>
      <c r="J1917">
        <f>IF(ISBLANK(I1917),AVERAGE(Table4[Unit_Price]),(I1917))</f>
        <v>409.14</v>
      </c>
      <c r="K1917">
        <v>0.01</v>
      </c>
      <c r="L1917">
        <f>Table4[[#This Row],[Quantity cleaned]]*Table4[[#This Row],[Unit Price Cleaned]]*(1-Table4[[#This Row],[Discount]])</f>
        <v>810.09719999999993</v>
      </c>
      <c r="M1917">
        <f>IF(ISBLANK(L1917),AVERAGE(Table4[Total Amount]),(L1917))</f>
        <v>810.09719999999993</v>
      </c>
      <c r="N1917" t="str">
        <f>_xlfn.XLOOKUP(Table4[[#This Row],[Product_ID]],Product_Dim[Product_ID],Product_Dim[Product_Name],"Missing")</f>
        <v>Adjustable Dumbbell Set</v>
      </c>
      <c r="O1917" t="str">
        <f>_xlfn.XLOOKUP(Table4[[#This Row],[Product_ID]],Product_Dim[Product_ID],Product_Dim[Category],0)</f>
        <v>Sports</v>
      </c>
      <c r="P1917">
        <f>_xlfn.XLOOKUP(Table4[[#This Row],[Product_ID]],Product_Dim[Product_ID],Product_Dim[Cost Cleaned2],"0")</f>
        <v>495.72</v>
      </c>
      <c r="Q1917" s="4">
        <f>IFERROR(Table4[[#This Row],[Total Amount]]-Table4[[#This Row],[Cost]]*Table4[[#This Row],[Quantity]],0)</f>
        <v>-181.34280000000012</v>
      </c>
    </row>
    <row r="1918" spans="1:17" x14ac:dyDescent="0.35">
      <c r="A1918" t="s">
        <v>3731</v>
      </c>
      <c r="B1918" s="1">
        <v>45714</v>
      </c>
      <c r="C1918" t="s">
        <v>299</v>
      </c>
      <c r="D1918" t="s">
        <v>1740</v>
      </c>
      <c r="E1918" t="s">
        <v>1780</v>
      </c>
      <c r="F1918" t="str">
        <f>_xlfn.XLOOKUP(Table4[[#This Row],[Store_ID]],Table2[Store_ID],Table2[Region],"Unknown")</f>
        <v>South</v>
      </c>
      <c r="G1918">
        <v>4</v>
      </c>
      <c r="H1918">
        <f>IF(ISBLANK(G1918),AVERAGE(Table4[Quantity]),(G1918))</f>
        <v>4</v>
      </c>
      <c r="I1918">
        <v>261.73</v>
      </c>
      <c r="J1918">
        <f>IF(ISBLANK(I1918),AVERAGE(Table4[Unit_Price]),(I1918))</f>
        <v>261.73</v>
      </c>
      <c r="K1918">
        <v>0.1</v>
      </c>
      <c r="L1918">
        <f>Table4[[#This Row],[Quantity cleaned]]*Table4[[#This Row],[Unit Price Cleaned]]*(1-Table4[[#This Row],[Discount]])</f>
        <v>942.22800000000007</v>
      </c>
      <c r="M1918">
        <f>IF(ISBLANK(L1918),AVERAGE(Table4[Total Amount]),(L1918))</f>
        <v>942.22800000000007</v>
      </c>
      <c r="N1918" t="str">
        <f>_xlfn.XLOOKUP(Table4[[#This Row],[Product_ID]],Product_Dim[Product_ID],Product_Dim[Product_Name],"Missing")</f>
        <v>Stainless Steel Cookware Set</v>
      </c>
      <c r="O1918" t="str">
        <f>_xlfn.XLOOKUP(Table4[[#This Row],[Product_ID]],Product_Dim[Product_ID],Product_Dim[Category],0)</f>
        <v>Home</v>
      </c>
      <c r="P1918">
        <f>_xlfn.XLOOKUP(Table4[[#This Row],[Product_ID]],Product_Dim[Product_ID],Product_Dim[Cost Cleaned2],"0")</f>
        <v>201.41</v>
      </c>
      <c r="Q1918" s="4">
        <f>IFERROR(Table4[[#This Row],[Total Amount]]-Table4[[#This Row],[Cost]]*Table4[[#This Row],[Quantity]],0)</f>
        <v>136.58800000000008</v>
      </c>
    </row>
    <row r="1919" spans="1:17" x14ac:dyDescent="0.35">
      <c r="A1919" t="s">
        <v>3732</v>
      </c>
      <c r="B1919" s="1">
        <v>45661</v>
      </c>
      <c r="C1919" t="s">
        <v>1432</v>
      </c>
      <c r="D1919" t="s">
        <v>1566</v>
      </c>
      <c r="E1919" t="s">
        <v>1746</v>
      </c>
      <c r="F1919" t="str">
        <f>_xlfn.XLOOKUP(Table4[[#This Row],[Store_ID]],Table2[Store_ID],Table2[Region],"Unknown")</f>
        <v>East</v>
      </c>
      <c r="G1919">
        <v>2</v>
      </c>
      <c r="H1919">
        <f>IF(ISBLANK(G1919),AVERAGE(Table4[Quantity]),(G1919))</f>
        <v>2</v>
      </c>
      <c r="I1919">
        <v>687.35</v>
      </c>
      <c r="J1919">
        <f>IF(ISBLANK(I1919),AVERAGE(Table4[Unit_Price]),(I1919))</f>
        <v>687.35</v>
      </c>
      <c r="K1919">
        <v>0.2</v>
      </c>
      <c r="L1919">
        <f>Table4[[#This Row],[Quantity cleaned]]*Table4[[#This Row],[Unit Price Cleaned]]*(1-Table4[[#This Row],[Discount]])</f>
        <v>1099.76</v>
      </c>
      <c r="M1919">
        <f>IF(ISBLANK(L1919),AVERAGE(Table4[Total Amount]),(L1919))</f>
        <v>1099.76</v>
      </c>
      <c r="N1919" t="str">
        <f>_xlfn.XLOOKUP(Table4[[#This Row],[Product_ID]],Product_Dim[Product_ID],Product_Dim[Product_Name],"Missing")</f>
        <v>Hair Strengthening Shampoo</v>
      </c>
      <c r="O1919" t="str">
        <f>_xlfn.XLOOKUP(Table4[[#This Row],[Product_ID]],Product_Dim[Product_ID],Product_Dim[Category],0)</f>
        <v>Beauty</v>
      </c>
      <c r="P1919">
        <f>_xlfn.XLOOKUP(Table4[[#This Row],[Product_ID]],Product_Dim[Product_ID],Product_Dim[Cost Cleaned2],"0")</f>
        <v>115.82</v>
      </c>
      <c r="Q1919" s="4">
        <f>IFERROR(Table4[[#This Row],[Total Amount]]-Table4[[#This Row],[Cost]]*Table4[[#This Row],[Quantity]],0)</f>
        <v>868.12</v>
      </c>
    </row>
    <row r="1920" spans="1:17" x14ac:dyDescent="0.35">
      <c r="A1920" t="s">
        <v>3733</v>
      </c>
      <c r="B1920" s="1">
        <v>45921</v>
      </c>
      <c r="C1920" t="s">
        <v>670</v>
      </c>
      <c r="D1920" t="s">
        <v>1710</v>
      </c>
      <c r="E1920" t="s">
        <v>1776</v>
      </c>
      <c r="F1920" t="str">
        <f>_xlfn.XLOOKUP(Table4[[#This Row],[Store_ID]],Table2[Store_ID],Table2[Region],"Unknown")</f>
        <v>West</v>
      </c>
      <c r="G1920">
        <v>2</v>
      </c>
      <c r="H1920">
        <f>IF(ISBLANK(G1920),AVERAGE(Table4[Quantity]),(G1920))</f>
        <v>2</v>
      </c>
      <c r="I1920">
        <v>30.14</v>
      </c>
      <c r="J1920">
        <f>IF(ISBLANK(I1920),AVERAGE(Table4[Unit_Price]),(I1920))</f>
        <v>30.14</v>
      </c>
      <c r="K1920">
        <v>0.21</v>
      </c>
      <c r="L1920">
        <f>Table4[[#This Row],[Quantity cleaned]]*Table4[[#This Row],[Unit Price Cleaned]]*(1-Table4[[#This Row],[Discount]])</f>
        <v>47.621200000000002</v>
      </c>
      <c r="M1920">
        <f>IF(ISBLANK(L1920),AVERAGE(Table4[Total Amount]),(L1920))</f>
        <v>47.621200000000002</v>
      </c>
      <c r="N1920" t="str">
        <f>_xlfn.XLOOKUP(Table4[[#This Row],[Product_ID]],Product_Dim[Product_ID],Product_Dim[Product_Name],"Missing")</f>
        <v>Wooden Bookshelf</v>
      </c>
      <c r="O1920" t="str">
        <f>_xlfn.XLOOKUP(Table4[[#This Row],[Product_ID]],Product_Dim[Product_ID],Product_Dim[Category],0)</f>
        <v>Home</v>
      </c>
      <c r="P1920">
        <f>_xlfn.XLOOKUP(Table4[[#This Row],[Product_ID]],Product_Dim[Product_ID],Product_Dim[Cost Cleaned2],"0")</f>
        <v>388.46</v>
      </c>
      <c r="Q1920" s="4">
        <f>IFERROR(Table4[[#This Row],[Total Amount]]-Table4[[#This Row],[Cost]]*Table4[[#This Row],[Quantity]],0)</f>
        <v>-729.29879999999991</v>
      </c>
    </row>
    <row r="1921" spans="1:17" x14ac:dyDescent="0.35">
      <c r="A1921" t="s">
        <v>3734</v>
      </c>
      <c r="B1921" s="1">
        <v>45651</v>
      </c>
      <c r="C1921" t="s">
        <v>348</v>
      </c>
      <c r="D1921" t="s">
        <v>1610</v>
      </c>
      <c r="E1921" t="s">
        <v>1776</v>
      </c>
      <c r="F1921" t="str">
        <f>_xlfn.XLOOKUP(Table4[[#This Row],[Store_ID]],Table2[Store_ID],Table2[Region],"Unknown")</f>
        <v>West</v>
      </c>
      <c r="G1921">
        <v>3</v>
      </c>
      <c r="H1921">
        <f>IF(ISBLANK(G1921),AVERAGE(Table4[Quantity]),(G1921))</f>
        <v>3</v>
      </c>
      <c r="I1921">
        <v>570.12</v>
      </c>
      <c r="J1921">
        <f>IF(ISBLANK(I1921),AVERAGE(Table4[Unit_Price]),(I1921))</f>
        <v>570.12</v>
      </c>
      <c r="K1921">
        <v>0.12</v>
      </c>
      <c r="L1921">
        <f>Table4[[#This Row],[Quantity cleaned]]*Table4[[#This Row],[Unit Price Cleaned]]*(1-Table4[[#This Row],[Discount]])</f>
        <v>1505.1168</v>
      </c>
      <c r="M1921">
        <f>IF(ISBLANK(L1921),AVERAGE(Table4[Total Amount]),(L1921))</f>
        <v>1505.1168</v>
      </c>
      <c r="N1921" t="str">
        <f>_xlfn.XLOOKUP(Table4[[#This Row],[Product_ID]],Product_Dim[Product_ID],Product_Dim[Product_Name],"Missing")</f>
        <v>Gaming Mechanical Keyboard</v>
      </c>
      <c r="O1921" t="str">
        <f>_xlfn.XLOOKUP(Table4[[#This Row],[Product_ID]],Product_Dim[Product_ID],Product_Dim[Category],0)</f>
        <v>Electronics</v>
      </c>
      <c r="P1921">
        <f>_xlfn.XLOOKUP(Table4[[#This Row],[Product_ID]],Product_Dim[Product_ID],Product_Dim[Cost Cleaned2],"0")</f>
        <v>419.28</v>
      </c>
      <c r="Q1921" s="4">
        <f>IFERROR(Table4[[#This Row],[Total Amount]]-Table4[[#This Row],[Cost]]*Table4[[#This Row],[Quantity]],0)</f>
        <v>247.27680000000009</v>
      </c>
    </row>
    <row r="1922" spans="1:17" x14ac:dyDescent="0.35">
      <c r="A1922" t="s">
        <v>3735</v>
      </c>
      <c r="B1922" s="1">
        <v>45883</v>
      </c>
      <c r="C1922" t="s">
        <v>888</v>
      </c>
      <c r="D1922" t="s">
        <v>1696</v>
      </c>
      <c r="E1922" t="s">
        <v>1807</v>
      </c>
      <c r="F1922" t="str">
        <f>_xlfn.XLOOKUP(Table4[[#This Row],[Store_ID]],Table2[Store_ID],Table2[Region],"Unknown")</f>
        <v>East</v>
      </c>
      <c r="G1922">
        <v>3</v>
      </c>
      <c r="H1922">
        <f>IF(ISBLANK(G1922),AVERAGE(Table4[Quantity]),(G1922))</f>
        <v>3</v>
      </c>
      <c r="I1922">
        <v>401.87</v>
      </c>
      <c r="J1922">
        <f>IF(ISBLANK(I1922),AVERAGE(Table4[Unit_Price]),(I1922))</f>
        <v>401.87</v>
      </c>
      <c r="K1922">
        <v>0.28999999999999998</v>
      </c>
      <c r="L1922">
        <f>Table4[[#This Row],[Quantity cleaned]]*Table4[[#This Row],[Unit Price Cleaned]]*(1-Table4[[#This Row],[Discount]])</f>
        <v>855.98310000000004</v>
      </c>
      <c r="M1922">
        <f>IF(ISBLANK(L1922),AVERAGE(Table4[Total Amount]),(L1922))</f>
        <v>855.98310000000004</v>
      </c>
      <c r="N1922" t="str">
        <f>_xlfn.XLOOKUP(Table4[[#This Row],[Product_ID]],Product_Dim[Product_ID],Product_Dim[Product_Name],"Missing")</f>
        <v>WiFi Mesh Router</v>
      </c>
      <c r="O1922" t="str">
        <f>_xlfn.XLOOKUP(Table4[[#This Row],[Product_ID]],Product_Dim[Product_ID],Product_Dim[Category],0)</f>
        <v>Electronics</v>
      </c>
      <c r="P1922">
        <f>_xlfn.XLOOKUP(Table4[[#This Row],[Product_ID]],Product_Dim[Product_ID],Product_Dim[Cost Cleaned2],"0")</f>
        <v>480.9</v>
      </c>
      <c r="Q1922" s="4">
        <f>IFERROR(Table4[[#This Row],[Total Amount]]-Table4[[#This Row],[Cost]]*Table4[[#This Row],[Quantity]],0)</f>
        <v>-586.71689999999978</v>
      </c>
    </row>
    <row r="1923" spans="1:17" x14ac:dyDescent="0.35">
      <c r="A1923" t="s">
        <v>3736</v>
      </c>
      <c r="B1923" s="1">
        <v>45624</v>
      </c>
      <c r="C1923" t="s">
        <v>1519</v>
      </c>
      <c r="D1923" t="s">
        <v>1700</v>
      </c>
      <c r="E1923" t="s">
        <v>1788</v>
      </c>
      <c r="F1923" t="str">
        <f>_xlfn.XLOOKUP(Table4[[#This Row],[Store_ID]],Table2[Store_ID],Table2[Region],"Unknown")</f>
        <v>North</v>
      </c>
      <c r="G1923">
        <v>4</v>
      </c>
      <c r="H1923">
        <f>IF(ISBLANK(G1923),AVERAGE(Table4[Quantity]),(G1923))</f>
        <v>4</v>
      </c>
      <c r="I1923">
        <v>619.35</v>
      </c>
      <c r="J1923">
        <f>IF(ISBLANK(I1923),AVERAGE(Table4[Unit_Price]),(I1923))</f>
        <v>619.35</v>
      </c>
      <c r="K1923">
        <v>0.3</v>
      </c>
      <c r="L1923">
        <f>Table4[[#This Row],[Quantity cleaned]]*Table4[[#This Row],[Unit Price Cleaned]]*(1-Table4[[#This Row],[Discount]])</f>
        <v>1734.18</v>
      </c>
      <c r="M1923">
        <f>IF(ISBLANK(L1923),AVERAGE(Table4[Total Amount]),(L1923))</f>
        <v>1734.18</v>
      </c>
      <c r="N1923" t="str">
        <f>_xlfn.XLOOKUP(Table4[[#This Row],[Product_ID]],Product_Dim[Product_ID],Product_Dim[Product_Name],"Missing")</f>
        <v>Decorative Lamp Shade</v>
      </c>
      <c r="O1923" t="str">
        <f>_xlfn.XLOOKUP(Table4[[#This Row],[Product_ID]],Product_Dim[Product_ID],Product_Dim[Category],0)</f>
        <v>Home</v>
      </c>
      <c r="P1923">
        <f>_xlfn.XLOOKUP(Table4[[#This Row],[Product_ID]],Product_Dim[Product_ID],Product_Dim[Cost Cleaned2],"0")</f>
        <v>228.53</v>
      </c>
      <c r="Q1923" s="4">
        <f>IFERROR(Table4[[#This Row],[Total Amount]]-Table4[[#This Row],[Cost]]*Table4[[#This Row],[Quantity]],0)</f>
        <v>820.06000000000006</v>
      </c>
    </row>
    <row r="1924" spans="1:17" x14ac:dyDescent="0.35">
      <c r="A1924" t="s">
        <v>3737</v>
      </c>
      <c r="B1924" s="1">
        <v>45276</v>
      </c>
      <c r="C1924" t="s">
        <v>786</v>
      </c>
      <c r="D1924" t="s">
        <v>1634</v>
      </c>
      <c r="E1924" t="s">
        <v>1801</v>
      </c>
      <c r="F1924" t="str">
        <f>_xlfn.XLOOKUP(Table4[[#This Row],[Store_ID]],Table2[Store_ID],Table2[Region],"Unknown")</f>
        <v>North</v>
      </c>
      <c r="G1924">
        <v>4</v>
      </c>
      <c r="H1924">
        <f>IF(ISBLANK(G1924),AVERAGE(Table4[Quantity]),(G1924))</f>
        <v>4</v>
      </c>
      <c r="I1924">
        <v>569.36</v>
      </c>
      <c r="J1924">
        <f>IF(ISBLANK(I1924),AVERAGE(Table4[Unit_Price]),(I1924))</f>
        <v>569.36</v>
      </c>
      <c r="K1924">
        <v>0.27</v>
      </c>
      <c r="L1924">
        <f>Table4[[#This Row],[Quantity cleaned]]*Table4[[#This Row],[Unit Price Cleaned]]*(1-Table4[[#This Row],[Discount]])</f>
        <v>1662.5311999999999</v>
      </c>
      <c r="M1924">
        <f>IF(ISBLANK(L1924),AVERAGE(Table4[Total Amount]),(L1924))</f>
        <v>1662.5311999999999</v>
      </c>
      <c r="N1924" t="str">
        <f>_xlfn.XLOOKUP(Table4[[#This Row],[Product_ID]],Product_Dim[Product_ID],Product_Dim[Product_Name],"Missing")</f>
        <v>Men's Winter Jacket</v>
      </c>
      <c r="O1924" t="str">
        <f>_xlfn.XLOOKUP(Table4[[#This Row],[Product_ID]],Product_Dim[Product_ID],Product_Dim[Category],0)</f>
        <v>Clothing</v>
      </c>
      <c r="P1924">
        <f>_xlfn.XLOOKUP(Table4[[#This Row],[Product_ID]],Product_Dim[Product_ID],Product_Dim[Cost Cleaned2],"0")</f>
        <v>167.34</v>
      </c>
      <c r="Q1924" s="4">
        <f>IFERROR(Table4[[#This Row],[Total Amount]]-Table4[[#This Row],[Cost]]*Table4[[#This Row],[Quantity]],0)</f>
        <v>993.17119999999989</v>
      </c>
    </row>
    <row r="1925" spans="1:17" x14ac:dyDescent="0.35">
      <c r="A1925" t="s">
        <v>3738</v>
      </c>
      <c r="B1925" s="1">
        <v>45344</v>
      </c>
      <c r="C1925" t="s">
        <v>1461</v>
      </c>
      <c r="D1925" t="s">
        <v>1596</v>
      </c>
      <c r="E1925" t="s">
        <v>1763</v>
      </c>
      <c r="F1925" t="str">
        <f>_xlfn.XLOOKUP(Table4[[#This Row],[Store_ID]],Table2[Store_ID],Table2[Region],"Unknown")</f>
        <v>South</v>
      </c>
      <c r="G1925">
        <v>2</v>
      </c>
      <c r="H1925">
        <f>IF(ISBLANK(G1925),AVERAGE(Table4[Quantity]),(G1925))</f>
        <v>2</v>
      </c>
      <c r="I1925">
        <v>846.35</v>
      </c>
      <c r="J1925">
        <f>IF(ISBLANK(I1925),AVERAGE(Table4[Unit_Price]),(I1925))</f>
        <v>846.35</v>
      </c>
      <c r="K1925">
        <v>0.3</v>
      </c>
      <c r="L1925">
        <f>Table4[[#This Row],[Quantity cleaned]]*Table4[[#This Row],[Unit Price Cleaned]]*(1-Table4[[#This Row],[Discount]])</f>
        <v>1184.8899999999999</v>
      </c>
      <c r="M1925">
        <f>IF(ISBLANK(L1925),AVERAGE(Table4[Total Amount]),(L1925))</f>
        <v>1184.8899999999999</v>
      </c>
      <c r="N1925" t="str">
        <f>_xlfn.XLOOKUP(Table4[[#This Row],[Product_ID]],Product_Dim[Product_ID],Product_Dim[Product_Name],"Missing")</f>
        <v>Decorative Floor Vase</v>
      </c>
      <c r="O1925" t="str">
        <f>_xlfn.XLOOKUP(Table4[[#This Row],[Product_ID]],Product_Dim[Product_ID],Product_Dim[Category],0)</f>
        <v>Home</v>
      </c>
      <c r="P1925">
        <f>_xlfn.XLOOKUP(Table4[[#This Row],[Product_ID]],Product_Dim[Product_ID],Product_Dim[Cost Cleaned2],"0")</f>
        <v>254.04361702127662</v>
      </c>
      <c r="Q1925" s="4">
        <f>IFERROR(Table4[[#This Row],[Total Amount]]-Table4[[#This Row],[Cost]]*Table4[[#This Row],[Quantity]],0)</f>
        <v>676.80276595744658</v>
      </c>
    </row>
    <row r="1926" spans="1:17" x14ac:dyDescent="0.35">
      <c r="A1926" t="s">
        <v>3739</v>
      </c>
      <c r="B1926" s="1">
        <v>45849</v>
      </c>
      <c r="C1926" t="s">
        <v>1341</v>
      </c>
      <c r="D1926" t="s">
        <v>1602</v>
      </c>
      <c r="E1926" t="s">
        <v>1755</v>
      </c>
      <c r="F1926" t="str">
        <f>_xlfn.XLOOKUP(Table4[[#This Row],[Store_ID]],Table2[Store_ID],Table2[Region],"Unknown")</f>
        <v>South</v>
      </c>
      <c r="G1926">
        <v>1</v>
      </c>
      <c r="H1926">
        <f>IF(ISBLANK(G1926),AVERAGE(Table4[Quantity]),(G1926))</f>
        <v>1</v>
      </c>
      <c r="I1926">
        <v>788.45</v>
      </c>
      <c r="J1926">
        <f>IF(ISBLANK(I1926),AVERAGE(Table4[Unit_Price]),(I1926))</f>
        <v>788.45</v>
      </c>
      <c r="K1926">
        <v>0.28999999999999998</v>
      </c>
      <c r="L1926">
        <f>Table4[[#This Row],[Quantity cleaned]]*Table4[[#This Row],[Unit Price Cleaned]]*(1-Table4[[#This Row],[Discount]])</f>
        <v>559.79949999999997</v>
      </c>
      <c r="M1926">
        <f>IF(ISBLANK(L1926),AVERAGE(Table4[Total Amount]),(L1926))</f>
        <v>559.79949999999997</v>
      </c>
      <c r="N1926" t="str">
        <f>_xlfn.XLOOKUP(Table4[[#This Row],[Product_ID]],Product_Dim[Product_ID],Product_Dim[Product_Name],"Missing")</f>
        <v>Stainless Steel Cutlery Set</v>
      </c>
      <c r="O1926" t="str">
        <f>_xlfn.XLOOKUP(Table4[[#This Row],[Product_ID]],Product_Dim[Product_ID],Product_Dim[Category],0)</f>
        <v>Home</v>
      </c>
      <c r="P1926">
        <f>_xlfn.XLOOKUP(Table4[[#This Row],[Product_ID]],Product_Dim[Product_ID],Product_Dim[Cost Cleaned2],"0")</f>
        <v>19.52</v>
      </c>
      <c r="Q1926" s="4">
        <f>IFERROR(Table4[[#This Row],[Total Amount]]-Table4[[#This Row],[Cost]]*Table4[[#This Row],[Quantity]],0)</f>
        <v>540.27949999999998</v>
      </c>
    </row>
    <row r="1927" spans="1:17" x14ac:dyDescent="0.35">
      <c r="A1927" t="s">
        <v>3740</v>
      </c>
      <c r="B1927" s="1">
        <v>45880</v>
      </c>
      <c r="C1927" t="s">
        <v>1122</v>
      </c>
      <c r="D1927" t="s">
        <v>1612</v>
      </c>
      <c r="E1927" t="s">
        <v>1788</v>
      </c>
      <c r="F1927" t="str">
        <f>_xlfn.XLOOKUP(Table4[[#This Row],[Store_ID]],Table2[Store_ID],Table2[Region],"Unknown")</f>
        <v>North</v>
      </c>
      <c r="G1927">
        <v>2</v>
      </c>
      <c r="H1927">
        <f>IF(ISBLANK(G1927),AVERAGE(Table4[Quantity]),(G1927))</f>
        <v>2</v>
      </c>
      <c r="I1927">
        <v>338.81</v>
      </c>
      <c r="J1927">
        <f>IF(ISBLANK(I1927),AVERAGE(Table4[Unit_Price]),(I1927))</f>
        <v>338.81</v>
      </c>
      <c r="K1927">
        <v>7.0000000000000007E-2</v>
      </c>
      <c r="L1927">
        <f>Table4[[#This Row],[Quantity cleaned]]*Table4[[#This Row],[Unit Price Cleaned]]*(1-Table4[[#This Row],[Discount]])</f>
        <v>630.1866</v>
      </c>
      <c r="M1927">
        <f>IF(ISBLANK(L1927),AVERAGE(Table4[Total Amount]),(L1927))</f>
        <v>630.1866</v>
      </c>
      <c r="N1927" t="str">
        <f>_xlfn.XLOOKUP(Table4[[#This Row],[Product_ID]],Product_Dim[Product_ID],Product_Dim[Product_Name],"Missing")</f>
        <v>Bedroom Table Lamp</v>
      </c>
      <c r="O1927" t="str">
        <f>_xlfn.XLOOKUP(Table4[[#This Row],[Product_ID]],Product_Dim[Product_ID],Product_Dim[Category],0)</f>
        <v>Home</v>
      </c>
      <c r="P1927">
        <f>_xlfn.XLOOKUP(Table4[[#This Row],[Product_ID]],Product_Dim[Product_ID],Product_Dim[Cost Cleaned2],"0")</f>
        <v>382.22</v>
      </c>
      <c r="Q1927" s="4">
        <f>IFERROR(Table4[[#This Row],[Total Amount]]-Table4[[#This Row],[Cost]]*Table4[[#This Row],[Quantity]],0)</f>
        <v>-134.25340000000006</v>
      </c>
    </row>
    <row r="1928" spans="1:17" x14ac:dyDescent="0.35">
      <c r="A1928" t="s">
        <v>3741</v>
      </c>
      <c r="B1928" s="1">
        <v>45907</v>
      </c>
      <c r="C1928" t="s">
        <v>105</v>
      </c>
      <c r="D1928" t="s">
        <v>1570</v>
      </c>
      <c r="E1928" t="s">
        <v>1767</v>
      </c>
      <c r="F1928" t="str">
        <f>_xlfn.XLOOKUP(Table4[[#This Row],[Store_ID]],Table2[Store_ID],Table2[Region],"Unknown")</f>
        <v>North</v>
      </c>
      <c r="G1928">
        <v>4</v>
      </c>
      <c r="H1928">
        <f>IF(ISBLANK(G1928),AVERAGE(Table4[Quantity]),(G1928))</f>
        <v>4</v>
      </c>
      <c r="I1928">
        <v>94.48</v>
      </c>
      <c r="J1928">
        <f>IF(ISBLANK(I1928),AVERAGE(Table4[Unit_Price]),(I1928))</f>
        <v>94.48</v>
      </c>
      <c r="K1928">
        <v>0.06</v>
      </c>
      <c r="L1928">
        <f>Table4[[#This Row],[Quantity cleaned]]*Table4[[#This Row],[Unit Price Cleaned]]*(1-Table4[[#This Row],[Discount]])</f>
        <v>355.2448</v>
      </c>
      <c r="M1928">
        <f>IF(ISBLANK(L1928),AVERAGE(Table4[Total Amount]),(L1928))</f>
        <v>355.2448</v>
      </c>
      <c r="N1928" t="str">
        <f>_xlfn.XLOOKUP(Table4[[#This Row],[Product_ID]],Product_Dim[Product_ID],Product_Dim[Product_Name],"Missing")</f>
        <v>Decorative Wall Mirror</v>
      </c>
      <c r="O1928" t="str">
        <f>_xlfn.XLOOKUP(Table4[[#This Row],[Product_ID]],Product_Dim[Product_ID],Product_Dim[Category],0)</f>
        <v>Home</v>
      </c>
      <c r="P1928">
        <f>_xlfn.XLOOKUP(Table4[[#This Row],[Product_ID]],Product_Dim[Product_ID],Product_Dim[Cost Cleaned2],"0")</f>
        <v>48.01</v>
      </c>
      <c r="Q1928" s="4">
        <f>IFERROR(Table4[[#This Row],[Total Amount]]-Table4[[#This Row],[Cost]]*Table4[[#This Row],[Quantity]],0)</f>
        <v>163.20480000000001</v>
      </c>
    </row>
    <row r="1929" spans="1:17" x14ac:dyDescent="0.35">
      <c r="A1929" t="s">
        <v>3742</v>
      </c>
      <c r="B1929" s="1">
        <v>45545</v>
      </c>
      <c r="C1929" t="s">
        <v>1464</v>
      </c>
      <c r="D1929" t="s">
        <v>1580</v>
      </c>
      <c r="E1929" t="s">
        <v>1791</v>
      </c>
      <c r="F1929" t="str">
        <f>_xlfn.XLOOKUP(Table4[[#This Row],[Store_ID]],Table2[Store_ID],Table2[Region],"Unknown")</f>
        <v>East</v>
      </c>
      <c r="G1929">
        <v>3</v>
      </c>
      <c r="H1929">
        <f>IF(ISBLANK(G1929),AVERAGE(Table4[Quantity]),(G1929))</f>
        <v>3</v>
      </c>
      <c r="I1929">
        <v>941.85</v>
      </c>
      <c r="J1929">
        <f>IF(ISBLANK(I1929),AVERAGE(Table4[Unit_Price]),(I1929))</f>
        <v>941.85</v>
      </c>
      <c r="K1929">
        <v>0.16</v>
      </c>
      <c r="L1929">
        <f>Table4[[#This Row],[Quantity cleaned]]*Table4[[#This Row],[Unit Price Cleaned]]*(1-Table4[[#This Row],[Discount]])</f>
        <v>2373.462</v>
      </c>
      <c r="M1929">
        <f>IF(ISBLANK(L1929),AVERAGE(Table4[Total Amount]),(L1929))</f>
        <v>2373.462</v>
      </c>
      <c r="N1929" t="str">
        <f>_xlfn.XLOOKUP(Table4[[#This Row],[Product_ID]],Product_Dim[Product_ID],Product_Dim[Product_Name],"Missing")</f>
        <v>Knee Support Brace</v>
      </c>
      <c r="O1929" t="str">
        <f>_xlfn.XLOOKUP(Table4[[#This Row],[Product_ID]],Product_Dim[Product_ID],Product_Dim[Category],0)</f>
        <v>Sports</v>
      </c>
      <c r="P1929">
        <f>_xlfn.XLOOKUP(Table4[[#This Row],[Product_ID]],Product_Dim[Product_ID],Product_Dim[Cost Cleaned2],"0")</f>
        <v>21.34</v>
      </c>
      <c r="Q1929" s="4">
        <f>IFERROR(Table4[[#This Row],[Total Amount]]-Table4[[#This Row],[Cost]]*Table4[[#This Row],[Quantity]],0)</f>
        <v>2309.442</v>
      </c>
    </row>
    <row r="1930" spans="1:17" x14ac:dyDescent="0.35">
      <c r="A1930" t="s">
        <v>3743</v>
      </c>
      <c r="B1930" s="1">
        <v>45257</v>
      </c>
      <c r="C1930" t="s">
        <v>533</v>
      </c>
      <c r="D1930" t="s">
        <v>1632</v>
      </c>
      <c r="E1930" t="s">
        <v>1767</v>
      </c>
      <c r="F1930" t="str">
        <f>_xlfn.XLOOKUP(Table4[[#This Row],[Store_ID]],Table2[Store_ID],Table2[Region],"Unknown")</f>
        <v>North</v>
      </c>
      <c r="G1930">
        <v>2</v>
      </c>
      <c r="H1930">
        <f>IF(ISBLANK(G1930),AVERAGE(Table4[Quantity]),(G1930))</f>
        <v>2</v>
      </c>
      <c r="I1930">
        <v>336.97</v>
      </c>
      <c r="J1930">
        <f>IF(ISBLANK(I1930),AVERAGE(Table4[Unit_Price]),(I1930))</f>
        <v>336.97</v>
      </c>
      <c r="K1930">
        <v>0.14000000000000001</v>
      </c>
      <c r="L1930">
        <f>Table4[[#This Row],[Quantity cleaned]]*Table4[[#This Row],[Unit Price Cleaned]]*(1-Table4[[#This Row],[Discount]])</f>
        <v>579.58840000000009</v>
      </c>
      <c r="M1930">
        <f>IF(ISBLANK(L1930),AVERAGE(Table4[Total Amount]),(L1930))</f>
        <v>579.58840000000009</v>
      </c>
      <c r="N1930" t="str">
        <f>_xlfn.XLOOKUP(Table4[[#This Row],[Product_ID]],Product_Dim[Product_ID],Product_Dim[Product_Name],"Missing")</f>
        <v>High-Grip Football</v>
      </c>
      <c r="O1930" t="str">
        <f>_xlfn.XLOOKUP(Table4[[#This Row],[Product_ID]],Product_Dim[Product_ID],Product_Dim[Category],0)</f>
        <v>Sports</v>
      </c>
      <c r="P1930">
        <f>_xlfn.XLOOKUP(Table4[[#This Row],[Product_ID]],Product_Dim[Product_ID],Product_Dim[Cost Cleaned2],"0")</f>
        <v>318.91000000000003</v>
      </c>
      <c r="Q1930" s="4">
        <f>IFERROR(Table4[[#This Row],[Total Amount]]-Table4[[#This Row],[Cost]]*Table4[[#This Row],[Quantity]],0)</f>
        <v>-58.231599999999958</v>
      </c>
    </row>
    <row r="1931" spans="1:17" x14ac:dyDescent="0.35">
      <c r="A1931" t="s">
        <v>3744</v>
      </c>
      <c r="B1931" s="1">
        <v>45466</v>
      </c>
      <c r="C1931" t="s">
        <v>973</v>
      </c>
      <c r="D1931" t="s">
        <v>1549</v>
      </c>
      <c r="E1931" t="s">
        <v>1767</v>
      </c>
      <c r="F1931" t="str">
        <f>_xlfn.XLOOKUP(Table4[[#This Row],[Store_ID]],Table2[Store_ID],Table2[Region],"Unknown")</f>
        <v>North</v>
      </c>
      <c r="G1931">
        <v>2</v>
      </c>
      <c r="H1931">
        <f>IF(ISBLANK(G1931),AVERAGE(Table4[Quantity]),(G1931))</f>
        <v>2</v>
      </c>
      <c r="I1931">
        <v>344.16</v>
      </c>
      <c r="J1931">
        <f>IF(ISBLANK(I1931),AVERAGE(Table4[Unit_Price]),(I1931))</f>
        <v>344.16</v>
      </c>
      <c r="K1931">
        <v>0.09</v>
      </c>
      <c r="L1931">
        <f>Table4[[#This Row],[Quantity cleaned]]*Table4[[#This Row],[Unit Price Cleaned]]*(1-Table4[[#This Row],[Discount]])</f>
        <v>626.37120000000004</v>
      </c>
      <c r="M1931">
        <f>IF(ISBLANK(L1931),AVERAGE(Table4[Total Amount]),(L1931))</f>
        <v>626.37120000000004</v>
      </c>
      <c r="N1931" t="str">
        <f>_xlfn.XLOOKUP(Table4[[#This Row],[Product_ID]],Product_Dim[Product_ID],Product_Dim[Product_Name],"Missing")</f>
        <v>Men's Leather Belt</v>
      </c>
      <c r="O1931" t="str">
        <f>_xlfn.XLOOKUP(Table4[[#This Row],[Product_ID]],Product_Dim[Product_ID],Product_Dim[Category],0)</f>
        <v>Clothing</v>
      </c>
      <c r="P1931">
        <f>_xlfn.XLOOKUP(Table4[[#This Row],[Product_ID]],Product_Dim[Product_ID],Product_Dim[Cost Cleaned2],"0")</f>
        <v>261</v>
      </c>
      <c r="Q1931" s="4">
        <f>IFERROR(Table4[[#This Row],[Total Amount]]-Table4[[#This Row],[Cost]]*Table4[[#This Row],[Quantity]],0)</f>
        <v>104.37120000000004</v>
      </c>
    </row>
    <row r="1932" spans="1:17" x14ac:dyDescent="0.35">
      <c r="A1932" t="s">
        <v>3745</v>
      </c>
      <c r="B1932" s="1">
        <v>45847</v>
      </c>
      <c r="C1932" t="s">
        <v>943</v>
      </c>
      <c r="D1932" t="s">
        <v>1638</v>
      </c>
      <c r="E1932" t="s">
        <v>1780</v>
      </c>
      <c r="F1932" t="str">
        <f>_xlfn.XLOOKUP(Table4[[#This Row],[Store_ID]],Table2[Store_ID],Table2[Region],"Unknown")</f>
        <v>South</v>
      </c>
      <c r="G1932">
        <v>1</v>
      </c>
      <c r="H1932">
        <f>IF(ISBLANK(G1932),AVERAGE(Table4[Quantity]),(G1932))</f>
        <v>1</v>
      </c>
      <c r="I1932">
        <v>841.53</v>
      </c>
      <c r="J1932">
        <f>IF(ISBLANK(I1932),AVERAGE(Table4[Unit_Price]),(I1932))</f>
        <v>841.53</v>
      </c>
      <c r="K1932">
        <v>0.15</v>
      </c>
      <c r="L1932">
        <f>Table4[[#This Row],[Quantity cleaned]]*Table4[[#This Row],[Unit Price Cleaned]]*(1-Table4[[#This Row],[Discount]])</f>
        <v>715.30049999999994</v>
      </c>
      <c r="M1932">
        <f>IF(ISBLANK(L1932),AVERAGE(Table4[Total Amount]),(L1932))</f>
        <v>715.30049999999994</v>
      </c>
      <c r="N1932" t="str">
        <f>_xlfn.XLOOKUP(Table4[[#This Row],[Product_ID]],Product_Dim[Product_ID],Product_Dim[Product_Name],"Missing")</f>
        <v>Car Dashboard Phone Holder</v>
      </c>
      <c r="O1932" t="str">
        <f>_xlfn.XLOOKUP(Table4[[#This Row],[Product_ID]],Product_Dim[Product_ID],Product_Dim[Category],0)</f>
        <v>Electronics</v>
      </c>
      <c r="P1932">
        <f>_xlfn.XLOOKUP(Table4[[#This Row],[Product_ID]],Product_Dim[Product_ID],Product_Dim[Cost Cleaned2],"0")</f>
        <v>177.98</v>
      </c>
      <c r="Q1932" s="4">
        <f>IFERROR(Table4[[#This Row],[Total Amount]]-Table4[[#This Row],[Cost]]*Table4[[#This Row],[Quantity]],0)</f>
        <v>537.32049999999992</v>
      </c>
    </row>
    <row r="1933" spans="1:17" x14ac:dyDescent="0.35">
      <c r="A1933" t="s">
        <v>3746</v>
      </c>
      <c r="B1933" s="1">
        <v>45825</v>
      </c>
      <c r="C1933" t="s">
        <v>1311</v>
      </c>
      <c r="D1933" t="s">
        <v>1708</v>
      </c>
      <c r="E1933" t="s">
        <v>1801</v>
      </c>
      <c r="F1933" t="str">
        <f>_xlfn.XLOOKUP(Table4[[#This Row],[Store_ID]],Table2[Store_ID],Table2[Region],"Unknown")</f>
        <v>North</v>
      </c>
      <c r="G1933">
        <v>3</v>
      </c>
      <c r="H1933">
        <f>IF(ISBLANK(G1933),AVERAGE(Table4[Quantity]),(G1933))</f>
        <v>3</v>
      </c>
      <c r="I1933">
        <v>63.36</v>
      </c>
      <c r="J1933">
        <f>IF(ISBLANK(I1933),AVERAGE(Table4[Unit_Price]),(I1933))</f>
        <v>63.36</v>
      </c>
      <c r="K1933">
        <v>0.28999999999999998</v>
      </c>
      <c r="L1933">
        <f>Table4[[#This Row],[Quantity cleaned]]*Table4[[#This Row],[Unit Price Cleaned]]*(1-Table4[[#This Row],[Discount]])</f>
        <v>134.95679999999999</v>
      </c>
      <c r="M1933">
        <f>IF(ISBLANK(L1933),AVERAGE(Table4[Total Amount]),(L1933))</f>
        <v>134.95679999999999</v>
      </c>
      <c r="N1933" t="str">
        <f>_xlfn.XLOOKUP(Table4[[#This Row],[Product_ID]],Product_Dim[Product_ID],Product_Dim[Product_Name],"Missing")</f>
        <v>Hydrating Face Cleanser</v>
      </c>
      <c r="O1933" t="str">
        <f>_xlfn.XLOOKUP(Table4[[#This Row],[Product_ID]],Product_Dim[Product_ID],Product_Dim[Category],0)</f>
        <v>Beauty</v>
      </c>
      <c r="P1933">
        <f>_xlfn.XLOOKUP(Table4[[#This Row],[Product_ID]],Product_Dim[Product_ID],Product_Dim[Cost Cleaned2],"0")</f>
        <v>254.04361702127662</v>
      </c>
      <c r="Q1933" s="4">
        <f>IFERROR(Table4[[#This Row],[Total Amount]]-Table4[[#This Row],[Cost]]*Table4[[#This Row],[Quantity]],0)</f>
        <v>-627.17405106382989</v>
      </c>
    </row>
    <row r="1934" spans="1:17" x14ac:dyDescent="0.35">
      <c r="A1934" t="s">
        <v>3747</v>
      </c>
      <c r="B1934" s="1">
        <v>45839</v>
      </c>
      <c r="C1934" t="s">
        <v>1519</v>
      </c>
      <c r="D1934" t="s">
        <v>1698</v>
      </c>
      <c r="E1934" t="s">
        <v>1776</v>
      </c>
      <c r="F1934" t="str">
        <f>_xlfn.XLOOKUP(Table4[[#This Row],[Store_ID]],Table2[Store_ID],Table2[Region],"Unknown")</f>
        <v>West</v>
      </c>
      <c r="G1934">
        <v>2</v>
      </c>
      <c r="H1934">
        <f>IF(ISBLANK(G1934),AVERAGE(Table4[Quantity]),(G1934))</f>
        <v>2</v>
      </c>
      <c r="I1934">
        <v>552.49</v>
      </c>
      <c r="J1934">
        <f>IF(ISBLANK(I1934),AVERAGE(Table4[Unit_Price]),(I1934))</f>
        <v>552.49</v>
      </c>
      <c r="K1934">
        <v>0.1</v>
      </c>
      <c r="L1934">
        <f>Table4[[#This Row],[Quantity cleaned]]*Table4[[#This Row],[Unit Price Cleaned]]*(1-Table4[[#This Row],[Discount]])</f>
        <v>994.48200000000008</v>
      </c>
      <c r="M1934">
        <f>IF(ISBLANK(L1934),AVERAGE(Table4[Total Amount]),(L1934))</f>
        <v>994.48200000000008</v>
      </c>
      <c r="N1934" t="str">
        <f>_xlfn.XLOOKUP(Table4[[#This Row],[Product_ID]],Product_Dim[Product_ID],Product_Dim[Product_Name],"Missing")</f>
        <v>Essential Oil Diffuser</v>
      </c>
      <c r="O1934" t="str">
        <f>_xlfn.XLOOKUP(Table4[[#This Row],[Product_ID]],Product_Dim[Product_ID],Product_Dim[Category],0)</f>
        <v>Home</v>
      </c>
      <c r="P1934">
        <f>_xlfn.XLOOKUP(Table4[[#This Row],[Product_ID]],Product_Dim[Product_ID],Product_Dim[Cost Cleaned2],"0")</f>
        <v>325.26</v>
      </c>
      <c r="Q1934" s="4">
        <f>IFERROR(Table4[[#This Row],[Total Amount]]-Table4[[#This Row],[Cost]]*Table4[[#This Row],[Quantity]],0)</f>
        <v>343.9620000000001</v>
      </c>
    </row>
    <row r="1935" spans="1:17" x14ac:dyDescent="0.35">
      <c r="A1935" t="s">
        <v>3748</v>
      </c>
      <c r="B1935" s="1">
        <v>45720</v>
      </c>
      <c r="C1935" t="s">
        <v>753</v>
      </c>
      <c r="D1935" t="s">
        <v>1590</v>
      </c>
      <c r="E1935" t="s">
        <v>1770</v>
      </c>
      <c r="F1935" t="str">
        <f>_xlfn.XLOOKUP(Table4[[#This Row],[Store_ID]],Table2[Store_ID],Table2[Region],"Unknown")</f>
        <v>East</v>
      </c>
      <c r="G1935">
        <v>3</v>
      </c>
      <c r="H1935">
        <f>IF(ISBLANK(G1935),AVERAGE(Table4[Quantity]),(G1935))</f>
        <v>3</v>
      </c>
      <c r="I1935">
        <v>447.38</v>
      </c>
      <c r="J1935">
        <f>IF(ISBLANK(I1935),AVERAGE(Table4[Unit_Price]),(I1935))</f>
        <v>447.38</v>
      </c>
      <c r="K1935">
        <v>0.03</v>
      </c>
      <c r="L1935">
        <f>Table4[[#This Row],[Quantity cleaned]]*Table4[[#This Row],[Unit Price Cleaned]]*(1-Table4[[#This Row],[Discount]])</f>
        <v>1301.8757999999998</v>
      </c>
      <c r="M1935">
        <f>IF(ISBLANK(L1935),AVERAGE(Table4[Total Amount]),(L1935))</f>
        <v>1301.8757999999998</v>
      </c>
      <c r="N1935" t="str">
        <f>_xlfn.XLOOKUP(Table4[[#This Row],[Product_ID]],Product_Dim[Product_ID],Product_Dim[Product_Name],"Missing")</f>
        <v>Foldable Camping Chair</v>
      </c>
      <c r="O1935" t="str">
        <f>_xlfn.XLOOKUP(Table4[[#This Row],[Product_ID]],Product_Dim[Product_ID],Product_Dim[Category],0)</f>
        <v>Sports</v>
      </c>
      <c r="P1935">
        <f>_xlfn.XLOOKUP(Table4[[#This Row],[Product_ID]],Product_Dim[Product_ID],Product_Dim[Cost Cleaned2],"0")</f>
        <v>166.06</v>
      </c>
      <c r="Q1935" s="4">
        <f>IFERROR(Table4[[#This Row],[Total Amount]]-Table4[[#This Row],[Cost]]*Table4[[#This Row],[Quantity]],0)</f>
        <v>803.69579999999974</v>
      </c>
    </row>
    <row r="1936" spans="1:17" x14ac:dyDescent="0.35">
      <c r="A1936" t="s">
        <v>3749</v>
      </c>
      <c r="B1936" s="1">
        <v>45250</v>
      </c>
      <c r="C1936" t="s">
        <v>1387</v>
      </c>
      <c r="D1936" t="s">
        <v>1688</v>
      </c>
      <c r="E1936" t="s">
        <v>1807</v>
      </c>
      <c r="F1936" t="str">
        <f>_xlfn.XLOOKUP(Table4[[#This Row],[Store_ID]],Table2[Store_ID],Table2[Region],"Unknown")</f>
        <v>East</v>
      </c>
      <c r="G1936">
        <v>1</v>
      </c>
      <c r="H1936">
        <f>IF(ISBLANK(G1936),AVERAGE(Table4[Quantity]),(G1936))</f>
        <v>1</v>
      </c>
      <c r="I1936">
        <v>727.7</v>
      </c>
      <c r="J1936">
        <f>IF(ISBLANK(I1936),AVERAGE(Table4[Unit_Price]),(I1936))</f>
        <v>727.7</v>
      </c>
      <c r="K1936">
        <v>0.21</v>
      </c>
      <c r="L1936">
        <f>Table4[[#This Row],[Quantity cleaned]]*Table4[[#This Row],[Unit Price Cleaned]]*(1-Table4[[#This Row],[Discount]])</f>
        <v>574.88300000000004</v>
      </c>
      <c r="M1936">
        <f>IF(ISBLANK(L1936),AVERAGE(Table4[Total Amount]),(L1936))</f>
        <v>574.88300000000004</v>
      </c>
      <c r="N1936" t="str">
        <f>_xlfn.XLOOKUP(Table4[[#This Row],[Product_ID]],Product_Dim[Product_ID],Product_Dim[Product_Name],"Missing")</f>
        <v>Shin Guards – Adult</v>
      </c>
      <c r="O1936" t="str">
        <f>_xlfn.XLOOKUP(Table4[[#This Row],[Product_ID]],Product_Dim[Product_ID],Product_Dim[Category],0)</f>
        <v>Sports</v>
      </c>
      <c r="P1936">
        <f>_xlfn.XLOOKUP(Table4[[#This Row],[Product_ID]],Product_Dim[Product_ID],Product_Dim[Cost Cleaned2],"0")</f>
        <v>107.06</v>
      </c>
      <c r="Q1936" s="4">
        <f>IFERROR(Table4[[#This Row],[Total Amount]]-Table4[[#This Row],[Cost]]*Table4[[#This Row],[Quantity]],0)</f>
        <v>467.82300000000004</v>
      </c>
    </row>
    <row r="1937" spans="1:17" x14ac:dyDescent="0.35">
      <c r="A1937" t="s">
        <v>3750</v>
      </c>
      <c r="B1937" s="1">
        <v>45258</v>
      </c>
      <c r="C1937" t="s">
        <v>1347</v>
      </c>
      <c r="D1937" t="s">
        <v>1644</v>
      </c>
      <c r="E1937" t="s">
        <v>1773</v>
      </c>
      <c r="F1937" t="str">
        <f>_xlfn.XLOOKUP(Table4[[#This Row],[Store_ID]],Table2[Store_ID],Table2[Region],"Unknown")</f>
        <v>South</v>
      </c>
      <c r="G1937">
        <v>4</v>
      </c>
      <c r="H1937">
        <f>IF(ISBLANK(G1937),AVERAGE(Table4[Quantity]),(G1937))</f>
        <v>4</v>
      </c>
      <c r="I1937">
        <v>581.34</v>
      </c>
      <c r="J1937">
        <f>IF(ISBLANK(I1937),AVERAGE(Table4[Unit_Price]),(I1937))</f>
        <v>581.34</v>
      </c>
      <c r="K1937">
        <v>0.08</v>
      </c>
      <c r="L1937">
        <f>Table4[[#This Row],[Quantity cleaned]]*Table4[[#This Row],[Unit Price Cleaned]]*(1-Table4[[#This Row],[Discount]])</f>
        <v>2139.3312000000001</v>
      </c>
      <c r="M1937">
        <f>IF(ISBLANK(L1937),AVERAGE(Table4[Total Amount]),(L1937))</f>
        <v>2139.3312000000001</v>
      </c>
      <c r="N1937" t="str">
        <f>_xlfn.XLOOKUP(Table4[[#This Row],[Product_ID]],Product_Dim[Product_ID],Product_Dim[Product_Name],"Missing")</f>
        <v>HDMI Cable – 2m</v>
      </c>
      <c r="O1937" t="str">
        <f>_xlfn.XLOOKUP(Table4[[#This Row],[Product_ID]],Product_Dim[Product_ID],Product_Dim[Category],0)</f>
        <v>Electronics</v>
      </c>
      <c r="P1937">
        <f>_xlfn.XLOOKUP(Table4[[#This Row],[Product_ID]],Product_Dim[Product_ID],Product_Dim[Cost Cleaned2],"0")</f>
        <v>88.49</v>
      </c>
      <c r="Q1937" s="4">
        <f>IFERROR(Table4[[#This Row],[Total Amount]]-Table4[[#This Row],[Cost]]*Table4[[#This Row],[Quantity]],0)</f>
        <v>1785.3712</v>
      </c>
    </row>
    <row r="1938" spans="1:17" x14ac:dyDescent="0.35">
      <c r="A1938" t="s">
        <v>3751</v>
      </c>
      <c r="B1938" s="1">
        <v>45793</v>
      </c>
      <c r="C1938" t="s">
        <v>339</v>
      </c>
      <c r="D1938" t="s">
        <v>1674</v>
      </c>
      <c r="E1938" t="s">
        <v>1751</v>
      </c>
      <c r="F1938" t="str">
        <f>_xlfn.XLOOKUP(Table4[[#This Row],[Store_ID]],Table2[Store_ID],Table2[Region],"Unknown")</f>
        <v>North</v>
      </c>
      <c r="G1938">
        <v>1</v>
      </c>
      <c r="H1938">
        <f>IF(ISBLANK(G1938),AVERAGE(Table4[Quantity]),(G1938))</f>
        <v>1</v>
      </c>
      <c r="I1938">
        <v>338.83</v>
      </c>
      <c r="J1938">
        <f>IF(ISBLANK(I1938),AVERAGE(Table4[Unit_Price]),(I1938))</f>
        <v>338.83</v>
      </c>
      <c r="K1938">
        <v>0.19</v>
      </c>
      <c r="L1938">
        <f>Table4[[#This Row],[Quantity cleaned]]*Table4[[#This Row],[Unit Price Cleaned]]*(1-Table4[[#This Row],[Discount]])</f>
        <v>274.45229999999998</v>
      </c>
      <c r="M1938">
        <f>IF(ISBLANK(L1938),AVERAGE(Table4[Total Amount]),(L1938))</f>
        <v>274.45229999999998</v>
      </c>
      <c r="N1938" t="str">
        <f>_xlfn.XLOOKUP(Table4[[#This Row],[Product_ID]],Product_Dim[Product_ID],Product_Dim[Product_Name],"Missing")</f>
        <v>Women's Hair Dryer Brush</v>
      </c>
      <c r="O1938" t="str">
        <f>_xlfn.XLOOKUP(Table4[[#This Row],[Product_ID]],Product_Dim[Product_ID],Product_Dim[Category],0)</f>
        <v>Beauty</v>
      </c>
      <c r="P1938">
        <f>_xlfn.XLOOKUP(Table4[[#This Row],[Product_ID]],Product_Dim[Product_ID],Product_Dim[Cost Cleaned2],"0")</f>
        <v>340.39</v>
      </c>
      <c r="Q1938" s="4">
        <f>IFERROR(Table4[[#This Row],[Total Amount]]-Table4[[#This Row],[Cost]]*Table4[[#This Row],[Quantity]],0)</f>
        <v>-65.937700000000007</v>
      </c>
    </row>
    <row r="1939" spans="1:17" x14ac:dyDescent="0.35">
      <c r="A1939" t="s">
        <v>3752</v>
      </c>
      <c r="B1939" s="1">
        <v>45265</v>
      </c>
      <c r="C1939" t="s">
        <v>900</v>
      </c>
      <c r="D1939" t="s">
        <v>1640</v>
      </c>
      <c r="E1939" t="s">
        <v>1791</v>
      </c>
      <c r="F1939" t="str">
        <f>_xlfn.XLOOKUP(Table4[[#This Row],[Store_ID]],Table2[Store_ID],Table2[Region],"Unknown")</f>
        <v>East</v>
      </c>
      <c r="G1939">
        <v>4</v>
      </c>
      <c r="H1939">
        <f>IF(ISBLANK(G1939),AVERAGE(Table4[Quantity]),(G1939))</f>
        <v>4</v>
      </c>
      <c r="I1939">
        <v>568.80999999999995</v>
      </c>
      <c r="J1939">
        <f>IF(ISBLANK(I1939),AVERAGE(Table4[Unit_Price]),(I1939))</f>
        <v>568.80999999999995</v>
      </c>
      <c r="K1939">
        <v>0.25</v>
      </c>
      <c r="L1939">
        <f>Table4[[#This Row],[Quantity cleaned]]*Table4[[#This Row],[Unit Price Cleaned]]*(1-Table4[[#This Row],[Discount]])</f>
        <v>1706.4299999999998</v>
      </c>
      <c r="M1939">
        <f>IF(ISBLANK(L1939),AVERAGE(Table4[Total Amount]),(L1939))</f>
        <v>1706.4299999999998</v>
      </c>
      <c r="N1939" t="str">
        <f>_xlfn.XLOOKUP(Table4[[#This Row],[Product_ID]],Product_Dim[Product_ID],Product_Dim[Product_Name],"Missing")</f>
        <v>Men's Roll-On Perfume</v>
      </c>
      <c r="O1939" t="str">
        <f>_xlfn.XLOOKUP(Table4[[#This Row],[Product_ID]],Product_Dim[Product_ID],Product_Dim[Category],0)</f>
        <v>Beauty</v>
      </c>
      <c r="P1939">
        <f>_xlfn.XLOOKUP(Table4[[#This Row],[Product_ID]],Product_Dim[Product_ID],Product_Dim[Cost Cleaned2],"0")</f>
        <v>43.29</v>
      </c>
      <c r="Q1939" s="4">
        <f>IFERROR(Table4[[#This Row],[Total Amount]]-Table4[[#This Row],[Cost]]*Table4[[#This Row],[Quantity]],0)</f>
        <v>1533.2699999999998</v>
      </c>
    </row>
    <row r="1940" spans="1:17" x14ac:dyDescent="0.35">
      <c r="A1940" t="s">
        <v>3753</v>
      </c>
      <c r="B1940" s="1">
        <v>45607</v>
      </c>
      <c r="C1940" t="s">
        <v>1167</v>
      </c>
      <c r="D1940" t="s">
        <v>1664</v>
      </c>
      <c r="E1940" t="s">
        <v>1801</v>
      </c>
      <c r="F1940" t="str">
        <f>_xlfn.XLOOKUP(Table4[[#This Row],[Store_ID]],Table2[Store_ID],Table2[Region],"Unknown")</f>
        <v>North</v>
      </c>
      <c r="G1940">
        <v>2</v>
      </c>
      <c r="H1940">
        <f>IF(ISBLANK(G1940),AVERAGE(Table4[Quantity]),(G1940))</f>
        <v>2</v>
      </c>
      <c r="I1940">
        <v>352.63</v>
      </c>
      <c r="J1940">
        <f>IF(ISBLANK(I1940),AVERAGE(Table4[Unit_Price]),(I1940))</f>
        <v>352.63</v>
      </c>
      <c r="K1940">
        <v>0.15</v>
      </c>
      <c r="L1940">
        <f>Table4[[#This Row],[Quantity cleaned]]*Table4[[#This Row],[Unit Price Cleaned]]*(1-Table4[[#This Row],[Discount]])</f>
        <v>599.471</v>
      </c>
      <c r="M1940">
        <f>IF(ISBLANK(L1940),AVERAGE(Table4[Total Amount]),(L1940))</f>
        <v>599.471</v>
      </c>
      <c r="N1940" t="str">
        <f>_xlfn.XLOOKUP(Table4[[#This Row],[Product_ID]],Product_Dim[Product_ID],Product_Dim[Product_Name],"Missing")</f>
        <v>Tennis Ball 3-Pack</v>
      </c>
      <c r="O1940" t="str">
        <f>_xlfn.XLOOKUP(Table4[[#This Row],[Product_ID]],Product_Dim[Product_ID],Product_Dim[Category],0)</f>
        <v>Sports</v>
      </c>
      <c r="P1940">
        <f>_xlfn.XLOOKUP(Table4[[#This Row],[Product_ID]],Product_Dim[Product_ID],Product_Dim[Cost Cleaned2],"0")</f>
        <v>103.45</v>
      </c>
      <c r="Q1940" s="4">
        <f>IFERROR(Table4[[#This Row],[Total Amount]]-Table4[[#This Row],[Cost]]*Table4[[#This Row],[Quantity]],0)</f>
        <v>392.57100000000003</v>
      </c>
    </row>
    <row r="1941" spans="1:17" x14ac:dyDescent="0.35">
      <c r="A1941" t="s">
        <v>3754</v>
      </c>
      <c r="B1941" s="1">
        <v>45382</v>
      </c>
      <c r="C1941" t="s">
        <v>518</v>
      </c>
      <c r="D1941" t="s">
        <v>1734</v>
      </c>
      <c r="E1941" t="s">
        <v>1791</v>
      </c>
      <c r="F1941" t="str">
        <f>_xlfn.XLOOKUP(Table4[[#This Row],[Store_ID]],Table2[Store_ID],Table2[Region],"Unknown")</f>
        <v>East</v>
      </c>
      <c r="G1941">
        <v>2</v>
      </c>
      <c r="H1941">
        <f>IF(ISBLANK(G1941),AVERAGE(Table4[Quantity]),(G1941))</f>
        <v>2</v>
      </c>
      <c r="I1941">
        <v>629.86</v>
      </c>
      <c r="J1941">
        <f>IF(ISBLANK(I1941),AVERAGE(Table4[Unit_Price]),(I1941))</f>
        <v>629.86</v>
      </c>
      <c r="K1941">
        <v>0.15</v>
      </c>
      <c r="L1941">
        <f>Table4[[#This Row],[Quantity cleaned]]*Table4[[#This Row],[Unit Price Cleaned]]*(1-Table4[[#This Row],[Discount]])</f>
        <v>1070.7619999999999</v>
      </c>
      <c r="M1941">
        <f>IF(ISBLANK(L1941),AVERAGE(Table4[Total Amount]),(L1941))</f>
        <v>1070.7619999999999</v>
      </c>
      <c r="N1941" t="str">
        <f>_xlfn.XLOOKUP(Table4[[#This Row],[Product_ID]],Product_Dim[Product_ID],Product_Dim[Product_Name],"Missing")</f>
        <v>Women's Formal Blazer</v>
      </c>
      <c r="O1941" t="str">
        <f>_xlfn.XLOOKUP(Table4[[#This Row],[Product_ID]],Product_Dim[Product_ID],Product_Dim[Category],0)</f>
        <v>Clothing</v>
      </c>
      <c r="P1941">
        <f>_xlfn.XLOOKUP(Table4[[#This Row],[Product_ID]],Product_Dim[Product_ID],Product_Dim[Cost Cleaned2],"0")</f>
        <v>358.47</v>
      </c>
      <c r="Q1941" s="4">
        <f>IFERROR(Table4[[#This Row],[Total Amount]]-Table4[[#This Row],[Cost]]*Table4[[#This Row],[Quantity]],0)</f>
        <v>353.82199999999989</v>
      </c>
    </row>
    <row r="1942" spans="1:17" x14ac:dyDescent="0.35">
      <c r="A1942" t="s">
        <v>3755</v>
      </c>
      <c r="B1942" s="1">
        <v>45793</v>
      </c>
      <c r="C1942" t="s">
        <v>1511</v>
      </c>
      <c r="D1942" t="s">
        <v>1738</v>
      </c>
      <c r="E1942" t="s">
        <v>1760</v>
      </c>
      <c r="F1942" t="str">
        <f>_xlfn.XLOOKUP(Table4[[#This Row],[Store_ID]],Table2[Store_ID],Table2[Region],"Unknown")</f>
        <v>North</v>
      </c>
      <c r="G1942">
        <v>3</v>
      </c>
      <c r="H1942">
        <f>IF(ISBLANK(G1942),AVERAGE(Table4[Quantity]),(G1942))</f>
        <v>3</v>
      </c>
      <c r="I1942">
        <v>212.08</v>
      </c>
      <c r="J1942">
        <f>IF(ISBLANK(I1942),AVERAGE(Table4[Unit_Price]),(I1942))</f>
        <v>212.08</v>
      </c>
      <c r="K1942">
        <v>7.0000000000000007E-2</v>
      </c>
      <c r="L1942">
        <f>Table4[[#This Row],[Quantity cleaned]]*Table4[[#This Row],[Unit Price Cleaned]]*(1-Table4[[#This Row],[Discount]])</f>
        <v>591.70319999999992</v>
      </c>
      <c r="M1942">
        <f>IF(ISBLANK(L1942),AVERAGE(Table4[Total Amount]),(L1942))</f>
        <v>591.70319999999992</v>
      </c>
      <c r="N1942" t="str">
        <f>_xlfn.XLOOKUP(Table4[[#This Row],[Product_ID]],Product_Dim[Product_ID],Product_Dim[Product_Name],"Missing")</f>
        <v>Portable Bluetooth Speaker</v>
      </c>
      <c r="O1942" t="str">
        <f>_xlfn.XLOOKUP(Table4[[#This Row],[Product_ID]],Product_Dim[Product_ID],Product_Dim[Category],0)</f>
        <v>Electronics</v>
      </c>
      <c r="P1942">
        <f>_xlfn.XLOOKUP(Table4[[#This Row],[Product_ID]],Product_Dim[Product_ID],Product_Dim[Cost Cleaned2],"0")</f>
        <v>431.67</v>
      </c>
      <c r="Q1942" s="4">
        <f>IFERROR(Table4[[#This Row],[Total Amount]]-Table4[[#This Row],[Cost]]*Table4[[#This Row],[Quantity]],0)</f>
        <v>-703.30680000000007</v>
      </c>
    </row>
    <row r="1943" spans="1:17" x14ac:dyDescent="0.35">
      <c r="A1943" t="s">
        <v>3756</v>
      </c>
      <c r="B1943" s="1">
        <v>45590</v>
      </c>
      <c r="C1943" t="s">
        <v>533</v>
      </c>
      <c r="D1943" t="s">
        <v>1656</v>
      </c>
      <c r="E1943" t="s">
        <v>1755</v>
      </c>
      <c r="F1943" t="str">
        <f>_xlfn.XLOOKUP(Table4[[#This Row],[Store_ID]],Table2[Store_ID],Table2[Region],"Unknown")</f>
        <v>South</v>
      </c>
      <c r="G1943">
        <v>3</v>
      </c>
      <c r="H1943">
        <f>IF(ISBLANK(G1943),AVERAGE(Table4[Quantity]),(G1943))</f>
        <v>3</v>
      </c>
      <c r="I1943">
        <v>878.62</v>
      </c>
      <c r="J1943">
        <f>IF(ISBLANK(I1943),AVERAGE(Table4[Unit_Price]),(I1943))</f>
        <v>878.62</v>
      </c>
      <c r="K1943">
        <v>0.05</v>
      </c>
      <c r="L1943">
        <f>Table4[[#This Row],[Quantity cleaned]]*Table4[[#This Row],[Unit Price Cleaned]]*(1-Table4[[#This Row],[Discount]])</f>
        <v>2504.067</v>
      </c>
      <c r="M1943">
        <f>IF(ISBLANK(L1943),AVERAGE(Table4[Total Amount]),(L1943))</f>
        <v>2504.067</v>
      </c>
      <c r="N1943" t="str">
        <f>_xlfn.XLOOKUP(Table4[[#This Row],[Product_ID]],Product_Dim[Product_ID],Product_Dim[Product_Name],"Missing")</f>
        <v>Foam Roller</v>
      </c>
      <c r="O1943" t="str">
        <f>_xlfn.XLOOKUP(Table4[[#This Row],[Product_ID]],Product_Dim[Product_ID],Product_Dim[Category],0)</f>
        <v>Sports</v>
      </c>
      <c r="P1943">
        <f>_xlfn.XLOOKUP(Table4[[#This Row],[Product_ID]],Product_Dim[Product_ID],Product_Dim[Cost Cleaned2],"0")</f>
        <v>30.62</v>
      </c>
      <c r="Q1943" s="4">
        <f>IFERROR(Table4[[#This Row],[Total Amount]]-Table4[[#This Row],[Cost]]*Table4[[#This Row],[Quantity]],0)</f>
        <v>2412.2069999999999</v>
      </c>
    </row>
    <row r="1944" spans="1:17" x14ac:dyDescent="0.35">
      <c r="A1944" t="s">
        <v>3757</v>
      </c>
      <c r="B1944" s="1">
        <v>45679</v>
      </c>
      <c r="C1944" t="s">
        <v>828</v>
      </c>
      <c r="D1944" t="s">
        <v>1702</v>
      </c>
      <c r="E1944" t="s">
        <v>1783</v>
      </c>
      <c r="F1944" t="str">
        <f>_xlfn.XLOOKUP(Table4[[#This Row],[Store_ID]],Table2[Store_ID],Table2[Region],"Unknown")</f>
        <v>East</v>
      </c>
      <c r="G1944">
        <v>4</v>
      </c>
      <c r="H1944">
        <f>IF(ISBLANK(G1944),AVERAGE(Table4[Quantity]),(G1944))</f>
        <v>4</v>
      </c>
      <c r="I1944">
        <v>87.83</v>
      </c>
      <c r="J1944">
        <f>IF(ISBLANK(I1944),AVERAGE(Table4[Unit_Price]),(I1944))</f>
        <v>87.83</v>
      </c>
      <c r="K1944">
        <v>0.23</v>
      </c>
      <c r="L1944">
        <f>Table4[[#This Row],[Quantity cleaned]]*Table4[[#This Row],[Unit Price Cleaned]]*(1-Table4[[#This Row],[Discount]])</f>
        <v>270.51639999999998</v>
      </c>
      <c r="M1944">
        <f>IF(ISBLANK(L1944),AVERAGE(Table4[Total Amount]),(L1944))</f>
        <v>270.51639999999998</v>
      </c>
      <c r="N1944" t="str">
        <f>_xlfn.XLOOKUP(Table4[[#This Row],[Product_ID]],Product_Dim[Product_ID],Product_Dim[Product_Name],"Missing")</f>
        <v>Wall-Mounted Spice Rack</v>
      </c>
      <c r="O1944" t="str">
        <f>_xlfn.XLOOKUP(Table4[[#This Row],[Product_ID]],Product_Dim[Product_ID],Product_Dim[Category],0)</f>
        <v>Home</v>
      </c>
      <c r="P1944">
        <f>_xlfn.XLOOKUP(Table4[[#This Row],[Product_ID]],Product_Dim[Product_ID],Product_Dim[Cost Cleaned2],"0")</f>
        <v>143.43</v>
      </c>
      <c r="Q1944" s="4">
        <f>IFERROR(Table4[[#This Row],[Total Amount]]-Table4[[#This Row],[Cost]]*Table4[[#This Row],[Quantity]],0)</f>
        <v>-303.20360000000005</v>
      </c>
    </row>
    <row r="1945" spans="1:17" x14ac:dyDescent="0.35">
      <c r="A1945" t="s">
        <v>3758</v>
      </c>
      <c r="B1945" s="1">
        <v>45814</v>
      </c>
      <c r="C1945" t="s">
        <v>870</v>
      </c>
      <c r="D1945" t="s">
        <v>1654</v>
      </c>
      <c r="E1945" t="s">
        <v>1780</v>
      </c>
      <c r="F1945" t="str">
        <f>_xlfn.XLOOKUP(Table4[[#This Row],[Store_ID]],Table2[Store_ID],Table2[Region],"Unknown")</f>
        <v>South</v>
      </c>
      <c r="G1945">
        <v>3</v>
      </c>
      <c r="H1945">
        <f>IF(ISBLANK(G1945),AVERAGE(Table4[Quantity]),(G1945))</f>
        <v>3</v>
      </c>
      <c r="I1945">
        <v>442.64</v>
      </c>
      <c r="J1945">
        <f>IF(ISBLANK(I1945),AVERAGE(Table4[Unit_Price]),(I1945))</f>
        <v>442.64</v>
      </c>
      <c r="K1945">
        <v>0.15</v>
      </c>
      <c r="L1945">
        <f>Table4[[#This Row],[Quantity cleaned]]*Table4[[#This Row],[Unit Price Cleaned]]*(1-Table4[[#This Row],[Discount]])</f>
        <v>1128.732</v>
      </c>
      <c r="M1945">
        <f>IF(ISBLANK(L1945),AVERAGE(Table4[Total Amount]),(L1945))</f>
        <v>1128.732</v>
      </c>
      <c r="N1945" t="str">
        <f>_xlfn.XLOOKUP(Table4[[#This Row],[Product_ID]],Product_Dim[Product_ID],Product_Dim[Product_Name],"Missing")</f>
        <v>Premium Blanket Throw</v>
      </c>
      <c r="O1945" t="str">
        <f>_xlfn.XLOOKUP(Table4[[#This Row],[Product_ID]],Product_Dim[Product_ID],Product_Dim[Category],0)</f>
        <v>Home</v>
      </c>
      <c r="P1945">
        <f>_xlfn.XLOOKUP(Table4[[#This Row],[Product_ID]],Product_Dim[Product_ID],Product_Dim[Cost Cleaned2],"0")</f>
        <v>461.47</v>
      </c>
      <c r="Q1945" s="4">
        <f>IFERROR(Table4[[#This Row],[Total Amount]]-Table4[[#This Row],[Cost]]*Table4[[#This Row],[Quantity]],0)</f>
        <v>-255.67800000000011</v>
      </c>
    </row>
    <row r="1946" spans="1:17" x14ac:dyDescent="0.35">
      <c r="A1946" t="s">
        <v>3759</v>
      </c>
      <c r="B1946" s="1">
        <v>45795</v>
      </c>
      <c r="C1946" t="s">
        <v>330</v>
      </c>
      <c r="D1946" t="s">
        <v>1618</v>
      </c>
      <c r="E1946" t="s">
        <v>1755</v>
      </c>
      <c r="F1946" t="str">
        <f>_xlfn.XLOOKUP(Table4[[#This Row],[Store_ID]],Table2[Store_ID],Table2[Region],"Unknown")</f>
        <v>South</v>
      </c>
      <c r="G1946">
        <v>3</v>
      </c>
      <c r="H1946">
        <f>IF(ISBLANK(G1946),AVERAGE(Table4[Quantity]),(G1946))</f>
        <v>3</v>
      </c>
      <c r="I1946">
        <v>410.04</v>
      </c>
      <c r="J1946">
        <f>IF(ISBLANK(I1946),AVERAGE(Table4[Unit_Price]),(I1946))</f>
        <v>410.04</v>
      </c>
      <c r="K1946">
        <v>0.09</v>
      </c>
      <c r="L1946">
        <f>Table4[[#This Row],[Quantity cleaned]]*Table4[[#This Row],[Unit Price Cleaned]]*(1-Table4[[#This Row],[Discount]])</f>
        <v>1119.4092000000001</v>
      </c>
      <c r="M1946">
        <f>IF(ISBLANK(L1946),AVERAGE(Table4[Total Amount]),(L1946))</f>
        <v>1119.4092000000001</v>
      </c>
      <c r="N1946" t="str">
        <f>_xlfn.XLOOKUP(Table4[[#This Row],[Product_ID]],Product_Dim[Product_ID],Product_Dim[Product_Name],"Missing")</f>
        <v>Sports Water Hydration Pack</v>
      </c>
      <c r="O1946" t="str">
        <f>_xlfn.XLOOKUP(Table4[[#This Row],[Product_ID]],Product_Dim[Product_ID],Product_Dim[Category],0)</f>
        <v>Sports</v>
      </c>
      <c r="P1946">
        <f>_xlfn.XLOOKUP(Table4[[#This Row],[Product_ID]],Product_Dim[Product_ID],Product_Dim[Cost Cleaned2],"0")</f>
        <v>135.61000000000001</v>
      </c>
      <c r="Q1946" s="4">
        <f>IFERROR(Table4[[#This Row],[Total Amount]]-Table4[[#This Row],[Cost]]*Table4[[#This Row],[Quantity]],0)</f>
        <v>712.57920000000001</v>
      </c>
    </row>
    <row r="1947" spans="1:17" x14ac:dyDescent="0.35">
      <c r="A1947" t="s">
        <v>3760</v>
      </c>
      <c r="B1947" s="1">
        <v>45797</v>
      </c>
      <c r="C1947" t="s">
        <v>450</v>
      </c>
      <c r="D1947" t="s">
        <v>1730</v>
      </c>
      <c r="E1947" t="s">
        <v>1801</v>
      </c>
      <c r="F1947" t="str">
        <f>_xlfn.XLOOKUP(Table4[[#This Row],[Store_ID]],Table2[Store_ID],Table2[Region],"Unknown")</f>
        <v>North</v>
      </c>
      <c r="G1947">
        <v>1</v>
      </c>
      <c r="H1947">
        <f>IF(ISBLANK(G1947),AVERAGE(Table4[Quantity]),(G1947))</f>
        <v>1</v>
      </c>
      <c r="I1947">
        <v>355.31</v>
      </c>
      <c r="J1947">
        <f>IF(ISBLANK(I1947),AVERAGE(Table4[Unit_Price]),(I1947))</f>
        <v>355.31</v>
      </c>
      <c r="K1947">
        <v>0.27</v>
      </c>
      <c r="L1947">
        <f>Table4[[#This Row],[Quantity cleaned]]*Table4[[#This Row],[Unit Price Cleaned]]*(1-Table4[[#This Row],[Discount]])</f>
        <v>259.37630000000001</v>
      </c>
      <c r="M1947">
        <f>IF(ISBLANK(L1947),AVERAGE(Table4[Total Amount]),(L1947))</f>
        <v>259.37630000000001</v>
      </c>
      <c r="N1947" t="str">
        <f>_xlfn.XLOOKUP(Table4[[#This Row],[Product_ID]],Product_Dim[Product_ID],Product_Dim[Product_Name],"Missing")</f>
        <v>Vitamin E Body Lotion</v>
      </c>
      <c r="O1947" t="str">
        <f>_xlfn.XLOOKUP(Table4[[#This Row],[Product_ID]],Product_Dim[Product_ID],Product_Dim[Category],0)</f>
        <v>Beauty</v>
      </c>
      <c r="P1947">
        <f>_xlfn.XLOOKUP(Table4[[#This Row],[Product_ID]],Product_Dim[Product_ID],Product_Dim[Cost Cleaned2],"0")</f>
        <v>358.47</v>
      </c>
      <c r="Q1947" s="4">
        <f>IFERROR(Table4[[#This Row],[Total Amount]]-Table4[[#This Row],[Cost]]*Table4[[#This Row],[Quantity]],0)</f>
        <v>-99.093700000000013</v>
      </c>
    </row>
    <row r="1948" spans="1:17" x14ac:dyDescent="0.35">
      <c r="A1948" t="s">
        <v>3761</v>
      </c>
      <c r="B1948" s="1">
        <v>45607</v>
      </c>
      <c r="C1948" t="s">
        <v>1170</v>
      </c>
      <c r="D1948" t="s">
        <v>1559</v>
      </c>
      <c r="E1948" t="s">
        <v>1791</v>
      </c>
      <c r="F1948" t="str">
        <f>_xlfn.XLOOKUP(Table4[[#This Row],[Store_ID]],Table2[Store_ID],Table2[Region],"Unknown")</f>
        <v>East</v>
      </c>
      <c r="G1948">
        <v>4</v>
      </c>
      <c r="H1948">
        <f>IF(ISBLANK(G1948),AVERAGE(Table4[Quantity]),(G1948))</f>
        <v>4</v>
      </c>
      <c r="I1948">
        <v>243.13</v>
      </c>
      <c r="J1948">
        <f>IF(ISBLANK(I1948),AVERAGE(Table4[Unit_Price]),(I1948))</f>
        <v>243.13</v>
      </c>
      <c r="K1948">
        <v>0.25</v>
      </c>
      <c r="L1948">
        <f>Table4[[#This Row],[Quantity cleaned]]*Table4[[#This Row],[Unit Price Cleaned]]*(1-Table4[[#This Row],[Discount]])</f>
        <v>729.39</v>
      </c>
      <c r="M1948">
        <f>IF(ISBLANK(L1948),AVERAGE(Table4[Total Amount]),(L1948))</f>
        <v>729.39</v>
      </c>
      <c r="N1948" t="str">
        <f>_xlfn.XLOOKUP(Table4[[#This Row],[Product_ID]],Product_Dim[Product_ID],Product_Dim[Product_Name],"Missing")</f>
        <v>Adjustable Dumbbell Set</v>
      </c>
      <c r="O1948" t="str">
        <f>_xlfn.XLOOKUP(Table4[[#This Row],[Product_ID]],Product_Dim[Product_ID],Product_Dim[Category],0)</f>
        <v>Sports</v>
      </c>
      <c r="P1948">
        <f>_xlfn.XLOOKUP(Table4[[#This Row],[Product_ID]],Product_Dim[Product_ID],Product_Dim[Cost Cleaned2],"0")</f>
        <v>495.72</v>
      </c>
      <c r="Q1948" s="4">
        <f>IFERROR(Table4[[#This Row],[Total Amount]]-Table4[[#This Row],[Cost]]*Table4[[#This Row],[Quantity]],0)</f>
        <v>-1253.4900000000002</v>
      </c>
    </row>
    <row r="1949" spans="1:17" x14ac:dyDescent="0.35">
      <c r="A1949" t="s">
        <v>3762</v>
      </c>
      <c r="B1949" s="1">
        <v>45614</v>
      </c>
      <c r="C1949" t="s">
        <v>732</v>
      </c>
      <c r="D1949" t="s">
        <v>1660</v>
      </c>
      <c r="E1949" t="s">
        <v>1786</v>
      </c>
      <c r="F1949" t="str">
        <f>_xlfn.XLOOKUP(Table4[[#This Row],[Store_ID]],Table2[Store_ID],Table2[Region],"Unknown")</f>
        <v>South</v>
      </c>
      <c r="G1949">
        <v>2</v>
      </c>
      <c r="H1949">
        <f>IF(ISBLANK(G1949),AVERAGE(Table4[Quantity]),(G1949))</f>
        <v>2</v>
      </c>
      <c r="I1949">
        <v>410.63</v>
      </c>
      <c r="J1949">
        <f>IF(ISBLANK(I1949),AVERAGE(Table4[Unit_Price]),(I1949))</f>
        <v>410.63</v>
      </c>
      <c r="K1949">
        <v>0.28000000000000003</v>
      </c>
      <c r="L1949">
        <f>Table4[[#This Row],[Quantity cleaned]]*Table4[[#This Row],[Unit Price Cleaned]]*(1-Table4[[#This Row],[Discount]])</f>
        <v>591.30719999999997</v>
      </c>
      <c r="M1949">
        <f>IF(ISBLANK(L1949),AVERAGE(Table4[Total Amount]),(L1949))</f>
        <v>591.30719999999997</v>
      </c>
      <c r="N1949" t="str">
        <f>_xlfn.XLOOKUP(Table4[[#This Row],[Product_ID]],Product_Dim[Product_ID],Product_Dim[Product_Name],"Missing")</f>
        <v>Men's Hair Styling Gel</v>
      </c>
      <c r="O1949" t="str">
        <f>_xlfn.XLOOKUP(Table4[[#This Row],[Product_ID]],Product_Dim[Product_ID],Product_Dim[Category],0)</f>
        <v>Beauty</v>
      </c>
      <c r="P1949">
        <f>_xlfn.XLOOKUP(Table4[[#This Row],[Product_ID]],Product_Dim[Product_ID],Product_Dim[Cost Cleaned2],"0")</f>
        <v>17.309999999999999</v>
      </c>
      <c r="Q1949" s="4">
        <f>IFERROR(Table4[[#This Row],[Total Amount]]-Table4[[#This Row],[Cost]]*Table4[[#This Row],[Quantity]],0)</f>
        <v>556.68719999999996</v>
      </c>
    </row>
    <row r="1950" spans="1:17" x14ac:dyDescent="0.35">
      <c r="A1950" t="s">
        <v>3763</v>
      </c>
      <c r="B1950" s="1">
        <v>45293</v>
      </c>
      <c r="C1950" t="s">
        <v>1314</v>
      </c>
      <c r="D1950" t="s">
        <v>1730</v>
      </c>
      <c r="E1950" t="s">
        <v>1783</v>
      </c>
      <c r="F1950" t="str">
        <f>_xlfn.XLOOKUP(Table4[[#This Row],[Store_ID]],Table2[Store_ID],Table2[Region],"Unknown")</f>
        <v>East</v>
      </c>
      <c r="G1950">
        <v>4</v>
      </c>
      <c r="H1950">
        <f>IF(ISBLANK(G1950),AVERAGE(Table4[Quantity]),(G1950))</f>
        <v>4</v>
      </c>
      <c r="I1950">
        <v>101.25</v>
      </c>
      <c r="J1950">
        <f>IF(ISBLANK(I1950),AVERAGE(Table4[Unit_Price]),(I1950))</f>
        <v>101.25</v>
      </c>
      <c r="K1950">
        <v>0.16</v>
      </c>
      <c r="L1950">
        <f>Table4[[#This Row],[Quantity cleaned]]*Table4[[#This Row],[Unit Price Cleaned]]*(1-Table4[[#This Row],[Discount]])</f>
        <v>340.2</v>
      </c>
      <c r="M1950">
        <f>IF(ISBLANK(L1950),AVERAGE(Table4[Total Amount]),(L1950))</f>
        <v>340.2</v>
      </c>
      <c r="N1950" t="str">
        <f>_xlfn.XLOOKUP(Table4[[#This Row],[Product_ID]],Product_Dim[Product_ID],Product_Dim[Product_Name],"Missing")</f>
        <v>Vitamin E Body Lotion</v>
      </c>
      <c r="O1950" t="str">
        <f>_xlfn.XLOOKUP(Table4[[#This Row],[Product_ID]],Product_Dim[Product_ID],Product_Dim[Category],0)</f>
        <v>Beauty</v>
      </c>
      <c r="P1950">
        <f>_xlfn.XLOOKUP(Table4[[#This Row],[Product_ID]],Product_Dim[Product_ID],Product_Dim[Cost Cleaned2],"0")</f>
        <v>358.47</v>
      </c>
      <c r="Q1950" s="4">
        <f>IFERROR(Table4[[#This Row],[Total Amount]]-Table4[[#This Row],[Cost]]*Table4[[#This Row],[Quantity]],0)</f>
        <v>-1093.68</v>
      </c>
    </row>
    <row r="1951" spans="1:17" x14ac:dyDescent="0.35">
      <c r="A1951" t="s">
        <v>3764</v>
      </c>
      <c r="B1951" s="1">
        <v>45301</v>
      </c>
      <c r="C1951" t="s">
        <v>725</v>
      </c>
      <c r="D1951" t="s">
        <v>1554</v>
      </c>
      <c r="E1951" t="s">
        <v>1801</v>
      </c>
      <c r="F1951" t="str">
        <f>_xlfn.XLOOKUP(Table4[[#This Row],[Store_ID]],Table2[Store_ID],Table2[Region],"Unknown")</f>
        <v>North</v>
      </c>
      <c r="G1951">
        <v>4</v>
      </c>
      <c r="H1951">
        <f>IF(ISBLANK(G1951),AVERAGE(Table4[Quantity]),(G1951))</f>
        <v>4</v>
      </c>
      <c r="I1951">
        <v>716.39</v>
      </c>
      <c r="J1951">
        <f>IF(ISBLANK(I1951),AVERAGE(Table4[Unit_Price]),(I1951))</f>
        <v>716.39</v>
      </c>
      <c r="K1951">
        <v>0.03</v>
      </c>
      <c r="L1951">
        <f>Table4[[#This Row],[Quantity cleaned]]*Table4[[#This Row],[Unit Price Cleaned]]*(1-Table4[[#This Row],[Discount]])</f>
        <v>2779.5931999999998</v>
      </c>
      <c r="M1951">
        <f>IF(ISBLANK(L1951),AVERAGE(Table4[Total Amount]),(L1951))</f>
        <v>2779.5931999999998</v>
      </c>
      <c r="N1951" t="str">
        <f>_xlfn.XLOOKUP(Table4[[#This Row],[Product_ID]],Product_Dim[Product_ID],Product_Dim[Product_Name],"Missing")</f>
        <v>LED Table Lamp</v>
      </c>
      <c r="O1951" t="str">
        <f>_xlfn.XLOOKUP(Table4[[#This Row],[Product_ID]],Product_Dim[Product_ID],Product_Dim[Category],0)</f>
        <v>Home</v>
      </c>
      <c r="P1951">
        <f>_xlfn.XLOOKUP(Table4[[#This Row],[Product_ID]],Product_Dim[Product_ID],Product_Dim[Cost Cleaned2],"0")</f>
        <v>218.86</v>
      </c>
      <c r="Q1951" s="4">
        <f>IFERROR(Table4[[#This Row],[Total Amount]]-Table4[[#This Row],[Cost]]*Table4[[#This Row],[Quantity]],0)</f>
        <v>1904.1531999999997</v>
      </c>
    </row>
    <row r="1952" spans="1:17" x14ac:dyDescent="0.35">
      <c r="A1952" t="s">
        <v>3765</v>
      </c>
      <c r="B1952" s="1">
        <v>45311</v>
      </c>
      <c r="C1952" t="s">
        <v>333</v>
      </c>
      <c r="D1952" t="s">
        <v>1688</v>
      </c>
      <c r="E1952" t="s">
        <v>1751</v>
      </c>
      <c r="F1952" t="str">
        <f>_xlfn.XLOOKUP(Table4[[#This Row],[Store_ID]],Table2[Store_ID],Table2[Region],"Unknown")</f>
        <v>North</v>
      </c>
      <c r="G1952">
        <v>1</v>
      </c>
      <c r="H1952">
        <f>IF(ISBLANK(G1952),AVERAGE(Table4[Quantity]),(G1952))</f>
        <v>1</v>
      </c>
      <c r="I1952">
        <v>721.74</v>
      </c>
      <c r="J1952">
        <f>IF(ISBLANK(I1952),AVERAGE(Table4[Unit_Price]),(I1952))</f>
        <v>721.74</v>
      </c>
      <c r="K1952">
        <v>0.24</v>
      </c>
      <c r="L1952">
        <f>Table4[[#This Row],[Quantity cleaned]]*Table4[[#This Row],[Unit Price Cleaned]]*(1-Table4[[#This Row],[Discount]])</f>
        <v>548.52240000000006</v>
      </c>
      <c r="M1952">
        <f>IF(ISBLANK(L1952),AVERAGE(Table4[Total Amount]),(L1952))</f>
        <v>548.52240000000006</v>
      </c>
      <c r="N1952" t="str">
        <f>_xlfn.XLOOKUP(Table4[[#This Row],[Product_ID]],Product_Dim[Product_ID],Product_Dim[Product_Name],"Missing")</f>
        <v>Shin Guards – Adult</v>
      </c>
      <c r="O1952" t="str">
        <f>_xlfn.XLOOKUP(Table4[[#This Row],[Product_ID]],Product_Dim[Product_ID],Product_Dim[Category],0)</f>
        <v>Sports</v>
      </c>
      <c r="P1952">
        <f>_xlfn.XLOOKUP(Table4[[#This Row],[Product_ID]],Product_Dim[Product_ID],Product_Dim[Cost Cleaned2],"0")</f>
        <v>107.06</v>
      </c>
      <c r="Q1952" s="4">
        <f>IFERROR(Table4[[#This Row],[Total Amount]]-Table4[[#This Row],[Cost]]*Table4[[#This Row],[Quantity]],0)</f>
        <v>441.46240000000006</v>
      </c>
    </row>
    <row r="1953" spans="1:17" x14ac:dyDescent="0.35">
      <c r="A1953" t="s">
        <v>3766</v>
      </c>
      <c r="B1953" s="1">
        <v>45702</v>
      </c>
      <c r="C1953" t="s">
        <v>200</v>
      </c>
      <c r="D1953" t="s">
        <v>1666</v>
      </c>
      <c r="E1953" t="s">
        <v>1786</v>
      </c>
      <c r="F1953" t="str">
        <f>_xlfn.XLOOKUP(Table4[[#This Row],[Store_ID]],Table2[Store_ID],Table2[Region],"Unknown")</f>
        <v>South</v>
      </c>
      <c r="G1953">
        <v>2</v>
      </c>
      <c r="H1953">
        <f>IF(ISBLANK(G1953),AVERAGE(Table4[Quantity]),(G1953))</f>
        <v>2</v>
      </c>
      <c r="I1953">
        <v>527.91</v>
      </c>
      <c r="J1953">
        <f>IF(ISBLANK(I1953),AVERAGE(Table4[Unit_Price]),(I1953))</f>
        <v>527.91</v>
      </c>
      <c r="K1953">
        <v>0.02</v>
      </c>
      <c r="L1953">
        <f>Table4[[#This Row],[Quantity cleaned]]*Table4[[#This Row],[Unit Price Cleaned]]*(1-Table4[[#This Row],[Discount]])</f>
        <v>1034.7035999999998</v>
      </c>
      <c r="M1953">
        <f>IF(ISBLANK(L1953),AVERAGE(Table4[Total Amount]),(L1953))</f>
        <v>1034.7035999999998</v>
      </c>
      <c r="N1953" t="str">
        <f>_xlfn.XLOOKUP(Table4[[#This Row],[Product_ID]],Product_Dim[Product_ID],Product_Dim[Product_Name],"Missing")</f>
        <v>Laptop Cooling Pad</v>
      </c>
      <c r="O1953" t="str">
        <f>_xlfn.XLOOKUP(Table4[[#This Row],[Product_ID]],Product_Dim[Product_ID],Product_Dim[Category],0)</f>
        <v>Electronics</v>
      </c>
      <c r="P1953">
        <f>_xlfn.XLOOKUP(Table4[[#This Row],[Product_ID]],Product_Dim[Product_ID],Product_Dim[Cost Cleaned2],"0")</f>
        <v>86.42</v>
      </c>
      <c r="Q1953" s="4">
        <f>IFERROR(Table4[[#This Row],[Total Amount]]-Table4[[#This Row],[Cost]]*Table4[[#This Row],[Quantity]],0)</f>
        <v>861.86359999999979</v>
      </c>
    </row>
    <row r="1954" spans="1:17" x14ac:dyDescent="0.35">
      <c r="A1954" t="s">
        <v>3767</v>
      </c>
      <c r="B1954" s="1">
        <v>45525</v>
      </c>
      <c r="C1954" t="s">
        <v>1000</v>
      </c>
      <c r="D1954" t="s">
        <v>1646</v>
      </c>
      <c r="E1954" t="s">
        <v>1791</v>
      </c>
      <c r="F1954" t="str">
        <f>_xlfn.XLOOKUP(Table4[[#This Row],[Store_ID]],Table2[Store_ID],Table2[Region],"Unknown")</f>
        <v>East</v>
      </c>
      <c r="G1954">
        <v>2</v>
      </c>
      <c r="H1954">
        <f>IF(ISBLANK(G1954),AVERAGE(Table4[Quantity]),(G1954))</f>
        <v>2</v>
      </c>
      <c r="I1954">
        <v>945.92</v>
      </c>
      <c r="J1954">
        <f>IF(ISBLANK(I1954),AVERAGE(Table4[Unit_Price]),(I1954))</f>
        <v>945.92</v>
      </c>
      <c r="K1954">
        <v>0.19</v>
      </c>
      <c r="L1954">
        <f>Table4[[#This Row],[Quantity cleaned]]*Table4[[#This Row],[Unit Price Cleaned]]*(1-Table4[[#This Row],[Discount]])</f>
        <v>1532.3904</v>
      </c>
      <c r="M1954">
        <f>IF(ISBLANK(L1954),AVERAGE(Table4[Total Amount]),(L1954))</f>
        <v>1532.3904</v>
      </c>
      <c r="N1954" t="str">
        <f>_xlfn.XLOOKUP(Table4[[#This Row],[Product_ID]],Product_Dim[Product_ID],Product_Dim[Product_Name],"Missing")</f>
        <v>Rugby Ball</v>
      </c>
      <c r="O1954" t="str">
        <f>_xlfn.XLOOKUP(Table4[[#This Row],[Product_ID]],Product_Dim[Product_ID],Product_Dim[Category],0)</f>
        <v>Sports</v>
      </c>
      <c r="P1954">
        <f>_xlfn.XLOOKUP(Table4[[#This Row],[Product_ID]],Product_Dim[Product_ID],Product_Dim[Cost Cleaned2],"0")</f>
        <v>212.26</v>
      </c>
      <c r="Q1954" s="4">
        <f>IFERROR(Table4[[#This Row],[Total Amount]]-Table4[[#This Row],[Cost]]*Table4[[#This Row],[Quantity]],0)</f>
        <v>1107.8704</v>
      </c>
    </row>
    <row r="1955" spans="1:17" x14ac:dyDescent="0.35">
      <c r="A1955" t="s">
        <v>3768</v>
      </c>
      <c r="B1955" s="1">
        <v>45780</v>
      </c>
      <c r="C1955" t="s">
        <v>290</v>
      </c>
      <c r="D1955" t="s">
        <v>1654</v>
      </c>
      <c r="E1955" t="s">
        <v>1801</v>
      </c>
      <c r="F1955" t="str">
        <f>_xlfn.XLOOKUP(Table4[[#This Row],[Store_ID]],Table2[Store_ID],Table2[Region],"Unknown")</f>
        <v>North</v>
      </c>
      <c r="G1955">
        <v>2</v>
      </c>
      <c r="H1955">
        <f>IF(ISBLANK(G1955),AVERAGE(Table4[Quantity]),(G1955))</f>
        <v>2</v>
      </c>
      <c r="I1955">
        <v>981.35</v>
      </c>
      <c r="J1955">
        <f>IF(ISBLANK(I1955),AVERAGE(Table4[Unit_Price]),(I1955))</f>
        <v>981.35</v>
      </c>
      <c r="K1955">
        <v>0.16</v>
      </c>
      <c r="L1955">
        <f>Table4[[#This Row],[Quantity cleaned]]*Table4[[#This Row],[Unit Price Cleaned]]*(1-Table4[[#This Row],[Discount]])</f>
        <v>1648.6679999999999</v>
      </c>
      <c r="M1955">
        <f>IF(ISBLANK(L1955),AVERAGE(Table4[Total Amount]),(L1955))</f>
        <v>1648.6679999999999</v>
      </c>
      <c r="N1955" t="str">
        <f>_xlfn.XLOOKUP(Table4[[#This Row],[Product_ID]],Product_Dim[Product_ID],Product_Dim[Product_Name],"Missing")</f>
        <v>Premium Blanket Throw</v>
      </c>
      <c r="O1955" t="str">
        <f>_xlfn.XLOOKUP(Table4[[#This Row],[Product_ID]],Product_Dim[Product_ID],Product_Dim[Category],0)</f>
        <v>Home</v>
      </c>
      <c r="P1955">
        <f>_xlfn.XLOOKUP(Table4[[#This Row],[Product_ID]],Product_Dim[Product_ID],Product_Dim[Cost Cleaned2],"0")</f>
        <v>461.47</v>
      </c>
      <c r="Q1955" s="4">
        <f>IFERROR(Table4[[#This Row],[Total Amount]]-Table4[[#This Row],[Cost]]*Table4[[#This Row],[Quantity]],0)</f>
        <v>725.72799999999984</v>
      </c>
    </row>
    <row r="1956" spans="1:17" x14ac:dyDescent="0.35">
      <c r="A1956" t="s">
        <v>3769</v>
      </c>
      <c r="B1956" s="1">
        <v>45819</v>
      </c>
      <c r="C1956" t="s">
        <v>717</v>
      </c>
      <c r="D1956" t="s">
        <v>1660</v>
      </c>
      <c r="E1956" t="s">
        <v>1760</v>
      </c>
      <c r="F1956" t="str">
        <f>_xlfn.XLOOKUP(Table4[[#This Row],[Store_ID]],Table2[Store_ID],Table2[Region],"Unknown")</f>
        <v>North</v>
      </c>
      <c r="G1956">
        <v>1</v>
      </c>
      <c r="H1956">
        <f>IF(ISBLANK(G1956),AVERAGE(Table4[Quantity]),(G1956))</f>
        <v>1</v>
      </c>
      <c r="I1956">
        <v>913.99</v>
      </c>
      <c r="J1956">
        <f>IF(ISBLANK(I1956),AVERAGE(Table4[Unit_Price]),(I1956))</f>
        <v>913.99</v>
      </c>
      <c r="K1956">
        <v>0.14000000000000001</v>
      </c>
      <c r="L1956">
        <f>Table4[[#This Row],[Quantity cleaned]]*Table4[[#This Row],[Unit Price Cleaned]]*(1-Table4[[#This Row],[Discount]])</f>
        <v>786.03139999999996</v>
      </c>
      <c r="M1956">
        <f>IF(ISBLANK(L1956),AVERAGE(Table4[Total Amount]),(L1956))</f>
        <v>786.03139999999996</v>
      </c>
      <c r="N1956" t="str">
        <f>_xlfn.XLOOKUP(Table4[[#This Row],[Product_ID]],Product_Dim[Product_ID],Product_Dim[Product_Name],"Missing")</f>
        <v>Men's Hair Styling Gel</v>
      </c>
      <c r="O1956" t="str">
        <f>_xlfn.XLOOKUP(Table4[[#This Row],[Product_ID]],Product_Dim[Product_ID],Product_Dim[Category],0)</f>
        <v>Beauty</v>
      </c>
      <c r="P1956">
        <f>_xlfn.XLOOKUP(Table4[[#This Row],[Product_ID]],Product_Dim[Product_ID],Product_Dim[Cost Cleaned2],"0")</f>
        <v>17.309999999999999</v>
      </c>
      <c r="Q1956" s="4">
        <f>IFERROR(Table4[[#This Row],[Total Amount]]-Table4[[#This Row],[Cost]]*Table4[[#This Row],[Quantity]],0)</f>
        <v>768.72140000000002</v>
      </c>
    </row>
    <row r="1957" spans="1:17" x14ac:dyDescent="0.35">
      <c r="A1957" t="s">
        <v>3770</v>
      </c>
      <c r="B1957" s="1">
        <v>45863</v>
      </c>
      <c r="C1957" t="s">
        <v>50</v>
      </c>
      <c r="D1957" t="s">
        <v>1674</v>
      </c>
      <c r="E1957" t="s">
        <v>1776</v>
      </c>
      <c r="F1957" t="str">
        <f>_xlfn.XLOOKUP(Table4[[#This Row],[Store_ID]],Table2[Store_ID],Table2[Region],"Unknown")</f>
        <v>West</v>
      </c>
      <c r="G1957">
        <v>4</v>
      </c>
      <c r="H1957">
        <f>IF(ISBLANK(G1957),AVERAGE(Table4[Quantity]),(G1957))</f>
        <v>4</v>
      </c>
      <c r="I1957">
        <v>270.69</v>
      </c>
      <c r="J1957">
        <f>IF(ISBLANK(I1957),AVERAGE(Table4[Unit_Price]),(I1957))</f>
        <v>270.69</v>
      </c>
      <c r="K1957">
        <v>0.18</v>
      </c>
      <c r="L1957">
        <f>Table4[[#This Row],[Quantity cleaned]]*Table4[[#This Row],[Unit Price Cleaned]]*(1-Table4[[#This Row],[Discount]])</f>
        <v>887.86320000000001</v>
      </c>
      <c r="M1957">
        <f>IF(ISBLANK(L1957),AVERAGE(Table4[Total Amount]),(L1957))</f>
        <v>887.86320000000001</v>
      </c>
      <c r="N1957" t="str">
        <f>_xlfn.XLOOKUP(Table4[[#This Row],[Product_ID]],Product_Dim[Product_ID],Product_Dim[Product_Name],"Missing")</f>
        <v>Women's Hair Dryer Brush</v>
      </c>
      <c r="O1957" t="str">
        <f>_xlfn.XLOOKUP(Table4[[#This Row],[Product_ID]],Product_Dim[Product_ID],Product_Dim[Category],0)</f>
        <v>Beauty</v>
      </c>
      <c r="P1957">
        <f>_xlfn.XLOOKUP(Table4[[#This Row],[Product_ID]],Product_Dim[Product_ID],Product_Dim[Cost Cleaned2],"0")</f>
        <v>340.39</v>
      </c>
      <c r="Q1957" s="4">
        <f>IFERROR(Table4[[#This Row],[Total Amount]]-Table4[[#This Row],[Cost]]*Table4[[#This Row],[Quantity]],0)</f>
        <v>-473.69679999999994</v>
      </c>
    </row>
    <row r="1958" spans="1:17" x14ac:dyDescent="0.35">
      <c r="A1958" t="s">
        <v>3771</v>
      </c>
      <c r="B1958" s="1">
        <v>45687</v>
      </c>
      <c r="C1958" t="s">
        <v>533</v>
      </c>
      <c r="D1958" t="s">
        <v>1696</v>
      </c>
      <c r="E1958" t="s">
        <v>1770</v>
      </c>
      <c r="F1958" t="str">
        <f>_xlfn.XLOOKUP(Table4[[#This Row],[Store_ID]],Table2[Store_ID],Table2[Region],"Unknown")</f>
        <v>East</v>
      </c>
      <c r="G1958">
        <v>3</v>
      </c>
      <c r="H1958">
        <f>IF(ISBLANK(G1958),AVERAGE(Table4[Quantity]),(G1958))</f>
        <v>3</v>
      </c>
      <c r="I1958">
        <v>998.58</v>
      </c>
      <c r="J1958">
        <f>IF(ISBLANK(I1958),AVERAGE(Table4[Unit_Price]),(I1958))</f>
        <v>998.58</v>
      </c>
      <c r="K1958">
        <v>0.02</v>
      </c>
      <c r="L1958">
        <f>Table4[[#This Row],[Quantity cleaned]]*Table4[[#This Row],[Unit Price Cleaned]]*(1-Table4[[#This Row],[Discount]])</f>
        <v>2935.8252000000002</v>
      </c>
      <c r="M1958">
        <f>IF(ISBLANK(L1958),AVERAGE(Table4[Total Amount]),(L1958))</f>
        <v>2935.8252000000002</v>
      </c>
      <c r="N1958" t="str">
        <f>_xlfn.XLOOKUP(Table4[[#This Row],[Product_ID]],Product_Dim[Product_ID],Product_Dim[Product_Name],"Missing")</f>
        <v>WiFi Mesh Router</v>
      </c>
      <c r="O1958" t="str">
        <f>_xlfn.XLOOKUP(Table4[[#This Row],[Product_ID]],Product_Dim[Product_ID],Product_Dim[Category],0)</f>
        <v>Electronics</v>
      </c>
      <c r="P1958">
        <f>_xlfn.XLOOKUP(Table4[[#This Row],[Product_ID]],Product_Dim[Product_ID],Product_Dim[Cost Cleaned2],"0")</f>
        <v>480.9</v>
      </c>
      <c r="Q1958" s="4">
        <f>IFERROR(Table4[[#This Row],[Total Amount]]-Table4[[#This Row],[Cost]]*Table4[[#This Row],[Quantity]],0)</f>
        <v>1493.1252000000004</v>
      </c>
    </row>
    <row r="1959" spans="1:17" x14ac:dyDescent="0.35">
      <c r="A1959" t="s">
        <v>3772</v>
      </c>
      <c r="B1959" s="1">
        <v>45806</v>
      </c>
      <c r="C1959" t="s">
        <v>1403</v>
      </c>
      <c r="D1959" t="s">
        <v>1616</v>
      </c>
      <c r="E1959" t="s">
        <v>1780</v>
      </c>
      <c r="F1959" t="str">
        <f>_xlfn.XLOOKUP(Table4[[#This Row],[Store_ID]],Table2[Store_ID],Table2[Region],"Unknown")</f>
        <v>South</v>
      </c>
      <c r="G1959">
        <v>3</v>
      </c>
      <c r="H1959">
        <f>IF(ISBLANK(G1959),AVERAGE(Table4[Quantity]),(G1959))</f>
        <v>3</v>
      </c>
      <c r="I1959">
        <v>765.12</v>
      </c>
      <c r="J1959">
        <f>IF(ISBLANK(I1959),AVERAGE(Table4[Unit_Price]),(I1959))</f>
        <v>765.12</v>
      </c>
      <c r="K1959">
        <v>0.18</v>
      </c>
      <c r="L1959">
        <f>Table4[[#This Row],[Quantity cleaned]]*Table4[[#This Row],[Unit Price Cleaned]]*(1-Table4[[#This Row],[Discount]])</f>
        <v>1882.1952000000003</v>
      </c>
      <c r="M1959">
        <f>IF(ISBLANK(L1959),AVERAGE(Table4[Total Amount]),(L1959))</f>
        <v>1882.1952000000003</v>
      </c>
      <c r="N1959" t="str">
        <f>_xlfn.XLOOKUP(Table4[[#This Row],[Product_ID]],Product_Dim[Product_ID],Product_Dim[Product_Name],"Missing")</f>
        <v>Men's Casual Sneakers</v>
      </c>
      <c r="O1959" t="str">
        <f>_xlfn.XLOOKUP(Table4[[#This Row],[Product_ID]],Product_Dim[Product_ID],Product_Dim[Category],0)</f>
        <v>Clothing</v>
      </c>
      <c r="P1959">
        <f>_xlfn.XLOOKUP(Table4[[#This Row],[Product_ID]],Product_Dim[Product_ID],Product_Dim[Cost Cleaned2],"0")</f>
        <v>353.47</v>
      </c>
      <c r="Q1959" s="4">
        <f>IFERROR(Table4[[#This Row],[Total Amount]]-Table4[[#This Row],[Cost]]*Table4[[#This Row],[Quantity]],0)</f>
        <v>821.78520000000026</v>
      </c>
    </row>
    <row r="1960" spans="1:17" x14ac:dyDescent="0.35">
      <c r="A1960" t="s">
        <v>3773</v>
      </c>
      <c r="B1960" s="1">
        <v>45216</v>
      </c>
      <c r="C1960" t="s">
        <v>259</v>
      </c>
      <c r="D1960" t="s">
        <v>1670</v>
      </c>
      <c r="E1960" t="s">
        <v>1807</v>
      </c>
      <c r="F1960" t="str">
        <f>_xlfn.XLOOKUP(Table4[[#This Row],[Store_ID]],Table2[Store_ID],Table2[Region],"Unknown")</f>
        <v>East</v>
      </c>
      <c r="G1960">
        <v>3</v>
      </c>
      <c r="H1960">
        <f>IF(ISBLANK(G1960),AVERAGE(Table4[Quantity]),(G1960))</f>
        <v>3</v>
      </c>
      <c r="I1960">
        <v>449.99</v>
      </c>
      <c r="J1960">
        <f>IF(ISBLANK(I1960),AVERAGE(Table4[Unit_Price]),(I1960))</f>
        <v>449.99</v>
      </c>
      <c r="K1960">
        <v>0.17</v>
      </c>
      <c r="L1960">
        <f>Table4[[#This Row],[Quantity cleaned]]*Table4[[#This Row],[Unit Price Cleaned]]*(1-Table4[[#This Row],[Discount]])</f>
        <v>1120.4750999999999</v>
      </c>
      <c r="M1960">
        <f>IF(ISBLANK(L1960),AVERAGE(Table4[Total Amount]),(L1960))</f>
        <v>1120.4750999999999</v>
      </c>
      <c r="N1960" t="str">
        <f>_xlfn.XLOOKUP(Table4[[#This Row],[Product_ID]],Product_Dim[Product_ID],Product_Dim[Product_Name],"Missing")</f>
        <v>Matte Lipstick Set</v>
      </c>
      <c r="O1960" t="str">
        <f>_xlfn.XLOOKUP(Table4[[#This Row],[Product_ID]],Product_Dim[Product_ID],Product_Dim[Category],0)</f>
        <v>Beauty</v>
      </c>
      <c r="P1960">
        <f>_xlfn.XLOOKUP(Table4[[#This Row],[Product_ID]],Product_Dim[Product_ID],Product_Dim[Cost Cleaned2],"0")</f>
        <v>299.11</v>
      </c>
      <c r="Q1960" s="4">
        <f>IFERROR(Table4[[#This Row],[Total Amount]]-Table4[[#This Row],[Cost]]*Table4[[#This Row],[Quantity]],0)</f>
        <v>223.14509999999984</v>
      </c>
    </row>
    <row r="1961" spans="1:17" x14ac:dyDescent="0.35">
      <c r="A1961" t="s">
        <v>3774</v>
      </c>
      <c r="B1961" s="1">
        <v>45639</v>
      </c>
      <c r="C1961" t="s">
        <v>801</v>
      </c>
      <c r="D1961" t="s">
        <v>1628</v>
      </c>
      <c r="E1961" t="s">
        <v>1786</v>
      </c>
      <c r="F1961" t="str">
        <f>_xlfn.XLOOKUP(Table4[[#This Row],[Store_ID]],Table2[Store_ID],Table2[Region],"Unknown")</f>
        <v>South</v>
      </c>
      <c r="G1961">
        <v>2</v>
      </c>
      <c r="H1961">
        <f>IF(ISBLANK(G1961),AVERAGE(Table4[Quantity]),(G1961))</f>
        <v>2</v>
      </c>
      <c r="I1961">
        <v>249.02</v>
      </c>
      <c r="J1961">
        <f>IF(ISBLANK(I1961),AVERAGE(Table4[Unit_Price]),(I1961))</f>
        <v>249.02</v>
      </c>
      <c r="K1961">
        <v>0.01</v>
      </c>
      <c r="L1961">
        <f>Table4[[#This Row],[Quantity cleaned]]*Table4[[#This Row],[Unit Price Cleaned]]*(1-Table4[[#This Row],[Discount]])</f>
        <v>493.05959999999999</v>
      </c>
      <c r="M1961">
        <f>IF(ISBLANK(L1961),AVERAGE(Table4[Total Amount]),(L1961))</f>
        <v>493.05959999999999</v>
      </c>
      <c r="N1961" t="str">
        <f>_xlfn.XLOOKUP(Table4[[#This Row],[Product_ID]],Product_Dim[Product_ID],Product_Dim[Product_Name],"Missing")</f>
        <v>USB External Hard Drive</v>
      </c>
      <c r="O1961" t="str">
        <f>_xlfn.XLOOKUP(Table4[[#This Row],[Product_ID]],Product_Dim[Product_ID],Product_Dim[Category],0)</f>
        <v>Electronics</v>
      </c>
      <c r="P1961">
        <f>_xlfn.XLOOKUP(Table4[[#This Row],[Product_ID]],Product_Dim[Product_ID],Product_Dim[Cost Cleaned2],"0")</f>
        <v>253.33</v>
      </c>
      <c r="Q1961" s="4">
        <f>IFERROR(Table4[[#This Row],[Total Amount]]-Table4[[#This Row],[Cost]]*Table4[[#This Row],[Quantity]],0)</f>
        <v>-13.600400000000036</v>
      </c>
    </row>
    <row r="1962" spans="1:17" x14ac:dyDescent="0.35">
      <c r="A1962" t="s">
        <v>3775</v>
      </c>
      <c r="B1962" s="1">
        <v>45454</v>
      </c>
      <c r="C1962" t="s">
        <v>462</v>
      </c>
      <c r="D1962" t="s">
        <v>1656</v>
      </c>
      <c r="E1962" t="s">
        <v>1807</v>
      </c>
      <c r="F1962" t="str">
        <f>_xlfn.XLOOKUP(Table4[[#This Row],[Store_ID]],Table2[Store_ID],Table2[Region],"Unknown")</f>
        <v>East</v>
      </c>
      <c r="G1962">
        <v>3</v>
      </c>
      <c r="H1962">
        <f>IF(ISBLANK(G1962),AVERAGE(Table4[Quantity]),(G1962))</f>
        <v>3</v>
      </c>
      <c r="I1962">
        <v>223.64</v>
      </c>
      <c r="J1962">
        <f>IF(ISBLANK(I1962),AVERAGE(Table4[Unit_Price]),(I1962))</f>
        <v>223.64</v>
      </c>
      <c r="K1962">
        <v>0.05</v>
      </c>
      <c r="L1962">
        <f>Table4[[#This Row],[Quantity cleaned]]*Table4[[#This Row],[Unit Price Cleaned]]*(1-Table4[[#This Row],[Discount]])</f>
        <v>637.37399999999991</v>
      </c>
      <c r="M1962">
        <f>IF(ISBLANK(L1962),AVERAGE(Table4[Total Amount]),(L1962))</f>
        <v>637.37399999999991</v>
      </c>
      <c r="N1962" t="str">
        <f>_xlfn.XLOOKUP(Table4[[#This Row],[Product_ID]],Product_Dim[Product_ID],Product_Dim[Product_Name],"Missing")</f>
        <v>Foam Roller</v>
      </c>
      <c r="O1962" t="str">
        <f>_xlfn.XLOOKUP(Table4[[#This Row],[Product_ID]],Product_Dim[Product_ID],Product_Dim[Category],0)</f>
        <v>Sports</v>
      </c>
      <c r="P1962">
        <f>_xlfn.XLOOKUP(Table4[[#This Row],[Product_ID]],Product_Dim[Product_ID],Product_Dim[Cost Cleaned2],"0")</f>
        <v>30.62</v>
      </c>
      <c r="Q1962" s="4">
        <f>IFERROR(Table4[[#This Row],[Total Amount]]-Table4[[#This Row],[Cost]]*Table4[[#This Row],[Quantity]],0)</f>
        <v>545.5139999999999</v>
      </c>
    </row>
    <row r="1963" spans="1:17" x14ac:dyDescent="0.35">
      <c r="A1963" t="s">
        <v>3776</v>
      </c>
      <c r="B1963" s="1">
        <v>45934</v>
      </c>
      <c r="C1963" t="s">
        <v>370</v>
      </c>
      <c r="D1963" t="s">
        <v>1590</v>
      </c>
      <c r="E1963" t="s">
        <v>1763</v>
      </c>
      <c r="F1963" t="str">
        <f>_xlfn.XLOOKUP(Table4[[#This Row],[Store_ID]],Table2[Store_ID],Table2[Region],"Unknown")</f>
        <v>South</v>
      </c>
      <c r="G1963">
        <v>2</v>
      </c>
      <c r="H1963">
        <f>IF(ISBLANK(G1963),AVERAGE(Table4[Quantity]),(G1963))</f>
        <v>2</v>
      </c>
      <c r="I1963">
        <v>92.94</v>
      </c>
      <c r="J1963">
        <f>IF(ISBLANK(I1963),AVERAGE(Table4[Unit_Price]),(I1963))</f>
        <v>92.94</v>
      </c>
      <c r="K1963">
        <v>0.12</v>
      </c>
      <c r="L1963">
        <f>Table4[[#This Row],[Quantity cleaned]]*Table4[[#This Row],[Unit Price Cleaned]]*(1-Table4[[#This Row],[Discount]])</f>
        <v>163.5744</v>
      </c>
      <c r="M1963">
        <f>IF(ISBLANK(L1963),AVERAGE(Table4[Total Amount]),(L1963))</f>
        <v>163.5744</v>
      </c>
      <c r="N1963" t="str">
        <f>_xlfn.XLOOKUP(Table4[[#This Row],[Product_ID]],Product_Dim[Product_ID],Product_Dim[Product_Name],"Missing")</f>
        <v>Foldable Camping Chair</v>
      </c>
      <c r="O1963" t="str">
        <f>_xlfn.XLOOKUP(Table4[[#This Row],[Product_ID]],Product_Dim[Product_ID],Product_Dim[Category],0)</f>
        <v>Sports</v>
      </c>
      <c r="P1963">
        <f>_xlfn.XLOOKUP(Table4[[#This Row],[Product_ID]],Product_Dim[Product_ID],Product_Dim[Cost Cleaned2],"0")</f>
        <v>166.06</v>
      </c>
      <c r="Q1963" s="4">
        <f>IFERROR(Table4[[#This Row],[Total Amount]]-Table4[[#This Row],[Cost]]*Table4[[#This Row],[Quantity]],0)</f>
        <v>-168.54560000000001</v>
      </c>
    </row>
    <row r="1964" spans="1:17" x14ac:dyDescent="0.35">
      <c r="A1964" t="s">
        <v>3777</v>
      </c>
      <c r="B1964" s="1">
        <v>45401</v>
      </c>
      <c r="C1964" t="s">
        <v>1125</v>
      </c>
      <c r="D1964" t="s">
        <v>1574</v>
      </c>
      <c r="E1964" t="s">
        <v>1755</v>
      </c>
      <c r="F1964" t="str">
        <f>_xlfn.XLOOKUP(Table4[[#This Row],[Store_ID]],Table2[Store_ID],Table2[Region],"Unknown")</f>
        <v>South</v>
      </c>
      <c r="G1964">
        <v>4</v>
      </c>
      <c r="H1964">
        <f>IF(ISBLANK(G1964),AVERAGE(Table4[Quantity]),(G1964))</f>
        <v>4</v>
      </c>
      <c r="I1964">
        <v>268.3</v>
      </c>
      <c r="J1964">
        <f>IF(ISBLANK(I1964),AVERAGE(Table4[Unit_Price]),(I1964))</f>
        <v>268.3</v>
      </c>
      <c r="K1964">
        <v>0.02</v>
      </c>
      <c r="L1964">
        <f>Table4[[#This Row],[Quantity cleaned]]*Table4[[#This Row],[Unit Price Cleaned]]*(1-Table4[[#This Row],[Discount]])</f>
        <v>1051.7360000000001</v>
      </c>
      <c r="M1964">
        <f>IF(ISBLANK(L1964),AVERAGE(Table4[Total Amount]),(L1964))</f>
        <v>1051.7360000000001</v>
      </c>
      <c r="N1964" t="str">
        <f>_xlfn.XLOOKUP(Table4[[#This Row],[Product_ID]],Product_Dim[Product_ID],Product_Dim[Product_Name],"Missing")</f>
        <v>Beard Grooming Kit</v>
      </c>
      <c r="O1964" t="str">
        <f>_xlfn.XLOOKUP(Table4[[#This Row],[Product_ID]],Product_Dim[Product_ID],Product_Dim[Category],0)</f>
        <v>Beauty</v>
      </c>
      <c r="P1964">
        <f>_xlfn.XLOOKUP(Table4[[#This Row],[Product_ID]],Product_Dim[Product_ID],Product_Dim[Cost Cleaned2],"0")</f>
        <v>337.42</v>
      </c>
      <c r="Q1964" s="4">
        <f>IFERROR(Table4[[#This Row],[Total Amount]]-Table4[[#This Row],[Cost]]*Table4[[#This Row],[Quantity]],0)</f>
        <v>-297.94399999999996</v>
      </c>
    </row>
    <row r="1965" spans="1:17" x14ac:dyDescent="0.35">
      <c r="A1965" t="s">
        <v>3778</v>
      </c>
      <c r="B1965" s="1">
        <v>45770</v>
      </c>
      <c r="C1965" t="s">
        <v>1363</v>
      </c>
      <c r="D1965" t="s">
        <v>1660</v>
      </c>
      <c r="E1965" t="s">
        <v>1807</v>
      </c>
      <c r="F1965" t="str">
        <f>_xlfn.XLOOKUP(Table4[[#This Row],[Store_ID]],Table2[Store_ID],Table2[Region],"Unknown")</f>
        <v>East</v>
      </c>
      <c r="G1965">
        <v>4</v>
      </c>
      <c r="H1965">
        <f>IF(ISBLANK(G1965),AVERAGE(Table4[Quantity]),(G1965))</f>
        <v>4</v>
      </c>
      <c r="I1965">
        <v>835.61</v>
      </c>
      <c r="J1965">
        <f>IF(ISBLANK(I1965),AVERAGE(Table4[Unit_Price]),(I1965))</f>
        <v>835.61</v>
      </c>
      <c r="K1965">
        <v>0.03</v>
      </c>
      <c r="L1965">
        <f>Table4[[#This Row],[Quantity cleaned]]*Table4[[#This Row],[Unit Price Cleaned]]*(1-Table4[[#This Row],[Discount]])</f>
        <v>3242.1668</v>
      </c>
      <c r="M1965">
        <f>IF(ISBLANK(L1965),AVERAGE(Table4[Total Amount]),(L1965))</f>
        <v>3242.1668</v>
      </c>
      <c r="N1965" t="str">
        <f>_xlfn.XLOOKUP(Table4[[#This Row],[Product_ID]],Product_Dim[Product_ID],Product_Dim[Product_Name],"Missing")</f>
        <v>Men's Hair Styling Gel</v>
      </c>
      <c r="O1965" t="str">
        <f>_xlfn.XLOOKUP(Table4[[#This Row],[Product_ID]],Product_Dim[Product_ID],Product_Dim[Category],0)</f>
        <v>Beauty</v>
      </c>
      <c r="P1965">
        <f>_xlfn.XLOOKUP(Table4[[#This Row],[Product_ID]],Product_Dim[Product_ID],Product_Dim[Cost Cleaned2],"0")</f>
        <v>17.309999999999999</v>
      </c>
      <c r="Q1965" s="4">
        <f>IFERROR(Table4[[#This Row],[Total Amount]]-Table4[[#This Row],[Cost]]*Table4[[#This Row],[Quantity]],0)</f>
        <v>3172.9268000000002</v>
      </c>
    </row>
    <row r="1966" spans="1:17" x14ac:dyDescent="0.35">
      <c r="A1966" t="s">
        <v>3779</v>
      </c>
      <c r="B1966" s="1">
        <v>45405</v>
      </c>
      <c r="C1966" t="s">
        <v>1188</v>
      </c>
      <c r="D1966" t="s">
        <v>1678</v>
      </c>
      <c r="E1966" t="s">
        <v>1767</v>
      </c>
      <c r="F1966" t="str">
        <f>_xlfn.XLOOKUP(Table4[[#This Row],[Store_ID]],Table2[Store_ID],Table2[Region],"Unknown")</f>
        <v>North</v>
      </c>
      <c r="G1966">
        <v>3</v>
      </c>
      <c r="H1966">
        <f>IF(ISBLANK(G1966),AVERAGE(Table4[Quantity]),(G1966))</f>
        <v>3</v>
      </c>
      <c r="I1966">
        <v>120.97</v>
      </c>
      <c r="J1966">
        <f>IF(ISBLANK(I1966),AVERAGE(Table4[Unit_Price]),(I1966))</f>
        <v>120.97</v>
      </c>
      <c r="K1966">
        <v>0.11</v>
      </c>
      <c r="L1966">
        <f>Table4[[#This Row],[Quantity cleaned]]*Table4[[#This Row],[Unit Price Cleaned]]*(1-Table4[[#This Row],[Discount]])</f>
        <v>322.98989999999998</v>
      </c>
      <c r="M1966">
        <f>IF(ISBLANK(L1966),AVERAGE(Table4[Total Amount]),(L1966))</f>
        <v>322.98989999999998</v>
      </c>
      <c r="N1966" t="str">
        <f>_xlfn.XLOOKUP(Table4[[#This Row],[Product_ID]],Product_Dim[Product_ID],Product_Dim[Product_Name],"Missing")</f>
        <v>Wooden Nightstand</v>
      </c>
      <c r="O1966" t="str">
        <f>_xlfn.XLOOKUP(Table4[[#This Row],[Product_ID]],Product_Dim[Product_ID],Product_Dim[Category],0)</f>
        <v>Home</v>
      </c>
      <c r="P1966">
        <f>_xlfn.XLOOKUP(Table4[[#This Row],[Product_ID]],Product_Dim[Product_ID],Product_Dim[Cost Cleaned2],"0")</f>
        <v>243.7</v>
      </c>
      <c r="Q1966" s="4">
        <f>IFERROR(Table4[[#This Row],[Total Amount]]-Table4[[#This Row],[Cost]]*Table4[[#This Row],[Quantity]],0)</f>
        <v>-408.11009999999993</v>
      </c>
    </row>
    <row r="1967" spans="1:17" x14ac:dyDescent="0.35">
      <c r="A1967" t="s">
        <v>3780</v>
      </c>
      <c r="B1967" s="1">
        <v>45424</v>
      </c>
      <c r="C1967" t="s">
        <v>119</v>
      </c>
      <c r="D1967" t="s">
        <v>1622</v>
      </c>
      <c r="E1967" t="s">
        <v>1780</v>
      </c>
      <c r="F1967" t="str">
        <f>_xlfn.XLOOKUP(Table4[[#This Row],[Store_ID]],Table2[Store_ID],Table2[Region],"Unknown")</f>
        <v>South</v>
      </c>
      <c r="G1967">
        <v>2</v>
      </c>
      <c r="H1967">
        <f>IF(ISBLANK(G1967),AVERAGE(Table4[Quantity]),(G1967))</f>
        <v>2</v>
      </c>
      <c r="I1967">
        <v>26.36</v>
      </c>
      <c r="J1967">
        <f>IF(ISBLANK(I1967),AVERAGE(Table4[Unit_Price]),(I1967))</f>
        <v>26.36</v>
      </c>
      <c r="K1967">
        <v>0.03</v>
      </c>
      <c r="L1967">
        <f>Table4[[#This Row],[Quantity cleaned]]*Table4[[#This Row],[Unit Price Cleaned]]*(1-Table4[[#This Row],[Discount]])</f>
        <v>51.138399999999997</v>
      </c>
      <c r="M1967">
        <f>IF(ISBLANK(L1967),AVERAGE(Table4[Total Amount]),(L1967))</f>
        <v>51.138399999999997</v>
      </c>
      <c r="N1967" t="str">
        <f>_xlfn.XLOOKUP(Table4[[#This Row],[Product_ID]],Product_Dim[Product_ID],Product_Dim[Product_Name],"Missing")</f>
        <v>Noise-Canceling Headphones</v>
      </c>
      <c r="O1967" t="str">
        <f>_xlfn.XLOOKUP(Table4[[#This Row],[Product_ID]],Product_Dim[Product_ID],Product_Dim[Category],0)</f>
        <v>Electronics</v>
      </c>
      <c r="P1967">
        <f>_xlfn.XLOOKUP(Table4[[#This Row],[Product_ID]],Product_Dim[Product_ID],Product_Dim[Cost Cleaned2],"0")</f>
        <v>38.520000000000003</v>
      </c>
      <c r="Q1967" s="4">
        <f>IFERROR(Table4[[#This Row],[Total Amount]]-Table4[[#This Row],[Cost]]*Table4[[#This Row],[Quantity]],0)</f>
        <v>-25.901600000000009</v>
      </c>
    </row>
    <row r="1968" spans="1:17" x14ac:dyDescent="0.35">
      <c r="A1968" t="s">
        <v>3781</v>
      </c>
      <c r="B1968" s="1">
        <v>45881</v>
      </c>
      <c r="C1968" t="s">
        <v>129</v>
      </c>
      <c r="D1968" t="s">
        <v>1696</v>
      </c>
      <c r="E1968" t="s">
        <v>1770</v>
      </c>
      <c r="F1968" t="str">
        <f>_xlfn.XLOOKUP(Table4[[#This Row],[Store_ID]],Table2[Store_ID],Table2[Region],"Unknown")</f>
        <v>East</v>
      </c>
      <c r="G1968">
        <v>1</v>
      </c>
      <c r="H1968">
        <f>IF(ISBLANK(G1968),AVERAGE(Table4[Quantity]),(G1968))</f>
        <v>1</v>
      </c>
      <c r="I1968">
        <v>918.87</v>
      </c>
      <c r="J1968">
        <f>IF(ISBLANK(I1968),AVERAGE(Table4[Unit_Price]),(I1968))</f>
        <v>918.87</v>
      </c>
      <c r="K1968">
        <v>0.11</v>
      </c>
      <c r="L1968">
        <f>Table4[[#This Row],[Quantity cleaned]]*Table4[[#This Row],[Unit Price Cleaned]]*(1-Table4[[#This Row],[Discount]])</f>
        <v>817.79430000000002</v>
      </c>
      <c r="M1968">
        <f>IF(ISBLANK(L1968),AVERAGE(Table4[Total Amount]),(L1968))</f>
        <v>817.79430000000002</v>
      </c>
      <c r="N1968" t="str">
        <f>_xlfn.XLOOKUP(Table4[[#This Row],[Product_ID]],Product_Dim[Product_ID],Product_Dim[Product_Name],"Missing")</f>
        <v>WiFi Mesh Router</v>
      </c>
      <c r="O1968" t="str">
        <f>_xlfn.XLOOKUP(Table4[[#This Row],[Product_ID]],Product_Dim[Product_ID],Product_Dim[Category],0)</f>
        <v>Electronics</v>
      </c>
      <c r="P1968">
        <f>_xlfn.XLOOKUP(Table4[[#This Row],[Product_ID]],Product_Dim[Product_ID],Product_Dim[Cost Cleaned2],"0")</f>
        <v>480.9</v>
      </c>
      <c r="Q1968" s="4">
        <f>IFERROR(Table4[[#This Row],[Total Amount]]-Table4[[#This Row],[Cost]]*Table4[[#This Row],[Quantity]],0)</f>
        <v>336.89430000000004</v>
      </c>
    </row>
    <row r="1969" spans="1:17" x14ac:dyDescent="0.35">
      <c r="A1969" t="s">
        <v>3782</v>
      </c>
      <c r="B1969" s="1">
        <v>45794</v>
      </c>
      <c r="C1969" t="s">
        <v>122</v>
      </c>
      <c r="D1969" t="s">
        <v>1676</v>
      </c>
      <c r="E1969" t="s">
        <v>1786</v>
      </c>
      <c r="F1969" t="str">
        <f>_xlfn.XLOOKUP(Table4[[#This Row],[Store_ID]],Table2[Store_ID],Table2[Region],"Unknown")</f>
        <v>South</v>
      </c>
      <c r="G1969">
        <v>2</v>
      </c>
      <c r="H1969">
        <f>IF(ISBLANK(G1969),AVERAGE(Table4[Quantity]),(G1969))</f>
        <v>2</v>
      </c>
      <c r="I1969">
        <v>924.73</v>
      </c>
      <c r="J1969">
        <f>IF(ISBLANK(I1969),AVERAGE(Table4[Unit_Price]),(I1969))</f>
        <v>924.73</v>
      </c>
      <c r="K1969">
        <v>0.28999999999999998</v>
      </c>
      <c r="L1969">
        <f>Table4[[#This Row],[Quantity cleaned]]*Table4[[#This Row],[Unit Price Cleaned]]*(1-Table4[[#This Row],[Discount]])</f>
        <v>1313.1166000000001</v>
      </c>
      <c r="M1969">
        <f>IF(ISBLANK(L1969),AVERAGE(Table4[Total Amount]),(L1969))</f>
        <v>1313.1166000000001</v>
      </c>
      <c r="N1969" t="str">
        <f>_xlfn.XLOOKUP(Table4[[#This Row],[Product_ID]],Product_Dim[Product_ID],Product_Dim[Product_Name],"Missing")</f>
        <v>Smart LED Light Strip</v>
      </c>
      <c r="O1969" t="str">
        <f>_xlfn.XLOOKUP(Table4[[#This Row],[Product_ID]],Product_Dim[Product_ID],Product_Dim[Category],0)</f>
        <v>Electronics</v>
      </c>
      <c r="P1969">
        <f>_xlfn.XLOOKUP(Table4[[#This Row],[Product_ID]],Product_Dim[Product_ID],Product_Dim[Cost Cleaned2],"0")</f>
        <v>349.17</v>
      </c>
      <c r="Q1969" s="4">
        <f>IFERROR(Table4[[#This Row],[Total Amount]]-Table4[[#This Row],[Cost]]*Table4[[#This Row],[Quantity]],0)</f>
        <v>614.77660000000003</v>
      </c>
    </row>
    <row r="1970" spans="1:17" x14ac:dyDescent="0.35">
      <c r="A1970" t="s">
        <v>3783</v>
      </c>
      <c r="B1970" s="1">
        <v>45665</v>
      </c>
      <c r="C1970" t="s">
        <v>88</v>
      </c>
      <c r="D1970" t="s">
        <v>1566</v>
      </c>
      <c r="E1970" t="s">
        <v>1783</v>
      </c>
      <c r="F1970" t="str">
        <f>_xlfn.XLOOKUP(Table4[[#This Row],[Store_ID]],Table2[Store_ID],Table2[Region],"Unknown")</f>
        <v>East</v>
      </c>
      <c r="G1970">
        <v>3</v>
      </c>
      <c r="H1970">
        <f>IF(ISBLANK(G1970),AVERAGE(Table4[Quantity]),(G1970))</f>
        <v>3</v>
      </c>
      <c r="I1970">
        <v>195.31</v>
      </c>
      <c r="J1970">
        <f>IF(ISBLANK(I1970),AVERAGE(Table4[Unit_Price]),(I1970))</f>
        <v>195.31</v>
      </c>
      <c r="K1970">
        <v>0.13</v>
      </c>
      <c r="L1970">
        <f>Table4[[#This Row],[Quantity cleaned]]*Table4[[#This Row],[Unit Price Cleaned]]*(1-Table4[[#This Row],[Discount]])</f>
        <v>509.75910000000005</v>
      </c>
      <c r="M1970">
        <f>IF(ISBLANK(L1970),AVERAGE(Table4[Total Amount]),(L1970))</f>
        <v>509.75910000000005</v>
      </c>
      <c r="N1970" t="str">
        <f>_xlfn.XLOOKUP(Table4[[#This Row],[Product_ID]],Product_Dim[Product_ID],Product_Dim[Product_Name],"Missing")</f>
        <v>Hair Strengthening Shampoo</v>
      </c>
      <c r="O1970" t="str">
        <f>_xlfn.XLOOKUP(Table4[[#This Row],[Product_ID]],Product_Dim[Product_ID],Product_Dim[Category],0)</f>
        <v>Beauty</v>
      </c>
      <c r="P1970">
        <f>_xlfn.XLOOKUP(Table4[[#This Row],[Product_ID]],Product_Dim[Product_ID],Product_Dim[Cost Cleaned2],"0")</f>
        <v>115.82</v>
      </c>
      <c r="Q1970" s="4">
        <f>IFERROR(Table4[[#This Row],[Total Amount]]-Table4[[#This Row],[Cost]]*Table4[[#This Row],[Quantity]],0)</f>
        <v>162.29910000000007</v>
      </c>
    </row>
    <row r="1971" spans="1:17" x14ac:dyDescent="0.35">
      <c r="A1971" t="s">
        <v>3784</v>
      </c>
      <c r="B1971" s="1">
        <v>45793</v>
      </c>
      <c r="C1971" t="s">
        <v>476</v>
      </c>
      <c r="D1971" t="s">
        <v>1618</v>
      </c>
      <c r="E1971" t="s">
        <v>1776</v>
      </c>
      <c r="F1971" t="str">
        <f>_xlfn.XLOOKUP(Table4[[#This Row],[Store_ID]],Table2[Store_ID],Table2[Region],"Unknown")</f>
        <v>West</v>
      </c>
      <c r="G1971">
        <v>1</v>
      </c>
      <c r="H1971">
        <f>IF(ISBLANK(G1971),AVERAGE(Table4[Quantity]),(G1971))</f>
        <v>1</v>
      </c>
      <c r="I1971">
        <v>91.38</v>
      </c>
      <c r="J1971">
        <f>IF(ISBLANK(I1971),AVERAGE(Table4[Unit_Price]),(I1971))</f>
        <v>91.38</v>
      </c>
      <c r="K1971">
        <v>0.14000000000000001</v>
      </c>
      <c r="L1971">
        <f>Table4[[#This Row],[Quantity cleaned]]*Table4[[#This Row],[Unit Price Cleaned]]*(1-Table4[[#This Row],[Discount]])</f>
        <v>78.586799999999997</v>
      </c>
      <c r="M1971">
        <f>IF(ISBLANK(L1971),AVERAGE(Table4[Total Amount]),(L1971))</f>
        <v>78.586799999999997</v>
      </c>
      <c r="N1971" t="str">
        <f>_xlfn.XLOOKUP(Table4[[#This Row],[Product_ID]],Product_Dim[Product_ID],Product_Dim[Product_Name],"Missing")</f>
        <v>Sports Water Hydration Pack</v>
      </c>
      <c r="O1971" t="str">
        <f>_xlfn.XLOOKUP(Table4[[#This Row],[Product_ID]],Product_Dim[Product_ID],Product_Dim[Category],0)</f>
        <v>Sports</v>
      </c>
      <c r="P1971">
        <f>_xlfn.XLOOKUP(Table4[[#This Row],[Product_ID]],Product_Dim[Product_ID],Product_Dim[Cost Cleaned2],"0")</f>
        <v>135.61000000000001</v>
      </c>
      <c r="Q1971" s="4">
        <f>IFERROR(Table4[[#This Row],[Total Amount]]-Table4[[#This Row],[Cost]]*Table4[[#This Row],[Quantity]],0)</f>
        <v>-57.023200000000017</v>
      </c>
    </row>
    <row r="1972" spans="1:17" x14ac:dyDescent="0.35">
      <c r="A1972" t="s">
        <v>3785</v>
      </c>
      <c r="B1972" s="1">
        <v>45563</v>
      </c>
      <c r="C1972" t="s">
        <v>1482</v>
      </c>
      <c r="D1972" t="s">
        <v>1714</v>
      </c>
      <c r="E1972" t="s">
        <v>1786</v>
      </c>
      <c r="F1972" t="str">
        <f>_xlfn.XLOOKUP(Table4[[#This Row],[Store_ID]],Table2[Store_ID],Table2[Region],"Unknown")</f>
        <v>South</v>
      </c>
      <c r="G1972">
        <v>2</v>
      </c>
      <c r="H1972">
        <f>IF(ISBLANK(G1972),AVERAGE(Table4[Quantity]),(G1972))</f>
        <v>2</v>
      </c>
      <c r="I1972">
        <v>494.35</v>
      </c>
      <c r="J1972">
        <f>IF(ISBLANK(I1972),AVERAGE(Table4[Unit_Price]),(I1972))</f>
        <v>494.35</v>
      </c>
      <c r="K1972">
        <v>0.1</v>
      </c>
      <c r="L1972">
        <f>Table4[[#This Row],[Quantity cleaned]]*Table4[[#This Row],[Unit Price Cleaned]]*(1-Table4[[#This Row],[Discount]])</f>
        <v>889.83</v>
      </c>
      <c r="M1972">
        <f>IF(ISBLANK(L1972),AVERAGE(Table4[Total Amount]),(L1972))</f>
        <v>889.83</v>
      </c>
      <c r="N1972" t="str">
        <f>_xlfn.XLOOKUP(Table4[[#This Row],[Product_ID]],Product_Dim[Product_ID],Product_Dim[Product_Name],"Missing")</f>
        <v>Kitchen Cutting Board</v>
      </c>
      <c r="O1972" t="str">
        <f>_xlfn.XLOOKUP(Table4[[#This Row],[Product_ID]],Product_Dim[Product_ID],Product_Dim[Category],0)</f>
        <v>Home</v>
      </c>
      <c r="P1972">
        <f>_xlfn.XLOOKUP(Table4[[#This Row],[Product_ID]],Product_Dim[Product_ID],Product_Dim[Cost Cleaned2],"0")</f>
        <v>176.07</v>
      </c>
      <c r="Q1972" s="4">
        <f>IFERROR(Table4[[#This Row],[Total Amount]]-Table4[[#This Row],[Cost]]*Table4[[#This Row],[Quantity]],0)</f>
        <v>537.69000000000005</v>
      </c>
    </row>
    <row r="1973" spans="1:17" x14ac:dyDescent="0.35">
      <c r="A1973" t="s">
        <v>3786</v>
      </c>
      <c r="B1973" s="1">
        <v>45577</v>
      </c>
      <c r="C1973" t="s">
        <v>810</v>
      </c>
      <c r="D1973" t="s">
        <v>1590</v>
      </c>
      <c r="E1973" t="s">
        <v>1783</v>
      </c>
      <c r="F1973" t="str">
        <f>_xlfn.XLOOKUP(Table4[[#This Row],[Store_ID]],Table2[Store_ID],Table2[Region],"Unknown")</f>
        <v>East</v>
      </c>
      <c r="G1973">
        <v>1</v>
      </c>
      <c r="H1973">
        <f>IF(ISBLANK(G1973),AVERAGE(Table4[Quantity]),(G1973))</f>
        <v>1</v>
      </c>
      <c r="I1973">
        <v>412.2</v>
      </c>
      <c r="J1973">
        <f>IF(ISBLANK(I1973),AVERAGE(Table4[Unit_Price]),(I1973))</f>
        <v>412.2</v>
      </c>
      <c r="K1973">
        <v>0.11</v>
      </c>
      <c r="L1973">
        <f>Table4[[#This Row],[Quantity cleaned]]*Table4[[#This Row],[Unit Price Cleaned]]*(1-Table4[[#This Row],[Discount]])</f>
        <v>366.858</v>
      </c>
      <c r="M1973">
        <f>IF(ISBLANK(L1973),AVERAGE(Table4[Total Amount]),(L1973))</f>
        <v>366.858</v>
      </c>
      <c r="N1973" t="str">
        <f>_xlfn.XLOOKUP(Table4[[#This Row],[Product_ID]],Product_Dim[Product_ID],Product_Dim[Product_Name],"Missing")</f>
        <v>Foldable Camping Chair</v>
      </c>
      <c r="O1973" t="str">
        <f>_xlfn.XLOOKUP(Table4[[#This Row],[Product_ID]],Product_Dim[Product_ID],Product_Dim[Category],0)</f>
        <v>Sports</v>
      </c>
      <c r="P1973">
        <f>_xlfn.XLOOKUP(Table4[[#This Row],[Product_ID]],Product_Dim[Product_ID],Product_Dim[Cost Cleaned2],"0")</f>
        <v>166.06</v>
      </c>
      <c r="Q1973" s="4">
        <f>IFERROR(Table4[[#This Row],[Total Amount]]-Table4[[#This Row],[Cost]]*Table4[[#This Row],[Quantity]],0)</f>
        <v>200.798</v>
      </c>
    </row>
    <row r="1974" spans="1:17" x14ac:dyDescent="0.35">
      <c r="A1974" t="s">
        <v>3787</v>
      </c>
      <c r="B1974" s="1">
        <v>45466</v>
      </c>
      <c r="C1974" t="s">
        <v>1224</v>
      </c>
      <c r="D1974" t="s">
        <v>1700</v>
      </c>
      <c r="E1974" t="s">
        <v>1798</v>
      </c>
      <c r="F1974" t="str">
        <f>_xlfn.XLOOKUP(Table4[[#This Row],[Store_ID]],Table2[Store_ID],Table2[Region],"Unknown")</f>
        <v>West</v>
      </c>
      <c r="G1974">
        <v>1</v>
      </c>
      <c r="H1974">
        <f>IF(ISBLANK(G1974),AVERAGE(Table4[Quantity]),(G1974))</f>
        <v>1</v>
      </c>
      <c r="I1974">
        <v>650.47</v>
      </c>
      <c r="J1974">
        <f>IF(ISBLANK(I1974),AVERAGE(Table4[Unit_Price]),(I1974))</f>
        <v>650.47</v>
      </c>
      <c r="K1974">
        <v>0.13</v>
      </c>
      <c r="L1974">
        <f>Table4[[#This Row],[Quantity cleaned]]*Table4[[#This Row],[Unit Price Cleaned]]*(1-Table4[[#This Row],[Discount]])</f>
        <v>565.90890000000002</v>
      </c>
      <c r="M1974">
        <f>IF(ISBLANK(L1974),AVERAGE(Table4[Total Amount]),(L1974))</f>
        <v>565.90890000000002</v>
      </c>
      <c r="N1974" t="str">
        <f>_xlfn.XLOOKUP(Table4[[#This Row],[Product_ID]],Product_Dim[Product_ID],Product_Dim[Product_Name],"Missing")</f>
        <v>Decorative Lamp Shade</v>
      </c>
      <c r="O1974" t="str">
        <f>_xlfn.XLOOKUP(Table4[[#This Row],[Product_ID]],Product_Dim[Product_ID],Product_Dim[Category],0)</f>
        <v>Home</v>
      </c>
      <c r="P1974">
        <f>_xlfn.XLOOKUP(Table4[[#This Row],[Product_ID]],Product_Dim[Product_ID],Product_Dim[Cost Cleaned2],"0")</f>
        <v>228.53</v>
      </c>
      <c r="Q1974" s="4">
        <f>IFERROR(Table4[[#This Row],[Total Amount]]-Table4[[#This Row],[Cost]]*Table4[[#This Row],[Quantity]],0)</f>
        <v>337.37890000000004</v>
      </c>
    </row>
    <row r="1975" spans="1:17" x14ac:dyDescent="0.35">
      <c r="A1975" t="s">
        <v>3788</v>
      </c>
      <c r="B1975" s="1">
        <v>45256</v>
      </c>
      <c r="C1975" t="s">
        <v>515</v>
      </c>
      <c r="D1975" t="s">
        <v>1570</v>
      </c>
      <c r="E1975" t="s">
        <v>1788</v>
      </c>
      <c r="F1975" t="str">
        <f>_xlfn.XLOOKUP(Table4[[#This Row],[Store_ID]],Table2[Store_ID],Table2[Region],"Unknown")</f>
        <v>North</v>
      </c>
      <c r="G1975">
        <v>1</v>
      </c>
      <c r="H1975">
        <f>IF(ISBLANK(G1975),AVERAGE(Table4[Quantity]),(G1975))</f>
        <v>1</v>
      </c>
      <c r="I1975">
        <v>68.209999999999994</v>
      </c>
      <c r="J1975">
        <f>IF(ISBLANK(I1975),AVERAGE(Table4[Unit_Price]),(I1975))</f>
        <v>68.209999999999994</v>
      </c>
      <c r="K1975">
        <v>0.05</v>
      </c>
      <c r="L1975">
        <f>Table4[[#This Row],[Quantity cleaned]]*Table4[[#This Row],[Unit Price Cleaned]]*(1-Table4[[#This Row],[Discount]])</f>
        <v>64.799499999999995</v>
      </c>
      <c r="M1975">
        <f>IF(ISBLANK(L1975),AVERAGE(Table4[Total Amount]),(L1975))</f>
        <v>64.799499999999995</v>
      </c>
      <c r="N1975" t="str">
        <f>_xlfn.XLOOKUP(Table4[[#This Row],[Product_ID]],Product_Dim[Product_ID],Product_Dim[Product_Name],"Missing")</f>
        <v>Decorative Wall Mirror</v>
      </c>
      <c r="O1975" t="str">
        <f>_xlfn.XLOOKUP(Table4[[#This Row],[Product_ID]],Product_Dim[Product_ID],Product_Dim[Category],0)</f>
        <v>Home</v>
      </c>
      <c r="P1975">
        <f>_xlfn.XLOOKUP(Table4[[#This Row],[Product_ID]],Product_Dim[Product_ID],Product_Dim[Cost Cleaned2],"0")</f>
        <v>48.01</v>
      </c>
      <c r="Q1975" s="4">
        <f>IFERROR(Table4[[#This Row],[Total Amount]]-Table4[[#This Row],[Cost]]*Table4[[#This Row],[Quantity]],0)</f>
        <v>16.789499999999997</v>
      </c>
    </row>
    <row r="1976" spans="1:17" x14ac:dyDescent="0.35">
      <c r="A1976" t="s">
        <v>3789</v>
      </c>
      <c r="B1976" s="1">
        <v>45886</v>
      </c>
      <c r="C1976" t="s">
        <v>456</v>
      </c>
      <c r="D1976" t="s">
        <v>1648</v>
      </c>
      <c r="E1976" t="s">
        <v>1773</v>
      </c>
      <c r="F1976" t="str">
        <f>_xlfn.XLOOKUP(Table4[[#This Row],[Store_ID]],Table2[Store_ID],Table2[Region],"Unknown")</f>
        <v>South</v>
      </c>
      <c r="G1976">
        <v>2</v>
      </c>
      <c r="H1976">
        <f>IF(ISBLANK(G1976),AVERAGE(Table4[Quantity]),(G1976))</f>
        <v>2</v>
      </c>
      <c r="I1976">
        <v>842.89</v>
      </c>
      <c r="J1976">
        <f>IF(ISBLANK(I1976),AVERAGE(Table4[Unit_Price]),(I1976))</f>
        <v>842.89</v>
      </c>
      <c r="K1976">
        <v>0.25</v>
      </c>
      <c r="L1976">
        <f>Table4[[#This Row],[Quantity cleaned]]*Table4[[#This Row],[Unit Price Cleaned]]*(1-Table4[[#This Row],[Discount]])</f>
        <v>1264.335</v>
      </c>
      <c r="M1976">
        <f>IF(ISBLANK(L1976),AVERAGE(Table4[Total Amount]),(L1976))</f>
        <v>1264.335</v>
      </c>
      <c r="N1976" t="str">
        <f>_xlfn.XLOOKUP(Table4[[#This Row],[Product_ID]],Product_Dim[Product_ID],Product_Dim[Product_Name],"Missing")</f>
        <v>Men's Track Pants</v>
      </c>
      <c r="O1976" t="str">
        <f>_xlfn.XLOOKUP(Table4[[#This Row],[Product_ID]],Product_Dim[Product_ID],Product_Dim[Category],0)</f>
        <v>Clothing</v>
      </c>
      <c r="P1976">
        <f>_xlfn.XLOOKUP(Table4[[#This Row],[Product_ID]],Product_Dim[Product_ID],Product_Dim[Cost Cleaned2],"0")</f>
        <v>386.56</v>
      </c>
      <c r="Q1976" s="4">
        <f>IFERROR(Table4[[#This Row],[Total Amount]]-Table4[[#This Row],[Cost]]*Table4[[#This Row],[Quantity]],0)</f>
        <v>491.21500000000003</v>
      </c>
    </row>
    <row r="1977" spans="1:17" x14ac:dyDescent="0.35">
      <c r="A1977" t="s">
        <v>3790</v>
      </c>
      <c r="B1977" s="1">
        <v>45390</v>
      </c>
      <c r="C1977" t="s">
        <v>943</v>
      </c>
      <c r="D1977" t="s">
        <v>1549</v>
      </c>
      <c r="E1977" t="s">
        <v>1763</v>
      </c>
      <c r="F1977" t="str">
        <f>_xlfn.XLOOKUP(Table4[[#This Row],[Store_ID]],Table2[Store_ID],Table2[Region],"Unknown")</f>
        <v>South</v>
      </c>
      <c r="G1977">
        <v>2</v>
      </c>
      <c r="H1977">
        <f>IF(ISBLANK(G1977),AVERAGE(Table4[Quantity]),(G1977))</f>
        <v>2</v>
      </c>
      <c r="I1977">
        <v>227.95</v>
      </c>
      <c r="J1977">
        <f>IF(ISBLANK(I1977),AVERAGE(Table4[Unit_Price]),(I1977))</f>
        <v>227.95</v>
      </c>
      <c r="K1977">
        <v>0.24</v>
      </c>
      <c r="L1977">
        <f>Table4[[#This Row],[Quantity cleaned]]*Table4[[#This Row],[Unit Price Cleaned]]*(1-Table4[[#This Row],[Discount]])</f>
        <v>346.48399999999998</v>
      </c>
      <c r="M1977">
        <f>IF(ISBLANK(L1977),AVERAGE(Table4[Total Amount]),(L1977))</f>
        <v>346.48399999999998</v>
      </c>
      <c r="N1977" t="str">
        <f>_xlfn.XLOOKUP(Table4[[#This Row],[Product_ID]],Product_Dim[Product_ID],Product_Dim[Product_Name],"Missing")</f>
        <v>Men's Leather Belt</v>
      </c>
      <c r="O1977" t="str">
        <f>_xlfn.XLOOKUP(Table4[[#This Row],[Product_ID]],Product_Dim[Product_ID],Product_Dim[Category],0)</f>
        <v>Clothing</v>
      </c>
      <c r="P1977">
        <f>_xlfn.XLOOKUP(Table4[[#This Row],[Product_ID]],Product_Dim[Product_ID],Product_Dim[Cost Cleaned2],"0")</f>
        <v>261</v>
      </c>
      <c r="Q1977" s="4">
        <f>IFERROR(Table4[[#This Row],[Total Amount]]-Table4[[#This Row],[Cost]]*Table4[[#This Row],[Quantity]],0)</f>
        <v>-175.51600000000002</v>
      </c>
    </row>
    <row r="1978" spans="1:17" x14ac:dyDescent="0.35">
      <c r="A1978" t="s">
        <v>3791</v>
      </c>
      <c r="B1978" s="1">
        <v>45388</v>
      </c>
      <c r="C1978" t="s">
        <v>626</v>
      </c>
      <c r="D1978" t="s">
        <v>1674</v>
      </c>
      <c r="E1978" t="s">
        <v>1788</v>
      </c>
      <c r="F1978" t="str">
        <f>_xlfn.XLOOKUP(Table4[[#This Row],[Store_ID]],Table2[Store_ID],Table2[Region],"Unknown")</f>
        <v>North</v>
      </c>
      <c r="G1978">
        <v>3</v>
      </c>
      <c r="H1978">
        <f>IF(ISBLANK(G1978),AVERAGE(Table4[Quantity]),(G1978))</f>
        <v>3</v>
      </c>
      <c r="I1978">
        <v>685.97</v>
      </c>
      <c r="J1978">
        <f>IF(ISBLANK(I1978),AVERAGE(Table4[Unit_Price]),(I1978))</f>
        <v>685.97</v>
      </c>
      <c r="K1978">
        <v>0.24</v>
      </c>
      <c r="L1978">
        <f>Table4[[#This Row],[Quantity cleaned]]*Table4[[#This Row],[Unit Price Cleaned]]*(1-Table4[[#This Row],[Discount]])</f>
        <v>1564.0115999999998</v>
      </c>
      <c r="M1978">
        <f>IF(ISBLANK(L1978),AVERAGE(Table4[Total Amount]),(L1978))</f>
        <v>1564.0115999999998</v>
      </c>
      <c r="N1978" t="str">
        <f>_xlfn.XLOOKUP(Table4[[#This Row],[Product_ID]],Product_Dim[Product_ID],Product_Dim[Product_Name],"Missing")</f>
        <v>Women's Hair Dryer Brush</v>
      </c>
      <c r="O1978" t="str">
        <f>_xlfn.XLOOKUP(Table4[[#This Row],[Product_ID]],Product_Dim[Product_ID],Product_Dim[Category],0)</f>
        <v>Beauty</v>
      </c>
      <c r="P1978">
        <f>_xlfn.XLOOKUP(Table4[[#This Row],[Product_ID]],Product_Dim[Product_ID],Product_Dim[Cost Cleaned2],"0")</f>
        <v>340.39</v>
      </c>
      <c r="Q1978" s="4">
        <f>IFERROR(Table4[[#This Row],[Total Amount]]-Table4[[#This Row],[Cost]]*Table4[[#This Row],[Quantity]],0)</f>
        <v>542.84159999999986</v>
      </c>
    </row>
    <row r="1979" spans="1:17" x14ac:dyDescent="0.35">
      <c r="A1979" t="s">
        <v>3792</v>
      </c>
      <c r="B1979" s="1">
        <v>45793</v>
      </c>
      <c r="C1979" t="s">
        <v>1137</v>
      </c>
      <c r="D1979" t="s">
        <v>1600</v>
      </c>
      <c r="E1979" t="s">
        <v>1755</v>
      </c>
      <c r="F1979" t="str">
        <f>_xlfn.XLOOKUP(Table4[[#This Row],[Store_ID]],Table2[Store_ID],Table2[Region],"Unknown")</f>
        <v>South</v>
      </c>
      <c r="G1979">
        <v>1</v>
      </c>
      <c r="H1979">
        <f>IF(ISBLANK(G1979),AVERAGE(Table4[Quantity]),(G1979))</f>
        <v>1</v>
      </c>
      <c r="I1979">
        <v>722.57</v>
      </c>
      <c r="J1979">
        <f>IF(ISBLANK(I1979),AVERAGE(Table4[Unit_Price]),(I1979))</f>
        <v>722.57</v>
      </c>
      <c r="K1979">
        <v>0.18</v>
      </c>
      <c r="L1979">
        <f>Table4[[#This Row],[Quantity cleaned]]*Table4[[#This Row],[Unit Price Cleaned]]*(1-Table4[[#This Row],[Discount]])</f>
        <v>592.50740000000008</v>
      </c>
      <c r="M1979">
        <f>IF(ISBLANK(L1979),AVERAGE(Table4[Total Amount]),(L1979))</f>
        <v>592.50740000000008</v>
      </c>
      <c r="N1979" t="str">
        <f>_xlfn.XLOOKUP(Table4[[#This Row],[Product_ID]],Product_Dim[Product_ID],Product_Dim[Product_Name],"Missing")</f>
        <v>Fabric Sofa Throw Blanket</v>
      </c>
      <c r="O1979" t="str">
        <f>_xlfn.XLOOKUP(Table4[[#This Row],[Product_ID]],Product_Dim[Product_ID],Product_Dim[Category],0)</f>
        <v>Home</v>
      </c>
      <c r="P1979">
        <f>_xlfn.XLOOKUP(Table4[[#This Row],[Product_ID]],Product_Dim[Product_ID],Product_Dim[Cost Cleaned2],"0")</f>
        <v>218.48</v>
      </c>
      <c r="Q1979" s="4">
        <f>IFERROR(Table4[[#This Row],[Total Amount]]-Table4[[#This Row],[Cost]]*Table4[[#This Row],[Quantity]],0)</f>
        <v>374.02740000000006</v>
      </c>
    </row>
    <row r="1980" spans="1:17" x14ac:dyDescent="0.35">
      <c r="A1980" t="s">
        <v>3793</v>
      </c>
      <c r="B1980" s="1">
        <v>45615</v>
      </c>
      <c r="C1980" t="s">
        <v>470</v>
      </c>
      <c r="D1980" t="s">
        <v>1612</v>
      </c>
      <c r="E1980" t="s">
        <v>1767</v>
      </c>
      <c r="F1980" t="str">
        <f>_xlfn.XLOOKUP(Table4[[#This Row],[Store_ID]],Table2[Store_ID],Table2[Region],"Unknown")</f>
        <v>North</v>
      </c>
      <c r="G1980">
        <v>3</v>
      </c>
      <c r="H1980">
        <f>IF(ISBLANK(G1980),AVERAGE(Table4[Quantity]),(G1980))</f>
        <v>3</v>
      </c>
      <c r="I1980">
        <v>585.54999999999995</v>
      </c>
      <c r="J1980">
        <f>IF(ISBLANK(I1980),AVERAGE(Table4[Unit_Price]),(I1980))</f>
        <v>585.54999999999995</v>
      </c>
      <c r="K1980">
        <v>0.14000000000000001</v>
      </c>
      <c r="L1980">
        <f>Table4[[#This Row],[Quantity cleaned]]*Table4[[#This Row],[Unit Price Cleaned]]*(1-Table4[[#This Row],[Discount]])</f>
        <v>1510.7189999999998</v>
      </c>
      <c r="M1980">
        <f>IF(ISBLANK(L1980),AVERAGE(Table4[Total Amount]),(L1980))</f>
        <v>1510.7189999999998</v>
      </c>
      <c r="N1980" t="str">
        <f>_xlfn.XLOOKUP(Table4[[#This Row],[Product_ID]],Product_Dim[Product_ID],Product_Dim[Product_Name],"Missing")</f>
        <v>Bedroom Table Lamp</v>
      </c>
      <c r="O1980" t="str">
        <f>_xlfn.XLOOKUP(Table4[[#This Row],[Product_ID]],Product_Dim[Product_ID],Product_Dim[Category],0)</f>
        <v>Home</v>
      </c>
      <c r="P1980">
        <f>_xlfn.XLOOKUP(Table4[[#This Row],[Product_ID]],Product_Dim[Product_ID],Product_Dim[Cost Cleaned2],"0")</f>
        <v>382.22</v>
      </c>
      <c r="Q1980" s="4">
        <f>IFERROR(Table4[[#This Row],[Total Amount]]-Table4[[#This Row],[Cost]]*Table4[[#This Row],[Quantity]],0)</f>
        <v>364.05899999999974</v>
      </c>
    </row>
    <row r="1981" spans="1:17" x14ac:dyDescent="0.35">
      <c r="A1981" t="s">
        <v>3794</v>
      </c>
      <c r="B1981" s="1">
        <v>45666</v>
      </c>
      <c r="C1981" t="s">
        <v>970</v>
      </c>
      <c r="D1981" t="s">
        <v>1634</v>
      </c>
      <c r="E1981" t="s">
        <v>1791</v>
      </c>
      <c r="F1981" t="str">
        <f>_xlfn.XLOOKUP(Table4[[#This Row],[Store_ID]],Table2[Store_ID],Table2[Region],"Unknown")</f>
        <v>East</v>
      </c>
      <c r="G1981">
        <v>2</v>
      </c>
      <c r="H1981">
        <f>IF(ISBLANK(G1981),AVERAGE(Table4[Quantity]),(G1981))</f>
        <v>2</v>
      </c>
      <c r="I1981">
        <v>635.80999999999995</v>
      </c>
      <c r="J1981">
        <f>IF(ISBLANK(I1981),AVERAGE(Table4[Unit_Price]),(I1981))</f>
        <v>635.80999999999995</v>
      </c>
      <c r="K1981">
        <v>0.13</v>
      </c>
      <c r="L1981">
        <f>Table4[[#This Row],[Quantity cleaned]]*Table4[[#This Row],[Unit Price Cleaned]]*(1-Table4[[#This Row],[Discount]])</f>
        <v>1106.3093999999999</v>
      </c>
      <c r="M1981">
        <f>IF(ISBLANK(L1981),AVERAGE(Table4[Total Amount]),(L1981))</f>
        <v>1106.3093999999999</v>
      </c>
      <c r="N1981" t="str">
        <f>_xlfn.XLOOKUP(Table4[[#This Row],[Product_ID]],Product_Dim[Product_ID],Product_Dim[Product_Name],"Missing")</f>
        <v>Men's Winter Jacket</v>
      </c>
      <c r="O1981" t="str">
        <f>_xlfn.XLOOKUP(Table4[[#This Row],[Product_ID]],Product_Dim[Product_ID],Product_Dim[Category],0)</f>
        <v>Clothing</v>
      </c>
      <c r="P1981">
        <f>_xlfn.XLOOKUP(Table4[[#This Row],[Product_ID]],Product_Dim[Product_ID],Product_Dim[Cost Cleaned2],"0")</f>
        <v>167.34</v>
      </c>
      <c r="Q1981" s="4">
        <f>IFERROR(Table4[[#This Row],[Total Amount]]-Table4[[#This Row],[Cost]]*Table4[[#This Row],[Quantity]],0)</f>
        <v>771.62939999999981</v>
      </c>
    </row>
    <row r="1982" spans="1:17" x14ac:dyDescent="0.35">
      <c r="A1982" t="s">
        <v>3795</v>
      </c>
      <c r="B1982" s="1">
        <v>45644</v>
      </c>
      <c r="C1982" t="s">
        <v>876</v>
      </c>
      <c r="D1982" t="s">
        <v>1570</v>
      </c>
      <c r="E1982" t="s">
        <v>1763</v>
      </c>
      <c r="F1982" t="str">
        <f>_xlfn.XLOOKUP(Table4[[#This Row],[Store_ID]],Table2[Store_ID],Table2[Region],"Unknown")</f>
        <v>South</v>
      </c>
      <c r="G1982">
        <v>2</v>
      </c>
      <c r="H1982">
        <f>IF(ISBLANK(G1982),AVERAGE(Table4[Quantity]),(G1982))</f>
        <v>2</v>
      </c>
      <c r="I1982">
        <v>353.74</v>
      </c>
      <c r="J1982">
        <f>IF(ISBLANK(I1982),AVERAGE(Table4[Unit_Price]),(I1982))</f>
        <v>353.74</v>
      </c>
      <c r="K1982">
        <v>0.01</v>
      </c>
      <c r="L1982">
        <f>Table4[[#This Row],[Quantity cleaned]]*Table4[[#This Row],[Unit Price Cleaned]]*(1-Table4[[#This Row],[Discount]])</f>
        <v>700.40520000000004</v>
      </c>
      <c r="M1982">
        <f>IF(ISBLANK(L1982),AVERAGE(Table4[Total Amount]),(L1982))</f>
        <v>700.40520000000004</v>
      </c>
      <c r="N1982" t="str">
        <f>_xlfn.XLOOKUP(Table4[[#This Row],[Product_ID]],Product_Dim[Product_ID],Product_Dim[Product_Name],"Missing")</f>
        <v>Decorative Wall Mirror</v>
      </c>
      <c r="O1982" t="str">
        <f>_xlfn.XLOOKUP(Table4[[#This Row],[Product_ID]],Product_Dim[Product_ID],Product_Dim[Category],0)</f>
        <v>Home</v>
      </c>
      <c r="P1982">
        <f>_xlfn.XLOOKUP(Table4[[#This Row],[Product_ID]],Product_Dim[Product_ID],Product_Dim[Cost Cleaned2],"0")</f>
        <v>48.01</v>
      </c>
      <c r="Q1982" s="4">
        <f>IFERROR(Table4[[#This Row],[Total Amount]]-Table4[[#This Row],[Cost]]*Table4[[#This Row],[Quantity]],0)</f>
        <v>604.38520000000005</v>
      </c>
    </row>
    <row r="1983" spans="1:17" x14ac:dyDescent="0.35">
      <c r="A1983" t="s">
        <v>3796</v>
      </c>
      <c r="B1983" s="1">
        <v>45648</v>
      </c>
      <c r="C1983" t="s">
        <v>837</v>
      </c>
      <c r="D1983" t="s">
        <v>1614</v>
      </c>
      <c r="E1983" t="s">
        <v>1773</v>
      </c>
      <c r="F1983" t="str">
        <f>_xlfn.XLOOKUP(Table4[[#This Row],[Store_ID]],Table2[Store_ID],Table2[Region],"Unknown")</f>
        <v>South</v>
      </c>
      <c r="G1983">
        <v>1</v>
      </c>
      <c r="H1983">
        <f>IF(ISBLANK(G1983),AVERAGE(Table4[Quantity]),(G1983))</f>
        <v>1</v>
      </c>
      <c r="I1983">
        <v>377.52</v>
      </c>
      <c r="J1983">
        <f>IF(ISBLANK(I1983),AVERAGE(Table4[Unit_Price]),(I1983))</f>
        <v>377.52</v>
      </c>
      <c r="K1983">
        <v>0.15</v>
      </c>
      <c r="L1983">
        <f>Table4[[#This Row],[Quantity cleaned]]*Table4[[#This Row],[Unit Price Cleaned]]*(1-Table4[[#This Row],[Discount]])</f>
        <v>320.892</v>
      </c>
      <c r="M1983">
        <f>IF(ISBLANK(L1983),AVERAGE(Table4[Total Amount]),(L1983))</f>
        <v>320.892</v>
      </c>
      <c r="N1983" t="str">
        <f>_xlfn.XLOOKUP(Table4[[#This Row],[Product_ID]],Product_Dim[Product_ID],Product_Dim[Product_Name],"Missing")</f>
        <v>Women's Summer Dress</v>
      </c>
      <c r="O1983" t="str">
        <f>_xlfn.XLOOKUP(Table4[[#This Row],[Product_ID]],Product_Dim[Product_ID],Product_Dim[Category],0)</f>
        <v>Clothing</v>
      </c>
      <c r="P1983">
        <f>_xlfn.XLOOKUP(Table4[[#This Row],[Product_ID]],Product_Dim[Product_ID],Product_Dim[Cost Cleaned2],"0")</f>
        <v>223.43</v>
      </c>
      <c r="Q1983" s="4">
        <f>IFERROR(Table4[[#This Row],[Total Amount]]-Table4[[#This Row],[Cost]]*Table4[[#This Row],[Quantity]],0)</f>
        <v>97.461999999999989</v>
      </c>
    </row>
    <row r="1984" spans="1:17" x14ac:dyDescent="0.35">
      <c r="A1984" t="s">
        <v>3797</v>
      </c>
      <c r="B1984" s="1">
        <v>45500</v>
      </c>
      <c r="C1984" t="s">
        <v>664</v>
      </c>
      <c r="D1984" t="s">
        <v>1678</v>
      </c>
      <c r="E1984" t="s">
        <v>1755</v>
      </c>
      <c r="F1984" t="str">
        <f>_xlfn.XLOOKUP(Table4[[#This Row],[Store_ID]],Table2[Store_ID],Table2[Region],"Unknown")</f>
        <v>South</v>
      </c>
      <c r="G1984">
        <v>3</v>
      </c>
      <c r="H1984">
        <f>IF(ISBLANK(G1984),AVERAGE(Table4[Quantity]),(G1984))</f>
        <v>3</v>
      </c>
      <c r="I1984">
        <v>901.49</v>
      </c>
      <c r="J1984">
        <f>IF(ISBLANK(I1984),AVERAGE(Table4[Unit_Price]),(I1984))</f>
        <v>901.49</v>
      </c>
      <c r="K1984">
        <v>0</v>
      </c>
      <c r="L1984">
        <f>Table4[[#This Row],[Quantity cleaned]]*Table4[[#This Row],[Unit Price Cleaned]]*(1-Table4[[#This Row],[Discount]])</f>
        <v>2704.4700000000003</v>
      </c>
      <c r="M1984">
        <f>IF(ISBLANK(L1984),AVERAGE(Table4[Total Amount]),(L1984))</f>
        <v>2704.4700000000003</v>
      </c>
      <c r="N1984" t="str">
        <f>_xlfn.XLOOKUP(Table4[[#This Row],[Product_ID]],Product_Dim[Product_ID],Product_Dim[Product_Name],"Missing")</f>
        <v>Wooden Nightstand</v>
      </c>
      <c r="O1984" t="str">
        <f>_xlfn.XLOOKUP(Table4[[#This Row],[Product_ID]],Product_Dim[Product_ID],Product_Dim[Category],0)</f>
        <v>Home</v>
      </c>
      <c r="P1984">
        <f>_xlfn.XLOOKUP(Table4[[#This Row],[Product_ID]],Product_Dim[Product_ID],Product_Dim[Cost Cleaned2],"0")</f>
        <v>243.7</v>
      </c>
      <c r="Q1984" s="4">
        <f>IFERROR(Table4[[#This Row],[Total Amount]]-Table4[[#This Row],[Cost]]*Table4[[#This Row],[Quantity]],0)</f>
        <v>1973.3700000000003</v>
      </c>
    </row>
    <row r="1985" spans="1:17" x14ac:dyDescent="0.35">
      <c r="A1985" t="s">
        <v>3798</v>
      </c>
      <c r="B1985" s="1">
        <v>45806</v>
      </c>
      <c r="C1985" t="s">
        <v>649</v>
      </c>
      <c r="D1985" t="s">
        <v>1602</v>
      </c>
      <c r="E1985" t="s">
        <v>1767</v>
      </c>
      <c r="F1985" t="str">
        <f>_xlfn.XLOOKUP(Table4[[#This Row],[Store_ID]],Table2[Store_ID],Table2[Region],"Unknown")</f>
        <v>North</v>
      </c>
      <c r="G1985">
        <v>1</v>
      </c>
      <c r="H1985">
        <f>IF(ISBLANK(G1985),AVERAGE(Table4[Quantity]),(G1985))</f>
        <v>1</v>
      </c>
      <c r="I1985">
        <v>563.01</v>
      </c>
      <c r="J1985">
        <f>IF(ISBLANK(I1985),AVERAGE(Table4[Unit_Price]),(I1985))</f>
        <v>563.01</v>
      </c>
      <c r="K1985">
        <v>0.1</v>
      </c>
      <c r="L1985">
        <f>Table4[[#This Row],[Quantity cleaned]]*Table4[[#This Row],[Unit Price Cleaned]]*(1-Table4[[#This Row],[Discount]])</f>
        <v>506.709</v>
      </c>
      <c r="M1985">
        <f>IF(ISBLANK(L1985),AVERAGE(Table4[Total Amount]),(L1985))</f>
        <v>506.709</v>
      </c>
      <c r="N1985" t="str">
        <f>_xlfn.XLOOKUP(Table4[[#This Row],[Product_ID]],Product_Dim[Product_ID],Product_Dim[Product_Name],"Missing")</f>
        <v>Stainless Steel Cutlery Set</v>
      </c>
      <c r="O1985" t="str">
        <f>_xlfn.XLOOKUP(Table4[[#This Row],[Product_ID]],Product_Dim[Product_ID],Product_Dim[Category],0)</f>
        <v>Home</v>
      </c>
      <c r="P1985">
        <f>_xlfn.XLOOKUP(Table4[[#This Row],[Product_ID]],Product_Dim[Product_ID],Product_Dim[Cost Cleaned2],"0")</f>
        <v>19.52</v>
      </c>
      <c r="Q1985" s="4">
        <f>IFERROR(Table4[[#This Row],[Total Amount]]-Table4[[#This Row],[Cost]]*Table4[[#This Row],[Quantity]],0)</f>
        <v>487.18900000000002</v>
      </c>
    </row>
    <row r="1986" spans="1:17" x14ac:dyDescent="0.35">
      <c r="A1986" t="s">
        <v>3799</v>
      </c>
      <c r="B1986" s="1">
        <v>45365</v>
      </c>
      <c r="C1986" t="s">
        <v>193</v>
      </c>
      <c r="D1986" t="s">
        <v>1682</v>
      </c>
      <c r="E1986" t="s">
        <v>1770</v>
      </c>
      <c r="F1986" t="str">
        <f>_xlfn.XLOOKUP(Table4[[#This Row],[Store_ID]],Table2[Store_ID],Table2[Region],"Unknown")</f>
        <v>East</v>
      </c>
      <c r="G1986">
        <v>4</v>
      </c>
      <c r="H1986">
        <f>IF(ISBLANK(G1986),AVERAGE(Table4[Quantity]),(G1986))</f>
        <v>4</v>
      </c>
      <c r="I1986">
        <v>167.25</v>
      </c>
      <c r="J1986">
        <f>IF(ISBLANK(I1986),AVERAGE(Table4[Unit_Price]),(I1986))</f>
        <v>167.25</v>
      </c>
      <c r="K1986">
        <v>0.11</v>
      </c>
      <c r="L1986">
        <f>Table4[[#This Row],[Quantity cleaned]]*Table4[[#This Row],[Unit Price Cleaned]]*(1-Table4[[#This Row],[Discount]])</f>
        <v>595.41</v>
      </c>
      <c r="M1986">
        <f>IF(ISBLANK(L1986),AVERAGE(Table4[Total Amount]),(L1986))</f>
        <v>595.41</v>
      </c>
      <c r="N1986" t="str">
        <f>_xlfn.XLOOKUP(Table4[[#This Row],[Product_ID]],Product_Dim[Product_ID],Product_Dim[Product_Name],"Missing")</f>
        <v>Kitchen Storage Rack</v>
      </c>
      <c r="O1986" t="str">
        <f>_xlfn.XLOOKUP(Table4[[#This Row],[Product_ID]],Product_Dim[Product_ID],Product_Dim[Category],0)</f>
        <v>Home</v>
      </c>
      <c r="P1986">
        <f>_xlfn.XLOOKUP(Table4[[#This Row],[Product_ID]],Product_Dim[Product_ID],Product_Dim[Cost Cleaned2],"0")</f>
        <v>138.05000000000001</v>
      </c>
      <c r="Q1986" s="4">
        <f>IFERROR(Table4[[#This Row],[Total Amount]]-Table4[[#This Row],[Cost]]*Table4[[#This Row],[Quantity]],0)</f>
        <v>43.209999999999923</v>
      </c>
    </row>
    <row r="1987" spans="1:17" x14ac:dyDescent="0.35">
      <c r="A1987" t="s">
        <v>3800</v>
      </c>
      <c r="B1987" s="1">
        <v>45229</v>
      </c>
      <c r="C1987" t="s">
        <v>1398</v>
      </c>
      <c r="D1987" t="s">
        <v>1662</v>
      </c>
      <c r="E1987" t="s">
        <v>1804</v>
      </c>
      <c r="F1987" t="str">
        <f>_xlfn.XLOOKUP(Table4[[#This Row],[Store_ID]],Table2[Store_ID],Table2[Region],"Unknown")</f>
        <v>East</v>
      </c>
      <c r="G1987">
        <v>3</v>
      </c>
      <c r="H1987">
        <f>IF(ISBLANK(G1987),AVERAGE(Table4[Quantity]),(G1987))</f>
        <v>3</v>
      </c>
      <c r="I1987">
        <v>345.43</v>
      </c>
      <c r="J1987">
        <f>IF(ISBLANK(I1987),AVERAGE(Table4[Unit_Price]),(I1987))</f>
        <v>345.43</v>
      </c>
      <c r="K1987">
        <v>0.08</v>
      </c>
      <c r="L1987">
        <f>Table4[[#This Row],[Quantity cleaned]]*Table4[[#This Row],[Unit Price Cleaned]]*(1-Table4[[#This Row],[Discount]])</f>
        <v>953.38679999999999</v>
      </c>
      <c r="M1987">
        <f>IF(ISBLANK(L1987),AVERAGE(Table4[Total Amount]),(L1987))</f>
        <v>953.38679999999999</v>
      </c>
      <c r="N1987" t="str">
        <f>_xlfn.XLOOKUP(Table4[[#This Row],[Product_ID]],Product_Dim[Product_ID],Product_Dim[Product_Name],"Missing")</f>
        <v>Luxury Perfume Spray</v>
      </c>
      <c r="O1987" t="str">
        <f>_xlfn.XLOOKUP(Table4[[#This Row],[Product_ID]],Product_Dim[Product_ID],Product_Dim[Category],0)</f>
        <v>Beauty</v>
      </c>
      <c r="P1987">
        <f>_xlfn.XLOOKUP(Table4[[#This Row],[Product_ID]],Product_Dim[Product_ID],Product_Dim[Cost Cleaned2],"0")</f>
        <v>482.75</v>
      </c>
      <c r="Q1987" s="4">
        <f>IFERROR(Table4[[#This Row],[Total Amount]]-Table4[[#This Row],[Cost]]*Table4[[#This Row],[Quantity]],0)</f>
        <v>-494.86320000000001</v>
      </c>
    </row>
    <row r="1988" spans="1:17" x14ac:dyDescent="0.35">
      <c r="A1988" t="s">
        <v>3801</v>
      </c>
      <c r="B1988" s="1">
        <v>45349</v>
      </c>
      <c r="C1988" t="s">
        <v>967</v>
      </c>
      <c r="D1988" t="s">
        <v>1706</v>
      </c>
      <c r="E1988" t="s">
        <v>1780</v>
      </c>
      <c r="F1988" t="str">
        <f>_xlfn.XLOOKUP(Table4[[#This Row],[Store_ID]],Table2[Store_ID],Table2[Region],"Unknown")</f>
        <v>South</v>
      </c>
      <c r="G1988">
        <v>4</v>
      </c>
      <c r="H1988">
        <f>IF(ISBLANK(G1988),AVERAGE(Table4[Quantity]),(G1988))</f>
        <v>4</v>
      </c>
      <c r="I1988">
        <v>752.48</v>
      </c>
      <c r="J1988">
        <f>IF(ISBLANK(I1988),AVERAGE(Table4[Unit_Price]),(I1988))</f>
        <v>752.48</v>
      </c>
      <c r="K1988">
        <v>0.23</v>
      </c>
      <c r="L1988">
        <f>Table4[[#This Row],[Quantity cleaned]]*Table4[[#This Row],[Unit Price Cleaned]]*(1-Table4[[#This Row],[Discount]])</f>
        <v>2317.6384000000003</v>
      </c>
      <c r="M1988">
        <f>IF(ISBLANK(L1988),AVERAGE(Table4[Total Amount]),(L1988))</f>
        <v>2317.6384000000003</v>
      </c>
      <c r="N1988" t="str">
        <f>_xlfn.XLOOKUP(Table4[[#This Row],[Product_ID]],Product_Dim[Product_ID],Product_Dim[Product_Name],"Missing")</f>
        <v>Fitness Resistance Bands</v>
      </c>
      <c r="O1988" t="str">
        <f>_xlfn.XLOOKUP(Table4[[#This Row],[Product_ID]],Product_Dim[Product_ID],Product_Dim[Category],0)</f>
        <v>Sports</v>
      </c>
      <c r="P1988">
        <f>_xlfn.XLOOKUP(Table4[[#This Row],[Product_ID]],Product_Dim[Product_ID],Product_Dim[Cost Cleaned2],"0")</f>
        <v>152.91999999999999</v>
      </c>
      <c r="Q1988" s="4">
        <f>IFERROR(Table4[[#This Row],[Total Amount]]-Table4[[#This Row],[Cost]]*Table4[[#This Row],[Quantity]],0)</f>
        <v>1705.9584000000004</v>
      </c>
    </row>
    <row r="1989" spans="1:17" x14ac:dyDescent="0.35">
      <c r="A1989" t="s">
        <v>3802</v>
      </c>
      <c r="B1989" s="1">
        <v>45886</v>
      </c>
      <c r="C1989" t="s">
        <v>1384</v>
      </c>
      <c r="D1989" t="s">
        <v>1656</v>
      </c>
      <c r="E1989" t="s">
        <v>1807</v>
      </c>
      <c r="F1989" t="str">
        <f>_xlfn.XLOOKUP(Table4[[#This Row],[Store_ID]],Table2[Store_ID],Table2[Region],"Unknown")</f>
        <v>East</v>
      </c>
      <c r="G1989">
        <v>1</v>
      </c>
      <c r="H1989">
        <f>IF(ISBLANK(G1989),AVERAGE(Table4[Quantity]),(G1989))</f>
        <v>1</v>
      </c>
      <c r="I1989">
        <v>120.02</v>
      </c>
      <c r="J1989">
        <f>IF(ISBLANK(I1989),AVERAGE(Table4[Unit_Price]),(I1989))</f>
        <v>120.02</v>
      </c>
      <c r="K1989">
        <v>0.26</v>
      </c>
      <c r="L1989">
        <f>Table4[[#This Row],[Quantity cleaned]]*Table4[[#This Row],[Unit Price Cleaned]]*(1-Table4[[#This Row],[Discount]])</f>
        <v>88.814799999999991</v>
      </c>
      <c r="M1989">
        <f>IF(ISBLANK(L1989),AVERAGE(Table4[Total Amount]),(L1989))</f>
        <v>88.814799999999991</v>
      </c>
      <c r="N1989" t="str">
        <f>_xlfn.XLOOKUP(Table4[[#This Row],[Product_ID]],Product_Dim[Product_ID],Product_Dim[Product_Name],"Missing")</f>
        <v>Foam Roller</v>
      </c>
      <c r="O1989" t="str">
        <f>_xlfn.XLOOKUP(Table4[[#This Row],[Product_ID]],Product_Dim[Product_ID],Product_Dim[Category],0)</f>
        <v>Sports</v>
      </c>
      <c r="P1989">
        <f>_xlfn.XLOOKUP(Table4[[#This Row],[Product_ID]],Product_Dim[Product_ID],Product_Dim[Cost Cleaned2],"0")</f>
        <v>30.62</v>
      </c>
      <c r="Q1989" s="4">
        <f>IFERROR(Table4[[#This Row],[Total Amount]]-Table4[[#This Row],[Cost]]*Table4[[#This Row],[Quantity]],0)</f>
        <v>58.194799999999987</v>
      </c>
    </row>
    <row r="1990" spans="1:17" x14ac:dyDescent="0.35">
      <c r="A1990" t="s">
        <v>3803</v>
      </c>
      <c r="B1990" s="1">
        <v>45359</v>
      </c>
      <c r="C1990" t="s">
        <v>1012</v>
      </c>
      <c r="D1990" t="s">
        <v>1624</v>
      </c>
      <c r="E1990" t="s">
        <v>1776</v>
      </c>
      <c r="F1990" t="str">
        <f>_xlfn.XLOOKUP(Table4[[#This Row],[Store_ID]],Table2[Store_ID],Table2[Region],"Unknown")</f>
        <v>West</v>
      </c>
      <c r="G1990">
        <v>3</v>
      </c>
      <c r="H1990">
        <f>IF(ISBLANK(G1990),AVERAGE(Table4[Quantity]),(G1990))</f>
        <v>3</v>
      </c>
      <c r="I1990">
        <v>146.71</v>
      </c>
      <c r="J1990">
        <f>IF(ISBLANK(I1990),AVERAGE(Table4[Unit_Price]),(I1990))</f>
        <v>146.71</v>
      </c>
      <c r="K1990">
        <v>0.28000000000000003</v>
      </c>
      <c r="L1990">
        <f>Table4[[#This Row],[Quantity cleaned]]*Table4[[#This Row],[Unit Price Cleaned]]*(1-Table4[[#This Row],[Discount]])</f>
        <v>316.89359999999999</v>
      </c>
      <c r="M1990">
        <f>IF(ISBLANK(L1990),AVERAGE(Table4[Total Amount]),(L1990))</f>
        <v>316.89359999999999</v>
      </c>
      <c r="N1990" t="str">
        <f>_xlfn.XLOOKUP(Table4[[#This Row],[Product_ID]],Product_Dim[Product_ID],Product_Dim[Product_Name],"Missing")</f>
        <v>Yoga Exercise Mat</v>
      </c>
      <c r="O1990" t="str">
        <f>_xlfn.XLOOKUP(Table4[[#This Row],[Product_ID]],Product_Dim[Product_ID],Product_Dim[Category],0)</f>
        <v>Sports</v>
      </c>
      <c r="P1990">
        <f>_xlfn.XLOOKUP(Table4[[#This Row],[Product_ID]],Product_Dim[Product_ID],Product_Dim[Cost Cleaned2],"0")</f>
        <v>313.26</v>
      </c>
      <c r="Q1990" s="4">
        <f>IFERROR(Table4[[#This Row],[Total Amount]]-Table4[[#This Row],[Cost]]*Table4[[#This Row],[Quantity]],0)</f>
        <v>-622.88639999999998</v>
      </c>
    </row>
    <row r="1991" spans="1:17" x14ac:dyDescent="0.35">
      <c r="A1991" t="s">
        <v>3804</v>
      </c>
      <c r="B1991" s="1">
        <v>45730</v>
      </c>
      <c r="C1991" t="s">
        <v>293</v>
      </c>
      <c r="D1991" t="s">
        <v>1670</v>
      </c>
      <c r="E1991" t="s">
        <v>1746</v>
      </c>
      <c r="F1991" t="str">
        <f>_xlfn.XLOOKUP(Table4[[#This Row],[Store_ID]],Table2[Store_ID],Table2[Region],"Unknown")</f>
        <v>East</v>
      </c>
      <c r="G1991">
        <v>2</v>
      </c>
      <c r="H1991">
        <f>IF(ISBLANK(G1991),AVERAGE(Table4[Quantity]),(G1991))</f>
        <v>2</v>
      </c>
      <c r="I1991">
        <v>358.87</v>
      </c>
      <c r="J1991">
        <f>IF(ISBLANK(I1991),AVERAGE(Table4[Unit_Price]),(I1991))</f>
        <v>358.87</v>
      </c>
      <c r="K1991">
        <v>0.24</v>
      </c>
      <c r="L1991">
        <f>Table4[[#This Row],[Quantity cleaned]]*Table4[[#This Row],[Unit Price Cleaned]]*(1-Table4[[#This Row],[Discount]])</f>
        <v>545.48239999999998</v>
      </c>
      <c r="M1991">
        <f>IF(ISBLANK(L1991),AVERAGE(Table4[Total Amount]),(L1991))</f>
        <v>545.48239999999998</v>
      </c>
      <c r="N1991" t="str">
        <f>_xlfn.XLOOKUP(Table4[[#This Row],[Product_ID]],Product_Dim[Product_ID],Product_Dim[Product_Name],"Missing")</f>
        <v>Matte Lipstick Set</v>
      </c>
      <c r="O1991" t="str">
        <f>_xlfn.XLOOKUP(Table4[[#This Row],[Product_ID]],Product_Dim[Product_ID],Product_Dim[Category],0)</f>
        <v>Beauty</v>
      </c>
      <c r="P1991">
        <f>_xlfn.XLOOKUP(Table4[[#This Row],[Product_ID]],Product_Dim[Product_ID],Product_Dim[Cost Cleaned2],"0")</f>
        <v>299.11</v>
      </c>
      <c r="Q1991" s="4">
        <f>IFERROR(Table4[[#This Row],[Total Amount]]-Table4[[#This Row],[Cost]]*Table4[[#This Row],[Quantity]],0)</f>
        <v>-52.737600000000043</v>
      </c>
    </row>
    <row r="1992" spans="1:17" x14ac:dyDescent="0.35">
      <c r="A1992" t="s">
        <v>3805</v>
      </c>
      <c r="B1992" s="1">
        <v>45456</v>
      </c>
      <c r="C1992" t="s">
        <v>768</v>
      </c>
      <c r="D1992" t="s">
        <v>1646</v>
      </c>
      <c r="E1992" t="s">
        <v>1760</v>
      </c>
      <c r="F1992" t="str">
        <f>_xlfn.XLOOKUP(Table4[[#This Row],[Store_ID]],Table2[Store_ID],Table2[Region],"Unknown")</f>
        <v>North</v>
      </c>
      <c r="G1992">
        <v>4</v>
      </c>
      <c r="H1992">
        <f>IF(ISBLANK(G1992),AVERAGE(Table4[Quantity]),(G1992))</f>
        <v>4</v>
      </c>
      <c r="I1992">
        <v>212.75</v>
      </c>
      <c r="J1992">
        <f>IF(ISBLANK(I1992),AVERAGE(Table4[Unit_Price]),(I1992))</f>
        <v>212.75</v>
      </c>
      <c r="K1992">
        <v>0.11</v>
      </c>
      <c r="L1992">
        <f>Table4[[#This Row],[Quantity cleaned]]*Table4[[#This Row],[Unit Price Cleaned]]*(1-Table4[[#This Row],[Discount]])</f>
        <v>757.39</v>
      </c>
      <c r="M1992">
        <f>IF(ISBLANK(L1992),AVERAGE(Table4[Total Amount]),(L1992))</f>
        <v>757.39</v>
      </c>
      <c r="N1992" t="str">
        <f>_xlfn.XLOOKUP(Table4[[#This Row],[Product_ID]],Product_Dim[Product_ID],Product_Dim[Product_Name],"Missing")</f>
        <v>Rugby Ball</v>
      </c>
      <c r="O1992" t="str">
        <f>_xlfn.XLOOKUP(Table4[[#This Row],[Product_ID]],Product_Dim[Product_ID],Product_Dim[Category],0)</f>
        <v>Sports</v>
      </c>
      <c r="P1992">
        <f>_xlfn.XLOOKUP(Table4[[#This Row],[Product_ID]],Product_Dim[Product_ID],Product_Dim[Cost Cleaned2],"0")</f>
        <v>212.26</v>
      </c>
      <c r="Q1992" s="4">
        <f>IFERROR(Table4[[#This Row],[Total Amount]]-Table4[[#This Row],[Cost]]*Table4[[#This Row],[Quantity]],0)</f>
        <v>-91.649999999999977</v>
      </c>
    </row>
    <row r="1993" spans="1:17" x14ac:dyDescent="0.35">
      <c r="A1993" t="s">
        <v>3806</v>
      </c>
      <c r="B1993" s="1">
        <v>45450</v>
      </c>
      <c r="C1993" t="s">
        <v>1024</v>
      </c>
      <c r="D1993" t="s">
        <v>1632</v>
      </c>
      <c r="E1993" t="s">
        <v>1786</v>
      </c>
      <c r="F1993" t="str">
        <f>_xlfn.XLOOKUP(Table4[[#This Row],[Store_ID]],Table2[Store_ID],Table2[Region],"Unknown")</f>
        <v>South</v>
      </c>
      <c r="G1993">
        <v>1</v>
      </c>
      <c r="H1993">
        <f>IF(ISBLANK(G1993),AVERAGE(Table4[Quantity]),(G1993))</f>
        <v>1</v>
      </c>
      <c r="I1993">
        <v>183.47</v>
      </c>
      <c r="J1993">
        <f>IF(ISBLANK(I1993),AVERAGE(Table4[Unit_Price]),(I1993))</f>
        <v>183.47</v>
      </c>
      <c r="K1993">
        <v>0.17</v>
      </c>
      <c r="L1993">
        <f>Table4[[#This Row],[Quantity cleaned]]*Table4[[#This Row],[Unit Price Cleaned]]*(1-Table4[[#This Row],[Discount]])</f>
        <v>152.2801</v>
      </c>
      <c r="M1993">
        <f>IF(ISBLANK(L1993),AVERAGE(Table4[Total Amount]),(L1993))</f>
        <v>152.2801</v>
      </c>
      <c r="N1993" t="str">
        <f>_xlfn.XLOOKUP(Table4[[#This Row],[Product_ID]],Product_Dim[Product_ID],Product_Dim[Product_Name],"Missing")</f>
        <v>High-Grip Football</v>
      </c>
      <c r="O1993" t="str">
        <f>_xlfn.XLOOKUP(Table4[[#This Row],[Product_ID]],Product_Dim[Product_ID],Product_Dim[Category],0)</f>
        <v>Sports</v>
      </c>
      <c r="P1993">
        <f>_xlfn.XLOOKUP(Table4[[#This Row],[Product_ID]],Product_Dim[Product_ID],Product_Dim[Cost Cleaned2],"0")</f>
        <v>318.91000000000003</v>
      </c>
      <c r="Q1993" s="4">
        <f>IFERROR(Table4[[#This Row],[Total Amount]]-Table4[[#This Row],[Cost]]*Table4[[#This Row],[Quantity]],0)</f>
        <v>-166.62990000000002</v>
      </c>
    </row>
    <row r="1994" spans="1:17" x14ac:dyDescent="0.35">
      <c r="A1994" t="s">
        <v>3807</v>
      </c>
      <c r="B1994" s="1">
        <v>45493</v>
      </c>
      <c r="C1994" t="s">
        <v>246</v>
      </c>
      <c r="D1994" t="s">
        <v>1720</v>
      </c>
      <c r="E1994" t="s">
        <v>1795</v>
      </c>
      <c r="F1994" t="str">
        <f>_xlfn.XLOOKUP(Table4[[#This Row],[Store_ID]],Table2[Store_ID],Table2[Region],"Unknown")</f>
        <v>North</v>
      </c>
      <c r="G1994">
        <v>4</v>
      </c>
      <c r="H1994">
        <f>IF(ISBLANK(G1994),AVERAGE(Table4[Quantity]),(G1994))</f>
        <v>4</v>
      </c>
      <c r="I1994">
        <v>569.98</v>
      </c>
      <c r="J1994">
        <f>IF(ISBLANK(I1994),AVERAGE(Table4[Unit_Price]),(I1994))</f>
        <v>569.98</v>
      </c>
      <c r="K1994">
        <v>0.23</v>
      </c>
      <c r="L1994">
        <f>Table4[[#This Row],[Quantity cleaned]]*Table4[[#This Row],[Unit Price Cleaned]]*(1-Table4[[#This Row],[Discount]])</f>
        <v>1755.5384000000001</v>
      </c>
      <c r="M1994">
        <f>IF(ISBLANK(L1994),AVERAGE(Table4[Total Amount]),(L1994))</f>
        <v>1755.5384000000001</v>
      </c>
      <c r="N1994" t="str">
        <f>_xlfn.XLOOKUP(Table4[[#This Row],[Product_ID]],Product_Dim[Product_ID],Product_Dim[Product_Name],"Missing")</f>
        <v>Face Foundation Kit</v>
      </c>
      <c r="O1994" t="str">
        <f>_xlfn.XLOOKUP(Table4[[#This Row],[Product_ID]],Product_Dim[Product_ID],Product_Dim[Category],0)</f>
        <v>Beauty</v>
      </c>
      <c r="P1994">
        <f>_xlfn.XLOOKUP(Table4[[#This Row],[Product_ID]],Product_Dim[Product_ID],Product_Dim[Cost Cleaned2],"0")</f>
        <v>183.04</v>
      </c>
      <c r="Q1994" s="4">
        <f>IFERROR(Table4[[#This Row],[Total Amount]]-Table4[[#This Row],[Cost]]*Table4[[#This Row],[Quantity]],0)</f>
        <v>1023.3784000000002</v>
      </c>
    </row>
    <row r="1995" spans="1:17" x14ac:dyDescent="0.35">
      <c r="A1995" t="s">
        <v>3808</v>
      </c>
      <c r="B1995" s="1">
        <v>45274</v>
      </c>
      <c r="C1995" t="s">
        <v>1450</v>
      </c>
      <c r="D1995" t="s">
        <v>1584</v>
      </c>
      <c r="E1995" t="s">
        <v>1788</v>
      </c>
      <c r="F1995" t="str">
        <f>_xlfn.XLOOKUP(Table4[[#This Row],[Store_ID]],Table2[Store_ID],Table2[Region],"Unknown")</f>
        <v>North</v>
      </c>
      <c r="G1995">
        <v>3</v>
      </c>
      <c r="H1995">
        <f>IF(ISBLANK(G1995),AVERAGE(Table4[Quantity]),(G1995))</f>
        <v>3</v>
      </c>
      <c r="I1995">
        <v>984.12</v>
      </c>
      <c r="J1995">
        <f>IF(ISBLANK(I1995),AVERAGE(Table4[Unit_Price]),(I1995))</f>
        <v>984.12</v>
      </c>
      <c r="K1995">
        <v>0.27</v>
      </c>
      <c r="L1995">
        <f>Table4[[#This Row],[Quantity cleaned]]*Table4[[#This Row],[Unit Price Cleaned]]*(1-Table4[[#This Row],[Discount]])</f>
        <v>2155.2228</v>
      </c>
      <c r="M1995">
        <f>IF(ISBLANK(L1995),AVERAGE(Table4[Total Amount]),(L1995))</f>
        <v>2155.2228</v>
      </c>
      <c r="N1995" t="str">
        <f>_xlfn.XLOOKUP(Table4[[#This Row],[Product_ID]],Product_Dim[Product_ID],Product_Dim[Product_Name],"Missing")</f>
        <v>Multi-Purpose Storage Box</v>
      </c>
      <c r="O1995" t="str">
        <f>_xlfn.XLOOKUP(Table4[[#This Row],[Product_ID]],Product_Dim[Product_ID],Product_Dim[Category],0)</f>
        <v>Home</v>
      </c>
      <c r="P1995">
        <f>_xlfn.XLOOKUP(Table4[[#This Row],[Product_ID]],Product_Dim[Product_ID],Product_Dim[Cost Cleaned2],"0")</f>
        <v>123.46</v>
      </c>
      <c r="Q1995" s="4">
        <f>IFERROR(Table4[[#This Row],[Total Amount]]-Table4[[#This Row],[Cost]]*Table4[[#This Row],[Quantity]],0)</f>
        <v>1784.8427999999999</v>
      </c>
    </row>
    <row r="1996" spans="1:17" x14ac:dyDescent="0.35">
      <c r="A1996" t="s">
        <v>3809</v>
      </c>
      <c r="B1996" s="1">
        <v>45844</v>
      </c>
      <c r="C1996" t="s">
        <v>1453</v>
      </c>
      <c r="D1996" t="s">
        <v>1710</v>
      </c>
      <c r="E1996" t="s">
        <v>1776</v>
      </c>
      <c r="F1996" t="str">
        <f>_xlfn.XLOOKUP(Table4[[#This Row],[Store_ID]],Table2[Store_ID],Table2[Region],"Unknown")</f>
        <v>West</v>
      </c>
      <c r="G1996">
        <v>1</v>
      </c>
      <c r="H1996">
        <f>IF(ISBLANK(G1996),AVERAGE(Table4[Quantity]),(G1996))</f>
        <v>1</v>
      </c>
      <c r="I1996">
        <v>905.23</v>
      </c>
      <c r="J1996">
        <f>IF(ISBLANK(I1996),AVERAGE(Table4[Unit_Price]),(I1996))</f>
        <v>905.23</v>
      </c>
      <c r="K1996">
        <v>0</v>
      </c>
      <c r="L1996">
        <f>Table4[[#This Row],[Quantity cleaned]]*Table4[[#This Row],[Unit Price Cleaned]]*(1-Table4[[#This Row],[Discount]])</f>
        <v>905.23</v>
      </c>
      <c r="M1996">
        <f>IF(ISBLANK(L1996),AVERAGE(Table4[Total Amount]),(L1996))</f>
        <v>905.23</v>
      </c>
      <c r="N1996" t="str">
        <f>_xlfn.XLOOKUP(Table4[[#This Row],[Product_ID]],Product_Dim[Product_ID],Product_Dim[Product_Name],"Missing")</f>
        <v>Wooden Bookshelf</v>
      </c>
      <c r="O1996" t="str">
        <f>_xlfn.XLOOKUP(Table4[[#This Row],[Product_ID]],Product_Dim[Product_ID],Product_Dim[Category],0)</f>
        <v>Home</v>
      </c>
      <c r="P1996">
        <f>_xlfn.XLOOKUP(Table4[[#This Row],[Product_ID]],Product_Dim[Product_ID],Product_Dim[Cost Cleaned2],"0")</f>
        <v>388.46</v>
      </c>
      <c r="Q1996" s="4">
        <f>IFERROR(Table4[[#This Row],[Total Amount]]-Table4[[#This Row],[Cost]]*Table4[[#This Row],[Quantity]],0)</f>
        <v>516.77</v>
      </c>
    </row>
    <row r="1997" spans="1:17" x14ac:dyDescent="0.35">
      <c r="A1997" t="s">
        <v>3810</v>
      </c>
      <c r="B1997" s="1">
        <v>45264</v>
      </c>
      <c r="C1997" t="s">
        <v>608</v>
      </c>
      <c r="D1997" t="s">
        <v>1740</v>
      </c>
      <c r="E1997" t="s">
        <v>1807</v>
      </c>
      <c r="F1997" t="str">
        <f>_xlfn.XLOOKUP(Table4[[#This Row],[Store_ID]],Table2[Store_ID],Table2[Region],"Unknown")</f>
        <v>East</v>
      </c>
      <c r="G1997">
        <v>3</v>
      </c>
      <c r="H1997">
        <f>IF(ISBLANK(G1997),AVERAGE(Table4[Quantity]),(G1997))</f>
        <v>3</v>
      </c>
      <c r="I1997">
        <v>112.77</v>
      </c>
      <c r="J1997">
        <f>IF(ISBLANK(I1997),AVERAGE(Table4[Unit_Price]),(I1997))</f>
        <v>112.77</v>
      </c>
      <c r="K1997">
        <v>0.19</v>
      </c>
      <c r="L1997">
        <f>Table4[[#This Row],[Quantity cleaned]]*Table4[[#This Row],[Unit Price Cleaned]]*(1-Table4[[#This Row],[Discount]])</f>
        <v>274.03110000000004</v>
      </c>
      <c r="M1997">
        <f>IF(ISBLANK(L1997),AVERAGE(Table4[Total Amount]),(L1997))</f>
        <v>274.03110000000004</v>
      </c>
      <c r="N1997" t="str">
        <f>_xlfn.XLOOKUP(Table4[[#This Row],[Product_ID]],Product_Dim[Product_ID],Product_Dim[Product_Name],"Missing")</f>
        <v>Stainless Steel Cookware Set</v>
      </c>
      <c r="O1997" t="str">
        <f>_xlfn.XLOOKUP(Table4[[#This Row],[Product_ID]],Product_Dim[Product_ID],Product_Dim[Category],0)</f>
        <v>Home</v>
      </c>
      <c r="P1997">
        <f>_xlfn.XLOOKUP(Table4[[#This Row],[Product_ID]],Product_Dim[Product_ID],Product_Dim[Cost Cleaned2],"0")</f>
        <v>201.41</v>
      </c>
      <c r="Q1997" s="4">
        <f>IFERROR(Table4[[#This Row],[Total Amount]]-Table4[[#This Row],[Cost]]*Table4[[#This Row],[Quantity]],0)</f>
        <v>-330.19889999999998</v>
      </c>
    </row>
    <row r="1998" spans="1:17" x14ac:dyDescent="0.35">
      <c r="A1998" t="s">
        <v>3811</v>
      </c>
      <c r="B1998" s="1">
        <v>45773</v>
      </c>
      <c r="C1998" t="s">
        <v>533</v>
      </c>
      <c r="D1998" t="s">
        <v>1612</v>
      </c>
      <c r="E1998" t="s">
        <v>1776</v>
      </c>
      <c r="F1998" t="str">
        <f>_xlfn.XLOOKUP(Table4[[#This Row],[Store_ID]],Table2[Store_ID],Table2[Region],"Unknown")</f>
        <v>West</v>
      </c>
      <c r="G1998">
        <v>3</v>
      </c>
      <c r="H1998">
        <f>IF(ISBLANK(G1998),AVERAGE(Table4[Quantity]),(G1998))</f>
        <v>3</v>
      </c>
      <c r="I1998">
        <v>875.99</v>
      </c>
      <c r="J1998">
        <f>IF(ISBLANK(I1998),AVERAGE(Table4[Unit_Price]),(I1998))</f>
        <v>875.99</v>
      </c>
      <c r="K1998">
        <v>0.09</v>
      </c>
      <c r="L1998">
        <f>Table4[[#This Row],[Quantity cleaned]]*Table4[[#This Row],[Unit Price Cleaned]]*(1-Table4[[#This Row],[Discount]])</f>
        <v>2391.4527000000003</v>
      </c>
      <c r="M1998">
        <f>IF(ISBLANK(L1998),AVERAGE(Table4[Total Amount]),(L1998))</f>
        <v>2391.4527000000003</v>
      </c>
      <c r="N1998" t="str">
        <f>_xlfn.XLOOKUP(Table4[[#This Row],[Product_ID]],Product_Dim[Product_ID],Product_Dim[Product_Name],"Missing")</f>
        <v>Bedroom Table Lamp</v>
      </c>
      <c r="O1998" t="str">
        <f>_xlfn.XLOOKUP(Table4[[#This Row],[Product_ID]],Product_Dim[Product_ID],Product_Dim[Category],0)</f>
        <v>Home</v>
      </c>
      <c r="P1998">
        <f>_xlfn.XLOOKUP(Table4[[#This Row],[Product_ID]],Product_Dim[Product_ID],Product_Dim[Cost Cleaned2],"0")</f>
        <v>382.22</v>
      </c>
      <c r="Q1998" s="4">
        <f>IFERROR(Table4[[#This Row],[Total Amount]]-Table4[[#This Row],[Cost]]*Table4[[#This Row],[Quantity]],0)</f>
        <v>1244.7927000000002</v>
      </c>
    </row>
    <row r="1999" spans="1:17" x14ac:dyDescent="0.35">
      <c r="A1999" t="s">
        <v>3812</v>
      </c>
      <c r="B1999" s="1">
        <v>45460</v>
      </c>
      <c r="C1999" t="s">
        <v>436</v>
      </c>
      <c r="D1999" t="s">
        <v>1720</v>
      </c>
      <c r="E1999" t="s">
        <v>1783</v>
      </c>
      <c r="F1999" t="str">
        <f>_xlfn.XLOOKUP(Table4[[#This Row],[Store_ID]],Table2[Store_ID],Table2[Region],"Unknown")</f>
        <v>East</v>
      </c>
      <c r="G1999">
        <v>2</v>
      </c>
      <c r="H1999">
        <f>IF(ISBLANK(G1999),AVERAGE(Table4[Quantity]),(G1999))</f>
        <v>2</v>
      </c>
      <c r="I1999">
        <v>685.31</v>
      </c>
      <c r="J1999">
        <f>IF(ISBLANK(I1999),AVERAGE(Table4[Unit_Price]),(I1999))</f>
        <v>685.31</v>
      </c>
      <c r="K1999">
        <v>0.26</v>
      </c>
      <c r="L1999">
        <f>Table4[[#This Row],[Quantity cleaned]]*Table4[[#This Row],[Unit Price Cleaned]]*(1-Table4[[#This Row],[Discount]])</f>
        <v>1014.2588</v>
      </c>
      <c r="M1999">
        <f>IF(ISBLANK(L1999),AVERAGE(Table4[Total Amount]),(L1999))</f>
        <v>1014.2588</v>
      </c>
      <c r="N1999" t="str">
        <f>_xlfn.XLOOKUP(Table4[[#This Row],[Product_ID]],Product_Dim[Product_ID],Product_Dim[Product_Name],"Missing")</f>
        <v>Face Foundation Kit</v>
      </c>
      <c r="O1999" t="str">
        <f>_xlfn.XLOOKUP(Table4[[#This Row],[Product_ID]],Product_Dim[Product_ID],Product_Dim[Category],0)</f>
        <v>Beauty</v>
      </c>
      <c r="P1999">
        <f>_xlfn.XLOOKUP(Table4[[#This Row],[Product_ID]],Product_Dim[Product_ID],Product_Dim[Cost Cleaned2],"0")</f>
        <v>183.04</v>
      </c>
      <c r="Q1999" s="4">
        <f>IFERROR(Table4[[#This Row],[Total Amount]]-Table4[[#This Row],[Cost]]*Table4[[#This Row],[Quantity]],0)</f>
        <v>648.17879999999991</v>
      </c>
    </row>
    <row r="2000" spans="1:17" x14ac:dyDescent="0.35">
      <c r="A2000" t="s">
        <v>3813</v>
      </c>
      <c r="B2000" s="1">
        <v>45607</v>
      </c>
      <c r="C2000" t="s">
        <v>193</v>
      </c>
      <c r="D2000" t="s">
        <v>1664</v>
      </c>
      <c r="E2000" t="s">
        <v>1786</v>
      </c>
      <c r="F2000" t="str">
        <f>_xlfn.XLOOKUP(Table4[[#This Row],[Store_ID]],Table2[Store_ID],Table2[Region],"Unknown")</f>
        <v>South</v>
      </c>
      <c r="G2000">
        <v>3</v>
      </c>
      <c r="H2000">
        <f>IF(ISBLANK(G2000),AVERAGE(Table4[Quantity]),(G2000))</f>
        <v>3</v>
      </c>
      <c r="I2000">
        <v>945.37</v>
      </c>
      <c r="J2000">
        <f>IF(ISBLANK(I2000),AVERAGE(Table4[Unit_Price]),(I2000))</f>
        <v>945.37</v>
      </c>
      <c r="K2000">
        <v>0.05</v>
      </c>
      <c r="L2000">
        <f>Table4[[#This Row],[Quantity cleaned]]*Table4[[#This Row],[Unit Price Cleaned]]*(1-Table4[[#This Row],[Discount]])</f>
        <v>2694.3045000000002</v>
      </c>
      <c r="M2000">
        <f>IF(ISBLANK(L2000),AVERAGE(Table4[Total Amount]),(L2000))</f>
        <v>2694.3045000000002</v>
      </c>
      <c r="N2000" t="str">
        <f>_xlfn.XLOOKUP(Table4[[#This Row],[Product_ID]],Product_Dim[Product_ID],Product_Dim[Product_Name],"Missing")</f>
        <v>Tennis Ball 3-Pack</v>
      </c>
      <c r="O2000" t="str">
        <f>_xlfn.XLOOKUP(Table4[[#This Row],[Product_ID]],Product_Dim[Product_ID],Product_Dim[Category],0)</f>
        <v>Sports</v>
      </c>
      <c r="P2000">
        <f>_xlfn.XLOOKUP(Table4[[#This Row],[Product_ID]],Product_Dim[Product_ID],Product_Dim[Cost Cleaned2],"0")</f>
        <v>103.45</v>
      </c>
      <c r="Q2000" s="4">
        <f>IFERROR(Table4[[#This Row],[Total Amount]]-Table4[[#This Row],[Cost]]*Table4[[#This Row],[Quantity]],0)</f>
        <v>2383.9545000000003</v>
      </c>
    </row>
    <row r="2001" spans="1:17" x14ac:dyDescent="0.35">
      <c r="A2001" t="s">
        <v>3814</v>
      </c>
      <c r="B2001" s="1">
        <v>45267</v>
      </c>
      <c r="C2001" t="s">
        <v>95</v>
      </c>
      <c r="D2001" t="s">
        <v>1694</v>
      </c>
      <c r="E2001" t="s">
        <v>1807</v>
      </c>
      <c r="F2001" t="str">
        <f>_xlfn.XLOOKUP(Table4[[#This Row],[Store_ID]],Table2[Store_ID],Table2[Region],"Unknown")</f>
        <v>East</v>
      </c>
      <c r="G2001">
        <v>3</v>
      </c>
      <c r="H2001">
        <f>IF(ISBLANK(G2001),AVERAGE(Table4[Quantity]),(G2001))</f>
        <v>3</v>
      </c>
      <c r="I2001">
        <v>68.45</v>
      </c>
      <c r="J2001">
        <f>IF(ISBLANK(I2001),AVERAGE(Table4[Unit_Price]),(I2001))</f>
        <v>68.45</v>
      </c>
      <c r="K2001">
        <v>0.17</v>
      </c>
      <c r="L2001">
        <f>Table4[[#This Row],[Quantity cleaned]]*Table4[[#This Row],[Unit Price Cleaned]]*(1-Table4[[#This Row],[Discount]])</f>
        <v>170.44050000000001</v>
      </c>
      <c r="M2001">
        <f>IF(ISBLANK(L2001),AVERAGE(Table4[Total Amount]),(L2001))</f>
        <v>170.44050000000001</v>
      </c>
      <c r="N2001" t="str">
        <f>_xlfn.XLOOKUP(Table4[[#This Row],[Product_ID]],Product_Dim[Product_ID],Product_Dim[Product_Name],"Missing")</f>
        <v>Wireless Mouse</v>
      </c>
      <c r="O2001" t="str">
        <f>_xlfn.XLOOKUP(Table4[[#This Row],[Product_ID]],Product_Dim[Product_ID],Product_Dim[Category],0)</f>
        <v>Electronics</v>
      </c>
      <c r="P2001">
        <f>_xlfn.XLOOKUP(Table4[[#This Row],[Product_ID]],Product_Dim[Product_ID],Product_Dim[Cost Cleaned2],"0")</f>
        <v>392.89</v>
      </c>
      <c r="Q2001" s="4">
        <f>IFERROR(Table4[[#This Row],[Total Amount]]-Table4[[#This Row],[Cost]]*Table4[[#This Row],[Quantity]],0)</f>
        <v>-1008.2295</v>
      </c>
    </row>
  </sheetData>
  <phoneticPr fontId="4"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5282-D081-4E33-9E32-A04E0D3842FB}">
  <dimension ref="A1:A4"/>
  <sheetViews>
    <sheetView showGridLines="0" topLeftCell="A11" workbookViewId="0">
      <selection activeCell="T11" sqref="T11:U11"/>
    </sheetView>
  </sheetViews>
  <sheetFormatPr defaultRowHeight="14.5" x14ac:dyDescent="0.35"/>
  <cols>
    <col min="1" max="16384" width="8.7265625" style="14"/>
  </cols>
  <sheetData>
    <row r="1" spans="1:1" s="21" customFormat="1" ht="14.5" customHeight="1" x14ac:dyDescent="0.35">
      <c r="A1" s="21" t="s">
        <v>3979</v>
      </c>
    </row>
    <row r="2" spans="1:1" s="21" customFormat="1" x14ac:dyDescent="0.35"/>
    <row r="3" spans="1:1" s="16" customFormat="1" ht="14.5" customHeight="1" x14ac:dyDescent="0.35"/>
    <row r="4" spans="1:1" s="15" customFormat="1" ht="20.5" customHeight="1" x14ac:dyDescent="0.6"/>
  </sheetData>
  <mergeCells count="1">
    <mergeCell ref="A1:XF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56C9-3A00-4FB8-A379-32E632C0E7CE}">
  <dimension ref="A1:M16"/>
  <sheetViews>
    <sheetView showGridLines="0" tabSelected="1" workbookViewId="0">
      <selection activeCell="S3" sqref="S3"/>
    </sheetView>
  </sheetViews>
  <sheetFormatPr defaultRowHeight="14.5" x14ac:dyDescent="0.35"/>
  <cols>
    <col min="1" max="13" width="8.7265625" style="19"/>
    <col min="14" max="16384" width="8.7265625" style="20"/>
  </cols>
  <sheetData>
    <row r="1" spans="1:13" s="19" customFormat="1" ht="23.5" customHeight="1" x14ac:dyDescent="0.55000000000000004">
      <c r="F1" s="19" t="s">
        <v>3980</v>
      </c>
      <c r="H1" s="17" t="s">
        <v>3981</v>
      </c>
      <c r="I1" s="18"/>
      <c r="J1" s="18"/>
      <c r="K1" s="18"/>
      <c r="L1" s="18"/>
      <c r="M1" s="18"/>
    </row>
    <row r="2" spans="1:13" s="19" customFormat="1" ht="23.5" customHeight="1" x14ac:dyDescent="0.55000000000000004">
      <c r="F2" s="18"/>
      <c r="G2" s="18"/>
      <c r="H2" s="18"/>
      <c r="I2" s="18"/>
      <c r="J2" s="18"/>
      <c r="K2" s="18"/>
      <c r="L2" s="20"/>
      <c r="M2" s="20"/>
    </row>
    <row r="3" spans="1:13" x14ac:dyDescent="0.35">
      <c r="L3" s="20"/>
      <c r="M3" s="20"/>
    </row>
    <row r="5" spans="1:13" x14ac:dyDescent="0.35">
      <c r="A5" s="20"/>
      <c r="B5" s="20"/>
      <c r="C5" s="20"/>
      <c r="D5" s="20"/>
      <c r="E5" s="20"/>
      <c r="F5" s="20"/>
      <c r="G5" s="20"/>
      <c r="H5" s="20"/>
      <c r="I5" s="20"/>
      <c r="J5" s="20"/>
      <c r="K5" s="20"/>
      <c r="L5" s="20"/>
      <c r="M5" s="20"/>
    </row>
    <row r="6" spans="1:13" x14ac:dyDescent="0.35">
      <c r="A6" s="20"/>
      <c r="B6" s="20"/>
      <c r="C6" s="20"/>
      <c r="D6" s="20"/>
      <c r="E6" s="20"/>
      <c r="F6" s="20"/>
      <c r="G6" s="20"/>
      <c r="H6" s="20"/>
      <c r="I6" s="20"/>
      <c r="J6" s="20"/>
      <c r="K6" s="20"/>
      <c r="L6" s="20"/>
      <c r="M6" s="20"/>
    </row>
    <row r="7" spans="1:13" x14ac:dyDescent="0.35">
      <c r="A7" s="20"/>
      <c r="B7" s="20"/>
      <c r="C7" s="20"/>
      <c r="D7" s="20"/>
      <c r="E7" s="20"/>
      <c r="F7" s="20"/>
      <c r="G7" s="20"/>
      <c r="H7" s="20"/>
      <c r="I7" s="20"/>
      <c r="J7" s="20"/>
      <c r="K7" s="20"/>
      <c r="L7" s="20"/>
      <c r="M7" s="20"/>
    </row>
    <row r="8" spans="1:13" x14ac:dyDescent="0.35">
      <c r="A8" s="20"/>
      <c r="B8" s="20"/>
      <c r="C8" s="20"/>
      <c r="D8" s="20"/>
      <c r="E8" s="20"/>
      <c r="F8" s="20"/>
      <c r="G8" s="20"/>
      <c r="H8" s="20"/>
      <c r="I8" s="20"/>
      <c r="J8" s="20"/>
      <c r="K8" s="20"/>
      <c r="L8" s="20"/>
      <c r="M8" s="20"/>
    </row>
    <row r="9" spans="1:13" x14ac:dyDescent="0.35">
      <c r="A9" s="20"/>
      <c r="B9" s="20"/>
      <c r="C9" s="20"/>
      <c r="D9" s="20"/>
      <c r="E9" s="20"/>
      <c r="F9" s="20"/>
      <c r="G9" s="20"/>
      <c r="H9" s="20"/>
      <c r="I9" s="20"/>
      <c r="J9" s="20"/>
      <c r="K9" s="20"/>
      <c r="L9" s="20"/>
      <c r="M9" s="20"/>
    </row>
    <row r="10" spans="1:13" x14ac:dyDescent="0.35">
      <c r="A10" s="20"/>
      <c r="B10" s="20"/>
      <c r="C10" s="20"/>
      <c r="D10" s="20"/>
      <c r="E10" s="20"/>
      <c r="F10" s="20"/>
      <c r="G10" s="20"/>
      <c r="H10" s="20"/>
      <c r="I10" s="20"/>
      <c r="J10" s="20"/>
      <c r="K10" s="20"/>
      <c r="L10" s="20"/>
      <c r="M10" s="20"/>
    </row>
    <row r="11" spans="1:13" x14ac:dyDescent="0.35">
      <c r="A11" s="20"/>
      <c r="B11" s="20"/>
      <c r="C11" s="20"/>
      <c r="D11" s="20"/>
      <c r="E11" s="20"/>
      <c r="F11" s="20"/>
      <c r="G11" s="20"/>
      <c r="H11" s="20"/>
      <c r="I11" s="20"/>
      <c r="J11" s="20"/>
      <c r="K11" s="20"/>
      <c r="L11" s="20"/>
      <c r="M11" s="20"/>
    </row>
    <row r="12" spans="1:13" x14ac:dyDescent="0.35">
      <c r="A12" s="20"/>
      <c r="B12" s="20"/>
      <c r="C12" s="20"/>
      <c r="D12" s="20"/>
      <c r="E12" s="20"/>
      <c r="F12" s="20"/>
      <c r="G12" s="20"/>
      <c r="H12" s="20"/>
      <c r="I12" s="20"/>
      <c r="J12" s="20"/>
      <c r="K12" s="20"/>
      <c r="L12" s="20"/>
      <c r="M12" s="20"/>
    </row>
    <row r="13" spans="1:13" x14ac:dyDescent="0.35">
      <c r="A13" s="20"/>
      <c r="B13" s="20"/>
      <c r="C13" s="20"/>
      <c r="D13" s="20"/>
      <c r="E13" s="20"/>
      <c r="F13" s="20"/>
      <c r="G13" s="20"/>
      <c r="H13" s="20"/>
      <c r="I13" s="20"/>
      <c r="J13" s="20"/>
      <c r="K13" s="20"/>
      <c r="L13" s="20"/>
      <c r="M13" s="20"/>
    </row>
    <row r="14" spans="1:13" x14ac:dyDescent="0.35">
      <c r="A14" s="20"/>
      <c r="B14" s="20"/>
      <c r="C14" s="20"/>
      <c r="D14" s="20"/>
      <c r="E14" s="20"/>
      <c r="F14" s="20"/>
      <c r="G14" s="20"/>
      <c r="H14" s="20"/>
      <c r="I14" s="20"/>
      <c r="J14" s="20"/>
      <c r="K14" s="20"/>
      <c r="L14" s="20"/>
      <c r="M14" s="20"/>
    </row>
    <row r="15" spans="1:13" x14ac:dyDescent="0.35">
      <c r="A15" s="20"/>
      <c r="B15" s="20"/>
      <c r="D15" s="20"/>
      <c r="E15" s="20"/>
      <c r="F15" s="20"/>
      <c r="G15" s="20"/>
      <c r="H15" s="20"/>
      <c r="I15" s="20"/>
      <c r="J15" s="20"/>
      <c r="K15" s="20"/>
      <c r="L15" s="20"/>
      <c r="M15" s="20"/>
    </row>
    <row r="16" spans="1:13" x14ac:dyDescent="0.35">
      <c r="A16" s="20"/>
      <c r="B16" s="20"/>
      <c r="D16" s="20"/>
      <c r="E16" s="20"/>
      <c r="F16" s="20"/>
      <c r="G16" s="20"/>
      <c r="H16" s="20"/>
      <c r="I16" s="20"/>
      <c r="J16" s="20"/>
      <c r="K16" s="20"/>
      <c r="L16" s="20"/>
      <c r="M16" s="20"/>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PT_Brand</vt:lpstr>
      <vt:lpstr>PT-Region-Gender</vt:lpstr>
      <vt:lpstr>Customer_Dim</vt:lpstr>
      <vt:lpstr>Product_Dim</vt:lpstr>
      <vt:lpstr>Store_Dim</vt:lpstr>
      <vt:lpstr>PT_Category</vt:lpstr>
      <vt:lpstr>Sales_Fact</vt:lpstr>
      <vt:lpstr>DASHBOARD</vt:lpstr>
      <vt:lpstr>REPORT&amp;DECISION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 fatwima</cp:lastModifiedBy>
  <dcterms:created xsi:type="dcterms:W3CDTF">2025-10-14T06:00:18Z</dcterms:created>
  <dcterms:modified xsi:type="dcterms:W3CDTF">2026-04-15T02:21:35Z</dcterms:modified>
</cp:coreProperties>
</file>