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7995" activeTab="6"/>
  </bookViews>
  <sheets>
    <sheet name="Text file" sheetId="1" r:id="rId1"/>
    <sheet name="HDFS" sheetId="2" r:id="rId2"/>
    <sheet name="Larger memory" sheetId="3" r:id="rId3"/>
    <sheet name="memory size vs speed" sheetId="4" r:id="rId4"/>
    <sheet name="cache" sheetId="5" r:id="rId5"/>
    <sheet name="1g+cache" sheetId="6" r:id="rId6"/>
    <sheet name="Sheet1" sheetId="7" r:id="rId7"/>
  </sheets>
  <calcPr calcId="144525"/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2" i="7"/>
  <c r="Q4" i="7" l="1"/>
  <c r="Q6" i="7"/>
  <c r="R2" i="7"/>
  <c r="Q3" i="7"/>
  <c r="R3" i="7"/>
  <c r="R4" i="7"/>
  <c r="Q5" i="7"/>
  <c r="R5" i="7"/>
  <c r="R6" i="7"/>
  <c r="Q7" i="7"/>
  <c r="R7" i="7"/>
  <c r="P7" i="7"/>
  <c r="D7" i="7"/>
  <c r="B7" i="7"/>
  <c r="B6" i="7"/>
  <c r="D6" i="7"/>
  <c r="P6" i="7"/>
  <c r="B2" i="7"/>
  <c r="B3" i="7" s="1"/>
  <c r="B4" i="7" s="1"/>
  <c r="B5" i="7" s="1"/>
  <c r="D5" i="7"/>
  <c r="P5" i="7"/>
  <c r="P4" i="7"/>
  <c r="D4" i="7"/>
  <c r="P3" i="7"/>
  <c r="P2" i="7"/>
  <c r="D3" i="7"/>
  <c r="D2" i="7"/>
  <c r="Q2" i="7" l="1"/>
  <c r="E3" i="6"/>
  <c r="A3" i="6"/>
  <c r="C3" i="6" s="1"/>
  <c r="D7" i="5"/>
  <c r="D5" i="5"/>
  <c r="D9" i="5"/>
  <c r="D8" i="5"/>
  <c r="D6" i="5"/>
  <c r="C6" i="4"/>
  <c r="C5" i="4"/>
  <c r="C4" i="4"/>
  <c r="E7" i="3"/>
  <c r="C7" i="3"/>
  <c r="E6" i="3"/>
  <c r="E4" i="3"/>
  <c r="E5" i="3"/>
  <c r="E3" i="3"/>
  <c r="E2" i="3"/>
  <c r="C6" i="3"/>
  <c r="C5" i="3"/>
  <c r="C4" i="3"/>
  <c r="C3" i="3"/>
  <c r="C2" i="3"/>
  <c r="C6" i="2" l="1"/>
  <c r="E5" i="2"/>
  <c r="E2" i="2"/>
  <c r="E4" i="2"/>
  <c r="C5" i="2"/>
  <c r="C4" i="2"/>
  <c r="C3" i="2"/>
  <c r="C2" i="2"/>
  <c r="C3" i="1" l="1"/>
  <c r="C4" i="1"/>
  <c r="C5" i="1"/>
  <c r="C2" i="1"/>
  <c r="E4" i="1"/>
  <c r="E3" i="1"/>
  <c r="E2" i="1"/>
</calcChain>
</file>

<file path=xl/sharedStrings.xml><?xml version="1.0" encoding="utf-8"?>
<sst xmlns="http://schemas.openxmlformats.org/spreadsheetml/2006/main" count="62" uniqueCount="43">
  <si>
    <t>Number of points</t>
  </si>
  <si>
    <t>Number of tasks</t>
  </si>
  <si>
    <t>Initialization</t>
  </si>
  <si>
    <t>Iterations</t>
  </si>
  <si>
    <t>Points per task</t>
  </si>
  <si>
    <t>Change spark_mem</t>
  </si>
  <si>
    <t>ssh into worker node for mem diag</t>
  </si>
  <si>
    <t>jstack - stack trace for methods: jstack pid, jps - list all procs</t>
  </si>
  <si>
    <t>point partial sums in reduceByKey - average properly!</t>
  </si>
  <si>
    <t>put file in hdfs</t>
  </si>
  <si>
    <t>Initialization time</t>
  </si>
  <si>
    <t>Iteration time</t>
  </si>
  <si>
    <t>SPARK_MEM (MB)</t>
  </si>
  <si>
    <t>For 32 million points, expressed as 4 repetitions of an 8m-point file:</t>
  </si>
  <si>
    <t>32 million points, 1g memory</t>
  </si>
  <si>
    <t>BoundedMemoryCache</t>
  </si>
  <si>
    <t>memoryFraction</t>
  </si>
  <si>
    <t>init time</t>
  </si>
  <si>
    <t>iter time</t>
  </si>
  <si>
    <t>maxBytes</t>
  </si>
  <si>
    <t>1 GB memory, BoundedMemoryCache with fraction 0.5, points made of repeated references to file with 8 million points</t>
  </si>
  <si>
    <t xml:space="preserve">Conclusion: </t>
  </si>
  <si>
    <t>DNF</t>
  </si>
  <si>
    <t>Memory size doesn't affect iteration time beyond a certain threshold (150-300 MB).</t>
  </si>
  <si>
    <t>Average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</si>
  <si>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</si>
  <si>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</si>
  <si>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</si>
  <si>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</si>
  <si>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</si>
  <si>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</si>
  <si>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</si>
  <si>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</si>
  <si>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</si>
  <si>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</si>
  <si>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File size (GB)</t>
  </si>
  <si>
    <t>Standard deviation</t>
  </si>
  <si>
    <t>Error up</t>
  </si>
  <si>
    <t>Error down</t>
  </si>
  <si>
    <t>localityWaitspark.locality.wait</t>
  </si>
  <si>
    <t>spark.locality.wait</t>
  </si>
  <si>
    <t>simplejob</t>
  </si>
  <si>
    <t>task length by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</si>
</sst>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'Text file'!$D$1</c:f>
              <c:strCache>
                <c:ptCount val="1"/>
                <c:pt idx="0">
                  <c:v>Initialization</c:v>
                </c:pt>
              </c:strCache>
            </c:strRef>
          </c:tx>
          <c:xVal>
            <c:numRef>
              <c:f>'Text file'!$A$2:$A$5</c:f>
              <c:numCache>
                <c:formatCode>General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10000000</c:v>
                </c:pt>
              </c:numCache>
            </c:numRef>
          </c:xVal>
          <c:yVal>
            <c:numRef>
              <c:f>'Text file'!$D$2:$D$5</c:f>
              <c:numCache>
                <c:formatCode>General</c:formatCode>
                <c:ptCount val="4"/>
                <c:pt idx="0">
                  <c:v>9.9659999999999993</c:v>
                </c:pt>
                <c:pt idx="1">
                  <c:v>14.95</c:v>
                </c:pt>
                <c:pt idx="2">
                  <c:v>22.2</c:v>
                </c:pt>
                <c:pt idx="3">
                  <c:v>96.745999999999995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'Text file'!$E$1</c:f>
              <c:strCache>
                <c:ptCount val="1"/>
                <c:pt idx="0">
                  <c:v>Iterations</c:v>
                </c:pt>
              </c:strCache>
            </c:strRef>
          </c:tx>
          <c:xVal>
            <c:numRef>
              <c:f>'Text file'!$A$2:$A$5</c:f>
              <c:numCache>
                <c:formatCode>General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10000000</c:v>
                </c:pt>
              </c:numCache>
            </c:numRef>
          </c:xVal>
          <c:yVal>
            <c:numRef>
              <c:f>'Text file'!$E$2:$E$5</c:f>
              <c:numCache>
                <c:formatCode>General</c:formatCode>
                <c:ptCount val="4"/>
                <c:pt idx="0">
                  <c:v>1.4400000000000002</c:v>
                </c:pt>
                <c:pt idx="1">
                  <c:v>2.5466666666666669</c:v>
                </c:pt>
                <c:pt idx="2">
                  <c:v>30.518000000000001</c:v>
                </c:pt>
                <c:pt idx="3">
                  <c:v>156.91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6320"/>
        <c:axId val="105097856"/>
      </c:scatterChart>
      <c:valAx>
        <c:axId val="1050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97856"/>
        <c:crosses val="autoZero"/>
        <c:crossBetween val="midCat"/>
      </c:valAx>
      <c:valAx>
        <c:axId val="1050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9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'Text file'!$D$1</c:f>
              <c:strCache>
                <c:ptCount val="1"/>
                <c:pt idx="0">
                  <c:v>Initialization</c:v>
                </c:pt>
              </c:strCache>
            </c:strRef>
          </c:tx>
          <c:xVal>
            <c:numRef>
              <c:f>'Text file'!$C$2:$C$5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1333333.3333333333</c:v>
                </c:pt>
                <c:pt idx="3">
                  <c:v>1666666.6666666667</c:v>
                </c:pt>
              </c:numCache>
            </c:numRef>
          </c:xVal>
          <c:yVal>
            <c:numRef>
              <c:f>'Text file'!$D$2:$D$5</c:f>
              <c:numCache>
                <c:formatCode>General</c:formatCode>
                <c:ptCount val="4"/>
                <c:pt idx="0">
                  <c:v>9.9659999999999993</c:v>
                </c:pt>
                <c:pt idx="1">
                  <c:v>14.95</c:v>
                </c:pt>
                <c:pt idx="2">
                  <c:v>22.2</c:v>
                </c:pt>
                <c:pt idx="3">
                  <c:v>96.745999999999995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'Text file'!$E$1</c:f>
              <c:strCache>
                <c:ptCount val="1"/>
                <c:pt idx="0">
                  <c:v>Iterations</c:v>
                </c:pt>
              </c:strCache>
            </c:strRef>
          </c:tx>
          <c:xVal>
            <c:numRef>
              <c:f>'Text file'!$C$2:$C$5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1333333.3333333333</c:v>
                </c:pt>
                <c:pt idx="3">
                  <c:v>1666666.6666666667</c:v>
                </c:pt>
              </c:numCache>
            </c:numRef>
          </c:xVal>
          <c:yVal>
            <c:numRef>
              <c:f>'Text file'!$E$2:$E$5</c:f>
              <c:numCache>
                <c:formatCode>General</c:formatCode>
                <c:ptCount val="4"/>
                <c:pt idx="0">
                  <c:v>1.4400000000000002</c:v>
                </c:pt>
                <c:pt idx="1">
                  <c:v>2.5466666666666669</c:v>
                </c:pt>
                <c:pt idx="2">
                  <c:v>30.518000000000001</c:v>
                </c:pt>
                <c:pt idx="3">
                  <c:v>156.91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4784"/>
        <c:axId val="105976576"/>
      </c:scatterChart>
      <c:valAx>
        <c:axId val="1059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6576"/>
        <c:crosses val="autoZero"/>
        <c:crossBetween val="midCat"/>
      </c:valAx>
      <c:valAx>
        <c:axId val="1059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7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HDFS!$D$1</c:f>
              <c:strCache>
                <c:ptCount val="1"/>
                <c:pt idx="0">
                  <c:v>Initialization</c:v>
                </c:pt>
              </c:strCache>
            </c:strRef>
          </c:tx>
          <c:xVal>
            <c:numRef>
              <c:f>HDFS!$A$2:$A$5</c:f>
              <c:numCache>
                <c:formatCode>General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</c:numCache>
            </c:numRef>
          </c:xVal>
          <c:yVal>
            <c:numRef>
              <c:f>HDFS!$D$2:$D$5</c:f>
              <c:numCache>
                <c:formatCode>General</c:formatCode>
                <c:ptCount val="4"/>
                <c:pt idx="0">
                  <c:v>6.0720000000000001</c:v>
                </c:pt>
                <c:pt idx="1">
                  <c:v>14.906000000000001</c:v>
                </c:pt>
                <c:pt idx="2">
                  <c:v>16.808</c:v>
                </c:pt>
                <c:pt idx="3">
                  <c:v>26.905999999999999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HDFS!$E$1</c:f>
              <c:strCache>
                <c:ptCount val="1"/>
                <c:pt idx="0">
                  <c:v>Iterations</c:v>
                </c:pt>
              </c:strCache>
            </c:strRef>
          </c:tx>
          <c:xVal>
            <c:numRef>
              <c:f>HDFS!$A$2:$A$5</c:f>
              <c:numCache>
                <c:formatCode>General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</c:numCache>
            </c:numRef>
          </c:xVal>
          <c:yVal>
            <c:numRef>
              <c:f>HDFS!$E$2:$E$5</c:f>
              <c:numCache>
                <c:formatCode>General</c:formatCode>
                <c:ptCount val="4"/>
                <c:pt idx="0">
                  <c:v>0.92666666666666675</c:v>
                </c:pt>
                <c:pt idx="1">
                  <c:v>1.28</c:v>
                </c:pt>
                <c:pt idx="2">
                  <c:v>2.5474999999999999</c:v>
                </c:pt>
                <c:pt idx="3">
                  <c:v>5.1795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4208"/>
        <c:axId val="106015744"/>
      </c:scatterChart>
      <c:valAx>
        <c:axId val="1060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15744"/>
        <c:crosses val="autoZero"/>
        <c:crossBetween val="midCat"/>
      </c:valAx>
      <c:valAx>
        <c:axId val="1060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1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HDFS!$D$1</c:f>
              <c:strCache>
                <c:ptCount val="1"/>
                <c:pt idx="0">
                  <c:v>Initialization</c:v>
                </c:pt>
              </c:strCache>
            </c:strRef>
          </c:tx>
          <c:xVal>
            <c:numRef>
              <c:f>HDFS!$C$2:$C$5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2666666.6666666665</c:v>
                </c:pt>
              </c:numCache>
            </c:numRef>
          </c:xVal>
          <c:yVal>
            <c:numRef>
              <c:f>HDFS!$D$2:$D$5</c:f>
              <c:numCache>
                <c:formatCode>General</c:formatCode>
                <c:ptCount val="4"/>
                <c:pt idx="0">
                  <c:v>6.0720000000000001</c:v>
                </c:pt>
                <c:pt idx="1">
                  <c:v>14.906000000000001</c:v>
                </c:pt>
                <c:pt idx="2">
                  <c:v>16.808</c:v>
                </c:pt>
                <c:pt idx="3">
                  <c:v>26.905999999999999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HDFS!$E$1</c:f>
              <c:strCache>
                <c:ptCount val="1"/>
                <c:pt idx="0">
                  <c:v>Iterations</c:v>
                </c:pt>
              </c:strCache>
            </c:strRef>
          </c:tx>
          <c:xVal>
            <c:numRef>
              <c:f>HDFS!$C$2:$C$5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2666666.6666666665</c:v>
                </c:pt>
              </c:numCache>
            </c:numRef>
          </c:xVal>
          <c:yVal>
            <c:numRef>
              <c:f>HDFS!$E$2:$E$5</c:f>
              <c:numCache>
                <c:formatCode>General</c:formatCode>
                <c:ptCount val="4"/>
                <c:pt idx="0">
                  <c:v>0.92666666666666675</c:v>
                </c:pt>
                <c:pt idx="1">
                  <c:v>1.28</c:v>
                </c:pt>
                <c:pt idx="2">
                  <c:v>2.5474999999999999</c:v>
                </c:pt>
                <c:pt idx="3">
                  <c:v>5.1795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8416"/>
        <c:axId val="106050688"/>
      </c:scatterChart>
      <c:valAx>
        <c:axId val="10602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50688"/>
        <c:crosses val="autoZero"/>
        <c:crossBetween val="midCat"/>
      </c:valAx>
      <c:valAx>
        <c:axId val="1060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2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  <a:r>
              <a:rPr lang="en-US" baseline="0"/>
              <a:t> size vs. Init time</a:t>
            </a:r>
            <a:endParaRPr lang="en-US"/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'memory size vs speed'!$A$4:$A$6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</c:numCache>
            </c:numRef>
          </c:xVal>
          <c:yVal>
            <c:numRef>
              <c:f>'memory size vs speed'!$B$4:$B$6</c:f>
              <c:numCache>
                <c:formatCode>General</c:formatCode>
                <c:ptCount val="3"/>
                <c:pt idx="0">
                  <c:v>26.16</c:v>
                </c:pt>
                <c:pt idx="1">
                  <c:v>23.22</c:v>
                </c:pt>
                <c:pt idx="2">
                  <c:v>23.667999999999999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4176"/>
        <c:axId val="105800448"/>
      </c:scatterChart>
      <c:valAx>
        <c:axId val="10579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</a:t>
                </a:r>
                <a:r>
                  <a:rPr lang="en-US" baseline="0"/>
                  <a:t> size of SPARK_MEM (MB)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800448"/>
        <c:crosses val="autoZero"/>
        <c:crossBetween val="midCat"/>
      </c:valAx>
      <c:valAx>
        <c:axId val="1058004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Initialization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79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  <a:r>
              <a:rPr lang="en-US" baseline="0"/>
              <a:t> size vs. Iter time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'memory size vs speed'!$A$4:$A$6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</c:numCache>
            </c:numRef>
          </c:xVal>
          <c:yVal>
            <c:numRef>
              <c:f>'memory size vs speed'!$C$4:$C$6</c:f>
              <c:numCache>
                <c:formatCode>General</c:formatCode>
                <c:ptCount val="3"/>
                <c:pt idx="0">
                  <c:v>5.4499999999999993</c:v>
                </c:pt>
                <c:pt idx="1">
                  <c:v>5.1899999999999995</c:v>
                </c:pt>
                <c:pt idx="2">
                  <c:v>4.5566666666666675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6640"/>
        <c:axId val="105829504"/>
      </c:scatterChart>
      <c:valAx>
        <c:axId val="1057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size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829504"/>
        <c:crosses val="autoZero"/>
        <c:crossBetween val="midCat"/>
      </c:valAx>
      <c:valAx>
        <c:axId val="1058295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iteration time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77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Average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Sheet1!$Q:$Q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5.5247506371047193</c:v>
                  </c:pt>
                  <c:pt idx="2">
                    <c:v>12.540117382700267</c:v>
                  </c:pt>
                  <c:pt idx="3">
                    <c:v>22.114497104488301</c:v>
                  </c:pt>
                  <c:pt idx="4">
                    <c:v>20.61464504078857</c:v>
                  </c:pt>
                  <c:pt idx="5">
                    <c:v>42.423353261009709</c:v>
                  </c:pt>
                  <c:pt idx="6">
                    <c:v>26.998061658814745</c:v>
                  </c:pt>
                </c:numCache>
              </c:numRef>
            </c:plus>
            <c:minus>
              <c:numRef>
                <c:f>Sheet1!$R:$R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4.0532493628952802</c:v>
                  </c:pt>
                  <c:pt idx="2">
                    <c:v>1.8426826172997322</c:v>
                  </c:pt>
                  <c:pt idx="3">
                    <c:v>6.1415028955117004</c:v>
                  </c:pt>
                  <c:pt idx="4">
                    <c:v>7.5233549592114288</c:v>
                  </c:pt>
                  <c:pt idx="5">
                    <c:v>2.1666467389902841</c:v>
                  </c:pt>
                  <c:pt idx="6">
                    <c:v>8.0469383411852569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strRef>
              <c:f>Sheet1!$A$2:$A$16</c:f>
              <c:strCache>
                <c:ptCount val="9"/>
                <c:pt idx="0">
                  <c:v>8000000</c:v>
                </c:pt>
                <c:pt idx="1">
                  <c:v>16000000</c:v>
                </c:pt>
                <c:pt idx="2">
                  <c:v>32000000</c:v>
                </c:pt>
                <c:pt idx="3">
                  <c:v>64000000</c:v>
                </c:pt>
                <c:pt idx="4">
                  <c:v>128000000</c:v>
                </c:pt>
                <c:pt idx="5">
                  <c:v>256000000</c:v>
                </c:pt>
                <c:pt idx="7">
                  <c:v>localityWaitspark.locality.wait</c:v>
                </c:pt>
                <c:pt idx="8">
                  <c:v>task length by node</c:v>
                </c:pt>
              </c:strCache>
            </c:strRef>
          </c:xVal>
          <c:yVal>
            <c:numRef>
              <c:f>Sheet1!$O$2:$O$16</c:f>
              <c:numCache>
                <c:formatCode>General</c:formatCode>
                <c:ptCount val="15"/>
                <c:pt idx="0">
                  <c:v>4.7889999999999997</c:v>
                </c:pt>
                <c:pt idx="1">
                  <c:v>7.1913999999999998</c:v>
                </c:pt>
                <c:pt idx="2">
                  <c:v>14.128</c:v>
                </c:pt>
                <c:pt idx="3">
                  <c:v>14.068999999999999</c:v>
                </c:pt>
                <c:pt idx="4">
                  <c:v>22.294999999999998</c:v>
                </c:pt>
                <c:pt idx="5">
                  <c:v>17.522500000000001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7856"/>
        <c:axId val="106147840"/>
      </c:scatterChart>
      <c:valAx>
        <c:axId val="10613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  <c:valAx>
        <c:axId val="1061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3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</xdr:row>
      <xdr:rowOff>114300</xdr:rowOff>
    </xdr:from>
    <xdr:to>
      <xdr:col>12</xdr:col>
      <xdr:colOff>0</xdr:colOff>
      <xdr:row>31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4</xdr:row>
      <xdr:rowOff>166687</xdr:rowOff>
    </xdr:from>
    <xdr:to>
      <xdr:col>24</xdr:col>
      <xdr:colOff>104775</xdr:colOff>
      <xdr:row>31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14</xdr:row>
      <xdr:rowOff>33337</xdr:rowOff>
    </xdr:from>
    <xdr:to>
      <xdr:col>5</xdr:col>
      <xdr:colOff>352425</xdr:colOff>
      <xdr:row>28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14</xdr:row>
      <xdr:rowOff>71437</xdr:rowOff>
    </xdr:from>
    <xdr:to>
      <xdr:col>14</xdr:col>
      <xdr:colOff>142875</xdr:colOff>
      <xdr:row>28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71437</xdr:rowOff>
    </xdr:from>
    <xdr:to>
      <xdr:col>5</xdr:col>
      <xdr:colOff>438150</xdr:colOff>
      <xdr:row>25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26</xdr:row>
      <xdr:rowOff>119062</xdr:rowOff>
    </xdr:from>
    <xdr:to>
      <xdr:col>5</xdr:col>
      <xdr:colOff>476250</xdr:colOff>
      <xdr:row>41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11</xdr:row>
      <xdr:rowOff>100011</xdr:rowOff>
    </xdr:from>
    <xdr:to>
      <xdr:col>14</xdr:col>
      <xdr:colOff>257175</xdr:colOff>
      <xdr:row>43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E5" sqref="E5"/>
    </sheetView>
  </sheetViews>
  <sheetFormatPr defaultRowHeight="15" x14ac:dyDescent="0.25"/>
  <cols>
    <col min="2" max="2" width="15.5703125" bestFit="1" customWidth="1"/>
    <col min="3" max="3" width="14.140625" bestFit="1" customWidth="1"/>
    <col min="4" max="4" width="12.1406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1000000</v>
      </c>
      <c r="B2">
        <v>2</v>
      </c>
      <c r="C2">
        <f>A2/B2</f>
        <v>500000</v>
      </c>
      <c r="D2">
        <v>9.9659999999999993</v>
      </c>
      <c r="E2">
        <f>AVERAGE(1.79,1.52,1.01)</f>
        <v>1.4400000000000002</v>
      </c>
    </row>
    <row r="3" spans="1:5" x14ac:dyDescent="0.25">
      <c r="A3">
        <v>2000000</v>
      </c>
      <c r="B3">
        <v>2</v>
      </c>
      <c r="C3">
        <f>A3/B3</f>
        <v>1000000</v>
      </c>
      <c r="D3">
        <v>14.95</v>
      </c>
      <c r="E3">
        <f>AVERAGE(2.9,2.5,2.24)</f>
        <v>2.5466666666666669</v>
      </c>
    </row>
    <row r="4" spans="1:5" x14ac:dyDescent="0.25">
      <c r="A4">
        <v>4000000</v>
      </c>
      <c r="B4">
        <v>3</v>
      </c>
      <c r="C4">
        <f>A4/B4</f>
        <v>1333333.3333333333</v>
      </c>
      <c r="D4">
        <v>22.2</v>
      </c>
      <c r="E4">
        <f>AVERAGE(23.84,31.19,35.49,31.32,30.75)</f>
        <v>30.518000000000001</v>
      </c>
    </row>
    <row r="5" spans="1:5" x14ac:dyDescent="0.25">
      <c r="A5">
        <v>10000000</v>
      </c>
      <c r="B5">
        <v>6</v>
      </c>
      <c r="C5">
        <f>A5/B5</f>
        <v>1666666.6666666667</v>
      </c>
      <c r="D5">
        <v>96.745999999999995</v>
      </c>
      <c r="E5">
        <v>156.91</v>
      </c>
    </row>
    <row r="36" spans="1:1" x14ac:dyDescent="0.25">
      <c r="A36" t="s">
        <v>5</v>
      </c>
    </row>
    <row r="37" spans="1:1" x14ac:dyDescent="0.25">
      <c r="A37" t="s">
        <v>6</v>
      </c>
    </row>
    <row r="38" spans="1:1" x14ac:dyDescent="0.25">
      <c r="A38" t="s">
        <v>7</v>
      </c>
    </row>
    <row r="39" spans="1:1" x14ac:dyDescent="0.25">
      <c r="A39" t="s">
        <v>8</v>
      </c>
    </row>
    <row r="40" spans="1:1" x14ac:dyDescent="0.25">
      <c r="A40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5" x14ac:dyDescent="0.25"/>
  <cols>
    <col min="2" max="2" width="15" customWidth="1"/>
    <col min="3" max="3" width="17.28515625" customWidth="1"/>
    <col min="4" max="4" width="26.570312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1000000</v>
      </c>
      <c r="B2">
        <v>2</v>
      </c>
      <c r="C2">
        <f>A2/B2</f>
        <v>500000</v>
      </c>
      <c r="D2">
        <v>6.0720000000000001</v>
      </c>
      <c r="E2">
        <f>AVERAGE(1.12,0.83,0.83)</f>
        <v>0.92666666666666675</v>
      </c>
    </row>
    <row r="3" spans="1:5" x14ac:dyDescent="0.25">
      <c r="A3">
        <v>2000000</v>
      </c>
      <c r="B3">
        <v>2</v>
      </c>
      <c r="C3">
        <f>A3/B3</f>
        <v>1000000</v>
      </c>
      <c r="D3">
        <v>14.906000000000001</v>
      </c>
      <c r="E3">
        <v>1.28</v>
      </c>
    </row>
    <row r="4" spans="1:5" x14ac:dyDescent="0.25">
      <c r="A4">
        <v>4000000</v>
      </c>
      <c r="B4">
        <v>2</v>
      </c>
      <c r="C4">
        <f>A4/B4</f>
        <v>2000000</v>
      </c>
      <c r="D4">
        <v>16.808</v>
      </c>
      <c r="E4">
        <f>AVERAGE(2.67,2.75,2.2,2.57)</f>
        <v>2.5474999999999999</v>
      </c>
    </row>
    <row r="5" spans="1:5" x14ac:dyDescent="0.25">
      <c r="A5">
        <v>8000000</v>
      </c>
      <c r="B5">
        <v>3</v>
      </c>
      <c r="C5">
        <f>A5/B5</f>
        <v>2666666.6666666665</v>
      </c>
      <c r="D5">
        <v>26.905999999999999</v>
      </c>
      <c r="E5">
        <f>AVERAGE(5.45,4.909)</f>
        <v>5.1795</v>
      </c>
    </row>
    <row r="6" spans="1:5" x14ac:dyDescent="0.25">
      <c r="A6">
        <v>16000000</v>
      </c>
      <c r="B6">
        <v>5</v>
      </c>
      <c r="C6">
        <f>A6/B6</f>
        <v>3200000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2" sqref="D12"/>
    </sheetView>
  </sheetViews>
  <sheetFormatPr defaultRowHeight="15" x14ac:dyDescent="0.25"/>
  <cols>
    <col min="1" max="1" width="16.7109375" bestFit="1" customWidth="1"/>
    <col min="2" max="2" width="15.5703125" bestFit="1" customWidth="1"/>
    <col min="3" max="3" width="14.140625" bestFit="1" customWidth="1"/>
    <col min="4" max="4" width="12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1000000</v>
      </c>
      <c r="B2">
        <v>2</v>
      </c>
      <c r="C2">
        <f t="shared" ref="C2:C7" si="0">A2/B2</f>
        <v>500000</v>
      </c>
      <c r="D2">
        <v>7.07</v>
      </c>
      <c r="E2">
        <f>AVERAGE(3.5,0.7,0.7)</f>
        <v>1.6333333333333335</v>
      </c>
    </row>
    <row r="3" spans="1:5" x14ac:dyDescent="0.25">
      <c r="A3">
        <v>2000000</v>
      </c>
      <c r="B3">
        <v>2</v>
      </c>
      <c r="C3">
        <f t="shared" si="0"/>
        <v>1000000</v>
      </c>
      <c r="D3">
        <v>9.08</v>
      </c>
      <c r="E3">
        <f>AVERAGE(2.2,1.8,1.7)</f>
        <v>1.9000000000000001</v>
      </c>
    </row>
    <row r="4" spans="1:5" x14ac:dyDescent="0.25">
      <c r="A4">
        <v>4000000</v>
      </c>
      <c r="B4">
        <v>2</v>
      </c>
      <c r="C4">
        <f t="shared" si="0"/>
        <v>2000000</v>
      </c>
      <c r="D4">
        <v>21.1</v>
      </c>
      <c r="E4">
        <f>AVERAGE(4.3,3.7,5.6,3)</f>
        <v>4.1500000000000004</v>
      </c>
    </row>
    <row r="5" spans="1:5" x14ac:dyDescent="0.25">
      <c r="A5">
        <v>8000000</v>
      </c>
      <c r="B5">
        <v>3</v>
      </c>
      <c r="C5">
        <f t="shared" si="0"/>
        <v>2666666.6666666665</v>
      </c>
      <c r="D5">
        <v>34.97</v>
      </c>
      <c r="E5">
        <f>AVERAGE(5.49,4.58)</f>
        <v>5.0350000000000001</v>
      </c>
    </row>
    <row r="6" spans="1:5" x14ac:dyDescent="0.25">
      <c r="A6">
        <v>16000000</v>
      </c>
      <c r="B6">
        <v>6</v>
      </c>
      <c r="C6">
        <f t="shared" si="0"/>
        <v>2666666.6666666665</v>
      </c>
      <c r="D6">
        <v>86.117000000000004</v>
      </c>
      <c r="E6">
        <f>AVERAGE(5.58,7.5)</f>
        <v>6.54</v>
      </c>
    </row>
    <row r="7" spans="1:5" x14ac:dyDescent="0.25">
      <c r="A7">
        <v>32000000</v>
      </c>
      <c r="B7">
        <v>12</v>
      </c>
      <c r="C7">
        <f t="shared" si="0"/>
        <v>2666666.6666666665</v>
      </c>
      <c r="D7">
        <v>24.73</v>
      </c>
      <c r="E7">
        <f>AVERAGE(4.72,4.74,4.61)</f>
        <v>4.6900000000000004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3" sqref="A3"/>
    </sheetView>
  </sheetViews>
  <sheetFormatPr defaultRowHeight="15" x14ac:dyDescent="0.25"/>
  <cols>
    <col min="1" max="1" width="19.7109375" bestFit="1" customWidth="1"/>
    <col min="2" max="2" width="16.85546875" bestFit="1" customWidth="1"/>
    <col min="3" max="3" width="13.42578125" bestFit="1" customWidth="1"/>
  </cols>
  <sheetData>
    <row r="1" spans="1:9" x14ac:dyDescent="0.25">
      <c r="A1" s="1" t="s">
        <v>13</v>
      </c>
    </row>
    <row r="2" spans="1:9" x14ac:dyDescent="0.25">
      <c r="A2" t="s">
        <v>12</v>
      </c>
      <c r="B2" t="s">
        <v>10</v>
      </c>
      <c r="C2" t="s">
        <v>11</v>
      </c>
    </row>
    <row r="3" spans="1:9" x14ac:dyDescent="0.25">
      <c r="A3">
        <v>150</v>
      </c>
      <c r="B3" t="s">
        <v>22</v>
      </c>
      <c r="C3" t="s">
        <v>22</v>
      </c>
    </row>
    <row r="4" spans="1:9" x14ac:dyDescent="0.25">
      <c r="A4">
        <v>300</v>
      </c>
      <c r="B4">
        <v>26.16</v>
      </c>
      <c r="C4">
        <f>AVERAGE(5.4,5.4,5.6,5.4)</f>
        <v>5.4499999999999993</v>
      </c>
    </row>
    <row r="5" spans="1:9" x14ac:dyDescent="0.25">
      <c r="A5">
        <v>600</v>
      </c>
      <c r="B5">
        <v>23.22</v>
      </c>
      <c r="C5">
        <f>AVERAGE(5.06,5.32)</f>
        <v>5.1899999999999995</v>
      </c>
    </row>
    <row r="6" spans="1:9" x14ac:dyDescent="0.25">
      <c r="A6">
        <v>1200</v>
      </c>
      <c r="B6">
        <v>23.667999999999999</v>
      </c>
      <c r="C6">
        <f>AVERAGE(4.87,4.32,4.48)</f>
        <v>4.5566666666666675</v>
      </c>
    </row>
    <row r="14" spans="1:9" x14ac:dyDescent="0.25">
      <c r="I14" s="2" t="s">
        <v>21</v>
      </c>
    </row>
    <row r="15" spans="1:9" x14ac:dyDescent="0.25">
      <c r="I15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7" sqref="D7"/>
    </sheetView>
  </sheetViews>
  <sheetFormatPr defaultRowHeight="15" x14ac:dyDescent="0.25"/>
  <cols>
    <col min="1" max="2" width="16" customWidth="1"/>
  </cols>
  <sheetData>
    <row r="1" spans="1:4" x14ac:dyDescent="0.25">
      <c r="A1" t="s">
        <v>14</v>
      </c>
    </row>
    <row r="3" spans="1:4" x14ac:dyDescent="0.25">
      <c r="A3" t="s">
        <v>15</v>
      </c>
    </row>
    <row r="4" spans="1:4" x14ac:dyDescent="0.25">
      <c r="A4" t="s">
        <v>16</v>
      </c>
      <c r="B4" t="s">
        <v>19</v>
      </c>
      <c r="C4" t="s">
        <v>17</v>
      </c>
      <c r="D4" t="s">
        <v>18</v>
      </c>
    </row>
    <row r="5" spans="1:4" x14ac:dyDescent="0.25">
      <c r="A5">
        <v>0.4</v>
      </c>
      <c r="B5">
        <v>411618508</v>
      </c>
      <c r="C5">
        <v>50.89</v>
      </c>
      <c r="D5">
        <f>AVERAGE(58.75,112.82)</f>
        <v>85.784999999999997</v>
      </c>
    </row>
    <row r="6" spans="1:4" x14ac:dyDescent="0.25">
      <c r="A6">
        <v>0.5</v>
      </c>
      <c r="B6">
        <v>514523136</v>
      </c>
      <c r="C6">
        <v>28.7</v>
      </c>
      <c r="D6">
        <f>AVERAGE(5.46,5.14,5.17,5.02,4.06)</f>
        <v>4.97</v>
      </c>
    </row>
    <row r="7" spans="1:4" x14ac:dyDescent="0.25">
      <c r="A7">
        <v>0.5</v>
      </c>
      <c r="B7">
        <v>514523136</v>
      </c>
      <c r="C7">
        <v>37.219000000000001</v>
      </c>
      <c r="D7">
        <f>AVERAGE(46,50)</f>
        <v>48</v>
      </c>
    </row>
    <row r="8" spans="1:4" x14ac:dyDescent="0.25">
      <c r="A8">
        <v>0.75</v>
      </c>
      <c r="B8">
        <v>771784704</v>
      </c>
      <c r="C8">
        <v>27.126000000000001</v>
      </c>
      <c r="D8">
        <f>AVERAGE(55.9,77.2)</f>
        <v>66.55</v>
      </c>
    </row>
    <row r="9" spans="1:4" x14ac:dyDescent="0.25">
      <c r="A9">
        <v>0.9</v>
      </c>
      <c r="B9">
        <v>926141644</v>
      </c>
      <c r="C9">
        <v>56.95</v>
      </c>
      <c r="D9">
        <f>AVERAGE(41,55)</f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4" sqref="D4"/>
    </sheetView>
  </sheetViews>
  <sheetFormatPr defaultRowHeight="15" x14ac:dyDescent="0.25"/>
  <cols>
    <col min="1" max="1" width="16.7109375" bestFit="1" customWidth="1"/>
    <col min="2" max="2" width="15.5703125" bestFit="1" customWidth="1"/>
    <col min="3" max="3" width="14.140625" bestFit="1" customWidth="1"/>
    <col min="4" max="4" width="12.140625" bestFit="1" customWidth="1"/>
    <col min="5" max="5" width="12" bestFit="1" customWidth="1"/>
  </cols>
  <sheetData>
    <row r="1" spans="1:5" x14ac:dyDescent="0.25">
      <c r="A1" s="1" t="s">
        <v>20</v>
      </c>
    </row>
    <row r="2" spans="1:5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</row>
    <row r="3" spans="1:5" x14ac:dyDescent="0.25">
      <c r="A3">
        <f>8000000*8</f>
        <v>64000000</v>
      </c>
      <c r="B3">
        <v>24</v>
      </c>
      <c r="C3">
        <f>A3/B3</f>
        <v>2666666.6666666665</v>
      </c>
      <c r="D3">
        <v>52.26</v>
      </c>
      <c r="E3">
        <f>AVERAGE(53.4,42.76)</f>
        <v>48.08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A11" sqref="A11"/>
    </sheetView>
  </sheetViews>
  <sheetFormatPr defaultRowHeight="15" x14ac:dyDescent="0.25"/>
  <cols>
    <col min="1" max="1" width="16.7109375" bestFit="1" customWidth="1"/>
    <col min="2" max="2" width="16.7109375" customWidth="1"/>
    <col min="3" max="3" width="15.5703125" bestFit="1" customWidth="1"/>
    <col min="4" max="4" width="14.140625" bestFit="1" customWidth="1"/>
    <col min="5" max="5" width="14.140625" customWidth="1"/>
    <col min="6" max="6" width="16" bestFit="1" customWidth="1"/>
    <col min="7" max="7" width="16" customWidth="1"/>
    <col min="8" max="8" width="16" bestFit="1" customWidth="1"/>
    <col min="9" max="9" width="16" customWidth="1"/>
    <col min="10" max="10" width="16" bestFit="1" customWidth="1"/>
    <col min="11" max="11" width="16" customWidth="1"/>
    <col min="12" max="12" width="16" bestFit="1" customWidth="1"/>
    <col min="13" max="13" width="16" customWidth="1"/>
    <col min="14" max="14" width="16" bestFit="1" customWidth="1"/>
  </cols>
  <sheetData>
    <row r="1" spans="1:18" x14ac:dyDescent="0.25">
      <c r="A1" t="s">
        <v>0</v>
      </c>
      <c r="B1" t="s">
        <v>35</v>
      </c>
      <c r="C1" t="s">
        <v>1</v>
      </c>
      <c r="D1" t="s">
        <v>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24</v>
      </c>
      <c r="P1" t="s">
        <v>36</v>
      </c>
      <c r="Q1" t="s">
        <v>37</v>
      </c>
      <c r="R1" t="s">
        <v>38</v>
      </c>
    </row>
    <row r="2" spans="1:18" x14ac:dyDescent="0.25">
      <c r="A2">
        <v>8000000</v>
      </c>
      <c r="B2">
        <f>148502/(1024*1024)</f>
        <v>0.14162254333496094</v>
      </c>
      <c r="C2">
        <v>3</v>
      </c>
      <c r="D2">
        <f t="shared" ref="D2:D7" si="0">A2/C2</f>
        <v>2666666.6666666665</v>
      </c>
      <c r="E2">
        <v>5.51</v>
      </c>
      <c r="F2">
        <v>4.3499999999999996</v>
      </c>
      <c r="G2">
        <v>3.87</v>
      </c>
      <c r="H2">
        <v>5.0199999999999996</v>
      </c>
      <c r="I2">
        <v>5.9</v>
      </c>
      <c r="J2">
        <v>4.4000000000000004</v>
      </c>
      <c r="K2">
        <v>5.19</v>
      </c>
      <c r="L2">
        <v>3.75</v>
      </c>
      <c r="M2">
        <v>5.7</v>
      </c>
      <c r="N2">
        <v>4.2</v>
      </c>
      <c r="O2">
        <f>AVERAGE(E2:N2)</f>
        <v>4.7889999999999997</v>
      </c>
      <c r="P2">
        <f t="shared" ref="P2:P7" si="1">_xlfn.STDEV.P(E2:N2)</f>
        <v>0.73575063710471944</v>
      </c>
      <c r="Q2">
        <f>O2+P2</f>
        <v>5.5247506371047193</v>
      </c>
      <c r="R2">
        <f>O2-P2</f>
        <v>4.0532493628952802</v>
      </c>
    </row>
    <row r="3" spans="1:18" x14ac:dyDescent="0.25">
      <c r="A3">
        <v>16000000</v>
      </c>
      <c r="B3">
        <f>B2*2</f>
        <v>0.28324508666992188</v>
      </c>
      <c r="C3">
        <v>5</v>
      </c>
      <c r="D3">
        <f t="shared" si="0"/>
        <v>3200000</v>
      </c>
      <c r="E3">
        <v>23.053999999999998</v>
      </c>
      <c r="F3">
        <v>5.61</v>
      </c>
      <c r="G3">
        <v>7.2</v>
      </c>
      <c r="H3">
        <v>5.65</v>
      </c>
      <c r="I3">
        <v>5.95</v>
      </c>
      <c r="J3">
        <v>4.45</v>
      </c>
      <c r="K3">
        <v>5.23</v>
      </c>
      <c r="L3">
        <v>4.01</v>
      </c>
      <c r="M3">
        <v>5.41</v>
      </c>
      <c r="N3">
        <v>5.35</v>
      </c>
      <c r="O3">
        <f t="shared" ref="O3:O7" si="2">AVERAGE(E3:N3)</f>
        <v>7.1913999999999998</v>
      </c>
      <c r="P3">
        <f t="shared" si="1"/>
        <v>5.3487173827002676</v>
      </c>
      <c r="Q3">
        <f t="shared" ref="Q3:Q7" si="3">O3+P3</f>
        <v>12.540117382700267</v>
      </c>
      <c r="R3">
        <f t="shared" ref="R3:R7" si="4">O3-P3</f>
        <v>1.8426826172997322</v>
      </c>
    </row>
    <row r="4" spans="1:18" x14ac:dyDescent="0.25">
      <c r="A4">
        <v>32000000</v>
      </c>
      <c r="B4">
        <f>B3*2</f>
        <v>0.56649017333984375</v>
      </c>
      <c r="C4">
        <v>12</v>
      </c>
      <c r="D4">
        <f t="shared" si="0"/>
        <v>2666666.6666666665</v>
      </c>
      <c r="E4">
        <v>22.4</v>
      </c>
      <c r="F4">
        <v>6</v>
      </c>
      <c r="G4">
        <v>21.15</v>
      </c>
      <c r="H4">
        <v>6.22</v>
      </c>
      <c r="I4">
        <v>21.35</v>
      </c>
      <c r="J4">
        <v>6.38</v>
      </c>
      <c r="K4">
        <v>22.27</v>
      </c>
      <c r="L4">
        <v>5.82</v>
      </c>
      <c r="M4">
        <v>23.3</v>
      </c>
      <c r="N4">
        <v>6.39</v>
      </c>
      <c r="O4">
        <f t="shared" si="2"/>
        <v>14.128</v>
      </c>
      <c r="P4">
        <f t="shared" si="1"/>
        <v>7.9864971044882997</v>
      </c>
      <c r="Q4">
        <f t="shared" si="3"/>
        <v>22.114497104488301</v>
      </c>
      <c r="R4">
        <f t="shared" si="4"/>
        <v>6.1415028955117004</v>
      </c>
    </row>
    <row r="5" spans="1:18" x14ac:dyDescent="0.25">
      <c r="A5">
        <v>64000000</v>
      </c>
      <c r="B5">
        <f>B4*2</f>
        <v>1.1329803466796875</v>
      </c>
      <c r="C5">
        <v>24</v>
      </c>
      <c r="D5">
        <f t="shared" si="0"/>
        <v>2666666.6666666665</v>
      </c>
      <c r="E5">
        <v>23.5</v>
      </c>
      <c r="F5">
        <v>10.18</v>
      </c>
      <c r="G5">
        <v>9.77</v>
      </c>
      <c r="H5">
        <v>9.85</v>
      </c>
      <c r="I5">
        <v>9.64</v>
      </c>
      <c r="J5">
        <v>10</v>
      </c>
      <c r="K5">
        <v>22.57</v>
      </c>
      <c r="L5">
        <v>9.16</v>
      </c>
      <c r="M5">
        <v>25.9</v>
      </c>
      <c r="N5">
        <v>10.119999999999999</v>
      </c>
      <c r="O5">
        <f t="shared" si="2"/>
        <v>14.068999999999999</v>
      </c>
      <c r="P5">
        <f t="shared" si="1"/>
        <v>6.5456450407885702</v>
      </c>
      <c r="Q5">
        <f t="shared" si="3"/>
        <v>20.61464504078857</v>
      </c>
      <c r="R5">
        <f t="shared" si="4"/>
        <v>7.5233549592114288</v>
      </c>
    </row>
    <row r="6" spans="1:18" x14ac:dyDescent="0.25">
      <c r="A6">
        <v>128000000</v>
      </c>
      <c r="B6">
        <f>B5*2</f>
        <v>2.265960693359375</v>
      </c>
      <c r="C6">
        <v>48</v>
      </c>
      <c r="D6">
        <f t="shared" si="0"/>
        <v>2666666.6666666665</v>
      </c>
      <c r="E6">
        <v>21</v>
      </c>
      <c r="F6">
        <v>11</v>
      </c>
      <c r="G6">
        <v>25.01</v>
      </c>
      <c r="H6">
        <v>79.98</v>
      </c>
      <c r="I6">
        <v>22.5</v>
      </c>
      <c r="J6">
        <v>9.98</v>
      </c>
      <c r="K6">
        <v>22.73</v>
      </c>
      <c r="L6">
        <v>10.050000000000001</v>
      </c>
      <c r="M6">
        <v>10.6</v>
      </c>
      <c r="N6">
        <v>10.1</v>
      </c>
      <c r="O6">
        <f t="shared" si="2"/>
        <v>22.294999999999998</v>
      </c>
      <c r="P6">
        <f t="shared" si="1"/>
        <v>20.128353261009714</v>
      </c>
      <c r="Q6">
        <f t="shared" si="3"/>
        <v>42.423353261009709</v>
      </c>
      <c r="R6">
        <f t="shared" si="4"/>
        <v>2.1666467389902841</v>
      </c>
    </row>
    <row r="7" spans="1:18" x14ac:dyDescent="0.25">
      <c r="A7">
        <v>256000000</v>
      </c>
      <c r="B7">
        <f>B6*2</f>
        <v>4.53192138671875</v>
      </c>
      <c r="C7">
        <v>96</v>
      </c>
      <c r="D7">
        <f t="shared" si="0"/>
        <v>2666666.6666666665</v>
      </c>
      <c r="E7">
        <v>38.43</v>
      </c>
      <c r="F7">
        <v>10</v>
      </c>
      <c r="G7">
        <v>23.7</v>
      </c>
      <c r="H7">
        <v>9.6999999999999993</v>
      </c>
      <c r="I7">
        <v>22.7</v>
      </c>
      <c r="J7">
        <v>11.4</v>
      </c>
      <c r="K7">
        <v>13.28</v>
      </c>
      <c r="L7">
        <v>10.97</v>
      </c>
      <c r="O7">
        <f t="shared" si="2"/>
        <v>17.522500000000001</v>
      </c>
      <c r="P7">
        <f t="shared" si="1"/>
        <v>9.475561658814744</v>
      </c>
      <c r="Q7">
        <f t="shared" si="3"/>
        <v>26.998061658814745</v>
      </c>
      <c r="R7">
        <f t="shared" si="4"/>
        <v>8.0469383411852569</v>
      </c>
    </row>
    <row r="9" spans="1:18" x14ac:dyDescent="0.25">
      <c r="A9" t="s">
        <v>39</v>
      </c>
      <c r="B9" t="s">
        <v>40</v>
      </c>
      <c r="C9" t="s">
        <v>41</v>
      </c>
    </row>
    <row r="10" spans="1:18" x14ac:dyDescent="0.25">
      <c r="A10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file</vt:lpstr>
      <vt:lpstr>HDFS</vt:lpstr>
      <vt:lpstr>Larger memory</vt:lpstr>
      <vt:lpstr>memory size vs speed</vt:lpstr>
      <vt:lpstr>cache</vt:lpstr>
      <vt:lpstr>1g+cache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Dave</dc:creator>
  <cp:lastModifiedBy>Ankur Dave</cp:lastModifiedBy>
  <dcterms:created xsi:type="dcterms:W3CDTF">2010-10-19T16:51:43Z</dcterms:created>
  <dcterms:modified xsi:type="dcterms:W3CDTF">2010-11-17T03:05:58Z</dcterms:modified>
</cp:coreProperties>
</file>