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IAMOND\Documents\"/>
    </mc:Choice>
  </mc:AlternateContent>
  <xr:revisionPtr revIDLastSave="0" documentId="13_ncr:1_{CCD85198-8807-4E92-8A54-8FA80A68D9EE}" xr6:coauthVersionLast="47" xr6:coauthVersionMax="47" xr10:uidLastSave="{00000000-0000-0000-0000-000000000000}"/>
  <bookViews>
    <workbookView xWindow="-110" yWindow="-110" windowWidth="19420" windowHeight="10420" activeTab="1" xr2:uid="{7CFE8EC6-04AC-4953-8101-0BF103046AC9}"/>
  </bookViews>
  <sheets>
    <sheet name="Detail1" sheetId="4" r:id="rId1"/>
    <sheet name="Sheet1" sheetId="1" r:id="rId2"/>
    <sheet name="pivots" sheetId="3" r:id="rId3"/>
    <sheet name="Dashboard" sheetId="2" r:id="rId4"/>
  </sheets>
  <definedNames>
    <definedName name="Slicer_Completion_Month">#N/A</definedName>
    <definedName name="Slicer_STATUS">#N/A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3" l="1"/>
  <c r="H16" i="1"/>
  <c r="J19" i="1"/>
  <c r="J3" i="1"/>
  <c r="J4" i="1"/>
  <c r="J5" i="1"/>
  <c r="J6" i="1"/>
  <c r="J7" i="1"/>
  <c r="J8" i="1"/>
  <c r="J9" i="1"/>
  <c r="J10" i="1"/>
  <c r="J11" i="1"/>
  <c r="J12" i="1"/>
  <c r="J13" i="1"/>
  <c r="J16" i="1"/>
  <c r="B6" i="3"/>
  <c r="B2" i="3"/>
  <c r="C10" i="3"/>
  <c r="D18" i="1"/>
  <c r="D19" i="1"/>
  <c r="D17" i="1"/>
  <c r="D20" i="1" l="1"/>
</calcChain>
</file>

<file path=xl/sharedStrings.xml><?xml version="1.0" encoding="utf-8"?>
<sst xmlns="http://schemas.openxmlformats.org/spreadsheetml/2006/main" count="122" uniqueCount="63">
  <si>
    <t>TASK ID</t>
  </si>
  <si>
    <t>TASK  NAME</t>
  </si>
  <si>
    <t>DESCRIPTION</t>
  </si>
  <si>
    <t>PRIORITY</t>
  </si>
  <si>
    <t>STATUS</t>
  </si>
  <si>
    <t>START DATE</t>
  </si>
  <si>
    <t>DUE DATE</t>
  </si>
  <si>
    <t>COMPLETION%</t>
  </si>
  <si>
    <t>REMARKS</t>
  </si>
  <si>
    <t>Inspect pilot tubes</t>
  </si>
  <si>
    <t>Check for blockages or leaks on aircraft #Q400-12</t>
  </si>
  <si>
    <t>High</t>
  </si>
  <si>
    <t>In Progress</t>
  </si>
  <si>
    <t>Waiting for test flight</t>
  </si>
  <si>
    <t>Update NAV Database</t>
  </si>
  <si>
    <t>Upload latest nav data to FMS for fleet aircraft</t>
  </si>
  <si>
    <t>Medium</t>
  </si>
  <si>
    <t>To do</t>
  </si>
  <si>
    <t>Waiting for approval</t>
  </si>
  <si>
    <t>Test VHF Comm Radio</t>
  </si>
  <si>
    <t>Perform operational checks on VHF #2</t>
  </si>
  <si>
    <t>Done</t>
  </si>
  <si>
    <t>Passed all checks</t>
  </si>
  <si>
    <t>Verify ELT Battery</t>
  </si>
  <si>
    <t>Confirm ELT battery expiry date and replace if needed</t>
  </si>
  <si>
    <t>Low</t>
  </si>
  <si>
    <t>Waiting for parts</t>
  </si>
  <si>
    <t>Prepare Maintenance Log</t>
  </si>
  <si>
    <t>Compile all inspection records for supervisor signoff</t>
  </si>
  <si>
    <t>Need final approval</t>
  </si>
  <si>
    <t>Calibrate Radio Altimeter</t>
  </si>
  <si>
    <t>Perform calibration test on RA system</t>
  </si>
  <si>
    <t>Waiting for paper work</t>
  </si>
  <si>
    <t>Troubleshoot HF Antenna</t>
  </si>
  <si>
    <t>Diagnose Intermittent signal on HF radio</t>
  </si>
  <si>
    <t>Parts ordered</t>
  </si>
  <si>
    <t>Backup Flight Logs</t>
  </si>
  <si>
    <t>Save flight recorder data to secure storage</t>
  </si>
  <si>
    <t>Archived successfully</t>
  </si>
  <si>
    <t>Inpect Wiring Connections</t>
  </si>
  <si>
    <t>Visual check and continuity test of cockpit wiring harness</t>
  </si>
  <si>
    <t>Update Tech Library</t>
  </si>
  <si>
    <t>Add new OEM manuals and bulletin to database</t>
  </si>
  <si>
    <t>Need final files from supplier</t>
  </si>
  <si>
    <t>Install FMS System</t>
  </si>
  <si>
    <t>Installation of the FMS System on the aircraft</t>
  </si>
  <si>
    <t>Row Labels</t>
  </si>
  <si>
    <t>Grand Total</t>
  </si>
  <si>
    <t>Count of TASK ID</t>
  </si>
  <si>
    <t>Average Progress</t>
  </si>
  <si>
    <t>Column Labels</t>
  </si>
  <si>
    <t>Details for Count of TASK ID - STATUS: Done</t>
  </si>
  <si>
    <t>Product of Average Progress</t>
  </si>
  <si>
    <t>Total Task</t>
  </si>
  <si>
    <t>Sum of Total Task</t>
  </si>
  <si>
    <t>Completion Month</t>
  </si>
  <si>
    <t>Aug-2025</t>
  </si>
  <si>
    <t>Dec-2025</t>
  </si>
  <si>
    <t>Jul-2025</t>
  </si>
  <si>
    <t>Nov-2025</t>
  </si>
  <si>
    <t>Oct-2025</t>
  </si>
  <si>
    <t>Sep-2025</t>
  </si>
  <si>
    <t>AVIONICS PERSONAL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</si>
</sst>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64" fontId="0" fillId="0" borderId="0" xfId="0" applyNumberFormat="1"/>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0" fontId="2" fillId="0" borderId="0" xfId="0" applyFont="1"/>
    <xf numFmtId="9" fontId="0" fillId="0" borderId="0" xfId="0" applyNumberFormat="1"/>
    <xf numFmtId="9" fontId="2" fillId="0" borderId="0" xfId="1" applyFont="1"/>
  </cellXfs>
  <cellStyles count="2">
    <cellStyle name="Normal" xfId="0" builtinId="0"/>
    <cellStyle name="Percent" xfId="1" builtinId="5"/>
  </cellStyles>
  <dxfs count="13">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164" formatCode="00000"/>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[Avionics Tracker.xlsx]Sheet1!PivotTable1</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600"/>
              <a:t>TASK</a:t>
            </a:r>
            <a:r>
              <a:rPr lang="en-US" sz="1600" baseline="0"/>
              <a:t> STATUS</a:t>
            </a:r>
          </a:p>
        </c:rich>
      </c:tx>
      <c:layout>
        <c:manualLayout>
          <c:xMode val="edge"/>
          <c:yMode val="edge"/>
          <c:x val="0.33023651873061322"/>
          <c:y val="8.311688311688311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Sheet1!$C$16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A8E-442A-91CF-DF669FE7950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A8E-442A-91CF-DF669FE7950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A8E-442A-91CF-DF669FE7950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D48-47D5-A37C-193DD94AA8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Sheet1!$B$17:$B$20</c:f>
              <c:strCache>
                <c:ptCount val="3"/>
                <c:pt idx="0">
                  <c:v>Done</c:v>
                </c:pt>
                <c:pt idx="1">
                  <c:v>In Progress</c:v>
                </c:pt>
                <c:pt idx="2">
                  <c:v>To do</c:v>
                </c:pt>
              </c:strCache>
            </c:strRef>
          </c:cat>
          <c:val>
            <c:numRef>
              <c:f>Sheet1!$C$17:$C$20</c:f>
              <c:numCache>
                <c:formatCode>General</c:formatCode>
                <c:ptCount val="3"/>
                <c:pt idx="0">
                  <c:v>2</c:v>
                </c:pt>
                <c:pt idx="1">
                  <c:v>5</c:v>
                </c:pt>
                <c:pt idx="2">
                  <c:v>4</c:v>
                </c:pt>
              </c:numCache>
            </c:numRef>
          </c:val>
          <c:extLst>
            <c:ext xmlns:c16="http://schemas.microsoft.com/office/drawing/2014/chart" uri="{C3380CC4-5D6E-409C-BE32-E72D297353CC}">
              <c16:uniqueId val="{00000006-7A8E-442A-91CF-DF669FE7950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1600"/>
              <a:t>PROGRESS</a:t>
            </a:r>
            <a:r>
              <a:rPr lang="en-US" sz="1600" baseline="0"/>
              <a:t> CHART</a:t>
            </a:r>
          </a:p>
        </c:rich>
      </c:tx>
      <c:layout>
        <c:manualLayout>
          <c:xMode val="edge"/>
          <c:yMode val="edge"/>
          <c:x val="0.23003754738990956"/>
          <c:y val="5.1097803564028189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116360454943125E-2"/>
          <c:y val="0.34227305264527885"/>
          <c:w val="0.8232101195683873"/>
          <c:h val="0.4412123381271556"/>
        </c:manualLayout>
      </c:layout>
      <c:barChart>
        <c:barDir val="bar"/>
        <c:grouping val="clustered"/>
        <c:varyColors val="0"/>
        <c:ser>
          <c:idx val="0"/>
          <c:order val="0"/>
          <c:tx>
            <c:strRef>
              <c:f>Sheet1!$H$15</c:f>
              <c:strCache>
                <c:ptCount val="1"/>
                <c:pt idx="0">
                  <c:v>Average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ln>
              <a:effectLst/>
            </c:spPr>
            <c:trendlineType val="linear"/>
            <c:dispRSqr val="0"/>
            <c:dispEq val="0"/>
          </c:trendline>
          <c:trendline>
            <c:spPr>
              <a:ln w="19050" cap="rnd">
                <a:solidFill>
                  <a:schemeClr val="accent2"/>
                </a:solidFill>
              </a:ln>
              <a:effectLst/>
            </c:spPr>
            <c:trendlineType val="exp"/>
            <c:dispRSqr val="0"/>
            <c:dispEq val="0"/>
          </c:trendline>
          <c:trendline>
            <c:spPr>
              <a:ln w="19050" cap="rnd">
                <a:solidFill>
                  <a:schemeClr val="accent2"/>
                </a:solidFill>
              </a:ln>
              <a:effectLst/>
            </c:spPr>
            <c:trendlineType val="linear"/>
            <c:forward val="2"/>
            <c:dispRSqr val="0"/>
            <c:dispEq val="0"/>
          </c:trendline>
          <c:trendline>
            <c:spPr>
              <a:ln w="19050" cap="rnd">
                <a:solidFill>
                  <a:schemeClr val="accent2"/>
                </a:solidFill>
              </a:ln>
              <a:effectLst/>
            </c:spPr>
            <c:trendlineType val="linear"/>
            <c:dispRSqr val="0"/>
            <c:dispEq val="0"/>
          </c:trendline>
          <c:val>
            <c:numRef>
              <c:f>Sheet1!$H$16</c:f>
              <c:numCache>
                <c:formatCode>0%</c:formatCode>
                <c:ptCount val="1"/>
                <c:pt idx="0">
                  <c:v>0.38636363636363635</c:v>
                </c:pt>
              </c:numCache>
            </c:numRef>
          </c:val>
          <c:extLst>
            <c:ext xmlns:c16="http://schemas.microsoft.com/office/drawing/2014/chart" uri="{C3380CC4-5D6E-409C-BE32-E72D297353CC}">
              <c16:uniqueId val="{00000000-59E4-4640-B1D4-302400885BF1}"/>
            </c:ext>
          </c:extLst>
        </c:ser>
        <c:dLbls>
          <c:dLblPos val="outEnd"/>
          <c:showLegendKey val="0"/>
          <c:showVal val="1"/>
          <c:showCatName val="0"/>
          <c:showSerName val="0"/>
          <c:showPercent val="0"/>
          <c:showBubbleSize val="0"/>
        </c:dLbls>
        <c:gapWidth val="115"/>
        <c:overlap val="-20"/>
        <c:axId val="536910920"/>
        <c:axId val="536911640"/>
      </c:barChart>
      <c:catAx>
        <c:axId val="53691092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11640"/>
        <c:crosses val="autoZero"/>
        <c:auto val="1"/>
        <c:lblAlgn val="ctr"/>
        <c:lblOffset val="100"/>
        <c:noMultiLvlLbl val="0"/>
      </c:catAx>
      <c:valAx>
        <c:axId val="53691164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10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r>
              <a:rPr lang="en-US"/>
              <a:t>Task By Priority</a:t>
            </a:r>
          </a:p>
        </c:rich>
      </c:tx>
      <c:layout>
        <c:manualLayout>
          <c:xMode val="edge"/>
          <c:yMode val="edge"/>
          <c:x val="0.15300221180217644"/>
          <c:y val="5.0553654615162633E-2"/>
        </c:manualLayout>
      </c:layout>
      <c:overlay val="0"/>
      <c:spPr>
        <a:noFill/>
        <a:ln>
          <a:noFill/>
        </a:ln>
        <a:effectLst/>
      </c:spPr>
      <c:txPr>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860302574537732E-3"/>
          <c:y val="0.18488312652017974"/>
          <c:w val="0.66326685212252656"/>
          <c:h val="0.69100643510931692"/>
        </c:manualLayout>
      </c:layout>
      <c:barChart>
        <c:barDir val="col"/>
        <c:grouping val="stacked"/>
        <c:varyColors val="0"/>
        <c:ser>
          <c:idx val="0"/>
          <c:order val="0"/>
          <c:tx>
            <c:v>Done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High</c:v>
              </c:pt>
              <c:pt idx="1">
                <c:v>Low</c:v>
              </c:pt>
              <c:pt idx="2">
                <c:v>Medium</c:v>
              </c:pt>
              <c:pt idx="3">
                <c:v>(blank)</c:v>
              </c:pt>
            </c:strLit>
          </c:cat>
          <c:val>
            <c:numLit>
              <c:formatCode>General</c:formatCode>
              <c:ptCount val="4"/>
              <c:pt idx="0">
                <c:v>1</c:v>
              </c:pt>
              <c:pt idx="1">
                <c:v>0</c:v>
              </c:pt>
              <c:pt idx="2">
                <c:v>1</c:v>
              </c:pt>
              <c:pt idx="3">
                <c:v>0</c:v>
              </c:pt>
            </c:numLit>
          </c:val>
          <c:extLst>
            <c:ext xmlns:c16="http://schemas.microsoft.com/office/drawing/2014/chart" uri="{C3380CC4-5D6E-409C-BE32-E72D297353CC}">
              <c16:uniqueId val="{00000000-2DB7-4275-96A7-FE0C8E669A62}"/>
            </c:ext>
          </c:extLst>
        </c:ser>
        <c:ser>
          <c:idx val="1"/>
          <c:order val="1"/>
          <c:tx>
            <c:v>In Progress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High</c:v>
              </c:pt>
              <c:pt idx="1">
                <c:v>Low</c:v>
              </c:pt>
              <c:pt idx="2">
                <c:v>Medium</c:v>
              </c:pt>
              <c:pt idx="3">
                <c:v>(blank)</c:v>
              </c:pt>
            </c:strLit>
          </c:cat>
          <c:val>
            <c:numLit>
              <c:formatCode>General</c:formatCode>
              <c:ptCount val="4"/>
              <c:pt idx="0">
                <c:v>2</c:v>
              </c:pt>
              <c:pt idx="1">
                <c:v>1</c:v>
              </c:pt>
              <c:pt idx="2">
                <c:v>2</c:v>
              </c:pt>
              <c:pt idx="3">
                <c:v>0</c:v>
              </c:pt>
            </c:numLit>
          </c:val>
          <c:extLst>
            <c:ext xmlns:c16="http://schemas.microsoft.com/office/drawing/2014/chart" uri="{C3380CC4-5D6E-409C-BE32-E72D297353CC}">
              <c16:uniqueId val="{00000001-2DB7-4275-96A7-FE0C8E669A62}"/>
            </c:ext>
          </c:extLst>
        </c:ser>
        <c:ser>
          <c:idx val="2"/>
          <c:order val="2"/>
          <c:tx>
            <c:v>To do</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High</c:v>
              </c:pt>
              <c:pt idx="1">
                <c:v>Low</c:v>
              </c:pt>
              <c:pt idx="2">
                <c:v>Medium</c:v>
              </c:pt>
              <c:pt idx="3">
                <c:v>(blank)</c:v>
              </c:pt>
            </c:strLit>
          </c:cat>
          <c:val>
            <c:numLit>
              <c:formatCode>General</c:formatCode>
              <c:ptCount val="4"/>
              <c:pt idx="0">
                <c:v>2</c:v>
              </c:pt>
              <c:pt idx="1">
                <c:v>1</c:v>
              </c:pt>
              <c:pt idx="2">
                <c:v>1</c:v>
              </c:pt>
              <c:pt idx="3">
                <c:v>0</c:v>
              </c:pt>
            </c:numLit>
          </c:val>
          <c:extLst>
            <c:ext xmlns:c16="http://schemas.microsoft.com/office/drawing/2014/chart" uri="{C3380CC4-5D6E-409C-BE32-E72D297353CC}">
              <c16:uniqueId val="{00000002-2DB7-4275-96A7-FE0C8E669A62}"/>
            </c:ext>
          </c:extLst>
        </c:ser>
        <c:ser>
          <c:idx val="3"/>
          <c:order val="3"/>
          <c:tx>
            <c:v>(blank)</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High</c:v>
              </c:pt>
              <c:pt idx="1">
                <c:v>Low</c:v>
              </c:pt>
              <c:pt idx="2">
                <c:v>Medium</c:v>
              </c:pt>
              <c:pt idx="3">
                <c:v>(blank)</c:v>
              </c:pt>
            </c:strLit>
          </c:cat>
          <c:val>
            <c:numLit>
              <c:formatCode>General</c:formatCode>
              <c:ptCount val="4"/>
              <c:pt idx="0">
                <c:v>0</c:v>
              </c:pt>
              <c:pt idx="1">
                <c:v>0</c:v>
              </c:pt>
              <c:pt idx="2">
                <c:v>0</c:v>
              </c:pt>
              <c:pt idx="3">
                <c:v>0</c:v>
              </c:pt>
            </c:numLit>
          </c:val>
          <c:extLst>
            <c:ext xmlns:c16="http://schemas.microsoft.com/office/drawing/2014/chart" uri="{C3380CC4-5D6E-409C-BE32-E72D297353CC}">
              <c16:uniqueId val="{00000005-2DB7-4275-96A7-FE0C8E669A62}"/>
            </c:ext>
          </c:extLst>
        </c:ser>
        <c:dLbls>
          <c:dLblPos val="ctr"/>
          <c:showLegendKey val="0"/>
          <c:showVal val="1"/>
          <c:showCatName val="0"/>
          <c:showSerName val="0"/>
          <c:showPercent val="0"/>
          <c:showBubbleSize val="0"/>
        </c:dLbls>
        <c:gapWidth val="79"/>
        <c:overlap val="100"/>
        <c:axId val="536898680"/>
        <c:axId val="536903720"/>
      </c:barChart>
      <c:catAx>
        <c:axId val="53689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6903720"/>
        <c:crosses val="autoZero"/>
        <c:auto val="1"/>
        <c:lblAlgn val="ctr"/>
        <c:lblOffset val="100"/>
        <c:noMultiLvlLbl val="0"/>
      </c:catAx>
      <c:valAx>
        <c:axId val="536903720"/>
        <c:scaling>
          <c:orientation val="minMax"/>
        </c:scaling>
        <c:delete val="1"/>
        <c:axPos val="l"/>
        <c:numFmt formatCode="General" sourceLinked="1"/>
        <c:majorTickMark val="none"/>
        <c:minorTickMark val="none"/>
        <c:tickLblPos val="nextTo"/>
        <c:crossAx val="53689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Task Completion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2"/>
            </a:solidFill>
            <a:ln>
              <a:noFill/>
            </a:ln>
            <a:effectLst/>
          </c:spPr>
          <c:cat>
            <c:strLit>
              <c:ptCount val="6"/>
              <c:pt idx="0">
                <c:v>Aug-2025</c:v>
              </c:pt>
              <c:pt idx="1">
                <c:v>Dec-2025</c:v>
              </c:pt>
              <c:pt idx="2">
                <c:v>Jul-2025</c:v>
              </c:pt>
              <c:pt idx="3">
                <c:v>Nov-2025</c:v>
              </c:pt>
              <c:pt idx="4">
                <c:v>Oct-2025</c:v>
              </c:pt>
              <c:pt idx="5">
                <c:v>Sep-2025</c:v>
              </c:pt>
            </c:strLit>
          </c:cat>
          <c:val>
            <c:numLit>
              <c:formatCode>General</c:formatCode>
              <c:ptCount val="6"/>
              <c:pt idx="0">
                <c:v>1</c:v>
              </c:pt>
              <c:pt idx="1">
                <c:v>1</c:v>
              </c:pt>
              <c:pt idx="2">
                <c:v>2</c:v>
              </c:pt>
              <c:pt idx="3">
                <c:v>1</c:v>
              </c:pt>
              <c:pt idx="4">
                <c:v>2</c:v>
              </c:pt>
              <c:pt idx="5">
                <c:v>4</c:v>
              </c:pt>
            </c:numLit>
          </c:val>
          <c:extLst>
            <c:ext xmlns:c16="http://schemas.microsoft.com/office/drawing/2014/chart" uri="{C3380CC4-5D6E-409C-BE32-E72D297353CC}">
              <c16:uniqueId val="{00000000-40E9-4B42-822C-D6500F4A5DE1}"/>
            </c:ext>
          </c:extLst>
        </c:ser>
        <c:dLbls>
          <c:showLegendKey val="0"/>
          <c:showVal val="0"/>
          <c:showCatName val="0"/>
          <c:showSerName val="0"/>
          <c:showPercent val="0"/>
          <c:showBubbleSize val="0"/>
        </c:dLbls>
        <c:axId val="530809456"/>
        <c:axId val="530808736"/>
      </c:areaChart>
      <c:catAx>
        <c:axId val="530809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08736"/>
        <c:crosses val="autoZero"/>
        <c:auto val="1"/>
        <c:lblAlgn val="ctr"/>
        <c:lblOffset val="100"/>
        <c:noMultiLvlLbl val="0"/>
      </c:catAx>
      <c:valAx>
        <c:axId val="53080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094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6350</xdr:colOff>
      <xdr:row>7</xdr:row>
      <xdr:rowOff>38100</xdr:rowOff>
    </xdr:from>
    <xdr:to>
      <xdr:col>9</xdr:col>
      <xdr:colOff>476250</xdr:colOff>
      <xdr:row>20</xdr:row>
      <xdr:rowOff>168275</xdr:rowOff>
    </xdr:to>
    <mc:AlternateContent xmlns:mc="http://schemas.openxmlformats.org/markup-compatibility/2006">
      <mc:Choice xmlns:a14="http://schemas.microsoft.com/office/drawing/2010/main" Requires="a14">
        <xdr:graphicFrame macro="">
          <xdr:nvGraphicFramePr>
            <xdr:cNvPr id="2" name="Completion Month 2">
              <a:extLst>
                <a:ext uri="{FF2B5EF4-FFF2-40B4-BE49-F238E27FC236}">
                  <a16:creationId xmlns:a16="http://schemas.microsoft.com/office/drawing/2014/main" id="{013FA499-9A7F-474B-8794-1A8A1B504A8B}"/>
                </a:ext>
              </a:extLst>
            </xdr:cNvPr>
            <xdr:cNvGraphicFramePr/>
          </xdr:nvGraphicFramePr>
          <xdr:xfrm>
            <a:off x="0" y="0"/>
            <a:ext cx="0" cy="0"/>
          </xdr:xfrm>
          <a:graphic>
            <a:graphicData uri="http://schemas.microsoft.com/office/drawing/2010/slicer">
              <sle:slicer xmlns:sle="http://schemas.microsoft.com/office/drawing/2010/slicer" name="Completion Month 2"/>
            </a:graphicData>
          </a:graphic>
        </xdr:graphicFrame>
      </mc:Choice>
      <mc:Fallback>
        <xdr:sp macro="" textlink="">
          <xdr:nvSpPr>
            <xdr:cNvPr id="0" name=""/>
            <xdr:cNvSpPr>
              <a:spLocks noTextEdit="1"/>
            </xdr:cNvSpPr>
          </xdr:nvSpPr>
          <xdr:spPr>
            <a:xfrm>
              <a:off x="5537200" y="132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2</xdr:col>
      <xdr:colOff>146050</xdr:colOff>
      <xdr:row>0</xdr:row>
      <xdr:rowOff>0</xdr:rowOff>
    </xdr:from>
    <xdr:ext cx="10229850" cy="482600"/>
    <xdr:sp macro="" textlink="">
      <xdr:nvSpPr>
        <xdr:cNvPr id="2" name="TextBox 1">
          <a:extLst>
            <a:ext uri="{FF2B5EF4-FFF2-40B4-BE49-F238E27FC236}">
              <a16:creationId xmlns:a16="http://schemas.microsoft.com/office/drawing/2014/main" id="{508801C4-6482-48EB-BB31-FBB51BC1D614}"/>
            </a:ext>
          </a:extLst>
        </xdr:cNvPr>
        <xdr:cNvSpPr txBox="1"/>
      </xdr:nvSpPr>
      <xdr:spPr>
        <a:xfrm>
          <a:off x="1371600" y="0"/>
          <a:ext cx="10229850" cy="4826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200" b="1"/>
            <a:t>AVIONICS</a:t>
          </a:r>
          <a:r>
            <a:rPr lang="en-US" sz="3200" b="1" baseline="0"/>
            <a:t> TASK TRACKER DASHBOARD</a:t>
          </a:r>
          <a:endParaRPr lang="en-US" sz="3200" b="1"/>
        </a:p>
      </xdr:txBody>
    </xdr:sp>
    <xdr:clientData/>
  </xdr:oneCellAnchor>
  <xdr:oneCellAnchor>
    <xdr:from>
      <xdr:col>6</xdr:col>
      <xdr:colOff>171450</xdr:colOff>
      <xdr:row>4</xdr:row>
      <xdr:rowOff>6350</xdr:rowOff>
    </xdr:from>
    <xdr:ext cx="1981200" cy="615950"/>
    <xdr:sp macro="" textlink="pivots!B6">
      <xdr:nvSpPr>
        <xdr:cNvPr id="4" name="TextBox 3">
          <a:extLst>
            <a:ext uri="{FF2B5EF4-FFF2-40B4-BE49-F238E27FC236}">
              <a16:creationId xmlns:a16="http://schemas.microsoft.com/office/drawing/2014/main" id="{9FACC84C-D602-4320-B0FD-D17F7C13A759}"/>
            </a:ext>
          </a:extLst>
        </xdr:cNvPr>
        <xdr:cNvSpPr txBox="1"/>
      </xdr:nvSpPr>
      <xdr:spPr>
        <a:xfrm>
          <a:off x="3835400" y="742950"/>
          <a:ext cx="1981200" cy="615950"/>
        </a:xfrm>
        <a:prstGeom prst="rect">
          <a:avLst/>
        </a:prstGeom>
        <a:solidFill>
          <a:schemeClr val="accent2"/>
        </a:solidFill>
        <a:scene3d>
          <a:camera prst="orthographicFront"/>
          <a:lightRig rig="threePt" dir="t"/>
        </a:scene3d>
        <a:sp3d>
          <a:bevel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545D1E8-BA61-4434-B15C-C41A4C0CFD06}" type="TxLink">
            <a:rPr lang="en-US" sz="1100" b="0" i="0" u="none" strike="noStrike">
              <a:solidFill>
                <a:srgbClr val="000000"/>
              </a:solidFill>
              <a:latin typeface="Calibri"/>
              <a:cs typeface="Calibri"/>
            </a:rPr>
            <a:pPr/>
            <a:t>11</a:t>
          </a:fld>
          <a:endParaRPr lang="en-US" sz="1100"/>
        </a:p>
      </xdr:txBody>
    </xdr:sp>
    <xdr:clientData/>
  </xdr:oneCellAnchor>
  <xdr:oneCellAnchor>
    <xdr:from>
      <xdr:col>9</xdr:col>
      <xdr:colOff>393700</xdr:colOff>
      <xdr:row>4</xdr:row>
      <xdr:rowOff>6350</xdr:rowOff>
    </xdr:from>
    <xdr:ext cx="2070100" cy="635000"/>
    <xdr:sp macro="" textlink="pivots!B2">
      <xdr:nvSpPr>
        <xdr:cNvPr id="5" name="TextBox 4">
          <a:extLst>
            <a:ext uri="{FF2B5EF4-FFF2-40B4-BE49-F238E27FC236}">
              <a16:creationId xmlns:a16="http://schemas.microsoft.com/office/drawing/2014/main" id="{9E1E7D54-E2EE-4D89-808A-6029F4CEA967}"/>
            </a:ext>
          </a:extLst>
        </xdr:cNvPr>
        <xdr:cNvSpPr txBox="1"/>
      </xdr:nvSpPr>
      <xdr:spPr>
        <a:xfrm>
          <a:off x="5886450" y="742950"/>
          <a:ext cx="2070100" cy="635000"/>
        </a:xfrm>
        <a:prstGeom prst="rect">
          <a:avLst/>
        </a:prstGeom>
        <a:solidFill>
          <a:schemeClr val="accent2"/>
        </a:solidFill>
        <a:scene3d>
          <a:camera prst="orthographicFront"/>
          <a:lightRig rig="threePt" dir="t"/>
        </a:scene3d>
        <a:sp3d>
          <a:bevel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2F796CA-EB00-4D1D-81CE-F22C02E9F7B8}" type="TxLink">
            <a:rPr lang="en-US" sz="1100" b="0" i="0" u="none" strike="noStrike">
              <a:solidFill>
                <a:srgbClr val="000000"/>
              </a:solidFill>
              <a:latin typeface="Calibri"/>
              <a:cs typeface="Calibri"/>
            </a:rPr>
            <a:pPr/>
            <a:t>39%</a:t>
          </a:fld>
          <a:endParaRPr lang="en-US" sz="1100"/>
        </a:p>
      </xdr:txBody>
    </xdr:sp>
    <xdr:clientData/>
  </xdr:oneCellAnchor>
  <xdr:twoCellAnchor editAs="oneCell">
    <xdr:from>
      <xdr:col>0</xdr:col>
      <xdr:colOff>31750</xdr:colOff>
      <xdr:row>0</xdr:row>
      <xdr:rowOff>31750</xdr:rowOff>
    </xdr:from>
    <xdr:to>
      <xdr:col>2</xdr:col>
      <xdr:colOff>139700</xdr:colOff>
      <xdr:row>3</xdr:row>
      <xdr:rowOff>101600</xdr:rowOff>
    </xdr:to>
    <xdr:pic>
      <xdr:nvPicPr>
        <xdr:cNvPr id="6" name="Picture 5">
          <a:extLst>
            <a:ext uri="{FF2B5EF4-FFF2-40B4-BE49-F238E27FC236}">
              <a16:creationId xmlns:a16="http://schemas.microsoft.com/office/drawing/2014/main" id="{83B55341-3B9C-48B5-9DA0-B9E5B28F4D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 y="31750"/>
          <a:ext cx="1333500" cy="62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31750</xdr:colOff>
      <xdr:row>16</xdr:row>
      <xdr:rowOff>0</xdr:rowOff>
    </xdr:from>
    <xdr:to>
      <xdr:col>2</xdr:col>
      <xdr:colOff>6350</xdr:colOff>
      <xdr:row>22</xdr:row>
      <xdr:rowOff>31750</xdr:rowOff>
    </xdr:to>
    <mc:AlternateContent xmlns:mc="http://schemas.openxmlformats.org/markup-compatibility/2006" xmlns:a14="http://schemas.microsoft.com/office/drawing/2010/main">
      <mc:Choice Requires="a14">
        <xdr:graphicFrame macro="">
          <xdr:nvGraphicFramePr>
            <xdr:cNvPr id="7" name="STATUS 1">
              <a:extLst>
                <a:ext uri="{FF2B5EF4-FFF2-40B4-BE49-F238E27FC236}">
                  <a16:creationId xmlns:a16="http://schemas.microsoft.com/office/drawing/2014/main" id="{A6A74E6F-AADF-4250-B5F2-B11F557901AE}"/>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1750" y="2946400"/>
              <a:ext cx="120015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31751</xdr:colOff>
      <xdr:row>7</xdr:row>
      <xdr:rowOff>107950</xdr:rowOff>
    </xdr:from>
    <xdr:to>
      <xdr:col>4</xdr:col>
      <xdr:colOff>260350</xdr:colOff>
      <xdr:row>16</xdr:row>
      <xdr:rowOff>0</xdr:rowOff>
    </xdr:to>
    <xdr:graphicFrame macro="">
      <xdr:nvGraphicFramePr>
        <xdr:cNvPr id="9" name="Chart 8">
          <a:extLst>
            <a:ext uri="{FF2B5EF4-FFF2-40B4-BE49-F238E27FC236}">
              <a16:creationId xmlns:a16="http://schemas.microsoft.com/office/drawing/2014/main" id="{68AD75E5-39D1-4009-A614-463CE3BAE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7</xdr:row>
      <xdr:rowOff>120650</xdr:rowOff>
    </xdr:from>
    <xdr:to>
      <xdr:col>8</xdr:col>
      <xdr:colOff>590550</xdr:colOff>
      <xdr:row>20</xdr:row>
      <xdr:rowOff>139700</xdr:rowOff>
    </xdr:to>
    <xdr:graphicFrame macro="">
      <xdr:nvGraphicFramePr>
        <xdr:cNvPr id="10" name="Chart 9">
          <a:extLst>
            <a:ext uri="{FF2B5EF4-FFF2-40B4-BE49-F238E27FC236}">
              <a16:creationId xmlns:a16="http://schemas.microsoft.com/office/drawing/2014/main" id="{D68AF674-9AAB-4D64-9B6A-6EC0445FD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19050</xdr:colOff>
      <xdr:row>7</xdr:row>
      <xdr:rowOff>133350</xdr:rowOff>
    </xdr:from>
    <xdr:to>
      <xdr:col>13</xdr:col>
      <xdr:colOff>406400</xdr:colOff>
      <xdr:row>20</xdr:row>
      <xdr:rowOff>165100</xdr:rowOff>
    </xdr:to>
    <xdr:graphicFrame macro="">
      <xdr:nvGraphicFramePr>
        <xdr:cNvPr id="11" name="Chart 10">
          <a:extLst>
            <a:ext uri="{FF2B5EF4-FFF2-40B4-BE49-F238E27FC236}">
              <a16:creationId xmlns:a16="http://schemas.microsoft.com/office/drawing/2014/main" id="{1F42D582-8325-437A-862B-43A7BAFAC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101600</xdr:colOff>
      <xdr:row>4</xdr:row>
      <xdr:rowOff>0</xdr:rowOff>
    </xdr:from>
    <xdr:ext cx="1822450" cy="635000"/>
    <xdr:sp macro="" textlink="Sheet1!D20">
      <xdr:nvSpPr>
        <xdr:cNvPr id="12" name="TextBox 11">
          <a:extLst>
            <a:ext uri="{FF2B5EF4-FFF2-40B4-BE49-F238E27FC236}">
              <a16:creationId xmlns:a16="http://schemas.microsoft.com/office/drawing/2014/main" id="{7A38BB70-D25D-D46E-38BD-EBDE60A13344}"/>
            </a:ext>
          </a:extLst>
        </xdr:cNvPr>
        <xdr:cNvSpPr txBox="1"/>
      </xdr:nvSpPr>
      <xdr:spPr>
        <a:xfrm>
          <a:off x="1936750" y="736600"/>
          <a:ext cx="1822450" cy="635000"/>
        </a:xfrm>
        <a:prstGeom prst="rect">
          <a:avLst/>
        </a:prstGeom>
        <a:solidFill>
          <a:schemeClr val="accent2"/>
        </a:solidFill>
        <a:scene3d>
          <a:camera prst="orthographicFront"/>
          <a:lightRig rig="threePt" dir="t"/>
        </a:scene3d>
        <a:sp3d>
          <a:bevel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81B44C4-4E5C-442C-B871-099FD43461EB}" type="TxLink">
            <a:rPr lang="en-US" sz="1100" b="0" i="0" u="none" strike="noStrike">
              <a:ln>
                <a:noFill/>
              </a:ln>
              <a:solidFill>
                <a:schemeClr val="tx1"/>
              </a:solidFill>
              <a:latin typeface="Calibri"/>
              <a:cs typeface="Calibri"/>
            </a:rPr>
            <a:pPr/>
            <a:t>Done: 2
In Progress: 5
To Do: 4</a:t>
          </a:fld>
          <a:endParaRPr lang="en-US" sz="1100" b="1">
            <a:ln>
              <a:noFill/>
            </a:ln>
            <a:solidFill>
              <a:schemeClr val="tx1"/>
            </a:solidFill>
          </a:endParaRPr>
        </a:p>
      </xdr:txBody>
    </xdr:sp>
    <xdr:clientData/>
  </xdr:oneCellAnchor>
  <xdr:oneCellAnchor>
    <xdr:from>
      <xdr:col>3</xdr:col>
      <xdr:colOff>323850</xdr:colOff>
      <xdr:row>2</xdr:row>
      <xdr:rowOff>152400</xdr:rowOff>
    </xdr:from>
    <xdr:ext cx="1530350" cy="298450"/>
    <xdr:sp macro="" textlink="">
      <xdr:nvSpPr>
        <xdr:cNvPr id="13" name="TextBox 12">
          <a:extLst>
            <a:ext uri="{FF2B5EF4-FFF2-40B4-BE49-F238E27FC236}">
              <a16:creationId xmlns:a16="http://schemas.microsoft.com/office/drawing/2014/main" id="{C306CBFF-4026-1610-94EA-2033D1D55EA3}"/>
            </a:ext>
          </a:extLst>
        </xdr:cNvPr>
        <xdr:cNvSpPr txBox="1"/>
      </xdr:nvSpPr>
      <xdr:spPr>
        <a:xfrm>
          <a:off x="2159000" y="520700"/>
          <a:ext cx="1530350" cy="29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TASK OVERVIEW</a:t>
          </a:r>
        </a:p>
      </xdr:txBody>
    </xdr:sp>
    <xdr:clientData/>
  </xdr:oneCellAnchor>
  <xdr:oneCellAnchor>
    <xdr:from>
      <xdr:col>10</xdr:col>
      <xdr:colOff>146050</xdr:colOff>
      <xdr:row>2</xdr:row>
      <xdr:rowOff>139700</xdr:rowOff>
    </xdr:from>
    <xdr:ext cx="1498600" cy="330200"/>
    <xdr:sp macro="" textlink="">
      <xdr:nvSpPr>
        <xdr:cNvPr id="14" name="TextBox 13">
          <a:extLst>
            <a:ext uri="{FF2B5EF4-FFF2-40B4-BE49-F238E27FC236}">
              <a16:creationId xmlns:a16="http://schemas.microsoft.com/office/drawing/2014/main" id="{B6E60D3D-652C-C64B-B1C4-11DE8BD8F973}"/>
            </a:ext>
          </a:extLst>
        </xdr:cNvPr>
        <xdr:cNvSpPr txBox="1"/>
      </xdr:nvSpPr>
      <xdr:spPr>
        <a:xfrm>
          <a:off x="6248400" y="508000"/>
          <a:ext cx="1498600" cy="330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t>Average Progress</a:t>
          </a:r>
        </a:p>
      </xdr:txBody>
    </xdr:sp>
    <xdr:clientData/>
  </xdr:oneCellAnchor>
  <xdr:oneCellAnchor>
    <xdr:from>
      <xdr:col>7</xdr:col>
      <xdr:colOff>25400</xdr:colOff>
      <xdr:row>2</xdr:row>
      <xdr:rowOff>165100</xdr:rowOff>
    </xdr:from>
    <xdr:ext cx="958850" cy="241300"/>
    <xdr:sp macro="" textlink="">
      <xdr:nvSpPr>
        <xdr:cNvPr id="15" name="TextBox 14">
          <a:extLst>
            <a:ext uri="{FF2B5EF4-FFF2-40B4-BE49-F238E27FC236}">
              <a16:creationId xmlns:a16="http://schemas.microsoft.com/office/drawing/2014/main" id="{6937C8ED-FE88-0FA7-F9A4-54445A2739F7}"/>
            </a:ext>
          </a:extLst>
        </xdr:cNvPr>
        <xdr:cNvSpPr txBox="1"/>
      </xdr:nvSpPr>
      <xdr:spPr>
        <a:xfrm>
          <a:off x="4298950" y="533400"/>
          <a:ext cx="95885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TOTAL TASK</a:t>
          </a:r>
        </a:p>
      </xdr:txBody>
    </xdr:sp>
    <xdr:clientData/>
  </xdr:oneCellAnchor>
  <xdr:twoCellAnchor>
    <xdr:from>
      <xdr:col>13</xdr:col>
      <xdr:colOff>457200</xdr:colOff>
      <xdr:row>7</xdr:row>
      <xdr:rowOff>139700</xdr:rowOff>
    </xdr:from>
    <xdr:to>
      <xdr:col>19</xdr:col>
      <xdr:colOff>76200</xdr:colOff>
      <xdr:row>21</xdr:row>
      <xdr:rowOff>6350</xdr:rowOff>
    </xdr:to>
    <xdr:graphicFrame macro="">
      <xdr:nvGraphicFramePr>
        <xdr:cNvPr id="3" name="Chart 2">
          <a:extLst>
            <a:ext uri="{FF2B5EF4-FFF2-40B4-BE49-F238E27FC236}">
              <a16:creationId xmlns:a16="http://schemas.microsoft.com/office/drawing/2014/main" id="{C7DBA6D3-1496-4106-BEF6-2BF62E56C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19050</xdr:colOff>
      <xdr:row>16</xdr:row>
      <xdr:rowOff>31751</xdr:rowOff>
    </xdr:from>
    <xdr:to>
      <xdr:col>4</xdr:col>
      <xdr:colOff>266700</xdr:colOff>
      <xdr:row>21</xdr:row>
      <xdr:rowOff>177800</xdr:rowOff>
    </xdr:to>
    <mc:AlternateContent xmlns:mc="http://schemas.openxmlformats.org/markup-compatibility/2006" xmlns:a14="http://schemas.microsoft.com/office/drawing/2010/main">
      <mc:Choice Requires="a14">
        <xdr:graphicFrame macro="">
          <xdr:nvGraphicFramePr>
            <xdr:cNvPr id="8" name="Completion Month 1">
              <a:extLst>
                <a:ext uri="{FF2B5EF4-FFF2-40B4-BE49-F238E27FC236}">
                  <a16:creationId xmlns:a16="http://schemas.microsoft.com/office/drawing/2014/main" id="{86C9E058-35C4-49A9-9AB7-CC78A4DB4D17}"/>
                </a:ext>
              </a:extLst>
            </xdr:cNvPr>
            <xdr:cNvGraphicFramePr/>
          </xdr:nvGraphicFramePr>
          <xdr:xfrm>
            <a:off x="0" y="0"/>
            <a:ext cx="0" cy="0"/>
          </xdr:xfrm>
          <a:graphic>
            <a:graphicData uri="http://schemas.microsoft.com/office/drawing/2010/slicer">
              <sle:slicer xmlns:sle="http://schemas.microsoft.com/office/drawing/2010/slicer" name="Completion Month 1"/>
            </a:graphicData>
          </a:graphic>
        </xdr:graphicFrame>
      </mc:Choice>
      <mc:Fallback xmlns="">
        <xdr:sp macro="" textlink="">
          <xdr:nvSpPr>
            <xdr:cNvPr id="0" name=""/>
            <xdr:cNvSpPr>
              <a:spLocks noTextEdit="1"/>
            </xdr:cNvSpPr>
          </xdr:nvSpPr>
          <xdr:spPr>
            <a:xfrm>
              <a:off x="1244600" y="2978151"/>
              <a:ext cx="146685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16</xdr:col>
      <xdr:colOff>120650</xdr:colOff>
      <xdr:row>4</xdr:row>
      <xdr:rowOff>25400</xdr:rowOff>
    </xdr:from>
    <xdr:ext cx="1758950" cy="609600"/>
    <xdr:sp macro="" textlink="Sheet1!J19">
      <xdr:nvSpPr>
        <xdr:cNvPr id="16" name="TextBox 15">
          <a:extLst>
            <a:ext uri="{FF2B5EF4-FFF2-40B4-BE49-F238E27FC236}">
              <a16:creationId xmlns:a16="http://schemas.microsoft.com/office/drawing/2014/main" id="{8A83DCB2-8734-4639-ECEA-FBB801B1B5D6}"/>
            </a:ext>
          </a:extLst>
        </xdr:cNvPr>
        <xdr:cNvSpPr txBox="1"/>
      </xdr:nvSpPr>
      <xdr:spPr>
        <a:xfrm>
          <a:off x="9880600" y="762000"/>
          <a:ext cx="1758950" cy="609600"/>
        </a:xfrm>
        <a:prstGeom prst="rect">
          <a:avLst/>
        </a:prstGeom>
        <a:solidFill>
          <a:schemeClr val="accent2"/>
        </a:solidFill>
        <a:scene3d>
          <a:camera prst="orthographicFront"/>
          <a:lightRig rig="threePt" dir="t"/>
        </a:scene3d>
        <a:sp3d>
          <a:bevel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0ECB2BB-335E-4408-AD06-2959CFD17B1E}" type="TxLink">
            <a:rPr lang="en-US" sz="1100" b="1" i="0" u="none" strike="noStrike">
              <a:solidFill>
                <a:srgbClr val="000000"/>
              </a:solidFill>
              <a:latin typeface="Calibri"/>
              <a:cs typeface="Calibri"/>
            </a:rPr>
            <a:t>Last Updated: 13-Jul-2025</a:t>
          </a:fld>
          <a:endParaRPr lang="en-US" sz="1100"/>
        </a:p>
      </xdr:txBody>
    </xdr:sp>
    <xdr:clientData/>
  </xdr:oneCellAnchor>
  <xdr:oneCellAnchor>
    <xdr:from>
      <xdr:col>0</xdr:col>
      <xdr:colOff>50800</xdr:colOff>
      <xdr:row>4</xdr:row>
      <xdr:rowOff>6350</xdr:rowOff>
    </xdr:from>
    <xdr:ext cx="1822450" cy="603250"/>
    <xdr:sp macro="" textlink="">
      <xdr:nvSpPr>
        <xdr:cNvPr id="17" name="TextBox 16">
          <a:extLst>
            <a:ext uri="{FF2B5EF4-FFF2-40B4-BE49-F238E27FC236}">
              <a16:creationId xmlns:a16="http://schemas.microsoft.com/office/drawing/2014/main" id="{0F73E6F8-A947-C33C-16FB-AFB8C6F67913}"/>
            </a:ext>
          </a:extLst>
        </xdr:cNvPr>
        <xdr:cNvSpPr txBox="1"/>
      </xdr:nvSpPr>
      <xdr:spPr>
        <a:xfrm>
          <a:off x="50800" y="742950"/>
          <a:ext cx="1822450" cy="603250"/>
        </a:xfrm>
        <a:prstGeom prst="rect">
          <a:avLst/>
        </a:prstGeom>
        <a:solidFill>
          <a:schemeClr val="accent2"/>
        </a:solidFill>
        <a:scene3d>
          <a:camera prst="orthographicFront"/>
          <a:lightRig rig="threePt" dir="t"/>
        </a:scene3d>
        <a:sp3d>
          <a:bevel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Update Task Status Daily</a:t>
          </a:r>
        </a:p>
      </xdr:txBody>
    </xdr:sp>
    <xdr:clientData/>
  </xdr:oneCellAnchor>
  <xdr:oneCellAnchor>
    <xdr:from>
      <xdr:col>17</xdr:col>
      <xdr:colOff>114300</xdr:colOff>
      <xdr:row>0</xdr:row>
      <xdr:rowOff>0</xdr:rowOff>
    </xdr:from>
    <xdr:ext cx="1149350" cy="673100"/>
    <xdr:sp macro="" textlink="">
      <xdr:nvSpPr>
        <xdr:cNvPr id="18" name="TextBox 17">
          <a:extLst>
            <a:ext uri="{FF2B5EF4-FFF2-40B4-BE49-F238E27FC236}">
              <a16:creationId xmlns:a16="http://schemas.microsoft.com/office/drawing/2014/main" id="{95CB46B2-96D4-6CD9-0DE3-30A8BD69CC59}"/>
            </a:ext>
          </a:extLst>
        </xdr:cNvPr>
        <xdr:cNvSpPr txBox="1"/>
      </xdr:nvSpPr>
      <xdr:spPr>
        <a:xfrm>
          <a:off x="10483850" y="0"/>
          <a:ext cx="1149350" cy="673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800"/>
            <a:t>Prepared by: Alabi</a:t>
          </a:r>
          <a:r>
            <a:rPr lang="en-US" sz="800" baseline="0"/>
            <a:t> Timilehin</a:t>
          </a:r>
        </a:p>
        <a:p>
          <a:r>
            <a:rPr lang="en-US" sz="800" baseline="0"/>
            <a:t>Role: Avionics Engineer</a:t>
          </a:r>
          <a:endParaRPr lang="en-US" sz="800"/>
        </a:p>
      </xdr:txBody>
    </xdr:sp>
    <xdr:clientData/>
  </xdr:oneCellAnchor>
  <xdr:oneCellAnchor>
    <xdr:from>
      <xdr:col>13</xdr:col>
      <xdr:colOff>95250</xdr:colOff>
      <xdr:row>4</xdr:row>
      <xdr:rowOff>19050</xdr:rowOff>
    </xdr:from>
    <xdr:ext cx="1778000" cy="628650"/>
    <xdr:sp macro="" textlink="pivots!A15">
      <xdr:nvSpPr>
        <xdr:cNvPr id="19" name="TextBox 18">
          <a:extLst>
            <a:ext uri="{FF2B5EF4-FFF2-40B4-BE49-F238E27FC236}">
              <a16:creationId xmlns:a16="http://schemas.microsoft.com/office/drawing/2014/main" id="{4D7856B3-9322-9CA4-7BDB-92B3F1FC30E4}"/>
            </a:ext>
          </a:extLst>
        </xdr:cNvPr>
        <xdr:cNvSpPr txBox="1"/>
      </xdr:nvSpPr>
      <xdr:spPr>
        <a:xfrm>
          <a:off x="8026400" y="755650"/>
          <a:ext cx="1778000" cy="628650"/>
        </a:xfrm>
        <a:prstGeom prst="rect">
          <a:avLst/>
        </a:prstGeom>
        <a:solidFill>
          <a:schemeClr val="accent2"/>
        </a:solidFill>
        <a:scene3d>
          <a:camera prst="orthographicFront"/>
          <a:lightRig rig="threePt" dir="t"/>
        </a:scene3d>
        <a:sp3d>
          <a:bevel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F7BA157-9776-4D28-AD5A-0B6592ED7983}" type="TxLink">
            <a:rPr lang="en-US" sz="1100" b="1" i="0" u="none" strike="noStrike">
              <a:solidFill>
                <a:srgbClr val="000000"/>
              </a:solidFill>
              <a:latin typeface="Calibri"/>
              <a:cs typeface="Calibri"/>
            </a:rPr>
            <a:t>Overdue Tasks: 0</a:t>
          </a:fld>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MOND" refreshedDate="45848.712816898151" createdVersion="8" refreshedVersion="8" minRefreshableVersion="3" recordCount="1" xr:uid="{02DDDBC1-473F-44A0-A7E7-7244A4E29E66}">
  <cacheSource type="worksheet">
    <worksheetSource name="Table4"/>
  </cacheSource>
  <cacheFields count="1">
    <cacheField name="Average Progress" numFmtId="9">
      <sharedItems containsSemiMixedTypes="0" containsString="0" containsNumber="1" minValue="0.38636363636363635" maxValue="0.386363636363636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MOND" refreshedDate="45848.732063310184" createdVersion="8" refreshedVersion="8" minRefreshableVersion="3" recordCount="1" xr:uid="{1AA3BF1D-F54D-4690-91CD-F1E58D34D4F9}">
  <cacheSource type="worksheet">
    <worksheetSource name="Table6"/>
  </cacheSource>
  <cacheFields count="1">
    <cacheField name="Total Task" numFmtId="0">
      <sharedItems containsSemiMixedTypes="0" containsString="0" containsNumber="1" containsInteger="1" minValue="11" maxValue="1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MOND" refreshedDate="45849.510743749997" createdVersion="8" refreshedVersion="8" minRefreshableVersion="3" recordCount="11" xr:uid="{AF06D69B-F8CF-4964-ABC5-A9387B40D8A5}">
  <cacheSource type="worksheet">
    <worksheetSource name="Table3"/>
  </cacheSource>
  <cacheFields count="10">
    <cacheField name="TASK ID" numFmtId="164">
      <sharedItems containsSemiMixedTypes="0" containsString="0" containsNumber="1" containsInteger="1" minValue="1" maxValue="11"/>
    </cacheField>
    <cacheField name="TASK  NAME" numFmtId="0">
      <sharedItems/>
    </cacheField>
    <cacheField name="DESCRIPTION" numFmtId="0">
      <sharedItems/>
    </cacheField>
    <cacheField name="PRIORITY" numFmtId="0">
      <sharedItems containsBlank="1" count="4">
        <s v="High"/>
        <s v="Medium"/>
        <s v="Low"/>
        <m u="1"/>
      </sharedItems>
    </cacheField>
    <cacheField name="STATUS" numFmtId="0">
      <sharedItems containsBlank="1" count="4">
        <s v="In Progress"/>
        <s v="To do"/>
        <s v="Done"/>
        <m u="1"/>
      </sharedItems>
    </cacheField>
    <cacheField name="START DATE" numFmtId="14">
      <sharedItems containsSemiMixedTypes="0" containsNonDate="0" containsDate="1" containsString="0" minDate="2025-06-07T00:00:00" maxDate="2025-09-08T00:00:00"/>
    </cacheField>
    <cacheField name="DUE DATE" numFmtId="14">
      <sharedItems containsSemiMixedTypes="0" containsNonDate="0" containsDate="1" containsString="0" minDate="2025-07-07T00:00:00" maxDate="2025-12-08T00:00:00"/>
    </cacheField>
    <cacheField name="COMPLETION%" numFmtId="9">
      <sharedItems containsSemiMixedTypes="0" containsString="0" containsNumber="1" minValue="0" maxValue="1"/>
    </cacheField>
    <cacheField name="REMARKS" numFmtId="0">
      <sharedItems/>
    </cacheField>
    <cacheField name="Completion Month" numFmtId="0">
      <sharedItems count="6">
        <s v="Sep-2025"/>
        <s v="Oct-2025"/>
        <s v="Aug-2025"/>
        <s v="Nov-2025"/>
        <s v="Jul-2025"/>
        <s v="Dec-2025"/>
      </sharedItems>
    </cacheField>
  </cacheFields>
  <extLst>
    <ext xmlns:x14="http://schemas.microsoft.com/office/spreadsheetml/2009/9/main" uri="{725AE2AE-9491-48be-B2B4-4EB974FC3084}">
      <x14:pivotCacheDefinition pivotCacheId="1375524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0.386363636363636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1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n v="1"/>
    <s v="Inspect pilot tubes"/>
    <s v="Check for blockages or leaks on aircraft #Q400-12"/>
    <x v="0"/>
    <x v="0"/>
    <d v="2025-07-07T00:00:00"/>
    <d v="2025-09-07T00:00:00"/>
    <n v="0.5"/>
    <s v="Waiting for test flight"/>
    <x v="0"/>
  </r>
  <r>
    <n v="2"/>
    <s v="Update NAV Database"/>
    <s v="Upload latest nav data to FMS for fleet aircraft"/>
    <x v="1"/>
    <x v="1"/>
    <d v="2025-07-07T00:00:00"/>
    <d v="2025-10-07T00:00:00"/>
    <n v="0"/>
    <s v="Waiting for approval"/>
    <x v="1"/>
  </r>
  <r>
    <n v="3"/>
    <s v="Test VHF Comm Radio"/>
    <s v="Perform operational checks on VHF #2"/>
    <x v="0"/>
    <x v="2"/>
    <d v="2025-07-07T00:00:00"/>
    <d v="2025-08-07T00:00:00"/>
    <n v="1"/>
    <s v="Passed all checks"/>
    <x v="2"/>
  </r>
  <r>
    <n v="4"/>
    <s v="Verify ELT Battery"/>
    <s v="Confirm ELT battery expiry date and replace if needed"/>
    <x v="2"/>
    <x v="1"/>
    <d v="2025-08-07T00:00:00"/>
    <d v="2025-11-07T00:00:00"/>
    <n v="0"/>
    <s v="Waiting for parts"/>
    <x v="3"/>
  </r>
  <r>
    <n v="5"/>
    <s v="Prepare Maintenance Log"/>
    <s v="Compile all inspection records for supervisor signoff"/>
    <x v="1"/>
    <x v="0"/>
    <d v="2025-07-07T00:00:00"/>
    <d v="2025-09-07T00:00:00"/>
    <n v="0.7"/>
    <s v="Need final approval"/>
    <x v="0"/>
  </r>
  <r>
    <n v="6"/>
    <s v="Calibrate Radio Altimeter"/>
    <s v="Perform calibration test on RA system"/>
    <x v="0"/>
    <x v="1"/>
    <d v="2025-09-07T00:00:00"/>
    <d v="2025-09-07T00:00:00"/>
    <n v="0"/>
    <s v="Waiting for paper work"/>
    <x v="0"/>
  </r>
  <r>
    <n v="7"/>
    <s v="Troubleshoot HF Antenna"/>
    <s v="Diagnose Intermittent signal on HF radio"/>
    <x v="0"/>
    <x v="0"/>
    <d v="2025-07-07T00:00:00"/>
    <d v="2025-07-07T00:00:00"/>
    <n v="0.4"/>
    <s v="Parts ordered"/>
    <x v="4"/>
  </r>
  <r>
    <n v="8"/>
    <s v="Backup Flight Logs"/>
    <s v="Save flight recorder data to secure storage"/>
    <x v="1"/>
    <x v="2"/>
    <d v="2025-06-07T00:00:00"/>
    <d v="2025-07-07T00:00:00"/>
    <n v="1"/>
    <s v="Archived successfully"/>
    <x v="4"/>
  </r>
  <r>
    <n v="9"/>
    <s v="Inpect Wiring Connections"/>
    <s v="Visual check and continuity test of cockpit wiring harness"/>
    <x v="0"/>
    <x v="1"/>
    <d v="2025-08-07T00:00:00"/>
    <d v="2025-10-07T00:00:00"/>
    <n v="0"/>
    <s v="Waiting for approval"/>
    <x v="1"/>
  </r>
  <r>
    <n v="10"/>
    <s v="Update Tech Library"/>
    <s v="Add new OEM manuals and bulletin to database"/>
    <x v="2"/>
    <x v="0"/>
    <d v="2025-07-07T00:00:00"/>
    <d v="2025-12-07T00:00:00"/>
    <n v="0.2"/>
    <s v="Need final files from supplier"/>
    <x v="5"/>
  </r>
  <r>
    <n v="11"/>
    <s v="Install FMS System"/>
    <s v="Installation of the FMS System on the aircraft"/>
    <x v="1"/>
    <x v="0"/>
    <d v="2025-08-07T00:00:00"/>
    <d v="2025-09-07T00:00:00"/>
    <n v="0.45"/>
    <s v="Waiting for paper work"/>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94FA1B-4872-49E1-83F4-B8AA281C64B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6:C20" firstHeaderRow="1" firstDataRow="1" firstDataCol="1"/>
  <pivotFields count="10">
    <pivotField dataField="1" numFmtId="164" showAll="0"/>
    <pivotField showAll="0"/>
    <pivotField showAll="0"/>
    <pivotField showAll="0"/>
    <pivotField axis="axisRow" showAll="0">
      <items count="5">
        <item x="2"/>
        <item x="0"/>
        <item x="1"/>
        <item m="1" x="3"/>
        <item t="default"/>
      </items>
    </pivotField>
    <pivotField numFmtId="14" showAll="0"/>
    <pivotField numFmtId="14" showAll="0"/>
    <pivotField numFmtId="9" showAll="0"/>
    <pivotField showAll="0"/>
    <pivotField showAll="0"/>
  </pivotFields>
  <rowFields count="1">
    <field x="4"/>
  </rowFields>
  <rowItems count="4">
    <i>
      <x/>
    </i>
    <i>
      <x v="1"/>
    </i>
    <i>
      <x v="2"/>
    </i>
    <i t="grand">
      <x/>
    </i>
  </rowItems>
  <colItems count="1">
    <i/>
  </colItems>
  <dataFields count="1">
    <dataField name="Count of TASK ID" fld="0" subtotal="count" baseField="4" baseItem="0"/>
  </dataFields>
  <chartFormats count="11">
    <chartFormat chart="2"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6" format="8">
      <pivotArea type="data" outline="0" fieldPosition="0">
        <references count="2">
          <reference field="4294967294" count="1" selected="0">
            <x v="0"/>
          </reference>
          <reference field="4" count="1" selected="0">
            <x v="2"/>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9" format="4">
      <pivotArea type="data" outline="0" fieldPosition="0">
        <references count="2">
          <reference field="4294967294" count="1" selected="0">
            <x v="0"/>
          </reference>
          <reference field="4" count="1" selected="0">
            <x v="2"/>
          </reference>
        </references>
      </pivotArea>
    </chartFormat>
    <chartFormat chart="9" format="5">
      <pivotArea type="data" outline="0" fieldPosition="0">
        <references count="2">
          <reference field="4294967294" count="1" selected="0">
            <x v="0"/>
          </reference>
          <reference field="4" count="1" selected="0">
            <x v="3"/>
          </reference>
        </references>
      </pivotArea>
    </chartFormat>
    <chartFormat chart="6" format="9">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955A40-DCCB-4CAD-80E9-176401DD82B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9:F16" firstHeaderRow="1" firstDataRow="1" firstDataCol="1"/>
  <pivotFields count="10">
    <pivotField dataField="1" showAll="0"/>
    <pivotField showAll="0"/>
    <pivotField showAll="0"/>
    <pivotField showAll="0"/>
    <pivotField showAll="0"/>
    <pivotField showAll="0"/>
    <pivotField showAll="0"/>
    <pivotField showAll="0"/>
    <pivotField showAll="0"/>
    <pivotField axis="axisRow" showAll="0">
      <items count="7">
        <item x="2"/>
        <item x="5"/>
        <item x="4"/>
        <item x="3"/>
        <item x="1"/>
        <item x="0"/>
        <item t="default"/>
      </items>
    </pivotField>
  </pivotFields>
  <rowFields count="1">
    <field x="9"/>
  </rowFields>
  <rowItems count="7">
    <i>
      <x/>
    </i>
    <i>
      <x v="1"/>
    </i>
    <i>
      <x v="2"/>
    </i>
    <i>
      <x v="3"/>
    </i>
    <i>
      <x v="4"/>
    </i>
    <i>
      <x v="5"/>
    </i>
    <i t="grand">
      <x/>
    </i>
  </rowItems>
  <colItems count="1">
    <i/>
  </colItems>
  <dataFields count="1">
    <dataField name="Count of TASK ID" fld="0" subtotal="count" baseField="9"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0B90EE-A3D0-42BD-897D-EB59C08B0D6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B13" firstHeaderRow="1" firstDataRow="1" firstDataCol="1"/>
  <pivotFields count="10">
    <pivotField dataField="1" numFmtId="164" showAll="0"/>
    <pivotField showAll="0"/>
    <pivotField showAll="0"/>
    <pivotField showAll="0"/>
    <pivotField axis="axisRow" showAll="0">
      <items count="5">
        <item x="2"/>
        <item x="0"/>
        <item x="1"/>
        <item m="1" x="3"/>
        <item t="default"/>
      </items>
    </pivotField>
    <pivotField numFmtId="14" showAll="0"/>
    <pivotField numFmtId="14" showAll="0"/>
    <pivotField numFmtId="9" showAll="0"/>
    <pivotField showAll="0"/>
    <pivotField showAll="0"/>
  </pivotFields>
  <rowFields count="1">
    <field x="4"/>
  </rowFields>
  <rowItems count="4">
    <i>
      <x/>
    </i>
    <i>
      <x v="1"/>
    </i>
    <i>
      <x v="2"/>
    </i>
    <i t="grand">
      <x/>
    </i>
  </rowItems>
  <colItems count="1">
    <i/>
  </colItems>
  <dataFields count="1">
    <dataField name="Count of TASK ID" fld="0" subtotal="count" baseField="4" baseItem="0"/>
  </dataFields>
  <chartFormats count="11">
    <chartFormat chart="2"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6" format="8">
      <pivotArea type="data" outline="0" fieldPosition="0">
        <references count="2">
          <reference field="4294967294" count="1" selected="0">
            <x v="0"/>
          </reference>
          <reference field="4" count="1" selected="0">
            <x v="2"/>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9" format="4">
      <pivotArea type="data" outline="0" fieldPosition="0">
        <references count="2">
          <reference field="4294967294" count="1" selected="0">
            <x v="0"/>
          </reference>
          <reference field="4" count="1" selected="0">
            <x v="2"/>
          </reference>
        </references>
      </pivotArea>
    </chartFormat>
    <chartFormat chart="9" format="5">
      <pivotArea type="data" outline="0" fieldPosition="0">
        <references count="2">
          <reference field="4294967294" count="1" selected="0">
            <x v="0"/>
          </reference>
          <reference field="4" count="1" selected="0">
            <x v="3"/>
          </reference>
        </references>
      </pivotArea>
    </chartFormat>
    <chartFormat chart="6" format="9">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289B51-8B87-4C6B-B67E-FA04CC5AEAF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
    <pivotField dataField="1" showAll="0"/>
  </pivotFields>
  <rowItems count="1">
    <i/>
  </rowItems>
  <colItems count="1">
    <i/>
  </colItems>
  <dataFields count="1">
    <dataField name="Sum of Total Task"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C1B368-AC3F-4A97-80AA-B700252CB2E5}"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H6" firstHeaderRow="1" firstDataRow="2" firstDataCol="1"/>
  <pivotFields count="10">
    <pivotField dataField="1" numFmtId="164" showAll="0"/>
    <pivotField showAll="0"/>
    <pivotField showAll="0"/>
    <pivotField axis="axisRow" showAll="0">
      <items count="5">
        <item x="0"/>
        <item x="2"/>
        <item x="1"/>
        <item m="1" x="3"/>
        <item t="default"/>
      </items>
    </pivotField>
    <pivotField axis="axisCol" showAll="0">
      <items count="5">
        <item x="2"/>
        <item x="0"/>
        <item x="1"/>
        <item m="1" x="3"/>
        <item t="default"/>
      </items>
    </pivotField>
    <pivotField numFmtId="14" showAll="0"/>
    <pivotField numFmtId="14" showAll="0"/>
    <pivotField numFmtId="9" showAll="0"/>
    <pivotField showAll="0"/>
    <pivotField showAll="0"/>
  </pivotFields>
  <rowFields count="1">
    <field x="3"/>
  </rowFields>
  <rowItems count="4">
    <i>
      <x/>
    </i>
    <i>
      <x v="1"/>
    </i>
    <i>
      <x v="2"/>
    </i>
    <i t="grand">
      <x/>
    </i>
  </rowItems>
  <colFields count="1">
    <field x="4"/>
  </colFields>
  <colItems count="4">
    <i>
      <x/>
    </i>
    <i>
      <x v="1"/>
    </i>
    <i>
      <x v="2"/>
    </i>
    <i t="grand">
      <x/>
    </i>
  </colItems>
  <dataFields count="1">
    <dataField name="Count of TASK ID" fld="0" subtotal="count" baseField="3" baseItem="1"/>
  </dataFields>
  <chartFormats count="4">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91022E-4DC1-4DF1-8F2A-A6862A2BE59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
    <pivotField dataField="1" numFmtId="9" showAll="0"/>
  </pivotFields>
  <rowItems count="1">
    <i/>
  </rowItems>
  <colItems count="1">
    <i/>
  </colItems>
  <dataFields count="1">
    <dataField name="Product of Average Progress" fld="0" subtotal="product"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A2C3386-E084-4726-9E7D-BD5A2274C400}" sourceName="STATUS">
  <pivotTables>
    <pivotTable tabId="1" name="PivotTable1"/>
    <pivotTable tabId="3" name="PivotTable1"/>
  </pivotTables>
  <data>
    <tabular pivotCacheId="1375524347">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Month" xr10:uid="{C16557BE-2892-4AD2-BEC4-AB61277EB830}" sourceName="Completion Month">
  <pivotTables>
    <pivotTable tabId="3" name="PivotTable2"/>
  </pivotTables>
  <data>
    <tabular pivotCacheId="1375524347">
      <items count="6">
        <i x="2" s="1"/>
        <i x="5" s="1"/>
        <i x="4"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letion Month 2" xr10:uid="{33AB55A2-E1E9-48F6-B598-6C8F4098A39D}" cache="Slicer_Completion_Month" caption="Completion 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B6D62986-2D11-4FD3-9AF5-79B50D73D975}" cache="Slicer_STATUS" caption="STATUS" rowHeight="241300"/>
  <slicer name="Completion Month 1" xr10:uid="{FB817142-984F-4C31-9D0C-97F7D334F5B1}" cache="Slicer_Completion_Month" caption="Completion 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656241-E130-4B6E-AD43-5680DDABDBCF}" name="Table5" displayName="Table5" ref="A3:I5" totalsRowShown="0">
  <autoFilter ref="A3:I5" xr:uid="{96656241-E130-4B6E-AD43-5680DDABDBCF}"/>
  <tableColumns count="9">
    <tableColumn id="1" xr3:uid="{87E339D1-F986-43A7-A353-E2626E766770}" name="TASK ID"/>
    <tableColumn id="2" xr3:uid="{82965B7A-A27F-4DBA-83D8-D0D694CFEB2B}" name="TASK  NAME"/>
    <tableColumn id="3" xr3:uid="{80BB8C65-5977-4D86-88EF-6AADB8936E55}" name="DESCRIPTION"/>
    <tableColumn id="4" xr3:uid="{2BC54020-0095-42F9-AC01-C12D7AF2AFE3}" name="PRIORITY"/>
    <tableColumn id="5" xr3:uid="{B69B5A44-83BD-4247-B2B5-A6F7B1DF0819}" name="STATUS"/>
    <tableColumn id="6" xr3:uid="{18DA8469-916C-4974-861F-F5617A68C132}" name="START DATE" dataDxfId="12"/>
    <tableColumn id="7" xr3:uid="{64905EF4-7E84-41F1-9745-C869DB74E663}" name="DUE DATE" dataDxfId="11"/>
    <tableColumn id="8" xr3:uid="{D4E26248-E3CD-42DB-8273-8A62A0D543CB}" name="COMPLETION%"/>
    <tableColumn id="9" xr3:uid="{F656063A-B923-4D90-B815-D46EADCB7F0B}" name="REMARK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EDBCB-13A6-4DCE-903A-1BE69F47AF40}" name="Table3" displayName="Table3" ref="A2:J13" totalsRowShown="0">
  <autoFilter ref="A2:J13" xr:uid="{92CEDBCB-13A6-4DCE-903A-1BE69F47AF40}"/>
  <tableColumns count="10">
    <tableColumn id="1" xr3:uid="{54CA4BB4-FF02-421F-8431-FF2F1A53692B}" name="TASK ID" dataDxfId="10"/>
    <tableColumn id="2" xr3:uid="{A996F475-96AE-458D-83F9-E23266476861}" name="TASK  NAME"/>
    <tableColumn id="3" xr3:uid="{E31F942E-9BA7-496A-A611-B6541FB55DB4}" name="DESCRIPTION"/>
    <tableColumn id="4" xr3:uid="{CB37B817-F89D-4E44-915D-0AC83CA379D9}" name="PRIORITY"/>
    <tableColumn id="5" xr3:uid="{98FFACA8-3EEE-4281-B392-2CA5F9A1624E}" name="STATUS"/>
    <tableColumn id="6" xr3:uid="{EC18BF64-19B9-44AD-8F56-DACC980B5A73}" name="START DATE"/>
    <tableColumn id="7" xr3:uid="{1A432840-9BC6-4674-880F-844F984D69D3}" name="DUE DATE"/>
    <tableColumn id="8" xr3:uid="{A17C2361-5D1C-4C80-A230-AC9CB0C23F04}" name="COMPLETION%"/>
    <tableColumn id="9" xr3:uid="{39871C99-F942-404B-986E-5C74599AB90D}" name="REMARKS"/>
    <tableColumn id="10" xr3:uid="{59D74E63-FA0F-4BDB-B85B-A7CA92044BD2}" name="Completion Month" dataDxfId="9">
      <calculatedColumnFormula>TEXT(Table3[[#This Row],[DUE DATE]],"mmm-yyyy")</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1E385D-C383-44B9-A34C-2A533EE0AA21}" name="Table4" displayName="Table4" ref="H15:H16" totalsRowShown="0" dataDxfId="7" dataCellStyle="Percent">
  <autoFilter ref="H15:H16" xr:uid="{301E385D-C383-44B9-A34C-2A533EE0AA21}"/>
  <tableColumns count="1">
    <tableColumn id="1" xr3:uid="{E756C648-C362-44BF-9EC3-DFCCB12019CD}" name="Average Progress" dataDxfId="8" dataCellStyle="Percent">
      <calculatedColumnFormula>AVERAGE(Table3[COMPLETION%])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26558A5-281F-46D7-ACF4-AAC8ADB0F45C}" name="Table6" displayName="Table6" ref="J15:J16" totalsRowShown="0">
  <autoFilter ref="J15:J16" xr:uid="{726558A5-281F-46D7-ACF4-AAC8ADB0F45C}"/>
  <tableColumns count="1">
    <tableColumn id="1" xr3:uid="{8113DDAD-351E-43D2-A811-95E986943CE2}" name="Total Task">
      <calculatedColumnFormula>COUNT(Table3[TASK 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ivotTable" Target="../pivotTables/pivot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C5CC6-6C82-4141-A803-3A839C0CE516}">
  <dimension ref="A1:I5"/>
  <sheetViews>
    <sheetView workbookViewId="0">
      <selection activeCell="C16" sqref="C16"/>
    </sheetView>
  </sheetViews>
  <sheetFormatPr defaultRowHeight="14.5" x14ac:dyDescent="0.35"/>
  <cols>
    <col min="1" max="1" width="9.54296875" bestFit="1" customWidth="1"/>
    <col min="2" max="2" width="19.26953125" bestFit="1" customWidth="1"/>
    <col min="3" max="3" width="36.36328125" bestFit="1" customWidth="1"/>
    <col min="4" max="4" width="10.81640625" bestFit="1" customWidth="1"/>
    <col min="5" max="5" width="9.36328125" bestFit="1" customWidth="1"/>
    <col min="6" max="6" width="13.1796875" bestFit="1" customWidth="1"/>
    <col min="7" max="7" width="11.54296875" bestFit="1" customWidth="1"/>
    <col min="8" max="8" width="15.90625" bestFit="1" customWidth="1"/>
    <col min="9" max="9" width="18.453125" bestFit="1" customWidth="1"/>
  </cols>
  <sheetData>
    <row r="1" spans="1:9" x14ac:dyDescent="0.35">
      <c r="A1" s="6" t="s">
        <v>51</v>
      </c>
    </row>
    <row r="3" spans="1:9" x14ac:dyDescent="0.35">
      <c r="A3" t="s">
        <v>0</v>
      </c>
      <c r="B3" t="s">
        <v>1</v>
      </c>
      <c r="C3" t="s">
        <v>2</v>
      </c>
      <c r="D3" t="s">
        <v>3</v>
      </c>
      <c r="E3" t="s">
        <v>4</v>
      </c>
      <c r="F3" t="s">
        <v>5</v>
      </c>
      <c r="G3" t="s">
        <v>6</v>
      </c>
      <c r="H3" t="s">
        <v>7</v>
      </c>
      <c r="I3" t="s">
        <v>8</v>
      </c>
    </row>
    <row r="4" spans="1:9" x14ac:dyDescent="0.35">
      <c r="A4">
        <v>8</v>
      </c>
      <c r="B4" t="s">
        <v>36</v>
      </c>
      <c r="C4" t="s">
        <v>37</v>
      </c>
      <c r="D4" t="s">
        <v>16</v>
      </c>
      <c r="E4" t="s">
        <v>21</v>
      </c>
      <c r="F4" s="2">
        <v>45815</v>
      </c>
      <c r="G4" s="2">
        <v>45845</v>
      </c>
      <c r="H4">
        <v>1</v>
      </c>
      <c r="I4" t="s">
        <v>38</v>
      </c>
    </row>
    <row r="5" spans="1:9" x14ac:dyDescent="0.35">
      <c r="A5">
        <v>3</v>
      </c>
      <c r="B5" t="s">
        <v>19</v>
      </c>
      <c r="C5" t="s">
        <v>20</v>
      </c>
      <c r="D5" t="s">
        <v>11</v>
      </c>
      <c r="E5" t="s">
        <v>21</v>
      </c>
      <c r="F5" s="2">
        <v>45845</v>
      </c>
      <c r="G5" s="2">
        <v>45876</v>
      </c>
      <c r="H5">
        <v>1</v>
      </c>
      <c r="I5"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10F9C-AA76-4372-9AAB-4951F0682EA8}">
  <dimension ref="A1:J20"/>
  <sheetViews>
    <sheetView tabSelected="1" topLeftCell="C1" workbookViewId="0">
      <selection activeCell="K2" sqref="K2"/>
    </sheetView>
  </sheetViews>
  <sheetFormatPr defaultRowHeight="14.5" x14ac:dyDescent="0.35"/>
  <cols>
    <col min="1" max="1" width="10.26953125" customWidth="1"/>
    <col min="2" max="2" width="22.54296875" customWidth="1"/>
    <col min="3" max="3" width="47.54296875" customWidth="1"/>
    <col min="4" max="4" width="9.36328125" customWidth="1"/>
    <col min="5" max="5" width="10.81640625" customWidth="1"/>
    <col min="6" max="6" width="10" customWidth="1"/>
    <col min="7" max="7" width="11.54296875" customWidth="1"/>
    <col min="8" max="8" width="17.1796875" customWidth="1"/>
    <col min="9" max="9" width="25.1796875" customWidth="1"/>
    <col min="10" max="10" width="21.453125" customWidth="1"/>
    <col min="11" max="11" width="15.26953125" bestFit="1" customWidth="1"/>
    <col min="12" max="12" width="10.08984375" bestFit="1" customWidth="1"/>
    <col min="13" max="13" width="5.54296875" bestFit="1" customWidth="1"/>
    <col min="14" max="14" width="6.7265625" bestFit="1" customWidth="1"/>
    <col min="15" max="15" width="10.7265625" bestFit="1" customWidth="1"/>
    <col min="16" max="16" width="22.453125" bestFit="1" customWidth="1"/>
    <col min="17" max="17" width="19.453125" bestFit="1" customWidth="1"/>
    <col min="18" max="18" width="22.6328125" bestFit="1" customWidth="1"/>
    <col min="19" max="19" width="19.6328125" bestFit="1" customWidth="1"/>
    <col min="20" max="20" width="17.7265625" bestFit="1" customWidth="1"/>
    <col min="21" max="21" width="15.7265625" bestFit="1" customWidth="1"/>
    <col min="22" max="22" width="10.7265625" bestFit="1" customWidth="1"/>
  </cols>
  <sheetData>
    <row r="1" spans="1:10" x14ac:dyDescent="0.35">
      <c r="A1" t="s">
        <v>62</v>
      </c>
    </row>
    <row r="2" spans="1:10" x14ac:dyDescent="0.35">
      <c r="A2" t="s">
        <v>0</v>
      </c>
      <c r="B2" t="s">
        <v>1</v>
      </c>
      <c r="C2" t="s">
        <v>2</v>
      </c>
      <c r="D2" t="s">
        <v>3</v>
      </c>
      <c r="E2" t="s">
        <v>4</v>
      </c>
      <c r="F2" t="s">
        <v>5</v>
      </c>
      <c r="G2" t="s">
        <v>6</v>
      </c>
      <c r="H2" t="s">
        <v>7</v>
      </c>
      <c r="I2" t="s">
        <v>8</v>
      </c>
      <c r="J2" t="s">
        <v>55</v>
      </c>
    </row>
    <row r="3" spans="1:10" x14ac:dyDescent="0.35">
      <c r="A3" s="1">
        <v>1</v>
      </c>
      <c r="B3" t="s">
        <v>9</v>
      </c>
      <c r="C3" t="s">
        <v>10</v>
      </c>
      <c r="D3" t="s">
        <v>11</v>
      </c>
      <c r="E3" t="s">
        <v>12</v>
      </c>
      <c r="F3" s="2">
        <v>45845</v>
      </c>
      <c r="G3" s="2">
        <v>45907</v>
      </c>
      <c r="H3" s="3">
        <v>0.5</v>
      </c>
      <c r="I3" t="s">
        <v>13</v>
      </c>
      <c r="J3" t="str">
        <f>TEXT(Table3[[#This Row],[DUE DATE]],"mmm-yyyy")</f>
        <v>Sep-2025</v>
      </c>
    </row>
    <row r="4" spans="1:10" x14ac:dyDescent="0.35">
      <c r="A4" s="1">
        <v>2</v>
      </c>
      <c r="B4" t="s">
        <v>14</v>
      </c>
      <c r="C4" t="s">
        <v>15</v>
      </c>
      <c r="D4" t="s">
        <v>16</v>
      </c>
      <c r="E4" t="s">
        <v>17</v>
      </c>
      <c r="F4" s="2">
        <v>45845</v>
      </c>
      <c r="G4" s="2">
        <v>45937</v>
      </c>
      <c r="H4" s="3">
        <v>0</v>
      </c>
      <c r="I4" t="s">
        <v>18</v>
      </c>
      <c r="J4" t="str">
        <f>TEXT(Table3[[#This Row],[DUE DATE]],"mmm-yyyy")</f>
        <v>Oct-2025</v>
      </c>
    </row>
    <row r="5" spans="1:10" x14ac:dyDescent="0.35">
      <c r="A5" s="1">
        <v>3</v>
      </c>
      <c r="B5" t="s">
        <v>19</v>
      </c>
      <c r="C5" t="s">
        <v>20</v>
      </c>
      <c r="D5" t="s">
        <v>11</v>
      </c>
      <c r="E5" t="s">
        <v>21</v>
      </c>
      <c r="F5" s="2">
        <v>45845</v>
      </c>
      <c r="G5" s="2">
        <v>45876</v>
      </c>
      <c r="H5" s="3">
        <v>1</v>
      </c>
      <c r="I5" t="s">
        <v>22</v>
      </c>
      <c r="J5" t="str">
        <f>TEXT(Table3[[#This Row],[DUE DATE]],"mmm-yyyy")</f>
        <v>Aug-2025</v>
      </c>
    </row>
    <row r="6" spans="1:10" x14ac:dyDescent="0.35">
      <c r="A6" s="1">
        <v>4</v>
      </c>
      <c r="B6" t="s">
        <v>23</v>
      </c>
      <c r="C6" t="s">
        <v>24</v>
      </c>
      <c r="D6" t="s">
        <v>25</v>
      </c>
      <c r="E6" t="s">
        <v>17</v>
      </c>
      <c r="F6" s="2">
        <v>45876</v>
      </c>
      <c r="G6" s="2">
        <v>45968</v>
      </c>
      <c r="H6" s="3">
        <v>0</v>
      </c>
      <c r="I6" t="s">
        <v>26</v>
      </c>
      <c r="J6" t="str">
        <f>TEXT(Table3[[#This Row],[DUE DATE]],"mmm-yyyy")</f>
        <v>Nov-2025</v>
      </c>
    </row>
    <row r="7" spans="1:10" x14ac:dyDescent="0.35">
      <c r="A7" s="1">
        <v>5</v>
      </c>
      <c r="B7" t="s">
        <v>27</v>
      </c>
      <c r="C7" t="s">
        <v>28</v>
      </c>
      <c r="D7" t="s">
        <v>16</v>
      </c>
      <c r="E7" t="s">
        <v>12</v>
      </c>
      <c r="F7" s="2">
        <v>45845</v>
      </c>
      <c r="G7" s="2">
        <v>45907</v>
      </c>
      <c r="H7" s="3">
        <v>0.7</v>
      </c>
      <c r="I7" t="s">
        <v>29</v>
      </c>
      <c r="J7" t="str">
        <f>TEXT(Table3[[#This Row],[DUE DATE]],"mmm-yyyy")</f>
        <v>Sep-2025</v>
      </c>
    </row>
    <row r="8" spans="1:10" x14ac:dyDescent="0.35">
      <c r="A8" s="1">
        <v>6</v>
      </c>
      <c r="B8" t="s">
        <v>30</v>
      </c>
      <c r="C8" t="s">
        <v>31</v>
      </c>
      <c r="D8" t="s">
        <v>11</v>
      </c>
      <c r="E8" t="s">
        <v>17</v>
      </c>
      <c r="F8" s="2">
        <v>45907</v>
      </c>
      <c r="G8" s="2">
        <v>45907</v>
      </c>
      <c r="H8" s="3">
        <v>0</v>
      </c>
      <c r="I8" t="s">
        <v>32</v>
      </c>
      <c r="J8" t="str">
        <f>TEXT(Table3[[#This Row],[DUE DATE]],"mmm-yyyy")</f>
        <v>Sep-2025</v>
      </c>
    </row>
    <row r="9" spans="1:10" x14ac:dyDescent="0.35">
      <c r="A9" s="1">
        <v>7</v>
      </c>
      <c r="B9" t="s">
        <v>33</v>
      </c>
      <c r="C9" t="s">
        <v>34</v>
      </c>
      <c r="D9" t="s">
        <v>11</v>
      </c>
      <c r="E9" t="s">
        <v>12</v>
      </c>
      <c r="F9" s="2">
        <v>45845</v>
      </c>
      <c r="G9" s="2">
        <v>45845</v>
      </c>
      <c r="H9" s="3">
        <v>0.4</v>
      </c>
      <c r="I9" t="s">
        <v>35</v>
      </c>
      <c r="J9" t="str">
        <f>TEXT(Table3[[#This Row],[DUE DATE]],"mmm-yyyy")</f>
        <v>Jul-2025</v>
      </c>
    </row>
    <row r="10" spans="1:10" x14ac:dyDescent="0.35">
      <c r="A10" s="1">
        <v>8</v>
      </c>
      <c r="B10" t="s">
        <v>36</v>
      </c>
      <c r="C10" t="s">
        <v>37</v>
      </c>
      <c r="D10" t="s">
        <v>16</v>
      </c>
      <c r="E10" t="s">
        <v>21</v>
      </c>
      <c r="F10" s="2">
        <v>45815</v>
      </c>
      <c r="G10" s="2">
        <v>45845</v>
      </c>
      <c r="H10" s="3">
        <v>1</v>
      </c>
      <c r="I10" t="s">
        <v>38</v>
      </c>
      <c r="J10" t="str">
        <f>TEXT(Table3[[#This Row],[DUE DATE]],"mmm-yyyy")</f>
        <v>Jul-2025</v>
      </c>
    </row>
    <row r="11" spans="1:10" x14ac:dyDescent="0.35">
      <c r="A11" s="1">
        <v>9</v>
      </c>
      <c r="B11" t="s">
        <v>39</v>
      </c>
      <c r="C11" t="s">
        <v>40</v>
      </c>
      <c r="D11" t="s">
        <v>11</v>
      </c>
      <c r="E11" t="s">
        <v>17</v>
      </c>
      <c r="F11" s="2">
        <v>45876</v>
      </c>
      <c r="G11" s="2">
        <v>45937</v>
      </c>
      <c r="H11" s="3">
        <v>0</v>
      </c>
      <c r="I11" t="s">
        <v>18</v>
      </c>
      <c r="J11" t="str">
        <f>TEXT(Table3[[#This Row],[DUE DATE]],"mmm-yyyy")</f>
        <v>Oct-2025</v>
      </c>
    </row>
    <row r="12" spans="1:10" x14ac:dyDescent="0.35">
      <c r="A12" s="1">
        <v>10</v>
      </c>
      <c r="B12" t="s">
        <v>41</v>
      </c>
      <c r="C12" t="s">
        <v>42</v>
      </c>
      <c r="D12" t="s">
        <v>25</v>
      </c>
      <c r="E12" t="s">
        <v>12</v>
      </c>
      <c r="F12" s="2">
        <v>45845</v>
      </c>
      <c r="G12" s="2">
        <v>45998</v>
      </c>
      <c r="H12" s="3">
        <v>0.2</v>
      </c>
      <c r="I12" t="s">
        <v>43</v>
      </c>
      <c r="J12" t="str">
        <f>TEXT(Table3[[#This Row],[DUE DATE]],"mmm-yyyy")</f>
        <v>Dec-2025</v>
      </c>
    </row>
    <row r="13" spans="1:10" x14ac:dyDescent="0.35">
      <c r="A13" s="1">
        <v>11</v>
      </c>
      <c r="B13" t="s">
        <v>44</v>
      </c>
      <c r="C13" t="s">
        <v>45</v>
      </c>
      <c r="D13" t="s">
        <v>16</v>
      </c>
      <c r="E13" t="s">
        <v>12</v>
      </c>
      <c r="F13" s="2">
        <v>45876</v>
      </c>
      <c r="G13" s="2">
        <v>45907</v>
      </c>
      <c r="H13" s="3">
        <v>0.45</v>
      </c>
      <c r="I13" t="s">
        <v>32</v>
      </c>
      <c r="J13" t="str">
        <f>TEXT(Table3[[#This Row],[DUE DATE]],"mmm-yyyy")</f>
        <v>Sep-2025</v>
      </c>
    </row>
    <row r="14" spans="1:10" x14ac:dyDescent="0.35">
      <c r="A14" s="1"/>
      <c r="F14" s="2"/>
      <c r="G14" s="2"/>
      <c r="H14" s="3"/>
    </row>
    <row r="15" spans="1:10" x14ac:dyDescent="0.35">
      <c r="A15" s="1"/>
      <c r="H15" t="s">
        <v>49</v>
      </c>
      <c r="J15" t="s">
        <v>53</v>
      </c>
    </row>
    <row r="16" spans="1:10" x14ac:dyDescent="0.35">
      <c r="B16" s="4" t="s">
        <v>46</v>
      </c>
      <c r="C16" t="s">
        <v>48</v>
      </c>
      <c r="H16" s="8">
        <f>AVERAGE(Table3[COMPLETION%])</f>
        <v>0.38636363636363635</v>
      </c>
      <c r="J16">
        <f>COUNT(Table3[TASK ID])</f>
        <v>11</v>
      </c>
    </row>
    <row r="17" spans="2:10" x14ac:dyDescent="0.35">
      <c r="B17" s="5" t="s">
        <v>21</v>
      </c>
      <c r="C17">
        <v>2</v>
      </c>
      <c r="D17">
        <f>GETPIVOTDATA("TASK ID",$B$16,"STATUS","Done")</f>
        <v>2</v>
      </c>
    </row>
    <row r="18" spans="2:10" x14ac:dyDescent="0.35">
      <c r="B18" s="5" t="s">
        <v>12</v>
      </c>
      <c r="C18">
        <v>5</v>
      </c>
      <c r="D18">
        <f>GETPIVOTDATA("TASK ID",$B$16,"STATUS","In Progress")</f>
        <v>5</v>
      </c>
    </row>
    <row r="19" spans="2:10" x14ac:dyDescent="0.35">
      <c r="B19" s="5" t="s">
        <v>17</v>
      </c>
      <c r="C19">
        <v>4</v>
      </c>
      <c r="D19">
        <f>GETPIVOTDATA("TASK ID",$B$16,"STATUS","To do")</f>
        <v>4</v>
      </c>
      <c r="J19" s="6" t="str">
        <f ca="1">"Last Updated: " &amp; TEXT(TODAY(), "dd-mmm-yyyy")</f>
        <v>Last Updated: 13-Jul-2025</v>
      </c>
    </row>
    <row r="20" spans="2:10" x14ac:dyDescent="0.35">
      <c r="B20" s="5" t="s">
        <v>47</v>
      </c>
      <c r="C20">
        <v>11</v>
      </c>
      <c r="D20" t="str">
        <f>"Done: "&amp;D17&amp;CHAR(10)&amp;"In Progress: "&amp;D18&amp;CHAR(10)&amp;"To Do: "&amp;D19</f>
        <v>Done: 2
In Progress: 5
To Do: 4</v>
      </c>
    </row>
  </sheetData>
  <conditionalFormatting sqref="E2:E7">
    <cfRule type="containsText" dxfId="6" priority="9" operator="containsText" text="To do">
      <formula>NOT(ISERROR(SEARCH("To do",E2)))</formula>
    </cfRule>
    <cfRule type="containsText" dxfId="5" priority="10" operator="containsText" text="In Progress">
      <formula>NOT(ISERROR(SEARCH("In Progress",E2)))</formula>
    </cfRule>
    <cfRule type="containsText" dxfId="4" priority="11" operator="containsText" text="In Progress">
      <formula>NOT(ISERROR(SEARCH("In Progress",E2)))</formula>
    </cfRule>
    <cfRule type="containsText" dxfId="3" priority="12" operator="containsText" text="Done">
      <formula>NOT(ISERROR(SEARCH("Done",E2)))</formula>
    </cfRule>
  </conditionalFormatting>
  <conditionalFormatting sqref="E3:E14">
    <cfRule type="containsText" dxfId="2" priority="5" operator="containsText" text="Done">
      <formula>NOT(ISERROR(SEARCH("Done",E3)))</formula>
    </cfRule>
    <cfRule type="containsText" dxfId="1" priority="6" operator="containsText" text="To do">
      <formula>NOT(ISERROR(SEARCH("To do",E3)))</formula>
    </cfRule>
    <cfRule type="containsText" dxfId="0" priority="7" operator="containsText" text="In Progress">
      <formula>NOT(ISERROR(SEARCH("In Progress",E3)))</formula>
    </cfRule>
  </conditionalFormatting>
  <conditionalFormatting sqref="H2:H7">
    <cfRule type="dataBar" priority="8">
      <dataBar>
        <cfvo type="min"/>
        <cfvo type="max"/>
        <color rgb="FF63C384"/>
      </dataBar>
      <extLst>
        <ext xmlns:x14="http://schemas.microsoft.com/office/spreadsheetml/2009/9/main" uri="{B025F937-C7B1-47D3-B67F-A62EFF666E3E}">
          <x14:id>{299BD90D-AE11-4630-A867-52FE5C80EB37}</x14:id>
        </ext>
      </extLst>
    </cfRule>
  </conditionalFormatting>
  <conditionalFormatting sqref="H3:H14">
    <cfRule type="dataBar" priority="13">
      <dataBar>
        <cfvo type="min"/>
        <cfvo type="max"/>
        <color rgb="FF63C384"/>
      </dataBar>
      <extLst>
        <ext xmlns:x14="http://schemas.microsoft.com/office/spreadsheetml/2009/9/main" uri="{B025F937-C7B1-47D3-B67F-A62EFF666E3E}">
          <x14:id>{3082B738-AEB8-41BF-97E0-1DF3E34C3057}</x14:id>
        </ext>
      </extLst>
    </cfRule>
  </conditionalFormatting>
  <conditionalFormatting sqref="H8:H12">
    <cfRule type="dataBar" priority="4">
      <dataBar>
        <cfvo type="min"/>
        <cfvo type="max"/>
        <color rgb="FF63C384"/>
      </dataBar>
      <extLst>
        <ext xmlns:x14="http://schemas.microsoft.com/office/spreadsheetml/2009/9/main" uri="{B025F937-C7B1-47D3-B67F-A62EFF666E3E}">
          <x14:id>{8842B82C-ECD7-489C-A3EF-04781C70B9D8}</x14:id>
        </ext>
      </extLst>
    </cfRule>
  </conditionalFormatting>
  <conditionalFormatting sqref="H16">
    <cfRule type="dataBar" priority="1">
      <dataBar>
        <cfvo type="min"/>
        <cfvo type="max"/>
        <color rgb="FF63C384"/>
      </dataBar>
      <extLst>
        <ext xmlns:x14="http://schemas.microsoft.com/office/spreadsheetml/2009/9/main" uri="{B025F937-C7B1-47D3-B67F-A62EFF666E3E}">
          <x14:id>{F208DBFB-BA7F-4002-9494-FA17D3AAFFE0}</x14:id>
        </ext>
      </extLst>
    </cfRule>
  </conditionalFormatting>
  <dataValidations count="2">
    <dataValidation type="list" allowBlank="1" showInputMessage="1" showErrorMessage="1" sqref="E2:E7" xr:uid="{BF3E4C29-77E8-44E8-9E78-A2053FC3711E}">
      <formula1>"To do,In Progress,Done"</formula1>
    </dataValidation>
    <dataValidation type="list" allowBlank="1" showInputMessage="1" showErrorMessage="1" sqref="D2:D7" xr:uid="{B1279AB3-2146-40F0-BD09-9D29DA624E6F}">
      <formula1>"High,Medium,Low"</formula1>
    </dataValidation>
  </dataValidations>
  <pageMargins left="0.7" right="0.7" top="0.75" bottom="0.75" header="0.3" footer="0.3"/>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299BD90D-AE11-4630-A867-52FE5C80EB37}">
            <x14:dataBar minLength="0" maxLength="100" border="1" negativeBarBorderColorSameAsPositive="0">
              <x14:cfvo type="autoMin"/>
              <x14:cfvo type="autoMax"/>
              <x14:borderColor rgb="FF63C384"/>
              <x14:negativeFillColor rgb="FFFF0000"/>
              <x14:negativeBorderColor rgb="FFFF0000"/>
              <x14:axisColor rgb="FF000000"/>
            </x14:dataBar>
          </x14:cfRule>
          <xm:sqref>H2:H7</xm:sqref>
        </x14:conditionalFormatting>
        <x14:conditionalFormatting xmlns:xm="http://schemas.microsoft.com/office/excel/2006/main">
          <x14:cfRule type="dataBar" id="{3082B738-AEB8-41BF-97E0-1DF3E34C3057}">
            <x14:dataBar minLength="0" maxLength="100" border="1" negativeBarBorderColorSameAsPositive="0">
              <x14:cfvo type="autoMin"/>
              <x14:cfvo type="autoMax"/>
              <x14:borderColor rgb="FF63C384"/>
              <x14:negativeFillColor rgb="FFFF0000"/>
              <x14:negativeBorderColor rgb="FFFF0000"/>
              <x14:axisColor rgb="FF000000"/>
            </x14:dataBar>
          </x14:cfRule>
          <xm:sqref>H3:H14</xm:sqref>
        </x14:conditionalFormatting>
        <x14:conditionalFormatting xmlns:xm="http://schemas.microsoft.com/office/excel/2006/main">
          <x14:cfRule type="dataBar" id="{8842B82C-ECD7-489C-A3EF-04781C70B9D8}">
            <x14:dataBar minLength="0" maxLength="100" border="1" negativeBarBorderColorSameAsPositive="0">
              <x14:cfvo type="autoMin"/>
              <x14:cfvo type="autoMax"/>
              <x14:borderColor rgb="FF63C384"/>
              <x14:negativeFillColor rgb="FFFF0000"/>
              <x14:negativeBorderColor rgb="FFFF0000"/>
              <x14:axisColor rgb="FF000000"/>
            </x14:dataBar>
          </x14:cfRule>
          <xm:sqref>H8:H12</xm:sqref>
        </x14:conditionalFormatting>
        <x14:conditionalFormatting xmlns:xm="http://schemas.microsoft.com/office/excel/2006/main">
          <x14:cfRule type="dataBar" id="{F208DBFB-BA7F-4002-9494-FA17D3AAFFE0}">
            <x14:dataBar minLength="0" maxLength="100" border="1" negativeBarBorderColorSameAsPositive="0">
              <x14:cfvo type="autoMin"/>
              <x14:cfvo type="autoMax"/>
              <x14:borderColor rgb="FF63C384"/>
              <x14:negativeFillColor rgb="FFFF0000"/>
              <x14:negativeBorderColor rgb="FFFF0000"/>
              <x14:axisColor rgb="FF000000"/>
            </x14:dataBar>
          </x14:cfRule>
          <xm:sqref>H16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66497-4531-4406-AF6A-6C4C61AC2A43}">
  <dimension ref="A1:H16"/>
  <sheetViews>
    <sheetView workbookViewId="0">
      <selection activeCell="A15" sqref="A15"/>
    </sheetView>
  </sheetViews>
  <sheetFormatPr defaultRowHeight="14.5" x14ac:dyDescent="0.35"/>
  <cols>
    <col min="1" max="1" width="15.7265625" bestFit="1" customWidth="1"/>
    <col min="4" max="4" width="15.08984375" bestFit="1" customWidth="1"/>
    <col min="5" max="5" width="15.26953125" bestFit="1" customWidth="1"/>
    <col min="6" max="6" width="10.08984375" bestFit="1" customWidth="1"/>
    <col min="7" max="7" width="5.54296875" bestFit="1" customWidth="1"/>
    <col min="8" max="8" width="10.7265625" bestFit="1" customWidth="1"/>
  </cols>
  <sheetData>
    <row r="1" spans="1:8" x14ac:dyDescent="0.35">
      <c r="A1" t="s">
        <v>52</v>
      </c>
      <c r="D1" s="4" t="s">
        <v>48</v>
      </c>
      <c r="E1" s="4" t="s">
        <v>50</v>
      </c>
    </row>
    <row r="2" spans="1:8" x14ac:dyDescent="0.35">
      <c r="A2" s="7">
        <v>0.38636363636363635</v>
      </c>
      <c r="B2" s="3">
        <f>GETPIVOTDATA("Average Progress",$A$1)</f>
        <v>0.38636363636363635</v>
      </c>
      <c r="D2" s="4" t="s">
        <v>46</v>
      </c>
      <c r="E2" t="s">
        <v>21</v>
      </c>
      <c r="F2" t="s">
        <v>12</v>
      </c>
      <c r="G2" t="s">
        <v>17</v>
      </c>
      <c r="H2" t="s">
        <v>47</v>
      </c>
    </row>
    <row r="3" spans="1:8" x14ac:dyDescent="0.35">
      <c r="D3" s="5" t="s">
        <v>11</v>
      </c>
      <c r="E3">
        <v>1</v>
      </c>
      <c r="F3">
        <v>2</v>
      </c>
      <c r="G3">
        <v>2</v>
      </c>
      <c r="H3">
        <v>5</v>
      </c>
    </row>
    <row r="4" spans="1:8" x14ac:dyDescent="0.35">
      <c r="D4" s="5" t="s">
        <v>25</v>
      </c>
      <c r="F4">
        <v>1</v>
      </c>
      <c r="G4">
        <v>1</v>
      </c>
      <c r="H4">
        <v>2</v>
      </c>
    </row>
    <row r="5" spans="1:8" x14ac:dyDescent="0.35">
      <c r="A5" t="s">
        <v>54</v>
      </c>
      <c r="D5" s="5" t="s">
        <v>16</v>
      </c>
      <c r="E5">
        <v>1</v>
      </c>
      <c r="F5">
        <v>2</v>
      </c>
      <c r="G5">
        <v>1</v>
      </c>
      <c r="H5">
        <v>4</v>
      </c>
    </row>
    <row r="6" spans="1:8" x14ac:dyDescent="0.35">
      <c r="A6">
        <v>11</v>
      </c>
      <c r="B6">
        <f>GETPIVOTDATA("Total Task",$A$5)</f>
        <v>11</v>
      </c>
      <c r="D6" s="5" t="s">
        <v>47</v>
      </c>
      <c r="E6">
        <v>2</v>
      </c>
      <c r="F6">
        <v>5</v>
      </c>
      <c r="G6">
        <v>4</v>
      </c>
      <c r="H6">
        <v>11</v>
      </c>
    </row>
    <row r="9" spans="1:8" x14ac:dyDescent="0.35">
      <c r="A9" s="4" t="s">
        <v>46</v>
      </c>
      <c r="B9" t="s">
        <v>48</v>
      </c>
      <c r="E9" s="4" t="s">
        <v>46</v>
      </c>
      <c r="F9" t="s">
        <v>48</v>
      </c>
    </row>
    <row r="10" spans="1:8" x14ac:dyDescent="0.35">
      <c r="A10" s="5" t="s">
        <v>21</v>
      </c>
      <c r="B10">
        <v>2</v>
      </c>
      <c r="C10">
        <f>IFERROR(GETPIVOTDATA("Task ID", $A$9, "Overdue", "Overdue"), 0)</f>
        <v>0</v>
      </c>
      <c r="E10" s="5" t="s">
        <v>56</v>
      </c>
      <c r="F10">
        <v>1</v>
      </c>
    </row>
    <row r="11" spans="1:8" x14ac:dyDescent="0.35">
      <c r="A11" s="5" t="s">
        <v>12</v>
      </c>
      <c r="B11">
        <v>5</v>
      </c>
      <c r="E11" s="5" t="s">
        <v>57</v>
      </c>
      <c r="F11">
        <v>1</v>
      </c>
    </row>
    <row r="12" spans="1:8" x14ac:dyDescent="0.35">
      <c r="A12" s="5" t="s">
        <v>17</v>
      </c>
      <c r="B12">
        <v>4</v>
      </c>
      <c r="E12" s="5" t="s">
        <v>58</v>
      </c>
      <c r="F12">
        <v>2</v>
      </c>
    </row>
    <row r="13" spans="1:8" x14ac:dyDescent="0.35">
      <c r="A13" s="5" t="s">
        <v>47</v>
      </c>
      <c r="B13">
        <v>11</v>
      </c>
      <c r="E13" s="5" t="s">
        <v>59</v>
      </c>
      <c r="F13">
        <v>1</v>
      </c>
    </row>
    <row r="14" spans="1:8" x14ac:dyDescent="0.35">
      <c r="E14" s="5" t="s">
        <v>60</v>
      </c>
      <c r="F14">
        <v>2</v>
      </c>
    </row>
    <row r="15" spans="1:8" x14ac:dyDescent="0.35">
      <c r="A15" s="6" t="str">
        <f>"Overdue Tasks: " &amp; (C10)</f>
        <v>Overdue Tasks: 0</v>
      </c>
      <c r="E15" s="5" t="s">
        <v>61</v>
      </c>
      <c r="F15">
        <v>4</v>
      </c>
    </row>
    <row r="16" spans="1:8" x14ac:dyDescent="0.35">
      <c r="E16" s="5" t="s">
        <v>47</v>
      </c>
      <c r="F16">
        <v>11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8924-A968-40F0-9456-F15A70109A87}">
  <dimension ref="A1"/>
  <sheetViews>
    <sheetView showGridLines="0" workbookViewId="0">
      <selection activeCell="Q4" sqref="Q4"/>
    </sheetView>
  </sheetViews>
  <sheetFormatPr defaultRowHeight="14.5" x14ac:dyDescent="0.35"/>
  <cols>
    <col min="2" max="2" width="8.816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Sheet1</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Timilehin Alabi</dc:creator>
  <cp:lastModifiedBy>Timilehin Alabi</cp:lastModifiedBy>
  <dcterms:created xsi:type="dcterms:W3CDTF">2025-07-10T13:20:15Z</dcterms:created>
  <dcterms:modified xsi:type="dcterms:W3CDTF">2025-07-13T01:45:04Z</dcterms:modified>
</cp:coreProperties>
</file>