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dianji/Desktop/S/Submission_GCA/R1 revision/submission/"/>
    </mc:Choice>
  </mc:AlternateContent>
  <xr:revisionPtr revIDLastSave="0" documentId="13_ncr:1_{9788E06C-F37C-F14A-9F0F-2B5B6E5F668E}" xr6:coauthVersionLast="47" xr6:coauthVersionMax="47" xr10:uidLastSave="{00000000-0000-0000-0000-000000000000}"/>
  <bookViews>
    <workbookView xWindow="780" yWindow="1000" windowWidth="27640" windowHeight="15940" xr2:uid="{91727676-8232-884C-B32C-4101D9A5039A}"/>
  </bookViews>
  <sheets>
    <sheet name="Instructions" sheetId="2" r:id="rId1"/>
    <sheet name="SCSS calculato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U41" i="1" l="1"/>
  <c r="DT41" i="1"/>
  <c r="DS41" i="1"/>
  <c r="DR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D41" i="1"/>
  <c r="C41" i="1"/>
  <c r="B41" i="1"/>
  <c r="DU40" i="1"/>
  <c r="DT40" i="1"/>
  <c r="DS40" i="1"/>
  <c r="DR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C40" i="1"/>
  <c r="B40" i="1"/>
  <c r="DU39" i="1"/>
  <c r="DT39" i="1"/>
  <c r="DS39" i="1"/>
  <c r="DR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E39" i="1"/>
  <c r="D39" i="1"/>
  <c r="C39" i="1"/>
  <c r="B39" i="1"/>
  <c r="DU38" i="1"/>
  <c r="DT38" i="1"/>
  <c r="DS38" i="1"/>
  <c r="DR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D38" i="1"/>
  <c r="C38" i="1"/>
  <c r="B38"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C37" i="1"/>
  <c r="B37"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36"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B35"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B34" i="1"/>
  <c r="DU33" i="1"/>
  <c r="DT33" i="1"/>
  <c r="DT44" i="1" s="1"/>
  <c r="DS33" i="1"/>
  <c r="DR33" i="1"/>
  <c r="DQ33" i="1"/>
  <c r="DP33" i="1"/>
  <c r="DO33" i="1"/>
  <c r="DN33" i="1"/>
  <c r="DM33" i="1"/>
  <c r="DL33" i="1"/>
  <c r="DK33" i="1"/>
  <c r="DJ33" i="1"/>
  <c r="DI33" i="1"/>
  <c r="DH33" i="1"/>
  <c r="DG33" i="1"/>
  <c r="DF33" i="1"/>
  <c r="DE33" i="1"/>
  <c r="DD33" i="1"/>
  <c r="DD44" i="1" s="1"/>
  <c r="DC33" i="1"/>
  <c r="DB33" i="1"/>
  <c r="DA33" i="1"/>
  <c r="DA44" i="1" s="1"/>
  <c r="CZ33" i="1"/>
  <c r="CY33" i="1"/>
  <c r="CY44" i="1" s="1"/>
  <c r="CX33" i="1"/>
  <c r="CX44" i="1" s="1"/>
  <c r="CW33" i="1"/>
  <c r="CV33" i="1"/>
  <c r="CV44" i="1" s="1"/>
  <c r="CU33" i="1"/>
  <c r="CT33" i="1"/>
  <c r="CS33" i="1"/>
  <c r="CS44" i="1" s="1"/>
  <c r="CR33" i="1"/>
  <c r="CQ33" i="1"/>
  <c r="CQ44" i="1" s="1"/>
  <c r="CP33" i="1"/>
  <c r="CP44" i="1" s="1"/>
  <c r="CO33" i="1"/>
  <c r="CN33" i="1"/>
  <c r="CN44" i="1" s="1"/>
  <c r="CM33" i="1"/>
  <c r="CL33" i="1"/>
  <c r="CK33" i="1"/>
  <c r="CK44" i="1" s="1"/>
  <c r="CJ33" i="1"/>
  <c r="CI33" i="1"/>
  <c r="CI44" i="1" s="1"/>
  <c r="CH33" i="1"/>
  <c r="CH44" i="1" s="1"/>
  <c r="CG33" i="1"/>
  <c r="CF33" i="1"/>
  <c r="CF44" i="1" s="1"/>
  <c r="CE33" i="1"/>
  <c r="CD33" i="1"/>
  <c r="CC33" i="1"/>
  <c r="CC44" i="1" s="1"/>
  <c r="CB33" i="1"/>
  <c r="CA33" i="1"/>
  <c r="CA44" i="1" s="1"/>
  <c r="BZ33" i="1"/>
  <c r="BZ44" i="1" s="1"/>
  <c r="BY33" i="1"/>
  <c r="BX33" i="1"/>
  <c r="BX44" i="1" s="1"/>
  <c r="BW33" i="1"/>
  <c r="BV33" i="1"/>
  <c r="BU33" i="1"/>
  <c r="BU44" i="1" s="1"/>
  <c r="BT33" i="1"/>
  <c r="BS33" i="1"/>
  <c r="BS44" i="1" s="1"/>
  <c r="BR33" i="1"/>
  <c r="BR44" i="1" s="1"/>
  <c r="BQ33" i="1"/>
  <c r="BP33" i="1"/>
  <c r="BP44" i="1" s="1"/>
  <c r="BO33" i="1"/>
  <c r="BN33" i="1"/>
  <c r="BM33" i="1"/>
  <c r="BM44" i="1" s="1"/>
  <c r="BL33" i="1"/>
  <c r="BK33" i="1"/>
  <c r="BK44" i="1" s="1"/>
  <c r="BJ33" i="1"/>
  <c r="BJ44" i="1" s="1"/>
  <c r="BI33" i="1"/>
  <c r="BH33" i="1"/>
  <c r="BH44" i="1" s="1"/>
  <c r="BG33" i="1"/>
  <c r="BF33" i="1"/>
  <c r="BE33" i="1"/>
  <c r="BE44" i="1" s="1"/>
  <c r="BD33" i="1"/>
  <c r="BC33" i="1"/>
  <c r="BC44" i="1" s="1"/>
  <c r="BB33" i="1"/>
  <c r="BB44" i="1" s="1"/>
  <c r="BA33" i="1"/>
  <c r="AZ33" i="1"/>
  <c r="AZ44" i="1" s="1"/>
  <c r="AY33" i="1"/>
  <c r="AX33" i="1"/>
  <c r="AW33" i="1"/>
  <c r="AW44" i="1" s="1"/>
  <c r="AV33" i="1"/>
  <c r="AU33" i="1"/>
  <c r="AU44" i="1" s="1"/>
  <c r="AT33" i="1"/>
  <c r="AT44" i="1" s="1"/>
  <c r="AS33" i="1"/>
  <c r="AR33" i="1"/>
  <c r="AR44" i="1" s="1"/>
  <c r="AQ33" i="1"/>
  <c r="AP33" i="1"/>
  <c r="AO33" i="1"/>
  <c r="AO44" i="1" s="1"/>
  <c r="AN33" i="1"/>
  <c r="AM33" i="1"/>
  <c r="AM44" i="1" s="1"/>
  <c r="AL33" i="1"/>
  <c r="AL44" i="1" s="1"/>
  <c r="AK33" i="1"/>
  <c r="AJ33" i="1"/>
  <c r="AJ44" i="1" s="1"/>
  <c r="AI33" i="1"/>
  <c r="AH33" i="1"/>
  <c r="AG33" i="1"/>
  <c r="AG44" i="1" s="1"/>
  <c r="AF33" i="1"/>
  <c r="AE33" i="1"/>
  <c r="AE44" i="1" s="1"/>
  <c r="AD33" i="1"/>
  <c r="AD44" i="1" s="1"/>
  <c r="AC33" i="1"/>
  <c r="AB33" i="1"/>
  <c r="AB44" i="1" s="1"/>
  <c r="AA33" i="1"/>
  <c r="Z33" i="1"/>
  <c r="Y33" i="1"/>
  <c r="Y44" i="1" s="1"/>
  <c r="X33" i="1"/>
  <c r="W33" i="1"/>
  <c r="W44" i="1" s="1"/>
  <c r="V33" i="1"/>
  <c r="V44" i="1" s="1"/>
  <c r="U33" i="1"/>
  <c r="T33" i="1"/>
  <c r="T44" i="1" s="1"/>
  <c r="S33" i="1"/>
  <c r="R33" i="1"/>
  <c r="Q33" i="1"/>
  <c r="Q44" i="1" s="1"/>
  <c r="P33" i="1"/>
  <c r="O33" i="1"/>
  <c r="O44" i="1" s="1"/>
  <c r="N33" i="1"/>
  <c r="N44" i="1" s="1"/>
  <c r="M33" i="1"/>
  <c r="L33" i="1"/>
  <c r="L44" i="1" s="1"/>
  <c r="K33" i="1"/>
  <c r="J33" i="1"/>
  <c r="I33" i="1"/>
  <c r="I44" i="1" s="1"/>
  <c r="H33" i="1"/>
  <c r="G33" i="1"/>
  <c r="G44" i="1" s="1"/>
  <c r="F33" i="1"/>
  <c r="F44" i="1" s="1"/>
  <c r="E33" i="1"/>
  <c r="D33" i="1"/>
  <c r="D44" i="1" s="1"/>
  <c r="C33" i="1"/>
  <c r="B33" i="1"/>
  <c r="DU32" i="1"/>
  <c r="DU45" i="1" s="1"/>
  <c r="DT32" i="1"/>
  <c r="DS32" i="1"/>
  <c r="DS45" i="1" s="1"/>
  <c r="DR32" i="1"/>
  <c r="DR45" i="1" s="1"/>
  <c r="DQ32" i="1"/>
  <c r="DP32" i="1"/>
  <c r="DO32" i="1"/>
  <c r="DN32" i="1"/>
  <c r="DM32" i="1"/>
  <c r="DL32" i="1"/>
  <c r="DK32" i="1"/>
  <c r="DJ32" i="1"/>
  <c r="DI32" i="1"/>
  <c r="DH32" i="1"/>
  <c r="DG32" i="1"/>
  <c r="DF32" i="1"/>
  <c r="DE32" i="1"/>
  <c r="DE45" i="1" s="1"/>
  <c r="DD32" i="1"/>
  <c r="DC32" i="1"/>
  <c r="DC45" i="1" s="1"/>
  <c r="DB32" i="1"/>
  <c r="DB45" i="1" s="1"/>
  <c r="DA32" i="1"/>
  <c r="CZ32" i="1"/>
  <c r="CZ45" i="1" s="1"/>
  <c r="CY32" i="1"/>
  <c r="CY45" i="1" s="1"/>
  <c r="CX32" i="1"/>
  <c r="CW32" i="1"/>
  <c r="CW45" i="1" s="1"/>
  <c r="CV32" i="1"/>
  <c r="CU32" i="1"/>
  <c r="CU45" i="1" s="1"/>
  <c r="CT32" i="1"/>
  <c r="CT45" i="1" s="1"/>
  <c r="CS32" i="1"/>
  <c r="CR32" i="1"/>
  <c r="CR45" i="1" s="1"/>
  <c r="CQ32" i="1"/>
  <c r="CP32" i="1"/>
  <c r="CO32" i="1"/>
  <c r="CO45" i="1" s="1"/>
  <c r="CN32" i="1"/>
  <c r="CM32" i="1"/>
  <c r="CM45" i="1" s="1"/>
  <c r="CL32" i="1"/>
  <c r="CL45" i="1" s="1"/>
  <c r="CK32" i="1"/>
  <c r="CJ32" i="1"/>
  <c r="CJ45" i="1" s="1"/>
  <c r="CI32" i="1"/>
  <c r="CH32" i="1"/>
  <c r="CG32" i="1"/>
  <c r="CG45" i="1" s="1"/>
  <c r="CF32" i="1"/>
  <c r="CE32" i="1"/>
  <c r="CE45" i="1" s="1"/>
  <c r="CD32" i="1"/>
  <c r="CD45" i="1" s="1"/>
  <c r="CC32" i="1"/>
  <c r="CB32" i="1"/>
  <c r="CB45" i="1" s="1"/>
  <c r="CA32" i="1"/>
  <c r="BZ32" i="1"/>
  <c r="BY32" i="1"/>
  <c r="BY45" i="1" s="1"/>
  <c r="BX32" i="1"/>
  <c r="BW32" i="1"/>
  <c r="BW45" i="1" s="1"/>
  <c r="BV32" i="1"/>
  <c r="BV45" i="1" s="1"/>
  <c r="BU32" i="1"/>
  <c r="BT32" i="1"/>
  <c r="BT45" i="1" s="1"/>
  <c r="BS32" i="1"/>
  <c r="BR32" i="1"/>
  <c r="BQ32" i="1"/>
  <c r="BQ45" i="1" s="1"/>
  <c r="BP32" i="1"/>
  <c r="BO32" i="1"/>
  <c r="BO45" i="1" s="1"/>
  <c r="BN32" i="1"/>
  <c r="BN45" i="1" s="1"/>
  <c r="BM32" i="1"/>
  <c r="BL32" i="1"/>
  <c r="BL45" i="1" s="1"/>
  <c r="BK32" i="1"/>
  <c r="BJ32" i="1"/>
  <c r="BI32" i="1"/>
  <c r="BI45" i="1" s="1"/>
  <c r="BH32" i="1"/>
  <c r="BG32" i="1"/>
  <c r="BG45" i="1" s="1"/>
  <c r="BF32" i="1"/>
  <c r="BF45" i="1" s="1"/>
  <c r="BE32" i="1"/>
  <c r="BD32" i="1"/>
  <c r="BD45" i="1" s="1"/>
  <c r="BC32" i="1"/>
  <c r="BB32" i="1"/>
  <c r="BA32" i="1"/>
  <c r="BA45" i="1" s="1"/>
  <c r="AZ32" i="1"/>
  <c r="AY32" i="1"/>
  <c r="AY45" i="1" s="1"/>
  <c r="AX32" i="1"/>
  <c r="AX45" i="1" s="1"/>
  <c r="AW32" i="1"/>
  <c r="AV32" i="1"/>
  <c r="AV45" i="1" s="1"/>
  <c r="AU32" i="1"/>
  <c r="AT32" i="1"/>
  <c r="AS32" i="1"/>
  <c r="AS45" i="1" s="1"/>
  <c r="AR32" i="1"/>
  <c r="AQ32" i="1"/>
  <c r="AQ45" i="1" s="1"/>
  <c r="AP32" i="1"/>
  <c r="AP45" i="1" s="1"/>
  <c r="AO32" i="1"/>
  <c r="AN32" i="1"/>
  <c r="AN45" i="1" s="1"/>
  <c r="AM32" i="1"/>
  <c r="AL32" i="1"/>
  <c r="AK32" i="1"/>
  <c r="AK45" i="1" s="1"/>
  <c r="AJ32" i="1"/>
  <c r="AI32" i="1"/>
  <c r="AI45" i="1" s="1"/>
  <c r="AH32" i="1"/>
  <c r="AH45" i="1" s="1"/>
  <c r="AG32" i="1"/>
  <c r="AF32" i="1"/>
  <c r="AF45" i="1" s="1"/>
  <c r="AE32" i="1"/>
  <c r="AD32" i="1"/>
  <c r="AC32" i="1"/>
  <c r="AC45" i="1" s="1"/>
  <c r="AB32" i="1"/>
  <c r="AA32" i="1"/>
  <c r="AA45" i="1" s="1"/>
  <c r="Z32" i="1"/>
  <c r="Z45" i="1" s="1"/>
  <c r="Y32" i="1"/>
  <c r="X32" i="1"/>
  <c r="X45" i="1" s="1"/>
  <c r="W32" i="1"/>
  <c r="V32" i="1"/>
  <c r="U32" i="1"/>
  <c r="U45" i="1" s="1"/>
  <c r="T32" i="1"/>
  <c r="S32" i="1"/>
  <c r="S45" i="1" s="1"/>
  <c r="R32" i="1"/>
  <c r="R45" i="1" s="1"/>
  <c r="Q32" i="1"/>
  <c r="P32" i="1"/>
  <c r="P45" i="1" s="1"/>
  <c r="O32" i="1"/>
  <c r="N32" i="1"/>
  <c r="M32" i="1"/>
  <c r="M45" i="1" s="1"/>
  <c r="L32" i="1"/>
  <c r="K32" i="1"/>
  <c r="K45" i="1" s="1"/>
  <c r="J32" i="1"/>
  <c r="J45" i="1" s="1"/>
  <c r="I32" i="1"/>
  <c r="H32" i="1"/>
  <c r="H45" i="1" s="1"/>
  <c r="G32" i="1"/>
  <c r="F32" i="1"/>
  <c r="E32" i="1"/>
  <c r="E45" i="1" s="1"/>
  <c r="D32" i="1"/>
  <c r="C32" i="1"/>
  <c r="C45" i="1" s="1"/>
  <c r="B32" i="1"/>
  <c r="B45" i="1" s="1"/>
  <c r="DU29" i="1"/>
  <c r="DT29" i="1"/>
  <c r="DS29" i="1"/>
  <c r="DR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B29" i="1"/>
  <c r="DQ26" i="1"/>
  <c r="DP26" i="1"/>
  <c r="DP25" i="1" s="1"/>
  <c r="DO26" i="1"/>
  <c r="DO25" i="1" s="1"/>
  <c r="DO40" i="1" s="1"/>
  <c r="DN26" i="1"/>
  <c r="DM26" i="1"/>
  <c r="DM25" i="1" s="1"/>
  <c r="DL26" i="1"/>
  <c r="DK26" i="1"/>
  <c r="DK25" i="1" s="1"/>
  <c r="DJ26" i="1"/>
  <c r="DJ25" i="1" s="1"/>
  <c r="DJ41" i="1" s="1"/>
  <c r="DI26" i="1"/>
  <c r="DH26" i="1"/>
  <c r="DH25" i="1" s="1"/>
  <c r="DG26" i="1"/>
  <c r="DF26" i="1"/>
  <c r="DQ25" i="1"/>
  <c r="DQ40" i="1" s="1"/>
  <c r="DN25" i="1"/>
  <c r="DN40" i="1" s="1"/>
  <c r="DL25" i="1"/>
  <c r="DL41" i="1" s="1"/>
  <c r="DI25" i="1"/>
  <c r="DI40" i="1" s="1"/>
  <c r="DG25" i="1"/>
  <c r="DG40" i="1" s="1"/>
  <c r="DF25" i="1"/>
  <c r="DF40" i="1" s="1"/>
  <c r="DU21" i="1"/>
  <c r="DT21" i="1"/>
  <c r="DS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B21" i="1"/>
  <c r="DR20" i="1"/>
  <c r="DR21" i="1" s="1"/>
  <c r="D45" i="1" l="1"/>
  <c r="L45" i="1"/>
  <c r="T45" i="1"/>
  <c r="AB45" i="1"/>
  <c r="AJ45" i="1"/>
  <c r="AR45" i="1"/>
  <c r="AZ45" i="1"/>
  <c r="BH45" i="1"/>
  <c r="BP45" i="1"/>
  <c r="BX45" i="1"/>
  <c r="CF45" i="1"/>
  <c r="CN45" i="1"/>
  <c r="CV45" i="1"/>
  <c r="DD45" i="1"/>
  <c r="DT45" i="1"/>
  <c r="H44" i="1"/>
  <c r="P44" i="1"/>
  <c r="X44" i="1"/>
  <c r="AF44" i="1"/>
  <c r="AN44" i="1"/>
  <c r="AV44" i="1"/>
  <c r="BD44" i="1"/>
  <c r="BL44" i="1"/>
  <c r="BT44" i="1"/>
  <c r="CB44" i="1"/>
  <c r="CJ44" i="1"/>
  <c r="CR44" i="1"/>
  <c r="CZ44" i="1"/>
  <c r="F45" i="1"/>
  <c r="N45" i="1"/>
  <c r="V45" i="1"/>
  <c r="AD45" i="1"/>
  <c r="AL45" i="1"/>
  <c r="AT45" i="1"/>
  <c r="BB45" i="1"/>
  <c r="BJ45" i="1"/>
  <c r="BR45" i="1"/>
  <c r="BZ45" i="1"/>
  <c r="CH45" i="1"/>
  <c r="CP45" i="1"/>
  <c r="CX45" i="1"/>
  <c r="B44" i="1"/>
  <c r="J44" i="1"/>
  <c r="R44" i="1"/>
  <c r="Z44" i="1"/>
  <c r="AH44" i="1"/>
  <c r="AP44" i="1"/>
  <c r="AX44" i="1"/>
  <c r="BF44" i="1"/>
  <c r="BN44" i="1"/>
  <c r="BV44" i="1"/>
  <c r="CD44" i="1"/>
  <c r="CL44" i="1"/>
  <c r="CT44" i="1"/>
  <c r="DB44" i="1"/>
  <c r="DR44" i="1"/>
  <c r="G45" i="1"/>
  <c r="O45" i="1"/>
  <c r="W45" i="1"/>
  <c r="AE45" i="1"/>
  <c r="AM45" i="1"/>
  <c r="AU45" i="1"/>
  <c r="BC45" i="1"/>
  <c r="BK45" i="1"/>
  <c r="BS45" i="1"/>
  <c r="CA45" i="1"/>
  <c r="CI45" i="1"/>
  <c r="CQ45" i="1"/>
  <c r="C44" i="1"/>
  <c r="K44" i="1"/>
  <c r="S44" i="1"/>
  <c r="AA44" i="1"/>
  <c r="AI44" i="1"/>
  <c r="AQ44" i="1"/>
  <c r="AY44" i="1"/>
  <c r="BG44" i="1"/>
  <c r="BO44" i="1"/>
  <c r="BW44" i="1"/>
  <c r="CE44" i="1"/>
  <c r="CM44" i="1"/>
  <c r="CU44" i="1"/>
  <c r="DC44" i="1"/>
  <c r="DS44" i="1"/>
  <c r="I45" i="1"/>
  <c r="Q45" i="1"/>
  <c r="Y45" i="1"/>
  <c r="AG45" i="1"/>
  <c r="AO45" i="1"/>
  <c r="AW45" i="1"/>
  <c r="BE45" i="1"/>
  <c r="BM45" i="1"/>
  <c r="BU45" i="1"/>
  <c r="CC45" i="1"/>
  <c r="CK45" i="1"/>
  <c r="CS45" i="1"/>
  <c r="DA45" i="1"/>
  <c r="E44" i="1"/>
  <c r="M44" i="1"/>
  <c r="U44" i="1"/>
  <c r="AC44" i="1"/>
  <c r="AK44" i="1"/>
  <c r="AS44" i="1"/>
  <c r="BA44" i="1"/>
  <c r="BI44" i="1"/>
  <c r="BQ44" i="1"/>
  <c r="BY44" i="1"/>
  <c r="CG44" i="1"/>
  <c r="CO44" i="1"/>
  <c r="CW44" i="1"/>
  <c r="DE44" i="1"/>
  <c r="DU44" i="1"/>
  <c r="DK41" i="1"/>
  <c r="DK39" i="1"/>
  <c r="DK29" i="1"/>
  <c r="DK40" i="1"/>
  <c r="DK38" i="1"/>
  <c r="DP44" i="1"/>
  <c r="DM41" i="1"/>
  <c r="DM39" i="1"/>
  <c r="DM44" i="1" s="1"/>
  <c r="DM29" i="1"/>
  <c r="DM40" i="1"/>
  <c r="DM38" i="1"/>
  <c r="DH40" i="1"/>
  <c r="DH38" i="1"/>
  <c r="DH41" i="1"/>
  <c r="DH39" i="1"/>
  <c r="DH29" i="1"/>
  <c r="DP40" i="1"/>
  <c r="DP38" i="1"/>
  <c r="DP41" i="1"/>
  <c r="DP39" i="1"/>
  <c r="DP29" i="1"/>
  <c r="DP45" i="1"/>
  <c r="DF29" i="1"/>
  <c r="DN29" i="1"/>
  <c r="DJ38" i="1"/>
  <c r="DF39" i="1"/>
  <c r="DN39" i="1"/>
  <c r="DJ40" i="1"/>
  <c r="DF41" i="1"/>
  <c r="DN41" i="1"/>
  <c r="DG29" i="1"/>
  <c r="DO29" i="1"/>
  <c r="DG39" i="1"/>
  <c r="DO39" i="1"/>
  <c r="DG41" i="1"/>
  <c r="DO41" i="1"/>
  <c r="DL38" i="1"/>
  <c r="DL40" i="1"/>
  <c r="DI29" i="1"/>
  <c r="DQ29" i="1"/>
  <c r="DI39" i="1"/>
  <c r="DQ39" i="1"/>
  <c r="DI41" i="1"/>
  <c r="DQ41" i="1"/>
  <c r="DJ29" i="1"/>
  <c r="DF38" i="1"/>
  <c r="DF44" i="1" s="1"/>
  <c r="DN38" i="1"/>
  <c r="DN44" i="1" s="1"/>
  <c r="DJ39" i="1"/>
  <c r="DG38" i="1"/>
  <c r="DO38" i="1"/>
  <c r="DL29" i="1"/>
  <c r="DL39" i="1"/>
  <c r="DI38" i="1"/>
  <c r="DI45" i="1" s="1"/>
  <c r="DQ38" i="1"/>
  <c r="DQ45" i="1" s="1"/>
  <c r="DH45" i="1" l="1"/>
  <c r="DH44" i="1"/>
  <c r="DL44" i="1"/>
  <c r="DM45" i="1"/>
  <c r="DK45" i="1"/>
  <c r="DN45" i="1"/>
  <c r="DO45" i="1"/>
  <c r="DQ44" i="1"/>
  <c r="DF45" i="1"/>
  <c r="DG44" i="1"/>
  <c r="DI44" i="1"/>
  <c r="DJ45" i="1"/>
  <c r="DO44" i="1"/>
  <c r="DK44" i="1"/>
  <c r="DL45" i="1"/>
  <c r="DG45" i="1"/>
  <c r="DJ44" i="1"/>
</calcChain>
</file>

<file path=xl/sharedStrings.xml><?xml version="1.0" encoding="utf-8"?>
<sst xmlns="http://schemas.openxmlformats.org/spreadsheetml/2006/main" count="274" uniqueCount="157">
  <si>
    <t>Table S3. SCSS calculator and experiments used to test the new SCSS model.</t>
  </si>
  <si>
    <r>
      <t xml:space="preserve">1. INPUT THE DATA FOR THE PART </t>
    </r>
    <r>
      <rPr>
        <b/>
        <sz val="12"/>
        <color theme="1"/>
        <rFont val="Times New Roman"/>
        <family val="1"/>
      </rPr>
      <t>FILLED WITH GREEN</t>
    </r>
  </si>
  <si>
    <t>Sample name</t>
  </si>
  <si>
    <t>5--3</t>
  </si>
  <si>
    <t>5--6</t>
  </si>
  <si>
    <t>SS7</t>
  </si>
  <si>
    <t>SS6</t>
  </si>
  <si>
    <t>SS3</t>
  </si>
  <si>
    <t>SS9</t>
  </si>
  <si>
    <t>16/6/99</t>
  </si>
  <si>
    <t>17/6/99</t>
  </si>
  <si>
    <t>18/6/99</t>
  </si>
  <si>
    <t>19/6/99</t>
  </si>
  <si>
    <t>22/6/99</t>
  </si>
  <si>
    <t>23/6/99</t>
  </si>
  <si>
    <t>25/6/99</t>
  </si>
  <si>
    <t>26/6/99</t>
  </si>
  <si>
    <t>27/6/99</t>
  </si>
  <si>
    <t>28/6/99</t>
  </si>
  <si>
    <t>30/6/99</t>
  </si>
  <si>
    <t>13/7/99</t>
  </si>
  <si>
    <t>15/7/99</t>
  </si>
  <si>
    <t>17/7/99</t>
  </si>
  <si>
    <t>18/7/99</t>
  </si>
  <si>
    <t>19/7/99</t>
  </si>
  <si>
    <t>20/7/99</t>
  </si>
  <si>
    <t>22/7/99</t>
  </si>
  <si>
    <t>24/7/99</t>
  </si>
  <si>
    <t>25/7/99</t>
  </si>
  <si>
    <t>26/7/99</t>
  </si>
  <si>
    <t>27/7/99</t>
  </si>
  <si>
    <t>28/7/99</t>
  </si>
  <si>
    <t>30/7/99</t>
  </si>
  <si>
    <t>31/7/99</t>
  </si>
  <si>
    <t>MAV65</t>
  </si>
  <si>
    <t>MAV64</t>
  </si>
  <si>
    <t>MAV27</t>
  </si>
  <si>
    <t>MACV26</t>
  </si>
  <si>
    <t>MAV32</t>
  </si>
  <si>
    <t>MAV29</t>
  </si>
  <si>
    <t>MAV31</t>
  </si>
  <si>
    <t>MAV54</t>
  </si>
  <si>
    <t>MAV55</t>
  </si>
  <si>
    <t>MAV68</t>
  </si>
  <si>
    <t>MAV34</t>
  </si>
  <si>
    <t>MAV36</t>
  </si>
  <si>
    <t>MAV42</t>
  </si>
  <si>
    <t>MAV58A</t>
  </si>
  <si>
    <t>MAV52</t>
  </si>
  <si>
    <t>D1471</t>
  </si>
  <si>
    <t>D0055</t>
  </si>
  <si>
    <t>D0066</t>
  </si>
  <si>
    <t>D0067</t>
  </si>
  <si>
    <t>D0068</t>
  </si>
  <si>
    <t>D0095</t>
  </si>
  <si>
    <t>D0057</t>
  </si>
  <si>
    <t>D0058</t>
  </si>
  <si>
    <t>D0063</t>
  </si>
  <si>
    <t>yn18</t>
  </si>
  <si>
    <t>yn12</t>
  </si>
  <si>
    <t>yn38</t>
  </si>
  <si>
    <t>yn35</t>
  </si>
  <si>
    <t>yn36</t>
  </si>
  <si>
    <t>yn20</t>
  </si>
  <si>
    <t>yn96</t>
  </si>
  <si>
    <t>TS5</t>
  </si>
  <si>
    <t>yn39</t>
  </si>
  <si>
    <t>yn81</t>
  </si>
  <si>
    <t>yn11</t>
  </si>
  <si>
    <t>yn9</t>
  </si>
  <si>
    <t>yn19</t>
  </si>
  <si>
    <t>12FeE5</t>
  </si>
  <si>
    <t>12FeE4</t>
  </si>
  <si>
    <t>12FeE3</t>
  </si>
  <si>
    <t>12FeE1</t>
  </si>
  <si>
    <t>15FeE5</t>
  </si>
  <si>
    <t>15FeE4</t>
  </si>
  <si>
    <t>15FeE3</t>
  </si>
  <si>
    <t>15FeE2</t>
  </si>
  <si>
    <t>15FeE1</t>
  </si>
  <si>
    <t>MB4</t>
  </si>
  <si>
    <t>MB3</t>
  </si>
  <si>
    <t>MB1</t>
  </si>
  <si>
    <t>35B</t>
  </si>
  <si>
    <t>52B</t>
  </si>
  <si>
    <t>54A</t>
  </si>
  <si>
    <t>54B</t>
  </si>
  <si>
    <t>MAF-4</t>
  </si>
  <si>
    <t>MAF-7</t>
  </si>
  <si>
    <t>MAF-9</t>
  </si>
  <si>
    <t>MAF-12</t>
  </si>
  <si>
    <t>MAF-15</t>
  </si>
  <si>
    <t>MAF-19</t>
  </si>
  <si>
    <t>MAF-28</t>
  </si>
  <si>
    <t>MAF-32</t>
  </si>
  <si>
    <t>MAF-34</t>
  </si>
  <si>
    <t>MAF-36</t>
  </si>
  <si>
    <t>MAF-38</t>
  </si>
  <si>
    <t>MAF-45</t>
  </si>
  <si>
    <r>
      <t>206</t>
    </r>
    <r>
      <rPr>
        <vertAlign val="superscript"/>
        <sz val="12"/>
        <color theme="1"/>
        <rFont val="Times New Roman"/>
        <family val="1"/>
      </rPr>
      <t>a</t>
    </r>
  </si>
  <si>
    <r>
      <t>175</t>
    </r>
    <r>
      <rPr>
        <vertAlign val="superscript"/>
        <sz val="12"/>
        <color theme="1"/>
        <rFont val="Times New Roman"/>
        <family val="1"/>
      </rPr>
      <t>a</t>
    </r>
  </si>
  <si>
    <r>
      <t>153</t>
    </r>
    <r>
      <rPr>
        <vertAlign val="superscript"/>
        <sz val="12"/>
        <color theme="1"/>
        <rFont val="Times New Roman"/>
        <family val="1"/>
      </rPr>
      <t>a</t>
    </r>
  </si>
  <si>
    <r>
      <t>M5</t>
    </r>
    <r>
      <rPr>
        <vertAlign val="superscript"/>
        <sz val="12"/>
        <color rgb="FF000000"/>
        <rFont val="Times New Roman"/>
        <family val="1"/>
      </rPr>
      <t>a</t>
    </r>
  </si>
  <si>
    <r>
      <t>T (</t>
    </r>
    <r>
      <rPr>
        <vertAlign val="superscript"/>
        <sz val="12"/>
        <rFont val="Times New Roman"/>
        <family val="1"/>
      </rPr>
      <t>o</t>
    </r>
    <r>
      <rPr>
        <sz val="12"/>
        <rFont val="Times New Roman"/>
        <family val="1"/>
      </rPr>
      <t>C)</t>
    </r>
  </si>
  <si>
    <t>P (Gpa)</t>
  </si>
  <si>
    <t>Ref.</t>
  </si>
  <si>
    <t>Righter et al. (2009)</t>
  </si>
  <si>
    <t>O'Neill and Mavrogenes (2002)</t>
  </si>
  <si>
    <t>Mavrogenes and O'Neill (1999)</t>
  </si>
  <si>
    <t>Wykes et al. (2015)</t>
  </si>
  <si>
    <t>Liu et al. (2007)</t>
  </si>
  <si>
    <t>Jugo et al. (2005)</t>
  </si>
  <si>
    <t>Fortin et al. (2015)</t>
  </si>
  <si>
    <t>Berthet et al. (2009)</t>
  </si>
  <si>
    <t>Chabot et al. (2014)</t>
  </si>
  <si>
    <t>Glass composition (wt.%)</t>
  </si>
  <si>
    <r>
      <t>SiO</t>
    </r>
    <r>
      <rPr>
        <vertAlign val="subscript"/>
        <sz val="12"/>
        <color theme="1"/>
        <rFont val="Times New Roman"/>
        <family val="1"/>
      </rPr>
      <t>2</t>
    </r>
  </si>
  <si>
    <r>
      <t>TiO</t>
    </r>
    <r>
      <rPr>
        <vertAlign val="subscript"/>
        <sz val="12"/>
        <color theme="1"/>
        <rFont val="Times New Roman"/>
        <family val="1"/>
      </rPr>
      <t>2</t>
    </r>
  </si>
  <si>
    <r>
      <t>Al</t>
    </r>
    <r>
      <rPr>
        <vertAlign val="subscript"/>
        <sz val="12"/>
        <color theme="1"/>
        <rFont val="Times New Roman"/>
        <family val="1"/>
      </rPr>
      <t>2</t>
    </r>
    <r>
      <rPr>
        <sz val="12"/>
        <color theme="1"/>
        <rFont val="Times New Roman"/>
        <family val="1"/>
      </rPr>
      <t>O</t>
    </r>
    <r>
      <rPr>
        <vertAlign val="subscript"/>
        <sz val="12"/>
        <color theme="1"/>
        <rFont val="Times New Roman"/>
        <family val="1"/>
      </rPr>
      <t>3</t>
    </r>
  </si>
  <si>
    <r>
      <t>Cr</t>
    </r>
    <r>
      <rPr>
        <vertAlign val="subscript"/>
        <sz val="12"/>
        <color theme="1"/>
        <rFont val="Times New Roman"/>
        <family val="1"/>
      </rPr>
      <t>2</t>
    </r>
    <r>
      <rPr>
        <sz val="12"/>
        <color theme="1"/>
        <rFont val="Times New Roman"/>
        <family val="1"/>
      </rPr>
      <t>O</t>
    </r>
    <r>
      <rPr>
        <vertAlign val="subscript"/>
        <sz val="12"/>
        <color theme="1"/>
        <rFont val="Times New Roman"/>
        <family val="1"/>
      </rPr>
      <t>5</t>
    </r>
  </si>
  <si>
    <t>FeO*</t>
  </si>
  <si>
    <t>MnO</t>
  </si>
  <si>
    <t>MgO</t>
  </si>
  <si>
    <t>CaO</t>
  </si>
  <si>
    <r>
      <t>Na</t>
    </r>
    <r>
      <rPr>
        <vertAlign val="subscript"/>
        <sz val="12"/>
        <color theme="1"/>
        <rFont val="Times New Roman"/>
        <family val="1"/>
      </rPr>
      <t>2</t>
    </r>
    <r>
      <rPr>
        <sz val="12"/>
        <color theme="1"/>
        <rFont val="Times New Roman"/>
        <family val="1"/>
      </rPr>
      <t>O</t>
    </r>
  </si>
  <si>
    <r>
      <t>K</t>
    </r>
    <r>
      <rPr>
        <vertAlign val="subscript"/>
        <sz val="12"/>
        <color theme="1"/>
        <rFont val="Times New Roman"/>
        <family val="1"/>
      </rPr>
      <t>2</t>
    </r>
    <r>
      <rPr>
        <sz val="12"/>
        <color theme="1"/>
        <rFont val="Times New Roman"/>
        <family val="1"/>
      </rPr>
      <t>O</t>
    </r>
  </si>
  <si>
    <r>
      <t>P</t>
    </r>
    <r>
      <rPr>
        <vertAlign val="subscript"/>
        <sz val="12"/>
        <color theme="1"/>
        <rFont val="Times New Roman"/>
        <family val="1"/>
      </rPr>
      <t>2</t>
    </r>
    <r>
      <rPr>
        <sz val="12"/>
        <color theme="1"/>
        <rFont val="Times New Roman"/>
        <family val="1"/>
      </rPr>
      <t>O</t>
    </r>
    <r>
      <rPr>
        <vertAlign val="subscript"/>
        <sz val="12"/>
        <color theme="1"/>
        <rFont val="Times New Roman"/>
        <family val="1"/>
      </rPr>
      <t>5</t>
    </r>
  </si>
  <si>
    <t>Ni (ppm)</t>
  </si>
  <si>
    <t>S (ppm)</t>
  </si>
  <si>
    <t>Sum</t>
  </si>
  <si>
    <t>Sulfide composition (wt.%)</t>
  </si>
  <si>
    <t>Fe</t>
  </si>
  <si>
    <t>S</t>
  </si>
  <si>
    <t>O</t>
  </si>
  <si>
    <t>Ni</t>
  </si>
  <si>
    <t>Cu</t>
  </si>
  <si>
    <t>2. OUTPUT PARAMETERS</t>
  </si>
  <si>
    <r>
      <t>X</t>
    </r>
    <r>
      <rPr>
        <vertAlign val="subscript"/>
        <sz val="12"/>
        <color theme="1"/>
        <rFont val="Times New Roman"/>
        <family val="1"/>
      </rPr>
      <t>Si</t>
    </r>
  </si>
  <si>
    <r>
      <t>X</t>
    </r>
    <r>
      <rPr>
        <vertAlign val="subscript"/>
        <sz val="12"/>
        <color theme="1"/>
        <rFont val="Times New Roman"/>
        <family val="1"/>
      </rPr>
      <t>Ti</t>
    </r>
  </si>
  <si>
    <r>
      <t>X</t>
    </r>
    <r>
      <rPr>
        <vertAlign val="subscript"/>
        <sz val="12"/>
        <color theme="1"/>
        <rFont val="Times New Roman"/>
        <family val="1"/>
      </rPr>
      <t>Al</t>
    </r>
  </si>
  <si>
    <r>
      <t>X</t>
    </r>
    <r>
      <rPr>
        <vertAlign val="subscript"/>
        <sz val="12"/>
        <color theme="1"/>
        <rFont val="Times New Roman"/>
        <family val="1"/>
      </rPr>
      <t>Ca</t>
    </r>
  </si>
  <si>
    <r>
      <t>X</t>
    </r>
    <r>
      <rPr>
        <vertAlign val="subscript"/>
        <sz val="12"/>
        <color theme="1"/>
        <rFont val="Times New Roman"/>
        <family val="1"/>
      </rPr>
      <t>Fe</t>
    </r>
  </si>
  <si>
    <r>
      <t>X</t>
    </r>
    <r>
      <rPr>
        <vertAlign val="subscript"/>
        <sz val="12"/>
        <color theme="1"/>
        <rFont val="Times New Roman"/>
        <family val="1"/>
      </rPr>
      <t>Mg</t>
    </r>
  </si>
  <si>
    <r>
      <t>X</t>
    </r>
    <r>
      <rPr>
        <vertAlign val="subscript"/>
        <sz val="12"/>
        <color theme="1"/>
        <rFont val="Times New Roman"/>
        <family val="1"/>
      </rPr>
      <t>FeS</t>
    </r>
  </si>
  <si>
    <r>
      <t>X</t>
    </r>
    <r>
      <rPr>
        <vertAlign val="subscript"/>
        <sz val="12"/>
        <color theme="1"/>
        <rFont val="Times New Roman"/>
        <family val="1"/>
      </rPr>
      <t>NiS</t>
    </r>
  </si>
  <si>
    <r>
      <t>X</t>
    </r>
    <r>
      <rPr>
        <vertAlign val="subscript"/>
        <sz val="12"/>
        <color theme="1"/>
        <rFont val="Times New Roman"/>
        <family val="1"/>
      </rPr>
      <t>Cu2S</t>
    </r>
  </si>
  <si>
    <t>3. OUTPUT SCSS (ppm)</t>
  </si>
  <si>
    <t>Thermodynamic model</t>
  </si>
  <si>
    <t>Simplified model</t>
  </si>
  <si>
    <t>a. These experiments are from Mercury-relevant experiments but the starting materials did not contain Si metal. They have measured sulfide compositions. The rest of the experiments did not measure the sulfide composition, so we made an estimate. More details are given in the main text.</t>
  </si>
  <si>
    <t>E-mail: dj56@rice.edu</t>
  </si>
  <si>
    <t>Instructions</t>
  </si>
  <si>
    <t>Supplement to: Sulfur inventory of the young lunar mantle constrained by experimental sulfide saturation of Chang’e-5 mare basalts and a new sulfur solubility model for silicate melts in equilibrium with sulfides of variable metal–sulfur ratio</t>
  </si>
  <si>
    <t>Authors: Dian Ji and Rajdeep Dasgupta</t>
  </si>
  <si>
    <t>1. Go to the sheet "SCSS calculator".</t>
  </si>
  <si>
    <r>
      <t xml:space="preserve">2. Input the required data for the part </t>
    </r>
    <r>
      <rPr>
        <b/>
        <sz val="16"/>
        <rFont val="Times New Roman"/>
        <family val="1"/>
      </rPr>
      <t>filled with green</t>
    </r>
    <r>
      <rPr>
        <sz val="16"/>
        <color theme="1"/>
        <rFont val="Times New Roman"/>
        <family val="1"/>
      </rPr>
      <t>.</t>
    </r>
  </si>
  <si>
    <t>3. The parameters and SCSS values will be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</si>
</sst>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Times New Roman"/>
      <family val="1"/>
    </font>
    <font>
      <b/>
      <sz val="12"/>
      <color theme="1"/>
      <name val="Times New Roman"/>
      <family val="1"/>
    </font>
    <font>
      <sz val="12"/>
      <name val="Times New Roman"/>
      <family val="1"/>
    </font>
    <font>
      <sz val="12"/>
      <color rgb="FF1F1F1F"/>
      <name val="Times New Roman"/>
      <family val="1"/>
    </font>
    <font>
      <vertAlign val="superscript"/>
      <sz val="12"/>
      <color theme="1"/>
      <name val="Times New Roman"/>
      <family val="1"/>
    </font>
    <font>
      <sz val="12"/>
      <color rgb="FF000000"/>
      <name val="Times New Roman"/>
      <family val="1"/>
    </font>
    <font>
      <vertAlign val="superscript"/>
      <sz val="12"/>
      <color rgb="FF000000"/>
      <name val="Times New Roman"/>
      <family val="1"/>
    </font>
    <font>
      <vertAlign val="superscript"/>
      <sz val="12"/>
      <name val="Times New Roman"/>
      <family val="1"/>
    </font>
    <font>
      <vertAlign val="subscript"/>
      <sz val="12"/>
      <color theme="1"/>
      <name val="Times New Roman"/>
      <family val="1"/>
    </font>
    <font>
      <b/>
      <sz val="16"/>
      <color theme="1"/>
      <name val="Times New Roman"/>
      <family val="1"/>
    </font>
    <font>
      <sz val="16"/>
      <color theme="1"/>
      <name val="Times New Roman"/>
      <family val="1"/>
    </font>
    <font>
      <b/>
      <sz val="16"/>
      <name val="Times New Roman"/>
      <family val="1"/>
    </font>
    <font>
      <sz val="14"/>
      <color theme="1"/>
      <name val="Times New Roman"/>
      <family val="1"/>
    </font>
  </fonts>
  <fills count="4">
    <fill>
      <patternFill patternType="none"/>
    </fill>
    <fill>
      <patternFill patternType="gray125"/>
    </fill>
    <fill>
      <patternFill patternType="solid">
        <fgColor theme="9"/>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3" fillId="2" borderId="0" xfId="0" applyFont="1" applyFill="1" applyAlignment="1">
      <alignment horizontal="center" vertical="center"/>
    </xf>
    <xf numFmtId="16" fontId="1" fillId="0" borderId="0" xfId="0" applyNumberFormat="1" applyFont="1" applyAlignment="1">
      <alignment horizontal="center" vertical="center"/>
    </xf>
    <xf numFmtId="14" fontId="1" fillId="0" borderId="0" xfId="0" applyNumberFormat="1" applyFont="1" applyAlignment="1">
      <alignment horizontal="center" vertical="center"/>
    </xf>
    <xf numFmtId="0" fontId="4" fillId="0" borderId="0" xfId="0" applyFont="1" applyAlignment="1">
      <alignment horizontal="center"/>
    </xf>
    <xf numFmtId="0" fontId="6" fillId="0" borderId="0" xfId="0" applyFont="1" applyAlignment="1">
      <alignment horizontal="center" vertical="center"/>
    </xf>
    <xf numFmtId="0" fontId="3" fillId="0" borderId="0" xfId="0" applyFont="1" applyAlignment="1">
      <alignment horizontal="center" vertical="center"/>
    </xf>
    <xf numFmtId="0" fontId="1" fillId="2" borderId="0" xfId="0" applyFont="1" applyFill="1" applyAlignment="1">
      <alignment horizontal="center" vertical="center"/>
    </xf>
    <xf numFmtId="2" fontId="1" fillId="0" borderId="0" xfId="0" applyNumberFormat="1"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2" fontId="1" fillId="0" borderId="0" xfId="0" applyNumberFormat="1" applyFont="1" applyAlignment="1">
      <alignment horizontal="center"/>
    </xf>
    <xf numFmtId="2" fontId="6" fillId="0" borderId="0" xfId="0" applyNumberFormat="1" applyFont="1" applyAlignment="1">
      <alignment horizontal="center" vertical="center"/>
    </xf>
    <xf numFmtId="0" fontId="1" fillId="3" borderId="0" xfId="0" applyFont="1" applyFill="1" applyAlignment="1">
      <alignment horizontal="center" vertical="center"/>
    </xf>
    <xf numFmtId="1" fontId="1" fillId="0" borderId="0" xfId="0" applyNumberFormat="1" applyFont="1" applyAlignment="1">
      <alignment horizontal="center" vertical="center"/>
    </xf>
    <xf numFmtId="0" fontId="10" fillId="0" borderId="0" xfId="0" applyFont="1"/>
    <xf numFmtId="0" fontId="1" fillId="0" borderId="0" xfId="0" applyFont="1"/>
    <xf numFmtId="0" fontId="11" fillId="0" borderId="0" xfId="0" applyFont="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D7BD-E329-4C4D-A1FB-D4BCF261CCF3}">
  <dimension ref="A1:A14"/>
  <sheetViews>
    <sheetView tabSelected="1" workbookViewId="0"/>
  </sheetViews>
  <sheetFormatPr baseColWidth="10" defaultColWidth="10.83203125" defaultRowHeight="16" x14ac:dyDescent="0.2"/>
  <cols>
    <col min="1" max="16384" width="10.83203125" style="19"/>
  </cols>
  <sheetData>
    <row r="1" spans="1:1" ht="20" x14ac:dyDescent="0.2">
      <c r="A1" s="18" t="s">
        <v>152</v>
      </c>
    </row>
    <row r="2" spans="1:1" ht="20" x14ac:dyDescent="0.2">
      <c r="A2" s="20" t="s">
        <v>153</v>
      </c>
    </row>
    <row r="3" spans="1:1" ht="20" x14ac:dyDescent="0.2">
      <c r="A3" s="20" t="s">
        <v>150</v>
      </c>
    </row>
    <row r="4" spans="1:1" ht="20" x14ac:dyDescent="0.2">
      <c r="A4" s="20"/>
    </row>
    <row r="5" spans="1:1" ht="20" x14ac:dyDescent="0.2">
      <c r="A5" s="18" t="s">
        <v>151</v>
      </c>
    </row>
    <row r="6" spans="1:1" ht="20" x14ac:dyDescent="0.2">
      <c r="A6" s="20" t="s">
        <v>154</v>
      </c>
    </row>
    <row r="7" spans="1:1" ht="20" x14ac:dyDescent="0.2">
      <c r="A7" s="20" t="s">
        <v>155</v>
      </c>
    </row>
    <row r="8" spans="1:1" ht="20" x14ac:dyDescent="0.2">
      <c r="A8" s="20" t="s">
        <v>156</v>
      </c>
    </row>
    <row r="12" spans="1:1" ht="20" x14ac:dyDescent="0.2">
      <c r="A12" s="18"/>
    </row>
    <row r="13" spans="1:1" ht="18" x14ac:dyDescent="0.2">
      <c r="A13" s="21"/>
    </row>
    <row r="14" spans="1:1" ht="18" x14ac:dyDescent="0.2">
      <c r="A14"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8282A-21DF-EB49-90BD-98F16E7E8B60}">
  <dimension ref="A1:DU47"/>
  <sheetViews>
    <sheetView workbookViewId="0">
      <pane xSplit="1" ySplit="7" topLeftCell="B8" activePane="bottomRight" state="frozen"/>
      <selection pane="topRight" activeCell="B1" sqref="B1"/>
      <selection pane="bottomLeft" activeCell="A8" sqref="A8"/>
      <selection pane="bottomRight"/>
    </sheetView>
  </sheetViews>
  <sheetFormatPr baseColWidth="10" defaultRowHeight="16" x14ac:dyDescent="0.2"/>
  <cols>
    <col min="1" max="1" width="24.5" style="2" customWidth="1"/>
    <col min="2" max="16384" width="10.83203125" style="2"/>
  </cols>
  <sheetData>
    <row r="1" spans="1:125" x14ac:dyDescent="0.2">
      <c r="A1" s="1" t="s">
        <v>0</v>
      </c>
    </row>
    <row r="2" spans="1:125" x14ac:dyDescent="0.2">
      <c r="A2" s="1" t="s">
        <v>1</v>
      </c>
    </row>
    <row r="3" spans="1:125" ht="18" x14ac:dyDescent="0.2">
      <c r="A3" s="3" t="s">
        <v>2</v>
      </c>
      <c r="B3" s="2" t="s">
        <v>3</v>
      </c>
      <c r="C3" s="4" t="s">
        <v>4</v>
      </c>
      <c r="D3" s="2">
        <v>29</v>
      </c>
      <c r="E3" s="2">
        <v>6</v>
      </c>
      <c r="F3" s="2">
        <v>4</v>
      </c>
      <c r="G3" s="2">
        <v>13</v>
      </c>
      <c r="H3" s="2">
        <v>16</v>
      </c>
      <c r="I3" s="2">
        <v>21</v>
      </c>
      <c r="J3" s="2">
        <v>20</v>
      </c>
      <c r="K3" s="2" t="s">
        <v>5</v>
      </c>
      <c r="L3" s="2" t="s">
        <v>6</v>
      </c>
      <c r="M3" s="2" t="s">
        <v>7</v>
      </c>
      <c r="N3" s="2" t="s">
        <v>8</v>
      </c>
      <c r="O3" s="2" t="s">
        <v>9</v>
      </c>
      <c r="P3" s="2" t="s">
        <v>10</v>
      </c>
      <c r="Q3" s="2" t="s">
        <v>11</v>
      </c>
      <c r="R3" s="2" t="s">
        <v>12</v>
      </c>
      <c r="S3" s="2" t="s">
        <v>13</v>
      </c>
      <c r="T3" s="2" t="s">
        <v>14</v>
      </c>
      <c r="U3" s="2" t="s">
        <v>15</v>
      </c>
      <c r="V3" s="2" t="s">
        <v>16</v>
      </c>
      <c r="W3" s="2" t="s">
        <v>17</v>
      </c>
      <c r="X3" s="2" t="s">
        <v>18</v>
      </c>
      <c r="Y3" s="2" t="s">
        <v>19</v>
      </c>
      <c r="Z3" s="5">
        <v>36198</v>
      </c>
      <c r="AA3" s="5">
        <v>36226</v>
      </c>
      <c r="AB3" s="5">
        <v>36257</v>
      </c>
      <c r="AC3" s="5">
        <v>36287</v>
      </c>
      <c r="AD3" s="5">
        <v>36348</v>
      </c>
      <c r="AE3" s="5">
        <v>36410</v>
      </c>
      <c r="AF3" s="5">
        <v>36440</v>
      </c>
      <c r="AG3" s="5">
        <v>36471</v>
      </c>
      <c r="AH3" s="5">
        <v>36501</v>
      </c>
      <c r="AI3" s="2" t="s">
        <v>20</v>
      </c>
      <c r="AJ3" s="2" t="s">
        <v>21</v>
      </c>
      <c r="AK3" s="2" t="s">
        <v>22</v>
      </c>
      <c r="AL3" s="2" t="s">
        <v>23</v>
      </c>
      <c r="AM3" s="2" t="s">
        <v>24</v>
      </c>
      <c r="AN3" s="2" t="s">
        <v>25</v>
      </c>
      <c r="AO3" s="2" t="s">
        <v>26</v>
      </c>
      <c r="AP3" s="2" t="s">
        <v>27</v>
      </c>
      <c r="AQ3" s="2" t="s">
        <v>28</v>
      </c>
      <c r="AR3" s="2" t="s">
        <v>29</v>
      </c>
      <c r="AS3" s="2" t="s">
        <v>30</v>
      </c>
      <c r="AT3" s="2" t="s">
        <v>31</v>
      </c>
      <c r="AU3" s="2" t="s">
        <v>32</v>
      </c>
      <c r="AV3" s="2" t="s">
        <v>33</v>
      </c>
      <c r="AW3" s="2" t="s">
        <v>34</v>
      </c>
      <c r="AX3" s="2" t="s">
        <v>35</v>
      </c>
      <c r="AY3" s="2" t="s">
        <v>36</v>
      </c>
      <c r="AZ3" s="2" t="s">
        <v>37</v>
      </c>
      <c r="BA3" s="2" t="s">
        <v>38</v>
      </c>
      <c r="BB3" s="2" t="s">
        <v>39</v>
      </c>
      <c r="BC3" s="2" t="s">
        <v>40</v>
      </c>
      <c r="BD3" s="2" t="s">
        <v>41</v>
      </c>
      <c r="BE3" s="2" t="s">
        <v>42</v>
      </c>
      <c r="BF3" s="2" t="s">
        <v>43</v>
      </c>
      <c r="BG3" s="2" t="s">
        <v>44</v>
      </c>
      <c r="BH3" s="2" t="s">
        <v>45</v>
      </c>
      <c r="BI3" s="2" t="s">
        <v>46</v>
      </c>
      <c r="BJ3" s="2" t="s">
        <v>47</v>
      </c>
      <c r="BK3" s="2" t="s">
        <v>48</v>
      </c>
      <c r="BL3" s="2" t="s">
        <v>49</v>
      </c>
      <c r="BM3" s="2" t="s">
        <v>50</v>
      </c>
      <c r="BN3" s="2" t="s">
        <v>51</v>
      </c>
      <c r="BO3" s="2" t="s">
        <v>52</v>
      </c>
      <c r="BP3" s="2" t="s">
        <v>53</v>
      </c>
      <c r="BQ3" s="2" t="s">
        <v>54</v>
      </c>
      <c r="BR3" s="2" t="s">
        <v>55</v>
      </c>
      <c r="BS3" s="2" t="s">
        <v>56</v>
      </c>
      <c r="BT3" s="2" t="s">
        <v>57</v>
      </c>
      <c r="BU3" s="2" t="s">
        <v>58</v>
      </c>
      <c r="BV3" s="2" t="s">
        <v>59</v>
      </c>
      <c r="BW3" s="2" t="s">
        <v>60</v>
      </c>
      <c r="BX3" s="2" t="s">
        <v>61</v>
      </c>
      <c r="BY3" s="2" t="s">
        <v>62</v>
      </c>
      <c r="BZ3" s="2" t="s">
        <v>63</v>
      </c>
      <c r="CA3" s="2" t="s">
        <v>64</v>
      </c>
      <c r="CB3" s="2" t="s">
        <v>65</v>
      </c>
      <c r="CC3" s="2" t="s">
        <v>66</v>
      </c>
      <c r="CD3" s="2" t="s">
        <v>67</v>
      </c>
      <c r="CE3" s="2" t="s">
        <v>68</v>
      </c>
      <c r="CF3" s="2" t="s">
        <v>69</v>
      </c>
      <c r="CG3" s="2" t="s">
        <v>70</v>
      </c>
      <c r="CH3" s="2" t="s">
        <v>71</v>
      </c>
      <c r="CI3" s="2" t="s">
        <v>72</v>
      </c>
      <c r="CJ3" s="2" t="s">
        <v>73</v>
      </c>
      <c r="CK3" s="2" t="s">
        <v>74</v>
      </c>
      <c r="CL3" s="2" t="s">
        <v>75</v>
      </c>
      <c r="CM3" s="2" t="s">
        <v>76</v>
      </c>
      <c r="CN3" s="2" t="s">
        <v>77</v>
      </c>
      <c r="CO3" s="2" t="s">
        <v>78</v>
      </c>
      <c r="CP3" s="2" t="s">
        <v>79</v>
      </c>
      <c r="CQ3" s="2" t="s">
        <v>80</v>
      </c>
      <c r="CR3" s="2" t="s">
        <v>81</v>
      </c>
      <c r="CS3" s="2" t="s">
        <v>82</v>
      </c>
      <c r="CT3" s="2">
        <v>2</v>
      </c>
      <c r="CU3" s="2">
        <v>3</v>
      </c>
      <c r="CV3" s="2">
        <v>4</v>
      </c>
      <c r="CW3" s="2">
        <v>5</v>
      </c>
      <c r="CX3" s="2">
        <v>7</v>
      </c>
      <c r="CY3" s="2">
        <v>10</v>
      </c>
      <c r="CZ3" s="2">
        <v>11</v>
      </c>
      <c r="DA3" s="2">
        <v>12</v>
      </c>
      <c r="DB3" s="2" t="s">
        <v>83</v>
      </c>
      <c r="DC3" s="2" t="s">
        <v>84</v>
      </c>
      <c r="DD3" s="2" t="s">
        <v>85</v>
      </c>
      <c r="DE3" s="2" t="s">
        <v>86</v>
      </c>
      <c r="DF3" s="6" t="s">
        <v>87</v>
      </c>
      <c r="DG3" s="6" t="s">
        <v>88</v>
      </c>
      <c r="DH3" s="6" t="s">
        <v>89</v>
      </c>
      <c r="DI3" s="6" t="s">
        <v>90</v>
      </c>
      <c r="DJ3" s="6" t="s">
        <v>91</v>
      </c>
      <c r="DK3" s="6" t="s">
        <v>92</v>
      </c>
      <c r="DL3" s="6" t="s">
        <v>93</v>
      </c>
      <c r="DM3" s="6" t="s">
        <v>94</v>
      </c>
      <c r="DN3" s="6" t="s">
        <v>95</v>
      </c>
      <c r="DO3" s="6" t="s">
        <v>96</v>
      </c>
      <c r="DP3" s="6" t="s">
        <v>97</v>
      </c>
      <c r="DQ3" s="6" t="s">
        <v>98</v>
      </c>
      <c r="DR3" s="2" t="s">
        <v>99</v>
      </c>
      <c r="DS3" s="2" t="s">
        <v>100</v>
      </c>
      <c r="DT3" s="2" t="s">
        <v>101</v>
      </c>
      <c r="DU3" s="7" t="s">
        <v>102</v>
      </c>
    </row>
    <row r="4" spans="1:125" ht="18" x14ac:dyDescent="0.2">
      <c r="A4" s="3" t="s">
        <v>103</v>
      </c>
      <c r="B4" s="2">
        <v>1500</v>
      </c>
      <c r="C4" s="2">
        <v>1500</v>
      </c>
      <c r="D4" s="2">
        <v>1500</v>
      </c>
      <c r="E4" s="2">
        <v>1450</v>
      </c>
      <c r="F4" s="2">
        <v>1450</v>
      </c>
      <c r="G4" s="2">
        <v>1400</v>
      </c>
      <c r="H4" s="2">
        <v>1350</v>
      </c>
      <c r="I4" s="2">
        <v>1300</v>
      </c>
      <c r="J4" s="2">
        <v>1300</v>
      </c>
      <c r="K4" s="2">
        <v>1300</v>
      </c>
      <c r="L4" s="2">
        <v>1250</v>
      </c>
      <c r="M4" s="2">
        <v>1250</v>
      </c>
      <c r="N4" s="2">
        <v>1200</v>
      </c>
      <c r="O4" s="2">
        <v>1400</v>
      </c>
      <c r="P4" s="2">
        <v>1400</v>
      </c>
      <c r="Q4" s="2">
        <v>1400</v>
      </c>
      <c r="R4" s="2">
        <v>1400</v>
      </c>
      <c r="S4" s="2">
        <v>1400</v>
      </c>
      <c r="T4" s="2">
        <v>1400</v>
      </c>
      <c r="U4" s="2">
        <v>1400</v>
      </c>
      <c r="V4" s="2">
        <v>1400</v>
      </c>
      <c r="W4" s="2">
        <v>1400</v>
      </c>
      <c r="X4" s="2">
        <v>1400</v>
      </c>
      <c r="Y4" s="2">
        <v>1400</v>
      </c>
      <c r="Z4" s="2">
        <v>1400</v>
      </c>
      <c r="AA4" s="2">
        <v>1400</v>
      </c>
      <c r="AB4" s="2">
        <v>1400</v>
      </c>
      <c r="AC4" s="2">
        <v>1400</v>
      </c>
      <c r="AD4" s="2">
        <v>1400</v>
      </c>
      <c r="AE4" s="2">
        <v>1400</v>
      </c>
      <c r="AF4" s="2">
        <v>1400</v>
      </c>
      <c r="AG4" s="2">
        <v>1400</v>
      </c>
      <c r="AH4" s="2">
        <v>1400</v>
      </c>
      <c r="AI4" s="2">
        <v>1400</v>
      </c>
      <c r="AJ4" s="2">
        <v>1400</v>
      </c>
      <c r="AK4" s="2">
        <v>1400</v>
      </c>
      <c r="AL4" s="2">
        <v>1400</v>
      </c>
      <c r="AM4" s="2">
        <v>1400</v>
      </c>
      <c r="AN4" s="2">
        <v>1400</v>
      </c>
      <c r="AO4" s="2">
        <v>1400</v>
      </c>
      <c r="AP4" s="2">
        <v>1400</v>
      </c>
      <c r="AQ4" s="2">
        <v>1400</v>
      </c>
      <c r="AR4" s="2">
        <v>1400</v>
      </c>
      <c r="AS4" s="2">
        <v>1400</v>
      </c>
      <c r="AT4" s="2">
        <v>1400</v>
      </c>
      <c r="AU4" s="2">
        <v>1400</v>
      </c>
      <c r="AV4" s="2">
        <v>1400</v>
      </c>
      <c r="AW4" s="2">
        <v>1400</v>
      </c>
      <c r="AX4" s="2">
        <v>1400</v>
      </c>
      <c r="AY4" s="2">
        <v>1400</v>
      </c>
      <c r="AZ4" s="2">
        <v>1400</v>
      </c>
      <c r="BA4" s="2">
        <v>1500</v>
      </c>
      <c r="BB4" s="2">
        <v>1500</v>
      </c>
      <c r="BC4" s="2">
        <v>1500</v>
      </c>
      <c r="BD4" s="2">
        <v>1800</v>
      </c>
      <c r="BE4" s="2">
        <v>1800</v>
      </c>
      <c r="BF4" s="2">
        <v>1800</v>
      </c>
      <c r="BG4" s="2">
        <v>1500</v>
      </c>
      <c r="BH4" s="2">
        <v>1500</v>
      </c>
      <c r="BI4" s="2">
        <v>1500</v>
      </c>
      <c r="BJ4" s="2">
        <v>1800</v>
      </c>
      <c r="BK4" s="2">
        <v>1800</v>
      </c>
      <c r="BL4" s="2">
        <v>1400</v>
      </c>
      <c r="BM4" s="2">
        <v>1400</v>
      </c>
      <c r="BN4" s="2">
        <v>1400</v>
      </c>
      <c r="BO4" s="2">
        <v>1400</v>
      </c>
      <c r="BP4" s="2">
        <v>1400</v>
      </c>
      <c r="BQ4" s="2">
        <v>1400</v>
      </c>
      <c r="BR4" s="2">
        <v>1400</v>
      </c>
      <c r="BS4" s="2">
        <v>1400</v>
      </c>
      <c r="BT4" s="2">
        <v>1400</v>
      </c>
      <c r="BU4" s="2">
        <v>1400</v>
      </c>
      <c r="BV4" s="2">
        <v>1250</v>
      </c>
      <c r="BW4" s="2">
        <v>1250</v>
      </c>
      <c r="BX4" s="2">
        <v>1250</v>
      </c>
      <c r="BY4" s="2">
        <v>1250</v>
      </c>
      <c r="BZ4" s="2">
        <v>1250</v>
      </c>
      <c r="CA4" s="2">
        <v>1150</v>
      </c>
      <c r="CB4" s="2">
        <v>1250</v>
      </c>
      <c r="CC4" s="2">
        <v>1430</v>
      </c>
      <c r="CD4" s="2">
        <v>1400</v>
      </c>
      <c r="CE4" s="2">
        <v>1250</v>
      </c>
      <c r="CF4" s="2">
        <v>1250</v>
      </c>
      <c r="CG4" s="2">
        <v>1250</v>
      </c>
      <c r="CH4" s="2">
        <v>1450</v>
      </c>
      <c r="CI4" s="2">
        <v>1400</v>
      </c>
      <c r="CJ4" s="2">
        <v>1350</v>
      </c>
      <c r="CK4" s="2">
        <v>1250</v>
      </c>
      <c r="CL4" s="2">
        <v>1450</v>
      </c>
      <c r="CM4" s="2">
        <v>1400</v>
      </c>
      <c r="CN4" s="2">
        <v>1350</v>
      </c>
      <c r="CO4" s="2">
        <v>1300</v>
      </c>
      <c r="CP4" s="2">
        <v>1250</v>
      </c>
      <c r="CQ4" s="2">
        <v>1400</v>
      </c>
      <c r="CR4" s="2">
        <v>1350</v>
      </c>
      <c r="CS4" s="2">
        <v>1250</v>
      </c>
      <c r="CT4" s="2">
        <v>1355</v>
      </c>
      <c r="CU4" s="2">
        <v>1355</v>
      </c>
      <c r="CV4" s="2">
        <v>1355</v>
      </c>
      <c r="CW4" s="2">
        <v>1355</v>
      </c>
      <c r="CX4" s="2">
        <v>1355</v>
      </c>
      <c r="CY4" s="2">
        <v>1355</v>
      </c>
      <c r="CZ4" s="2">
        <v>1355</v>
      </c>
      <c r="DA4" s="2">
        <v>1355</v>
      </c>
      <c r="DB4" s="2">
        <v>1315</v>
      </c>
      <c r="DC4" s="2">
        <v>1300</v>
      </c>
      <c r="DD4" s="2">
        <v>1300</v>
      </c>
      <c r="DE4" s="2">
        <v>1300</v>
      </c>
      <c r="DF4" s="2">
        <v>1250</v>
      </c>
      <c r="DG4" s="2">
        <v>1250</v>
      </c>
      <c r="DH4" s="2">
        <v>1250</v>
      </c>
      <c r="DI4" s="2">
        <v>1250</v>
      </c>
      <c r="DJ4" s="2">
        <v>1250</v>
      </c>
      <c r="DK4" s="2">
        <v>1250</v>
      </c>
      <c r="DL4" s="2">
        <v>1250</v>
      </c>
      <c r="DM4" s="2">
        <v>1250</v>
      </c>
      <c r="DN4" s="2">
        <v>1250</v>
      </c>
      <c r="DO4" s="2">
        <v>1250</v>
      </c>
      <c r="DP4" s="2">
        <v>1250</v>
      </c>
      <c r="DQ4" s="2">
        <v>1250</v>
      </c>
      <c r="DR4" s="2">
        <v>1500</v>
      </c>
      <c r="DS4" s="2">
        <v>1600</v>
      </c>
      <c r="DT4" s="2">
        <v>1700</v>
      </c>
      <c r="DU4" s="2">
        <v>1500</v>
      </c>
    </row>
    <row r="5" spans="1:125" x14ac:dyDescent="0.2">
      <c r="A5" s="3" t="s">
        <v>104</v>
      </c>
      <c r="B5" s="8">
        <v>0.8</v>
      </c>
      <c r="C5" s="8">
        <v>0.8</v>
      </c>
      <c r="D5" s="8">
        <v>0.8</v>
      </c>
      <c r="E5" s="8">
        <v>0.8</v>
      </c>
      <c r="F5" s="8">
        <v>0.8</v>
      </c>
      <c r="G5" s="8">
        <v>0.8</v>
      </c>
      <c r="H5" s="8">
        <v>0.8</v>
      </c>
      <c r="I5" s="8">
        <v>0.8</v>
      </c>
      <c r="J5" s="8">
        <v>0.8</v>
      </c>
      <c r="K5" s="8">
        <v>1E-4</v>
      </c>
      <c r="L5" s="8">
        <v>1E-4</v>
      </c>
      <c r="M5" s="8">
        <v>1E-4</v>
      </c>
      <c r="N5" s="8">
        <v>1E-4</v>
      </c>
      <c r="O5" s="2">
        <v>1E-4</v>
      </c>
      <c r="P5" s="2">
        <v>1E-4</v>
      </c>
      <c r="Q5" s="2">
        <v>1E-4</v>
      </c>
      <c r="R5" s="2">
        <v>1E-4</v>
      </c>
      <c r="S5" s="2">
        <v>1E-4</v>
      </c>
      <c r="T5" s="2">
        <v>1E-4</v>
      </c>
      <c r="U5" s="2">
        <v>1E-4</v>
      </c>
      <c r="V5" s="2">
        <v>1E-4</v>
      </c>
      <c r="W5" s="2">
        <v>1E-4</v>
      </c>
      <c r="X5" s="2">
        <v>1E-4</v>
      </c>
      <c r="Y5" s="2">
        <v>1E-4</v>
      </c>
      <c r="Z5" s="2">
        <v>1E-4</v>
      </c>
      <c r="AA5" s="2">
        <v>1E-4</v>
      </c>
      <c r="AB5" s="2">
        <v>1E-4</v>
      </c>
      <c r="AC5" s="2">
        <v>1E-4</v>
      </c>
      <c r="AD5" s="2">
        <v>1E-4</v>
      </c>
      <c r="AE5" s="2">
        <v>1E-4</v>
      </c>
      <c r="AF5" s="2">
        <v>1E-4</v>
      </c>
      <c r="AG5" s="2">
        <v>1E-4</v>
      </c>
      <c r="AH5" s="2">
        <v>1E-4</v>
      </c>
      <c r="AI5" s="2">
        <v>1E-4</v>
      </c>
      <c r="AJ5" s="2">
        <v>1E-4</v>
      </c>
      <c r="AK5" s="2">
        <v>1E-4</v>
      </c>
      <c r="AL5" s="2">
        <v>1E-4</v>
      </c>
      <c r="AM5" s="2">
        <v>1E-4</v>
      </c>
      <c r="AN5" s="2">
        <v>1E-4</v>
      </c>
      <c r="AO5" s="2">
        <v>1E-4</v>
      </c>
      <c r="AP5" s="2">
        <v>1E-4</v>
      </c>
      <c r="AQ5" s="2">
        <v>1E-4</v>
      </c>
      <c r="AR5" s="2">
        <v>1E-4</v>
      </c>
      <c r="AS5" s="2">
        <v>1E-4</v>
      </c>
      <c r="AT5" s="2">
        <v>1E-4</v>
      </c>
      <c r="AU5" s="2">
        <v>1E-4</v>
      </c>
      <c r="AV5" s="2">
        <v>1E-4</v>
      </c>
      <c r="AW5" s="2">
        <v>0.5</v>
      </c>
      <c r="AX5" s="2">
        <v>1.5</v>
      </c>
      <c r="AY5" s="2">
        <v>0.5</v>
      </c>
      <c r="AZ5" s="2">
        <v>1.5</v>
      </c>
      <c r="BA5" s="2">
        <v>0.5</v>
      </c>
      <c r="BB5" s="2">
        <v>1.5</v>
      </c>
      <c r="BC5" s="2">
        <v>2.5</v>
      </c>
      <c r="BD5" s="2">
        <v>0.5</v>
      </c>
      <c r="BE5" s="2">
        <v>4</v>
      </c>
      <c r="BF5" s="2">
        <v>3.5</v>
      </c>
      <c r="BG5" s="2">
        <v>0.5</v>
      </c>
      <c r="BH5" s="2">
        <v>1.5</v>
      </c>
      <c r="BI5" s="2">
        <v>1.5</v>
      </c>
      <c r="BJ5" s="2">
        <v>1</v>
      </c>
      <c r="BK5" s="2">
        <v>4</v>
      </c>
      <c r="BL5" s="2">
        <v>1.5</v>
      </c>
      <c r="BM5" s="2">
        <v>1.5</v>
      </c>
      <c r="BN5" s="2">
        <v>1.5</v>
      </c>
      <c r="BO5" s="2">
        <v>1.5</v>
      </c>
      <c r="BP5" s="2">
        <v>1.5</v>
      </c>
      <c r="BQ5" s="2">
        <v>1.5</v>
      </c>
      <c r="BR5" s="2">
        <v>1.5</v>
      </c>
      <c r="BS5" s="2">
        <v>1.5</v>
      </c>
      <c r="BT5" s="2">
        <v>1.5</v>
      </c>
      <c r="BU5" s="2">
        <v>1</v>
      </c>
      <c r="BV5" s="2">
        <v>0.5</v>
      </c>
      <c r="BW5" s="2">
        <v>0.5</v>
      </c>
      <c r="BX5" s="2">
        <v>1</v>
      </c>
      <c r="BY5" s="2">
        <v>1</v>
      </c>
      <c r="BZ5" s="2">
        <v>1</v>
      </c>
      <c r="CA5" s="2">
        <v>1</v>
      </c>
      <c r="CB5" s="2">
        <v>1</v>
      </c>
      <c r="CC5" s="2">
        <v>1</v>
      </c>
      <c r="CD5" s="2">
        <v>1</v>
      </c>
      <c r="CE5" s="2">
        <v>0.5</v>
      </c>
      <c r="CF5" s="2">
        <v>1</v>
      </c>
      <c r="CG5" s="2">
        <v>1</v>
      </c>
      <c r="CH5" s="2">
        <v>1</v>
      </c>
      <c r="CI5" s="2">
        <v>1</v>
      </c>
      <c r="CJ5" s="2">
        <v>1</v>
      </c>
      <c r="CK5" s="2">
        <v>1</v>
      </c>
      <c r="CL5" s="2">
        <v>1</v>
      </c>
      <c r="CM5" s="2">
        <v>1</v>
      </c>
      <c r="CN5" s="2">
        <v>1</v>
      </c>
      <c r="CO5" s="2">
        <v>1</v>
      </c>
      <c r="CP5" s="2">
        <v>1</v>
      </c>
      <c r="CQ5" s="2">
        <v>1</v>
      </c>
      <c r="CR5" s="2">
        <v>1</v>
      </c>
      <c r="CS5" s="2">
        <v>1</v>
      </c>
      <c r="CT5" s="2">
        <v>1.6</v>
      </c>
      <c r="CU5" s="2">
        <v>1.6</v>
      </c>
      <c r="CV5" s="2">
        <v>1.6</v>
      </c>
      <c r="CW5" s="2">
        <v>1.6</v>
      </c>
      <c r="CX5" s="2">
        <v>1.6</v>
      </c>
      <c r="CY5" s="2">
        <v>1.6</v>
      </c>
      <c r="CZ5" s="2">
        <v>1.6</v>
      </c>
      <c r="DA5" s="2">
        <v>1.6</v>
      </c>
      <c r="DB5" s="2">
        <v>1.2</v>
      </c>
      <c r="DC5" s="2">
        <v>1</v>
      </c>
      <c r="DD5" s="2">
        <v>1</v>
      </c>
      <c r="DE5" s="2">
        <v>1</v>
      </c>
      <c r="DF5" s="2">
        <v>1</v>
      </c>
      <c r="DG5" s="2">
        <v>1</v>
      </c>
      <c r="DH5" s="2">
        <v>1</v>
      </c>
      <c r="DI5" s="2">
        <v>1</v>
      </c>
      <c r="DJ5" s="2">
        <v>1</v>
      </c>
      <c r="DK5" s="2">
        <v>1</v>
      </c>
      <c r="DL5" s="2">
        <v>1</v>
      </c>
      <c r="DM5" s="2">
        <v>1</v>
      </c>
      <c r="DN5" s="2">
        <v>1</v>
      </c>
      <c r="DO5" s="2">
        <v>1</v>
      </c>
      <c r="DP5" s="2">
        <v>1</v>
      </c>
      <c r="DQ5" s="2">
        <v>1</v>
      </c>
      <c r="DR5" s="2">
        <v>1</v>
      </c>
      <c r="DS5" s="2">
        <v>1</v>
      </c>
      <c r="DT5" s="2">
        <v>1</v>
      </c>
      <c r="DU5" s="2">
        <v>1E-4</v>
      </c>
    </row>
    <row r="6" spans="1:125" x14ac:dyDescent="0.2">
      <c r="A6" s="8" t="s">
        <v>105</v>
      </c>
      <c r="B6" s="2" t="s">
        <v>106</v>
      </c>
      <c r="C6" s="2" t="s">
        <v>106</v>
      </c>
      <c r="D6" s="2" t="s">
        <v>106</v>
      </c>
      <c r="E6" s="2" t="s">
        <v>106</v>
      </c>
      <c r="F6" s="2" t="s">
        <v>106</v>
      </c>
      <c r="G6" s="2" t="s">
        <v>106</v>
      </c>
      <c r="H6" s="2" t="s">
        <v>106</v>
      </c>
      <c r="I6" s="2" t="s">
        <v>106</v>
      </c>
      <c r="J6" s="2" t="s">
        <v>106</v>
      </c>
      <c r="K6" s="2" t="s">
        <v>106</v>
      </c>
      <c r="L6" s="2" t="s">
        <v>106</v>
      </c>
      <c r="M6" s="2" t="s">
        <v>106</v>
      </c>
      <c r="N6" s="2" t="s">
        <v>106</v>
      </c>
      <c r="O6" s="2" t="s">
        <v>107</v>
      </c>
      <c r="P6" s="2" t="s">
        <v>107</v>
      </c>
      <c r="Q6" s="2" t="s">
        <v>107</v>
      </c>
      <c r="R6" s="2" t="s">
        <v>107</v>
      </c>
      <c r="S6" s="2" t="s">
        <v>107</v>
      </c>
      <c r="T6" s="2" t="s">
        <v>107</v>
      </c>
      <c r="U6" s="2" t="s">
        <v>107</v>
      </c>
      <c r="V6" s="2" t="s">
        <v>107</v>
      </c>
      <c r="W6" s="2" t="s">
        <v>107</v>
      </c>
      <c r="X6" s="2" t="s">
        <v>107</v>
      </c>
      <c r="Y6" s="2" t="s">
        <v>107</v>
      </c>
      <c r="Z6" s="2" t="s">
        <v>107</v>
      </c>
      <c r="AA6" s="2" t="s">
        <v>107</v>
      </c>
      <c r="AB6" s="2" t="s">
        <v>107</v>
      </c>
      <c r="AC6" s="2" t="s">
        <v>107</v>
      </c>
      <c r="AD6" s="2" t="s">
        <v>107</v>
      </c>
      <c r="AE6" s="2" t="s">
        <v>107</v>
      </c>
      <c r="AF6" s="2" t="s">
        <v>107</v>
      </c>
      <c r="AG6" s="2" t="s">
        <v>107</v>
      </c>
      <c r="AH6" s="2" t="s">
        <v>107</v>
      </c>
      <c r="AI6" s="2" t="s">
        <v>107</v>
      </c>
      <c r="AJ6" s="2" t="s">
        <v>107</v>
      </c>
      <c r="AK6" s="2" t="s">
        <v>107</v>
      </c>
      <c r="AL6" s="2" t="s">
        <v>107</v>
      </c>
      <c r="AM6" s="2" t="s">
        <v>107</v>
      </c>
      <c r="AN6" s="2" t="s">
        <v>107</v>
      </c>
      <c r="AO6" s="2" t="s">
        <v>107</v>
      </c>
      <c r="AP6" s="2" t="s">
        <v>107</v>
      </c>
      <c r="AQ6" s="2" t="s">
        <v>107</v>
      </c>
      <c r="AR6" s="2" t="s">
        <v>107</v>
      </c>
      <c r="AS6" s="2" t="s">
        <v>107</v>
      </c>
      <c r="AT6" s="2" t="s">
        <v>107</v>
      </c>
      <c r="AU6" s="2" t="s">
        <v>107</v>
      </c>
      <c r="AV6" s="2" t="s">
        <v>107</v>
      </c>
      <c r="AW6" s="2" t="s">
        <v>108</v>
      </c>
      <c r="AX6" s="2" t="s">
        <v>108</v>
      </c>
      <c r="AY6" s="2" t="s">
        <v>108</v>
      </c>
      <c r="AZ6" s="2" t="s">
        <v>108</v>
      </c>
      <c r="BA6" s="2" t="s">
        <v>108</v>
      </c>
      <c r="BB6" s="2" t="s">
        <v>108</v>
      </c>
      <c r="BC6" s="2" t="s">
        <v>108</v>
      </c>
      <c r="BD6" s="2" t="s">
        <v>108</v>
      </c>
      <c r="BE6" s="2" t="s">
        <v>108</v>
      </c>
      <c r="BF6" s="2" t="s">
        <v>108</v>
      </c>
      <c r="BG6" s="2" t="s">
        <v>108</v>
      </c>
      <c r="BH6" s="2" t="s">
        <v>108</v>
      </c>
      <c r="BI6" s="2" t="s">
        <v>108</v>
      </c>
      <c r="BJ6" s="2" t="s">
        <v>108</v>
      </c>
      <c r="BK6" s="2" t="s">
        <v>108</v>
      </c>
      <c r="BL6" s="2" t="s">
        <v>109</v>
      </c>
      <c r="BM6" s="2" t="s">
        <v>109</v>
      </c>
      <c r="BN6" s="2" t="s">
        <v>109</v>
      </c>
      <c r="BO6" s="2" t="s">
        <v>109</v>
      </c>
      <c r="BP6" s="2" t="s">
        <v>109</v>
      </c>
      <c r="BQ6" s="2" t="s">
        <v>109</v>
      </c>
      <c r="BR6" s="2" t="s">
        <v>109</v>
      </c>
      <c r="BS6" s="2" t="s">
        <v>109</v>
      </c>
      <c r="BT6" s="2" t="s">
        <v>109</v>
      </c>
      <c r="BU6" s="2" t="s">
        <v>110</v>
      </c>
      <c r="BV6" s="2" t="s">
        <v>110</v>
      </c>
      <c r="BW6" s="2" t="s">
        <v>110</v>
      </c>
      <c r="BX6" s="2" t="s">
        <v>110</v>
      </c>
      <c r="BY6" s="2" t="s">
        <v>110</v>
      </c>
      <c r="BZ6" s="2" t="s">
        <v>110</v>
      </c>
      <c r="CA6" s="2" t="s">
        <v>110</v>
      </c>
      <c r="CB6" s="2" t="s">
        <v>110</v>
      </c>
      <c r="CC6" s="2" t="s">
        <v>110</v>
      </c>
      <c r="CD6" s="2" t="s">
        <v>110</v>
      </c>
      <c r="CE6" s="2" t="s">
        <v>110</v>
      </c>
      <c r="CF6" s="2" t="s">
        <v>110</v>
      </c>
      <c r="CG6" s="2" t="s">
        <v>110</v>
      </c>
      <c r="CH6" s="2" t="s">
        <v>110</v>
      </c>
      <c r="CI6" s="2" t="s">
        <v>110</v>
      </c>
      <c r="CJ6" s="2" t="s">
        <v>110</v>
      </c>
      <c r="CK6" s="2" t="s">
        <v>110</v>
      </c>
      <c r="CL6" s="2" t="s">
        <v>110</v>
      </c>
      <c r="CM6" s="2" t="s">
        <v>110</v>
      </c>
      <c r="CN6" s="2" t="s">
        <v>110</v>
      </c>
      <c r="CO6" s="2" t="s">
        <v>110</v>
      </c>
      <c r="CP6" s="2" t="s">
        <v>110</v>
      </c>
      <c r="CQ6" s="2" t="s">
        <v>110</v>
      </c>
      <c r="CR6" s="2" t="s">
        <v>110</v>
      </c>
      <c r="CS6" s="2" t="s">
        <v>110</v>
      </c>
      <c r="CT6" s="2" t="s">
        <v>111</v>
      </c>
      <c r="CU6" s="2" t="s">
        <v>111</v>
      </c>
      <c r="CV6" s="2" t="s">
        <v>111</v>
      </c>
      <c r="CW6" s="2" t="s">
        <v>111</v>
      </c>
      <c r="CX6" s="2" t="s">
        <v>111</v>
      </c>
      <c r="CY6" s="2" t="s">
        <v>111</v>
      </c>
      <c r="CZ6" s="2" t="s">
        <v>111</v>
      </c>
      <c r="DA6" s="2" t="s">
        <v>111</v>
      </c>
      <c r="DB6" s="2" t="s">
        <v>111</v>
      </c>
      <c r="DC6" s="2" t="s">
        <v>111</v>
      </c>
      <c r="DD6" s="2" t="s">
        <v>111</v>
      </c>
      <c r="DE6" s="2" t="s">
        <v>111</v>
      </c>
      <c r="DF6" s="2" t="s">
        <v>112</v>
      </c>
      <c r="DG6" s="2" t="s">
        <v>112</v>
      </c>
      <c r="DH6" s="2" t="s">
        <v>112</v>
      </c>
      <c r="DI6" s="2" t="s">
        <v>112</v>
      </c>
      <c r="DJ6" s="2" t="s">
        <v>112</v>
      </c>
      <c r="DK6" s="2" t="s">
        <v>112</v>
      </c>
      <c r="DL6" s="2" t="s">
        <v>112</v>
      </c>
      <c r="DM6" s="2" t="s">
        <v>112</v>
      </c>
      <c r="DN6" s="2" t="s">
        <v>112</v>
      </c>
      <c r="DO6" s="2" t="s">
        <v>112</v>
      </c>
      <c r="DP6" s="2" t="s">
        <v>112</v>
      </c>
      <c r="DQ6" s="2" t="s">
        <v>112</v>
      </c>
      <c r="DR6" s="2" t="s">
        <v>113</v>
      </c>
      <c r="DS6" s="2" t="s">
        <v>113</v>
      </c>
      <c r="DT6" s="2" t="s">
        <v>113</v>
      </c>
      <c r="DU6" s="2" t="s">
        <v>114</v>
      </c>
    </row>
    <row r="7" spans="1:125" x14ac:dyDescent="0.2">
      <c r="A7" s="2" t="s">
        <v>115</v>
      </c>
    </row>
    <row r="8" spans="1:125" ht="18" x14ac:dyDescent="0.2">
      <c r="A8" s="9" t="s">
        <v>116</v>
      </c>
      <c r="B8" s="8">
        <v>53.92</v>
      </c>
      <c r="C8" s="8">
        <v>54.07</v>
      </c>
      <c r="D8" s="8">
        <v>54.9</v>
      </c>
      <c r="E8" s="8">
        <v>52.4</v>
      </c>
      <c r="F8" s="8">
        <v>49.4</v>
      </c>
      <c r="G8" s="8">
        <v>51.1</v>
      </c>
      <c r="H8" s="8">
        <v>53</v>
      </c>
      <c r="I8" s="8">
        <v>49.5</v>
      </c>
      <c r="J8" s="8">
        <v>45.3</v>
      </c>
      <c r="K8" s="8">
        <v>37.700000000000003</v>
      </c>
      <c r="L8" s="8">
        <v>44.4</v>
      </c>
      <c r="M8" s="8">
        <v>38.799999999999997</v>
      </c>
      <c r="N8" s="8">
        <v>36.6</v>
      </c>
      <c r="O8" s="2">
        <v>63.2</v>
      </c>
      <c r="P8" s="2">
        <v>63.7</v>
      </c>
      <c r="Q8" s="2">
        <v>63.2</v>
      </c>
      <c r="R8" s="2">
        <v>63.7</v>
      </c>
      <c r="S8" s="2">
        <v>61.8</v>
      </c>
      <c r="T8" s="2">
        <v>64.900000000000006</v>
      </c>
      <c r="U8" s="2">
        <v>52.7</v>
      </c>
      <c r="V8" s="2">
        <v>52.5</v>
      </c>
      <c r="W8" s="2">
        <v>52.8</v>
      </c>
      <c r="X8" s="2">
        <v>55.5</v>
      </c>
      <c r="Y8" s="2">
        <v>53.7</v>
      </c>
      <c r="Z8" s="2">
        <v>53.9</v>
      </c>
      <c r="AA8" s="2">
        <v>54</v>
      </c>
      <c r="AB8" s="2">
        <v>54.2</v>
      </c>
      <c r="AC8" s="2">
        <v>57.3</v>
      </c>
      <c r="AD8" s="2">
        <v>55.7</v>
      </c>
      <c r="AE8" s="2">
        <v>52.5</v>
      </c>
      <c r="AF8" s="2">
        <v>52.6</v>
      </c>
      <c r="AG8" s="2">
        <v>52.5</v>
      </c>
      <c r="AH8" s="2">
        <v>53</v>
      </c>
      <c r="AI8" s="2">
        <v>55.9</v>
      </c>
      <c r="AJ8" s="2">
        <v>53.6</v>
      </c>
      <c r="AK8" s="2">
        <v>60</v>
      </c>
      <c r="AL8" s="2">
        <v>59.7</v>
      </c>
      <c r="AM8" s="2">
        <v>60.4</v>
      </c>
      <c r="AN8" s="2">
        <v>62.9</v>
      </c>
      <c r="AO8" s="2">
        <v>60.4</v>
      </c>
      <c r="AP8" s="2">
        <v>41.5</v>
      </c>
      <c r="AQ8" s="2">
        <v>41.7</v>
      </c>
      <c r="AR8" s="2">
        <v>41.6</v>
      </c>
      <c r="AS8" s="2">
        <v>41.8</v>
      </c>
      <c r="AT8" s="2">
        <v>44.5</v>
      </c>
      <c r="AU8" s="2">
        <v>40.9</v>
      </c>
      <c r="AV8" s="2">
        <v>42.6</v>
      </c>
      <c r="AW8" s="2">
        <v>52</v>
      </c>
      <c r="AX8" s="2">
        <v>51.8</v>
      </c>
      <c r="AY8" s="2">
        <v>50.42</v>
      </c>
      <c r="AZ8" s="2">
        <v>47.62</v>
      </c>
      <c r="BA8" s="2">
        <v>50.79</v>
      </c>
      <c r="BB8" s="2">
        <v>51.34</v>
      </c>
      <c r="BC8" s="2">
        <v>49.55</v>
      </c>
      <c r="BD8" s="2">
        <v>50.22</v>
      </c>
      <c r="BE8" s="2">
        <v>50.58</v>
      </c>
      <c r="BF8" s="2">
        <v>50.91</v>
      </c>
      <c r="BG8" s="2">
        <v>47.66</v>
      </c>
      <c r="BH8" s="2">
        <v>47.34</v>
      </c>
      <c r="BI8" s="2">
        <v>48.55</v>
      </c>
      <c r="BJ8" s="2">
        <v>47.07</v>
      </c>
      <c r="BK8" s="2">
        <v>48.88</v>
      </c>
      <c r="BL8" s="2">
        <v>48.65</v>
      </c>
      <c r="BM8" s="2">
        <v>49.37</v>
      </c>
      <c r="BN8" s="2">
        <v>50.5</v>
      </c>
      <c r="BO8" s="2">
        <v>48.74</v>
      </c>
      <c r="BP8" s="2">
        <v>48.15</v>
      </c>
      <c r="BQ8" s="2">
        <v>47.75</v>
      </c>
      <c r="BR8" s="2">
        <v>46.77</v>
      </c>
      <c r="BS8" s="2">
        <v>42.26</v>
      </c>
      <c r="BT8" s="2">
        <v>35.72</v>
      </c>
      <c r="BU8" s="2">
        <v>60.5</v>
      </c>
      <c r="BV8" s="2">
        <v>59.6</v>
      </c>
      <c r="BW8" s="2">
        <v>60.6</v>
      </c>
      <c r="BX8" s="2">
        <v>59.7</v>
      </c>
      <c r="BY8" s="2">
        <v>60.1</v>
      </c>
      <c r="BZ8" s="2">
        <v>60</v>
      </c>
      <c r="CA8" s="2">
        <v>58.2</v>
      </c>
      <c r="CB8" s="2">
        <v>64.099999999999994</v>
      </c>
      <c r="CC8" s="2">
        <v>47.5</v>
      </c>
      <c r="CD8" s="2">
        <v>47.4</v>
      </c>
      <c r="CE8" s="2">
        <v>49.4</v>
      </c>
      <c r="CF8" s="2">
        <v>48</v>
      </c>
      <c r="CG8" s="2">
        <v>47.7</v>
      </c>
      <c r="CH8" s="2">
        <v>46.7</v>
      </c>
      <c r="CI8" s="2">
        <v>47</v>
      </c>
      <c r="CJ8" s="2">
        <v>48</v>
      </c>
      <c r="CK8" s="2">
        <v>46.1</v>
      </c>
      <c r="CL8" s="2">
        <v>48.6</v>
      </c>
      <c r="CM8" s="2">
        <v>44.1</v>
      </c>
      <c r="CN8" s="2">
        <v>43.6</v>
      </c>
      <c r="CO8" s="2">
        <v>45.7</v>
      </c>
      <c r="CP8" s="2">
        <v>43.8</v>
      </c>
      <c r="CQ8" s="2">
        <v>50.6</v>
      </c>
      <c r="CR8" s="2">
        <v>50.4</v>
      </c>
      <c r="CS8" s="2">
        <v>50</v>
      </c>
      <c r="CT8" s="2">
        <v>47.4</v>
      </c>
      <c r="CU8" s="2">
        <v>47.9</v>
      </c>
      <c r="CV8" s="2">
        <v>47.7</v>
      </c>
      <c r="CW8" s="2">
        <v>47.9</v>
      </c>
      <c r="CX8" s="2">
        <v>47.5</v>
      </c>
      <c r="CY8" s="2">
        <v>47.1</v>
      </c>
      <c r="CZ8" s="2">
        <v>47.6</v>
      </c>
      <c r="DA8" s="2">
        <v>47.7</v>
      </c>
      <c r="DB8" s="2">
        <v>48</v>
      </c>
      <c r="DC8" s="2">
        <v>47.1</v>
      </c>
      <c r="DD8" s="2">
        <v>50.1</v>
      </c>
      <c r="DE8" s="2">
        <v>50.1</v>
      </c>
      <c r="DF8" s="6">
        <v>49.9</v>
      </c>
      <c r="DG8" s="6">
        <v>49.8</v>
      </c>
      <c r="DH8" s="6">
        <v>50.2</v>
      </c>
      <c r="DI8" s="6">
        <v>49.6</v>
      </c>
      <c r="DJ8" s="6">
        <v>48.9</v>
      </c>
      <c r="DK8" s="6">
        <v>49.7</v>
      </c>
      <c r="DL8" s="6">
        <v>59.1</v>
      </c>
      <c r="DM8" s="6">
        <v>58.9</v>
      </c>
      <c r="DN8" s="6">
        <v>59</v>
      </c>
      <c r="DO8" s="6">
        <v>58.5</v>
      </c>
      <c r="DP8" s="6">
        <v>58.3</v>
      </c>
      <c r="DQ8" s="6">
        <v>58</v>
      </c>
      <c r="DR8" s="10">
        <v>53.21</v>
      </c>
      <c r="DS8" s="2">
        <v>53.89</v>
      </c>
      <c r="DT8" s="2">
        <v>55.69</v>
      </c>
      <c r="DU8" s="7">
        <v>30.86</v>
      </c>
    </row>
    <row r="9" spans="1:125" ht="18" x14ac:dyDescent="0.2">
      <c r="A9" s="9" t="s">
        <v>117</v>
      </c>
      <c r="B9" s="8">
        <v>1.05</v>
      </c>
      <c r="C9" s="8">
        <v>1.2</v>
      </c>
      <c r="D9" s="8">
        <v>1.78</v>
      </c>
      <c r="E9" s="8">
        <v>0.76</v>
      </c>
      <c r="F9" s="8">
        <v>0.96</v>
      </c>
      <c r="G9" s="8">
        <v>0.61</v>
      </c>
      <c r="H9" s="8">
        <v>0.78</v>
      </c>
      <c r="I9" s="8">
        <v>0.66</v>
      </c>
      <c r="J9" s="8">
        <v>1.44</v>
      </c>
      <c r="K9" s="8">
        <v>0.65</v>
      </c>
      <c r="L9" s="8">
        <v>0.81</v>
      </c>
      <c r="M9" s="8">
        <v>0.85</v>
      </c>
      <c r="N9" s="8">
        <v>0.57999999999999996</v>
      </c>
      <c r="U9" s="2">
        <v>1.3</v>
      </c>
      <c r="V9" s="2">
        <v>1.3</v>
      </c>
      <c r="W9" s="2">
        <v>1.3</v>
      </c>
      <c r="X9" s="2">
        <v>1.4</v>
      </c>
      <c r="Y9" s="2">
        <v>1.4</v>
      </c>
      <c r="Z9" s="2">
        <v>2.2999999999999998</v>
      </c>
      <c r="AA9" s="2">
        <v>2.2999999999999998</v>
      </c>
      <c r="AB9" s="2">
        <v>2.2999999999999998</v>
      </c>
      <c r="AC9" s="2">
        <v>2.4</v>
      </c>
      <c r="AD9" s="2">
        <v>2.4</v>
      </c>
      <c r="AP9" s="2">
        <v>14.2</v>
      </c>
      <c r="AQ9" s="2">
        <v>14.1</v>
      </c>
      <c r="AR9" s="2">
        <v>14.1</v>
      </c>
      <c r="AS9" s="2">
        <v>14.2</v>
      </c>
      <c r="AT9" s="2">
        <v>15.1</v>
      </c>
      <c r="AU9" s="2">
        <v>13.8</v>
      </c>
      <c r="AV9" s="2">
        <v>14.5</v>
      </c>
      <c r="AW9" s="2">
        <v>2.13</v>
      </c>
      <c r="AX9" s="2">
        <v>2.5</v>
      </c>
      <c r="AY9" s="2">
        <v>1.8</v>
      </c>
      <c r="AZ9" s="2">
        <v>1.76</v>
      </c>
      <c r="BA9" s="2">
        <v>1.81</v>
      </c>
      <c r="BB9" s="2">
        <v>1.57</v>
      </c>
      <c r="BC9" s="2">
        <v>0.67</v>
      </c>
      <c r="BD9" s="2">
        <v>1.72</v>
      </c>
      <c r="BE9" s="2">
        <v>1.71</v>
      </c>
      <c r="BF9" s="2">
        <v>1.65</v>
      </c>
      <c r="BG9" s="2">
        <v>1.77</v>
      </c>
      <c r="BH9" s="2">
        <v>1.78</v>
      </c>
      <c r="BI9" s="2">
        <v>1.64</v>
      </c>
      <c r="BJ9" s="2">
        <v>0.9</v>
      </c>
      <c r="BK9" s="2">
        <v>0.71</v>
      </c>
      <c r="BL9" s="2">
        <v>1.36</v>
      </c>
      <c r="BM9" s="2">
        <v>1.35</v>
      </c>
      <c r="BN9" s="2">
        <v>1.38</v>
      </c>
      <c r="BO9" s="2">
        <v>1.33</v>
      </c>
      <c r="BP9" s="2">
        <v>1.33</v>
      </c>
      <c r="BQ9" s="2">
        <v>1.28</v>
      </c>
      <c r="BR9" s="2">
        <v>1.23</v>
      </c>
      <c r="BS9" s="2">
        <v>1.1299999999999999</v>
      </c>
      <c r="BT9" s="2">
        <v>0.92</v>
      </c>
      <c r="BU9" s="2">
        <v>0.79</v>
      </c>
      <c r="BV9" s="2">
        <v>0.85</v>
      </c>
      <c r="BW9" s="2">
        <v>0.8</v>
      </c>
      <c r="BX9" s="2">
        <v>0.8</v>
      </c>
      <c r="BY9" s="2">
        <v>0.8</v>
      </c>
      <c r="BZ9" s="2">
        <v>0.78</v>
      </c>
      <c r="CA9" s="2">
        <v>0.8</v>
      </c>
      <c r="CB9" s="2">
        <v>0.61</v>
      </c>
      <c r="CC9" s="2">
        <v>1.7</v>
      </c>
      <c r="CD9" s="2">
        <v>1.71</v>
      </c>
      <c r="CE9" s="2">
        <v>1.69</v>
      </c>
      <c r="CF9" s="2">
        <v>1.65</v>
      </c>
      <c r="CG9" s="2">
        <v>1.64</v>
      </c>
      <c r="CH9" s="2">
        <v>1.64</v>
      </c>
      <c r="CI9" s="2">
        <v>1.6</v>
      </c>
      <c r="CJ9" s="2">
        <v>1.66</v>
      </c>
      <c r="CK9" s="2">
        <v>1.58</v>
      </c>
      <c r="CL9" s="2">
        <v>1.66</v>
      </c>
      <c r="CM9" s="2">
        <v>1.53</v>
      </c>
      <c r="CN9" s="2">
        <v>1.53</v>
      </c>
      <c r="CO9" s="2">
        <v>1.61</v>
      </c>
      <c r="CP9" s="2">
        <v>1.51</v>
      </c>
      <c r="CQ9" s="2">
        <v>1.27</v>
      </c>
      <c r="CR9" s="2">
        <v>1.24</v>
      </c>
      <c r="CS9" s="2">
        <v>1.28</v>
      </c>
      <c r="CT9" s="2">
        <v>0.73</v>
      </c>
      <c r="CU9" s="2">
        <v>0.68</v>
      </c>
      <c r="CV9" s="2">
        <v>0.72</v>
      </c>
      <c r="CW9" s="2">
        <v>0.74</v>
      </c>
      <c r="CX9" s="2">
        <v>0.72</v>
      </c>
      <c r="CY9" s="2">
        <v>0.68</v>
      </c>
      <c r="CZ9" s="2">
        <v>0.69</v>
      </c>
      <c r="DA9" s="2">
        <v>0.72</v>
      </c>
      <c r="DB9" s="2">
        <v>0.61</v>
      </c>
      <c r="DC9" s="2">
        <v>0.7</v>
      </c>
      <c r="DD9" s="2">
        <v>0.71</v>
      </c>
      <c r="DE9" s="2">
        <v>0.73</v>
      </c>
      <c r="DF9" s="6">
        <v>1.38</v>
      </c>
      <c r="DG9" s="6">
        <v>1.31</v>
      </c>
      <c r="DH9" s="6">
        <v>1.26</v>
      </c>
      <c r="DI9" s="6">
        <v>1.33</v>
      </c>
      <c r="DJ9" s="6">
        <v>1.31</v>
      </c>
      <c r="DK9" s="6">
        <v>1.41</v>
      </c>
      <c r="DL9" s="6">
        <v>0.8</v>
      </c>
      <c r="DM9" s="6">
        <v>0.8</v>
      </c>
      <c r="DN9" s="6">
        <v>0.79</v>
      </c>
      <c r="DO9" s="6">
        <v>0.78</v>
      </c>
      <c r="DP9" s="6">
        <v>0.82</v>
      </c>
      <c r="DQ9" s="6">
        <v>0.79</v>
      </c>
      <c r="DR9" s="10">
        <v>0</v>
      </c>
      <c r="DS9" s="2">
        <v>0</v>
      </c>
      <c r="DT9" s="2">
        <v>0</v>
      </c>
      <c r="DU9" s="7">
        <v>0.62</v>
      </c>
    </row>
    <row r="10" spans="1:125" ht="18" x14ac:dyDescent="0.2">
      <c r="A10" s="9" t="s">
        <v>118</v>
      </c>
      <c r="B10" s="8">
        <v>5.01</v>
      </c>
      <c r="C10" s="8">
        <v>4.96</v>
      </c>
      <c r="D10" s="8">
        <v>6.02</v>
      </c>
      <c r="E10" s="8">
        <v>4.5999999999999996</v>
      </c>
      <c r="F10" s="8">
        <v>7.4</v>
      </c>
      <c r="G10" s="8">
        <v>4.5999999999999996</v>
      </c>
      <c r="H10" s="8">
        <v>5.8</v>
      </c>
      <c r="I10" s="8">
        <v>7.6</v>
      </c>
      <c r="J10" s="8">
        <v>8.1</v>
      </c>
      <c r="K10" s="8">
        <v>18.7</v>
      </c>
      <c r="L10" s="8">
        <v>19.2</v>
      </c>
      <c r="M10" s="8">
        <v>17.7</v>
      </c>
      <c r="N10" s="8">
        <v>13.29</v>
      </c>
      <c r="O10" s="2">
        <v>13.3</v>
      </c>
      <c r="P10" s="2">
        <v>13.6</v>
      </c>
      <c r="Q10" s="2">
        <v>13.4</v>
      </c>
      <c r="R10" s="2">
        <v>13.4</v>
      </c>
      <c r="S10" s="2">
        <v>13.2</v>
      </c>
      <c r="T10" s="2">
        <v>13.8</v>
      </c>
      <c r="U10" s="2">
        <v>15.3</v>
      </c>
      <c r="V10" s="2">
        <v>15.2</v>
      </c>
      <c r="W10" s="2">
        <v>15.3</v>
      </c>
      <c r="X10" s="2">
        <v>16.100000000000001</v>
      </c>
      <c r="Y10" s="2">
        <v>15.5</v>
      </c>
      <c r="Z10" s="2">
        <v>13.9</v>
      </c>
      <c r="AA10" s="2">
        <v>13.9</v>
      </c>
      <c r="AB10" s="2">
        <v>13.9</v>
      </c>
      <c r="AC10" s="2">
        <v>14.7</v>
      </c>
      <c r="AD10" s="2">
        <v>14.3</v>
      </c>
      <c r="AE10" s="2">
        <v>15.3</v>
      </c>
      <c r="AF10" s="2">
        <v>15.4</v>
      </c>
      <c r="AG10" s="2">
        <v>15.4</v>
      </c>
      <c r="AH10" s="2">
        <v>15.5</v>
      </c>
      <c r="AI10" s="2">
        <v>16.3</v>
      </c>
      <c r="AJ10" s="2">
        <v>15.7</v>
      </c>
      <c r="AK10" s="2">
        <v>11.2</v>
      </c>
      <c r="AL10" s="2">
        <v>11.1</v>
      </c>
      <c r="AM10" s="2">
        <v>11.2</v>
      </c>
      <c r="AN10" s="2">
        <v>11.6</v>
      </c>
      <c r="AO10" s="2">
        <v>11.2</v>
      </c>
      <c r="AP10" s="2">
        <v>8.5</v>
      </c>
      <c r="AQ10" s="2">
        <v>8.5</v>
      </c>
      <c r="AR10" s="2">
        <v>8.5</v>
      </c>
      <c r="AS10" s="2">
        <v>8.4</v>
      </c>
      <c r="AT10" s="2">
        <v>9.1</v>
      </c>
      <c r="AU10" s="2">
        <v>8.3000000000000007</v>
      </c>
      <c r="AV10" s="2">
        <v>8.8000000000000007</v>
      </c>
      <c r="AW10" s="2">
        <v>17.68</v>
      </c>
      <c r="AX10" s="2">
        <v>17.7</v>
      </c>
      <c r="AY10" s="2">
        <v>16.920000000000002</v>
      </c>
      <c r="AZ10" s="2">
        <v>17.88</v>
      </c>
      <c r="BA10" s="2">
        <v>16.5</v>
      </c>
      <c r="BB10" s="2">
        <v>17.62</v>
      </c>
      <c r="BC10" s="2">
        <v>17.21</v>
      </c>
      <c r="BD10" s="2">
        <v>17.07</v>
      </c>
      <c r="BE10" s="2">
        <v>17.04</v>
      </c>
      <c r="BF10" s="2">
        <v>17.23</v>
      </c>
      <c r="BG10" s="2">
        <v>10.74</v>
      </c>
      <c r="BH10" s="2">
        <v>9.48</v>
      </c>
      <c r="BI10" s="2">
        <v>10.47</v>
      </c>
      <c r="BJ10" s="2">
        <v>9.92</v>
      </c>
      <c r="BK10" s="2">
        <v>10.54</v>
      </c>
      <c r="BL10" s="2">
        <v>19.989999999999998</v>
      </c>
      <c r="BM10" s="2">
        <v>19.510000000000002</v>
      </c>
      <c r="BN10" s="2">
        <v>19.75</v>
      </c>
      <c r="BO10" s="2">
        <v>19.23</v>
      </c>
      <c r="BP10" s="2">
        <v>18.86</v>
      </c>
      <c r="BQ10" s="2">
        <v>18.68</v>
      </c>
      <c r="BR10" s="2">
        <v>18.37</v>
      </c>
      <c r="BS10" s="2">
        <v>16.670000000000002</v>
      </c>
      <c r="BT10" s="2">
        <v>14.14</v>
      </c>
      <c r="BU10" s="2">
        <v>16.2</v>
      </c>
      <c r="BV10" s="2">
        <v>16</v>
      </c>
      <c r="BW10" s="2">
        <v>16.3</v>
      </c>
      <c r="BX10" s="2">
        <v>15.9</v>
      </c>
      <c r="BY10" s="2">
        <v>16</v>
      </c>
      <c r="BZ10" s="2">
        <v>16.100000000000001</v>
      </c>
      <c r="CA10" s="2">
        <v>16</v>
      </c>
      <c r="CB10" s="2">
        <v>16.399999999999999</v>
      </c>
      <c r="CC10" s="2">
        <v>16.7</v>
      </c>
      <c r="CD10" s="2">
        <v>16.600000000000001</v>
      </c>
      <c r="CE10" s="2">
        <v>17</v>
      </c>
      <c r="CF10" s="2">
        <v>16.8</v>
      </c>
      <c r="CG10" s="2">
        <v>16.8</v>
      </c>
      <c r="CH10" s="2">
        <v>16.3</v>
      </c>
      <c r="CI10" s="2">
        <v>16.399999999999999</v>
      </c>
      <c r="CJ10" s="2">
        <v>16.600000000000001</v>
      </c>
      <c r="CK10" s="2">
        <v>16.2</v>
      </c>
      <c r="CL10" s="2">
        <v>16.8</v>
      </c>
      <c r="CM10" s="2">
        <v>15.5</v>
      </c>
      <c r="CN10" s="2">
        <v>15.3</v>
      </c>
      <c r="CO10" s="2">
        <v>16</v>
      </c>
      <c r="CP10" s="2">
        <v>15.4</v>
      </c>
      <c r="CQ10" s="2">
        <v>15.5</v>
      </c>
      <c r="CR10" s="2">
        <v>15.4</v>
      </c>
      <c r="CS10" s="2">
        <v>16.100000000000001</v>
      </c>
      <c r="CT10" s="2">
        <v>18.100000000000001</v>
      </c>
      <c r="CU10" s="2">
        <v>18.2</v>
      </c>
      <c r="CV10" s="2">
        <v>18.2</v>
      </c>
      <c r="CW10" s="2">
        <v>18.3</v>
      </c>
      <c r="CX10" s="2">
        <v>18</v>
      </c>
      <c r="CY10" s="2">
        <v>17.8</v>
      </c>
      <c r="CZ10" s="2">
        <v>17.899999999999999</v>
      </c>
      <c r="DA10" s="2">
        <v>18.5</v>
      </c>
      <c r="DB10" s="2">
        <v>18.399999999999999</v>
      </c>
      <c r="DC10" s="2">
        <v>17.7</v>
      </c>
      <c r="DD10" s="2">
        <v>17.399999999999999</v>
      </c>
      <c r="DE10" s="2">
        <v>18</v>
      </c>
      <c r="DF10" s="6">
        <v>16.600000000000001</v>
      </c>
      <c r="DG10" s="6">
        <v>15.8</v>
      </c>
      <c r="DH10" s="6">
        <v>15.4</v>
      </c>
      <c r="DI10" s="6">
        <v>14.9</v>
      </c>
      <c r="DJ10" s="6">
        <v>14</v>
      </c>
      <c r="DK10" s="6">
        <v>16.100000000000001</v>
      </c>
      <c r="DL10" s="6">
        <v>15.9</v>
      </c>
      <c r="DM10" s="6">
        <v>15.6</v>
      </c>
      <c r="DN10" s="6">
        <v>15.6</v>
      </c>
      <c r="DO10" s="6">
        <v>15.4</v>
      </c>
      <c r="DP10" s="6">
        <v>15.4</v>
      </c>
      <c r="DQ10" s="6">
        <v>15.3</v>
      </c>
      <c r="DR10" s="10">
        <v>5.49</v>
      </c>
      <c r="DS10" s="2">
        <v>1.98</v>
      </c>
      <c r="DT10" s="2">
        <v>2.25</v>
      </c>
      <c r="DU10" s="7">
        <v>18.32</v>
      </c>
    </row>
    <row r="11" spans="1:125" ht="18" x14ac:dyDescent="0.2">
      <c r="A11" s="9" t="s">
        <v>119</v>
      </c>
      <c r="CT11" s="2">
        <v>0.03</v>
      </c>
      <c r="CU11" s="2">
        <v>0.05</v>
      </c>
      <c r="CV11" s="2">
        <v>0.04</v>
      </c>
      <c r="CW11" s="2">
        <v>0.05</v>
      </c>
      <c r="CX11" s="2">
        <v>0.04</v>
      </c>
      <c r="CY11" s="2">
        <v>0.08</v>
      </c>
      <c r="CZ11" s="2">
        <v>0.06</v>
      </c>
      <c r="DA11" s="2">
        <v>0.02</v>
      </c>
      <c r="DB11" s="2">
        <v>0.09</v>
      </c>
      <c r="DC11" s="2">
        <v>7.0000000000000007E-2</v>
      </c>
      <c r="DD11" s="2">
        <v>0.11</v>
      </c>
      <c r="DE11" s="2">
        <v>0.12</v>
      </c>
      <c r="DF11" s="11"/>
      <c r="DG11" s="11"/>
      <c r="DH11" s="11"/>
      <c r="DI11" s="11"/>
      <c r="DJ11" s="11"/>
      <c r="DK11" s="11"/>
      <c r="DL11" s="11"/>
      <c r="DM11" s="11"/>
      <c r="DN11" s="11"/>
      <c r="DO11" s="11"/>
      <c r="DP11" s="11"/>
      <c r="DQ11" s="11"/>
      <c r="DR11" s="10">
        <v>0.78</v>
      </c>
      <c r="DS11" s="2">
        <v>0.6</v>
      </c>
      <c r="DT11" s="2">
        <v>0.56000000000000005</v>
      </c>
      <c r="DU11" s="2">
        <v>0</v>
      </c>
    </row>
    <row r="12" spans="1:125" x14ac:dyDescent="0.2">
      <c r="A12" s="9" t="s">
        <v>120</v>
      </c>
      <c r="B12" s="8">
        <v>10.92</v>
      </c>
      <c r="C12" s="8">
        <v>9.3000000000000007</v>
      </c>
      <c r="D12" s="8">
        <v>17.23</v>
      </c>
      <c r="E12" s="8">
        <v>17.170000000000002</v>
      </c>
      <c r="F12" s="8">
        <v>8.23</v>
      </c>
      <c r="G12" s="8">
        <v>15.09</v>
      </c>
      <c r="H12" s="8">
        <v>13.99</v>
      </c>
      <c r="I12" s="8">
        <v>18.07</v>
      </c>
      <c r="J12" s="8">
        <v>27.77</v>
      </c>
      <c r="K12" s="8">
        <v>26.4</v>
      </c>
      <c r="L12" s="8">
        <v>15.37</v>
      </c>
      <c r="M12" s="8">
        <v>29.8</v>
      </c>
      <c r="N12" s="8">
        <v>32.78</v>
      </c>
      <c r="O12" s="2">
        <v>9.8000000000000007</v>
      </c>
      <c r="P12" s="2">
        <v>9.6999999999999993</v>
      </c>
      <c r="Q12" s="2">
        <v>9.6</v>
      </c>
      <c r="R12" s="2">
        <v>8.8000000000000007</v>
      </c>
      <c r="S12" s="2">
        <v>11.9</v>
      </c>
      <c r="T12" s="2">
        <v>7.5</v>
      </c>
      <c r="U12" s="2">
        <v>10.199999999999999</v>
      </c>
      <c r="V12" s="2">
        <v>10.199999999999999</v>
      </c>
      <c r="W12" s="2">
        <v>9.4</v>
      </c>
      <c r="X12" s="2">
        <v>5.2</v>
      </c>
      <c r="Y12" s="2">
        <v>8.6999999999999993</v>
      </c>
      <c r="Z12" s="2">
        <v>11.7</v>
      </c>
      <c r="AA12" s="2">
        <v>11.4</v>
      </c>
      <c r="AB12" s="2">
        <v>11.3</v>
      </c>
      <c r="AC12" s="2">
        <v>5.6</v>
      </c>
      <c r="AD12" s="2">
        <v>9.3000000000000007</v>
      </c>
      <c r="AE12" s="2">
        <v>11.4</v>
      </c>
      <c r="AF12" s="2">
        <v>11.1</v>
      </c>
      <c r="AG12" s="2">
        <v>11.2</v>
      </c>
      <c r="AH12" s="2">
        <v>11.2</v>
      </c>
      <c r="AI12" s="2">
        <v>5.5</v>
      </c>
      <c r="AJ12" s="2">
        <v>9.1999999999999993</v>
      </c>
      <c r="AK12" s="2">
        <v>10.1</v>
      </c>
      <c r="AL12" s="2">
        <v>9.9</v>
      </c>
      <c r="AM12" s="2">
        <v>9.6999999999999993</v>
      </c>
      <c r="AN12" s="2">
        <v>5.7</v>
      </c>
      <c r="AO12" s="2">
        <v>9.6</v>
      </c>
      <c r="AP12" s="2">
        <v>13.5</v>
      </c>
      <c r="AQ12" s="2">
        <v>13.4</v>
      </c>
      <c r="AR12" s="2">
        <v>13.5</v>
      </c>
      <c r="AS12" s="2">
        <v>13.2</v>
      </c>
      <c r="AT12" s="2">
        <v>6.8</v>
      </c>
      <c r="AU12" s="2">
        <v>14.5</v>
      </c>
      <c r="AV12" s="2">
        <v>10.8</v>
      </c>
      <c r="AW12" s="2">
        <v>8.4</v>
      </c>
      <c r="AX12" s="2">
        <v>8.6</v>
      </c>
      <c r="AY12" s="2">
        <v>9.9499999999999993</v>
      </c>
      <c r="AZ12" s="2">
        <v>10.17</v>
      </c>
      <c r="BA12" s="2">
        <v>8.68</v>
      </c>
      <c r="BB12" s="2">
        <v>9.8000000000000007</v>
      </c>
      <c r="BC12" s="2">
        <v>8.16</v>
      </c>
      <c r="BD12" s="2">
        <v>10.71</v>
      </c>
      <c r="BE12" s="2">
        <v>10.88</v>
      </c>
      <c r="BF12" s="2">
        <v>9.31</v>
      </c>
      <c r="BG12" s="2">
        <v>12.2</v>
      </c>
      <c r="BH12" s="2">
        <v>15.56</v>
      </c>
      <c r="BI12" s="2">
        <v>11.47</v>
      </c>
      <c r="BJ12" s="2">
        <v>15.49</v>
      </c>
      <c r="BK12" s="2">
        <v>11.57</v>
      </c>
      <c r="BL12" s="2">
        <v>8.1</v>
      </c>
      <c r="BM12" s="2">
        <v>7.76</v>
      </c>
      <c r="BN12" s="2">
        <v>5.88</v>
      </c>
      <c r="BO12" s="2">
        <v>8.11</v>
      </c>
      <c r="BP12" s="2">
        <v>10.58</v>
      </c>
      <c r="BQ12" s="2">
        <v>11.27</v>
      </c>
      <c r="BR12" s="2">
        <v>13.11</v>
      </c>
      <c r="BS12" s="2">
        <v>19.29</v>
      </c>
      <c r="BT12" s="2">
        <v>30.83</v>
      </c>
      <c r="BU12" s="2">
        <v>7.94</v>
      </c>
      <c r="BV12" s="2">
        <v>8.4</v>
      </c>
      <c r="BW12" s="2">
        <v>8.23</v>
      </c>
      <c r="BX12" s="2">
        <v>8.25</v>
      </c>
      <c r="BY12" s="2">
        <v>8.3000000000000007</v>
      </c>
      <c r="BZ12" s="2">
        <v>8.24</v>
      </c>
      <c r="CA12" s="2">
        <v>9.14</v>
      </c>
      <c r="CB12" s="2">
        <v>5.19</v>
      </c>
      <c r="CC12" s="2">
        <v>9.9600000000000009</v>
      </c>
      <c r="CD12" s="2">
        <v>10.199999999999999</v>
      </c>
      <c r="CE12" s="2">
        <v>8.4</v>
      </c>
      <c r="CF12" s="2">
        <v>10</v>
      </c>
      <c r="CG12" s="2">
        <v>9.6300000000000008</v>
      </c>
      <c r="CH12" s="2">
        <v>12.8</v>
      </c>
      <c r="CI12" s="2">
        <v>12.2</v>
      </c>
      <c r="CJ12" s="2">
        <v>10.199999999999999</v>
      </c>
      <c r="CK12" s="2">
        <v>14.3</v>
      </c>
      <c r="CL12" s="2">
        <v>9.43</v>
      </c>
      <c r="CM12" s="2">
        <v>16.2</v>
      </c>
      <c r="CN12" s="2">
        <v>16.600000000000001</v>
      </c>
      <c r="CO12" s="2">
        <v>12.4</v>
      </c>
      <c r="CP12" s="2">
        <v>16.3</v>
      </c>
      <c r="CQ12" s="2">
        <v>8.3699999999999992</v>
      </c>
      <c r="CR12" s="2">
        <v>9.14</v>
      </c>
      <c r="CS12" s="2">
        <v>9.9</v>
      </c>
      <c r="CT12" s="2">
        <v>8.6</v>
      </c>
      <c r="CU12" s="2">
        <v>7</v>
      </c>
      <c r="CV12" s="2">
        <v>8.1999999999999993</v>
      </c>
      <c r="CW12" s="2">
        <v>7.9</v>
      </c>
      <c r="CX12" s="2">
        <v>8.3000000000000007</v>
      </c>
      <c r="CY12" s="2">
        <v>8.1999999999999993</v>
      </c>
      <c r="CZ12" s="2">
        <v>7.8</v>
      </c>
      <c r="DA12" s="2">
        <v>8.1999999999999993</v>
      </c>
      <c r="DB12" s="2">
        <v>5.0999999999999996</v>
      </c>
      <c r="DC12" s="2">
        <v>8.6999999999999993</v>
      </c>
      <c r="DD12" s="2">
        <v>5.2</v>
      </c>
      <c r="DE12" s="2">
        <v>5.3</v>
      </c>
      <c r="DF12" s="6">
        <v>10.5</v>
      </c>
      <c r="DG12" s="6">
        <v>10.1</v>
      </c>
      <c r="DH12" s="6">
        <v>9</v>
      </c>
      <c r="DI12" s="6">
        <v>8.1</v>
      </c>
      <c r="DJ12" s="6">
        <v>9.6</v>
      </c>
      <c r="DK12" s="6">
        <v>10.3</v>
      </c>
      <c r="DL12" s="6">
        <v>8.5</v>
      </c>
      <c r="DM12" s="6">
        <v>7.9</v>
      </c>
      <c r="DN12" s="6">
        <v>7.8</v>
      </c>
      <c r="DO12" s="6">
        <v>7.7</v>
      </c>
      <c r="DP12" s="6">
        <v>7.7</v>
      </c>
      <c r="DQ12" s="6">
        <v>7.7</v>
      </c>
      <c r="DR12" s="10">
        <v>15.97</v>
      </c>
      <c r="DS12" s="2">
        <v>11.45</v>
      </c>
      <c r="DT12" s="2">
        <v>10.17</v>
      </c>
      <c r="DU12" s="7">
        <v>32.68</v>
      </c>
    </row>
    <row r="13" spans="1:125" x14ac:dyDescent="0.2">
      <c r="A13" s="9" t="s">
        <v>121</v>
      </c>
      <c r="B13" s="8">
        <v>0.17</v>
      </c>
      <c r="C13" s="8">
        <v>0.15</v>
      </c>
      <c r="D13" s="8">
        <v>0.17</v>
      </c>
      <c r="E13" s="8">
        <v>0.2</v>
      </c>
      <c r="F13" s="8"/>
      <c r="G13" s="8">
        <v>0.21</v>
      </c>
      <c r="H13" s="8">
        <v>0.22</v>
      </c>
      <c r="I13" s="8">
        <v>0.34</v>
      </c>
      <c r="J13" s="8">
        <v>0.36</v>
      </c>
      <c r="K13" s="8">
        <v>0.23</v>
      </c>
      <c r="L13" s="8">
        <v>0.24</v>
      </c>
      <c r="M13" s="8">
        <v>0.2</v>
      </c>
      <c r="N13" s="8">
        <v>0.21</v>
      </c>
      <c r="BU13" s="2">
        <v>0.21</v>
      </c>
      <c r="BV13" s="2">
        <v>0.22</v>
      </c>
      <c r="BW13" s="2">
        <v>0.25</v>
      </c>
      <c r="BX13" s="2">
        <v>0.24</v>
      </c>
      <c r="BY13" s="2">
        <v>0.24</v>
      </c>
      <c r="BZ13" s="2">
        <v>0.23</v>
      </c>
      <c r="CA13" s="2">
        <v>0.24</v>
      </c>
      <c r="CC13" s="2">
        <v>0.16</v>
      </c>
      <c r="CD13" s="2">
        <v>0.17</v>
      </c>
      <c r="CE13" s="2">
        <v>0.15</v>
      </c>
      <c r="CF13" s="2">
        <v>0.15</v>
      </c>
      <c r="CG13" s="2">
        <v>0.17</v>
      </c>
      <c r="CH13" s="2">
        <v>0.17</v>
      </c>
      <c r="CI13" s="2">
        <v>0.15</v>
      </c>
      <c r="CJ13" s="2">
        <v>0.16</v>
      </c>
      <c r="CK13" s="2">
        <v>0.18</v>
      </c>
      <c r="CL13" s="2">
        <v>0.17</v>
      </c>
      <c r="CM13" s="2">
        <v>0.18</v>
      </c>
      <c r="CN13" s="2">
        <v>0.18</v>
      </c>
      <c r="CO13" s="2">
        <v>0.17</v>
      </c>
      <c r="CP13" s="2">
        <v>0.18</v>
      </c>
      <c r="CQ13" s="2">
        <v>0.19</v>
      </c>
      <c r="CR13" s="2">
        <v>0.18</v>
      </c>
      <c r="CS13" s="2">
        <v>0.19</v>
      </c>
      <c r="DF13" s="6">
        <v>0.16</v>
      </c>
      <c r="DG13" s="6">
        <v>0.17</v>
      </c>
      <c r="DH13" s="6">
        <v>0.17</v>
      </c>
      <c r="DI13" s="6">
        <v>0.15</v>
      </c>
      <c r="DJ13" s="6">
        <v>0.15</v>
      </c>
      <c r="DK13" s="6">
        <v>0.17</v>
      </c>
      <c r="DL13" s="6">
        <v>0.25</v>
      </c>
      <c r="DM13" s="6">
        <v>0.23</v>
      </c>
      <c r="DN13" s="6">
        <v>0.23</v>
      </c>
      <c r="DO13" s="6">
        <v>0.23</v>
      </c>
      <c r="DP13" s="6">
        <v>0.2</v>
      </c>
      <c r="DQ13" s="6">
        <v>0.22</v>
      </c>
      <c r="DR13" s="10">
        <v>0.55000000000000004</v>
      </c>
      <c r="DS13" s="2">
        <v>0.41</v>
      </c>
      <c r="DT13" s="2">
        <v>0.43</v>
      </c>
      <c r="DU13" s="2">
        <v>0</v>
      </c>
    </row>
    <row r="14" spans="1:125" x14ac:dyDescent="0.2">
      <c r="A14" s="9" t="s">
        <v>122</v>
      </c>
      <c r="B14" s="8">
        <v>22.39</v>
      </c>
      <c r="C14" s="8">
        <v>20.329999999999998</v>
      </c>
      <c r="D14" s="8">
        <v>6.31</v>
      </c>
      <c r="E14" s="8">
        <v>10.199999999999999</v>
      </c>
      <c r="F14" s="8">
        <v>17.7</v>
      </c>
      <c r="G14" s="8">
        <v>12.4</v>
      </c>
      <c r="H14" s="8">
        <v>11.8</v>
      </c>
      <c r="I14" s="8">
        <v>9.1999999999999993</v>
      </c>
      <c r="J14" s="8">
        <v>3.1</v>
      </c>
      <c r="K14" s="8">
        <v>6.1</v>
      </c>
      <c r="L14" s="8">
        <v>8.1</v>
      </c>
      <c r="M14" s="8">
        <v>3.2</v>
      </c>
      <c r="N14" s="8">
        <v>6.06</v>
      </c>
      <c r="O14" s="2">
        <v>4</v>
      </c>
      <c r="P14" s="2">
        <v>4.0999999999999996</v>
      </c>
      <c r="Q14" s="2">
        <v>4</v>
      </c>
      <c r="R14" s="2">
        <v>4</v>
      </c>
      <c r="S14" s="2">
        <v>4</v>
      </c>
      <c r="T14" s="2">
        <v>4.0999999999999996</v>
      </c>
      <c r="U14" s="2">
        <v>7.6</v>
      </c>
      <c r="V14" s="2">
        <v>7.7</v>
      </c>
      <c r="W14" s="2">
        <v>7.7</v>
      </c>
      <c r="X14" s="2">
        <v>8.1</v>
      </c>
      <c r="Y14" s="2">
        <v>7.9</v>
      </c>
      <c r="Z14" s="2">
        <v>8.6</v>
      </c>
      <c r="AA14" s="2">
        <v>8.5</v>
      </c>
      <c r="AB14" s="2">
        <v>8.6</v>
      </c>
      <c r="AC14" s="2">
        <v>9</v>
      </c>
      <c r="AD14" s="2">
        <v>8.9</v>
      </c>
      <c r="AE14" s="2">
        <v>11.4</v>
      </c>
      <c r="AF14" s="2">
        <v>11.5</v>
      </c>
      <c r="AG14" s="2">
        <v>11.5</v>
      </c>
      <c r="AH14" s="2">
        <v>11.6</v>
      </c>
      <c r="AI14" s="2">
        <v>12</v>
      </c>
      <c r="AJ14" s="2">
        <v>11.7</v>
      </c>
      <c r="AK14" s="2">
        <v>12.4</v>
      </c>
      <c r="AL14" s="2">
        <v>12.2</v>
      </c>
      <c r="AM14" s="2">
        <v>12.4</v>
      </c>
      <c r="AN14" s="2">
        <v>12.7</v>
      </c>
      <c r="AO14" s="2">
        <v>12.4</v>
      </c>
      <c r="AP14" s="2">
        <v>10.7</v>
      </c>
      <c r="AQ14" s="2">
        <v>10.8</v>
      </c>
      <c r="AR14" s="2">
        <v>10.7</v>
      </c>
      <c r="AS14" s="2">
        <v>10.7</v>
      </c>
      <c r="AT14" s="2">
        <v>11.3</v>
      </c>
      <c r="AU14" s="2">
        <v>10.6</v>
      </c>
      <c r="AV14" s="2">
        <v>11</v>
      </c>
      <c r="AW14" s="2">
        <v>7.3</v>
      </c>
      <c r="AX14" s="2">
        <v>7.3</v>
      </c>
      <c r="AY14" s="2">
        <v>7.06</v>
      </c>
      <c r="AZ14" s="2">
        <v>6.73</v>
      </c>
      <c r="BA14" s="2">
        <v>6.84</v>
      </c>
      <c r="BB14" s="2">
        <v>7.44</v>
      </c>
      <c r="BC14" s="2">
        <v>7.76</v>
      </c>
      <c r="BD14" s="2">
        <v>7.25</v>
      </c>
      <c r="BE14" s="2">
        <v>7.56</v>
      </c>
      <c r="BF14" s="2">
        <v>7.58</v>
      </c>
      <c r="BG14" s="2">
        <v>16.87</v>
      </c>
      <c r="BH14" s="2">
        <v>15.68</v>
      </c>
      <c r="BI14" s="2">
        <v>17.010000000000002</v>
      </c>
      <c r="BJ14" s="2">
        <v>15.18</v>
      </c>
      <c r="BK14" s="2">
        <v>16.309999999999999</v>
      </c>
      <c r="BL14" s="2">
        <v>9.5299999999999994</v>
      </c>
      <c r="BM14" s="2">
        <v>9.69</v>
      </c>
      <c r="BN14" s="2">
        <v>9.84</v>
      </c>
      <c r="BO14" s="2">
        <v>9.5399999999999991</v>
      </c>
      <c r="BP14" s="2">
        <v>9.27</v>
      </c>
      <c r="BQ14" s="2">
        <v>9.2200000000000006</v>
      </c>
      <c r="BR14" s="2">
        <v>8.99</v>
      </c>
      <c r="BS14" s="2">
        <v>8.5399999999999991</v>
      </c>
      <c r="BT14" s="2">
        <v>7.36</v>
      </c>
      <c r="BU14" s="2">
        <v>1.97</v>
      </c>
      <c r="BV14" s="2">
        <v>1.94</v>
      </c>
      <c r="BW14" s="2">
        <v>2.0099999999999998</v>
      </c>
      <c r="BX14" s="2">
        <v>1.97</v>
      </c>
      <c r="BY14" s="2">
        <v>1.98</v>
      </c>
      <c r="BZ14" s="2">
        <v>1.98</v>
      </c>
      <c r="CA14" s="2">
        <v>2.1</v>
      </c>
      <c r="CB14" s="2">
        <v>2</v>
      </c>
      <c r="CC14" s="2">
        <v>6.18</v>
      </c>
      <c r="CD14" s="2">
        <v>6.52</v>
      </c>
      <c r="CE14" s="2">
        <v>6.41</v>
      </c>
      <c r="CF14" s="2">
        <v>6.25</v>
      </c>
      <c r="CG14" s="2">
        <v>6.24</v>
      </c>
      <c r="CH14" s="2">
        <v>6.13</v>
      </c>
      <c r="CI14" s="2">
        <v>6.05</v>
      </c>
      <c r="CJ14" s="2">
        <v>6.21</v>
      </c>
      <c r="CK14" s="2">
        <v>5.95</v>
      </c>
      <c r="CL14" s="2">
        <v>6.17</v>
      </c>
      <c r="CM14" s="2">
        <v>5.76</v>
      </c>
      <c r="CN14" s="2">
        <v>5.72</v>
      </c>
      <c r="CO14" s="2">
        <v>6.02</v>
      </c>
      <c r="CP14" s="2">
        <v>5.74</v>
      </c>
      <c r="CQ14" s="2">
        <v>9.33</v>
      </c>
      <c r="CR14" s="2">
        <v>9.1199999999999992</v>
      </c>
      <c r="CS14" s="2">
        <v>8.48</v>
      </c>
      <c r="CT14" s="2">
        <v>11.2</v>
      </c>
      <c r="CU14" s="2">
        <v>12.1</v>
      </c>
      <c r="CV14" s="2">
        <v>11.4</v>
      </c>
      <c r="CW14" s="2">
        <v>11.5</v>
      </c>
      <c r="CX14" s="2">
        <v>11.5</v>
      </c>
      <c r="CY14" s="2">
        <v>12.6</v>
      </c>
      <c r="CZ14" s="2">
        <v>12.6</v>
      </c>
      <c r="DA14" s="2">
        <v>10.9</v>
      </c>
      <c r="DB14" s="2">
        <v>12.6</v>
      </c>
      <c r="DC14" s="2">
        <v>11.9</v>
      </c>
      <c r="DD14" s="2">
        <v>11.6</v>
      </c>
      <c r="DE14" s="2">
        <v>11.1</v>
      </c>
      <c r="DF14" s="6">
        <v>7.8</v>
      </c>
      <c r="DG14" s="6">
        <v>8.6</v>
      </c>
      <c r="DH14" s="6">
        <v>9.1</v>
      </c>
      <c r="DI14" s="6">
        <v>8.6</v>
      </c>
      <c r="DJ14" s="6">
        <v>8.8000000000000007</v>
      </c>
      <c r="DK14" s="6">
        <v>7.8</v>
      </c>
      <c r="DL14" s="6">
        <v>1.97</v>
      </c>
      <c r="DM14" s="6">
        <v>1.92</v>
      </c>
      <c r="DN14" s="6">
        <v>1.93</v>
      </c>
      <c r="DO14" s="6">
        <v>1.9</v>
      </c>
      <c r="DP14" s="6">
        <v>1.88</v>
      </c>
      <c r="DQ14" s="6">
        <v>1.88</v>
      </c>
      <c r="DR14" s="10">
        <v>13.84</v>
      </c>
      <c r="DS14" s="2">
        <v>27.85</v>
      </c>
      <c r="DT14" s="2">
        <v>28.82</v>
      </c>
      <c r="DU14" s="7">
        <v>12.27</v>
      </c>
    </row>
    <row r="15" spans="1:125" x14ac:dyDescent="0.2">
      <c r="A15" s="9" t="s">
        <v>123</v>
      </c>
      <c r="B15" s="8">
        <v>5.96</v>
      </c>
      <c r="C15" s="8">
        <v>7.44</v>
      </c>
      <c r="D15" s="8">
        <v>9.08</v>
      </c>
      <c r="E15" s="8">
        <v>10.76</v>
      </c>
      <c r="F15" s="8">
        <v>13.12</v>
      </c>
      <c r="G15" s="8">
        <v>11.84</v>
      </c>
      <c r="H15" s="8">
        <v>11</v>
      </c>
      <c r="I15" s="8">
        <v>11.78</v>
      </c>
      <c r="J15" s="8">
        <v>8.36</v>
      </c>
      <c r="K15" s="8">
        <v>7.23</v>
      </c>
      <c r="L15" s="8">
        <v>8.84</v>
      </c>
      <c r="M15" s="8">
        <v>6.7</v>
      </c>
      <c r="N15" s="8">
        <v>7.28</v>
      </c>
      <c r="O15" s="2">
        <v>9.4</v>
      </c>
      <c r="P15" s="2">
        <v>9.4</v>
      </c>
      <c r="Q15" s="2">
        <v>9.4</v>
      </c>
      <c r="R15" s="2">
        <v>9.5</v>
      </c>
      <c r="S15" s="2">
        <v>9.1999999999999993</v>
      </c>
      <c r="T15" s="2">
        <v>9.6999999999999993</v>
      </c>
      <c r="U15" s="2">
        <v>12.4</v>
      </c>
      <c r="V15" s="2">
        <v>12.4</v>
      </c>
      <c r="W15" s="2">
        <v>12.5</v>
      </c>
      <c r="X15" s="2">
        <v>13.3</v>
      </c>
      <c r="Y15" s="2">
        <v>12.7</v>
      </c>
      <c r="Z15" s="2">
        <v>9.3000000000000007</v>
      </c>
      <c r="AA15" s="2">
        <v>9.3000000000000007</v>
      </c>
      <c r="AB15" s="2">
        <v>9.4</v>
      </c>
      <c r="AC15" s="2">
        <v>9.9</v>
      </c>
      <c r="AD15" s="2">
        <v>9.6999999999999993</v>
      </c>
      <c r="AE15" s="2">
        <v>9</v>
      </c>
      <c r="AF15" s="2">
        <v>9</v>
      </c>
      <c r="AG15" s="2">
        <v>8.9</v>
      </c>
      <c r="AH15" s="2">
        <v>9.1</v>
      </c>
      <c r="AI15" s="2">
        <v>9.6999999999999993</v>
      </c>
      <c r="AJ15" s="2">
        <v>9.1999999999999993</v>
      </c>
      <c r="AK15" s="2">
        <v>6.3</v>
      </c>
      <c r="AL15" s="2">
        <v>6.2</v>
      </c>
      <c r="AM15" s="2">
        <v>6.3</v>
      </c>
      <c r="AN15" s="2">
        <v>6.6</v>
      </c>
      <c r="AO15" s="2">
        <v>6.3</v>
      </c>
      <c r="AP15" s="2">
        <v>11.2</v>
      </c>
      <c r="AQ15" s="2">
        <v>11.2</v>
      </c>
      <c r="AR15" s="2">
        <v>11.2</v>
      </c>
      <c r="AS15" s="2">
        <v>11.3</v>
      </c>
      <c r="AT15" s="2">
        <v>12</v>
      </c>
      <c r="AU15" s="2">
        <v>11</v>
      </c>
      <c r="AV15" s="2">
        <v>11.5</v>
      </c>
      <c r="AW15" s="2">
        <v>10.18</v>
      </c>
      <c r="AX15" s="2">
        <v>9.94</v>
      </c>
      <c r="AY15" s="2">
        <v>9.66</v>
      </c>
      <c r="AZ15" s="2">
        <v>9.52</v>
      </c>
      <c r="BA15" s="2">
        <v>8.86</v>
      </c>
      <c r="BB15" s="2">
        <v>9.2899999999999991</v>
      </c>
      <c r="BC15" s="2">
        <v>10.55</v>
      </c>
      <c r="BD15" s="2">
        <v>9.33</v>
      </c>
      <c r="BE15" s="2">
        <v>9.16</v>
      </c>
      <c r="BF15" s="2">
        <v>10.15</v>
      </c>
      <c r="BG15" s="2">
        <v>8.51</v>
      </c>
      <c r="BH15" s="2">
        <v>8.4499999999999993</v>
      </c>
      <c r="BI15" s="2">
        <v>8.35</v>
      </c>
      <c r="BJ15" s="2">
        <v>8.83</v>
      </c>
      <c r="BK15" s="2">
        <v>9.76</v>
      </c>
      <c r="BL15" s="2">
        <v>9.99</v>
      </c>
      <c r="BM15" s="2">
        <v>9.91</v>
      </c>
      <c r="BN15" s="2">
        <v>10.06</v>
      </c>
      <c r="BO15" s="2">
        <v>9.81</v>
      </c>
      <c r="BP15" s="2">
        <v>9.6999999999999993</v>
      </c>
      <c r="BQ15" s="2">
        <v>9.58</v>
      </c>
      <c r="BR15" s="2">
        <v>9.44</v>
      </c>
      <c r="BS15" s="2">
        <v>8.77</v>
      </c>
      <c r="BT15" s="2">
        <v>7.41</v>
      </c>
      <c r="BU15" s="2">
        <v>5.57</v>
      </c>
      <c r="BV15" s="2">
        <v>5.44</v>
      </c>
      <c r="BW15" s="2">
        <v>5.73</v>
      </c>
      <c r="BX15" s="2">
        <v>5.6</v>
      </c>
      <c r="BY15" s="2">
        <v>5.69</v>
      </c>
      <c r="BZ15" s="2">
        <v>5.43</v>
      </c>
      <c r="CA15" s="2">
        <v>5.94</v>
      </c>
      <c r="CB15" s="2">
        <v>4.78</v>
      </c>
      <c r="CC15" s="2">
        <v>10.7</v>
      </c>
      <c r="CD15" s="2">
        <v>10.8</v>
      </c>
      <c r="CE15" s="2">
        <v>10.9</v>
      </c>
      <c r="CF15" s="2">
        <v>10.7</v>
      </c>
      <c r="CG15" s="2">
        <v>10.5</v>
      </c>
      <c r="CH15" s="2">
        <v>10.3</v>
      </c>
      <c r="CI15" s="2">
        <v>10.1</v>
      </c>
      <c r="CJ15" s="2">
        <v>10.4</v>
      </c>
      <c r="CK15" s="2">
        <v>9.9700000000000006</v>
      </c>
      <c r="CL15" s="2">
        <v>10.3</v>
      </c>
      <c r="CM15" s="2">
        <v>9.6300000000000008</v>
      </c>
      <c r="CN15" s="2">
        <v>10.199999999999999</v>
      </c>
      <c r="CO15" s="2">
        <v>10.8</v>
      </c>
      <c r="CP15" s="2">
        <v>10.3</v>
      </c>
      <c r="CQ15" s="2">
        <v>11.4</v>
      </c>
      <c r="CR15" s="2">
        <v>11.2</v>
      </c>
      <c r="CS15" s="2">
        <v>11</v>
      </c>
      <c r="CT15" s="2">
        <v>11</v>
      </c>
      <c r="CU15" s="2">
        <v>11.4</v>
      </c>
      <c r="CV15" s="2">
        <v>11.1</v>
      </c>
      <c r="CW15" s="2">
        <v>11.4</v>
      </c>
      <c r="CX15" s="2">
        <v>10.9</v>
      </c>
      <c r="CY15" s="2">
        <v>10.7</v>
      </c>
      <c r="CZ15" s="2">
        <v>11</v>
      </c>
      <c r="DA15" s="2">
        <v>11.3</v>
      </c>
      <c r="DB15" s="2">
        <v>11.5</v>
      </c>
      <c r="DC15" s="2">
        <v>10.8</v>
      </c>
      <c r="DD15" s="2">
        <v>11.9</v>
      </c>
      <c r="DE15" s="2">
        <v>11.6</v>
      </c>
      <c r="DF15" s="6">
        <v>10.8</v>
      </c>
      <c r="DG15" s="6">
        <v>11.2</v>
      </c>
      <c r="DH15" s="6">
        <v>11.5</v>
      </c>
      <c r="DI15" s="6">
        <v>11.3</v>
      </c>
      <c r="DJ15" s="6">
        <v>11.3</v>
      </c>
      <c r="DK15" s="6">
        <v>10.8</v>
      </c>
      <c r="DL15" s="6">
        <v>5.67</v>
      </c>
      <c r="DM15" s="6">
        <v>5.54</v>
      </c>
      <c r="DN15" s="6">
        <v>5.54</v>
      </c>
      <c r="DO15" s="6">
        <v>5.41</v>
      </c>
      <c r="DP15" s="6">
        <v>5.4</v>
      </c>
      <c r="DQ15" s="6">
        <v>5.4</v>
      </c>
      <c r="DR15" s="10">
        <v>4.47</v>
      </c>
      <c r="DS15" s="2">
        <v>1.63</v>
      </c>
      <c r="DT15" s="2">
        <v>0.7</v>
      </c>
      <c r="DU15" s="7">
        <v>6.3</v>
      </c>
    </row>
    <row r="16" spans="1:125" ht="18" x14ac:dyDescent="0.2">
      <c r="A16" s="9" t="s">
        <v>124</v>
      </c>
      <c r="B16" s="8">
        <v>0.97</v>
      </c>
      <c r="C16" s="8">
        <v>1.82</v>
      </c>
      <c r="D16" s="8">
        <v>1.63</v>
      </c>
      <c r="E16" s="8">
        <v>1.48</v>
      </c>
      <c r="F16" s="8">
        <v>0.89</v>
      </c>
      <c r="G16" s="8">
        <v>1.1100000000000001</v>
      </c>
      <c r="H16" s="8">
        <v>1.1599999999999999</v>
      </c>
      <c r="I16" s="8">
        <v>1.18</v>
      </c>
      <c r="J16" s="8">
        <v>2.34</v>
      </c>
      <c r="K16" s="8">
        <v>0.88</v>
      </c>
      <c r="L16" s="8">
        <v>1.1399999999999999</v>
      </c>
      <c r="M16" s="8">
        <v>1.2</v>
      </c>
      <c r="N16" s="8">
        <v>0.82</v>
      </c>
      <c r="AW16" s="2">
        <v>1.34</v>
      </c>
      <c r="AX16" s="2">
        <v>1.22</v>
      </c>
      <c r="AY16" s="2">
        <v>2.4500000000000002</v>
      </c>
      <c r="AZ16" s="2">
        <v>2.71</v>
      </c>
      <c r="BA16" s="2">
        <v>2.1</v>
      </c>
      <c r="BB16" s="2">
        <v>2.93</v>
      </c>
      <c r="BC16" s="2">
        <v>2.64</v>
      </c>
      <c r="BD16" s="2">
        <v>2.64</v>
      </c>
      <c r="BE16" s="2">
        <v>2.92</v>
      </c>
      <c r="BF16" s="2">
        <v>2.09</v>
      </c>
      <c r="BG16" s="2">
        <v>1.79</v>
      </c>
      <c r="BH16" s="2">
        <v>1.5</v>
      </c>
      <c r="BI16" s="2">
        <v>1.51</v>
      </c>
      <c r="BJ16" s="2">
        <v>1.89</v>
      </c>
      <c r="BK16" s="2">
        <v>1.71</v>
      </c>
      <c r="BL16" s="2">
        <v>3.8</v>
      </c>
      <c r="BM16" s="2">
        <v>2.42</v>
      </c>
      <c r="BN16" s="2">
        <v>2.41</v>
      </c>
      <c r="BO16" s="2">
        <v>2.33</v>
      </c>
      <c r="BP16" s="2">
        <v>2.58</v>
      </c>
      <c r="BQ16" s="2">
        <v>2.52</v>
      </c>
      <c r="BR16" s="2">
        <v>2.5299999999999998</v>
      </c>
      <c r="BS16" s="2">
        <v>2.2200000000000002</v>
      </c>
      <c r="BT16" s="2">
        <v>1.95</v>
      </c>
      <c r="BU16" s="2">
        <v>4.21</v>
      </c>
      <c r="BV16" s="2">
        <v>3.93</v>
      </c>
      <c r="BW16" s="2">
        <v>4</v>
      </c>
      <c r="BX16" s="2">
        <v>4.05</v>
      </c>
      <c r="BY16" s="2">
        <v>4.08</v>
      </c>
      <c r="BZ16" s="2">
        <v>4.13</v>
      </c>
      <c r="CA16" s="2">
        <v>4.03</v>
      </c>
      <c r="CB16" s="2">
        <v>4.45</v>
      </c>
      <c r="CC16" s="2">
        <v>3.27</v>
      </c>
      <c r="CD16" s="2">
        <v>3.3</v>
      </c>
      <c r="CE16" s="2">
        <v>3.38</v>
      </c>
      <c r="CF16" s="2">
        <v>3.31</v>
      </c>
      <c r="CG16" s="2">
        <v>3.32</v>
      </c>
      <c r="CH16" s="2">
        <v>3.07</v>
      </c>
      <c r="CI16" s="2">
        <v>3.15</v>
      </c>
      <c r="CJ16" s="2">
        <v>3.1</v>
      </c>
      <c r="CK16" s="2">
        <v>3.05</v>
      </c>
      <c r="CL16" s="2">
        <v>3.21</v>
      </c>
      <c r="CM16" s="2">
        <v>3.04</v>
      </c>
      <c r="CN16" s="2">
        <v>3.05</v>
      </c>
      <c r="CO16" s="2">
        <v>3.14</v>
      </c>
      <c r="CP16" s="2">
        <v>3.04</v>
      </c>
      <c r="CQ16" s="2">
        <v>2.4700000000000002</v>
      </c>
      <c r="CR16" s="2">
        <v>2.4900000000000002</v>
      </c>
      <c r="CS16" s="2">
        <v>2.59</v>
      </c>
      <c r="CT16" s="2">
        <v>2.4</v>
      </c>
      <c r="CU16" s="2">
        <v>2.2999999999999998</v>
      </c>
      <c r="CV16" s="2">
        <v>2.4</v>
      </c>
      <c r="CW16" s="2">
        <v>2.4</v>
      </c>
      <c r="CX16" s="2">
        <v>2.4</v>
      </c>
      <c r="CY16" s="2">
        <v>2.1</v>
      </c>
      <c r="CZ16" s="2">
        <v>2.2000000000000002</v>
      </c>
      <c r="DA16" s="2">
        <v>2.5</v>
      </c>
      <c r="DB16" s="2">
        <v>1.78</v>
      </c>
      <c r="DC16" s="2">
        <v>2.21</v>
      </c>
      <c r="DD16" s="2">
        <v>2.6</v>
      </c>
      <c r="DE16" s="2">
        <v>2.52</v>
      </c>
      <c r="DF16" s="6">
        <v>2.71</v>
      </c>
      <c r="DG16" s="6">
        <v>2.48</v>
      </c>
      <c r="DH16" s="6">
        <v>2.39</v>
      </c>
      <c r="DI16" s="6">
        <v>2.2000000000000002</v>
      </c>
      <c r="DJ16" s="6">
        <v>2.3199999999999998</v>
      </c>
      <c r="DK16" s="6">
        <v>2.65</v>
      </c>
      <c r="DL16" s="6">
        <v>4.0599999999999996</v>
      </c>
      <c r="DM16" s="6">
        <v>3.97</v>
      </c>
      <c r="DN16" s="6">
        <v>3.91</v>
      </c>
      <c r="DO16" s="6">
        <v>3.74</v>
      </c>
      <c r="DP16" s="6">
        <v>3.65</v>
      </c>
      <c r="DQ16" s="6">
        <v>3.52</v>
      </c>
      <c r="DR16" s="10">
        <v>0.82</v>
      </c>
      <c r="DS16" s="2">
        <v>0.43</v>
      </c>
      <c r="DT16" s="2">
        <v>0.89</v>
      </c>
      <c r="DU16" s="7">
        <v>0</v>
      </c>
    </row>
    <row r="17" spans="1:125" ht="18" x14ac:dyDescent="0.2">
      <c r="A17" s="9" t="s">
        <v>125</v>
      </c>
      <c r="B17" s="8">
        <v>0.23</v>
      </c>
      <c r="C17" s="8">
        <v>0.32</v>
      </c>
      <c r="D17" s="8">
        <v>0.41</v>
      </c>
      <c r="E17" s="8">
        <v>0.3</v>
      </c>
      <c r="F17" s="8">
        <v>0.17</v>
      </c>
      <c r="G17" s="8">
        <v>0.13</v>
      </c>
      <c r="H17" s="8">
        <v>0.19</v>
      </c>
      <c r="I17" s="8">
        <v>0.2</v>
      </c>
      <c r="J17" s="8">
        <v>0.46</v>
      </c>
      <c r="K17" s="8">
        <v>0.14000000000000001</v>
      </c>
      <c r="L17" s="8">
        <v>0.24</v>
      </c>
      <c r="M17" s="8">
        <v>0.14000000000000001</v>
      </c>
      <c r="N17" s="8">
        <v>0.1</v>
      </c>
      <c r="AW17" s="2">
        <v>0.97</v>
      </c>
      <c r="AX17" s="2">
        <v>0.9</v>
      </c>
      <c r="AY17" s="2">
        <v>0.79</v>
      </c>
      <c r="AZ17" s="2">
        <v>0.85</v>
      </c>
      <c r="BA17" s="2">
        <v>0.68</v>
      </c>
      <c r="BB17" s="2">
        <v>0.8</v>
      </c>
      <c r="BC17" s="2">
        <v>0.72</v>
      </c>
      <c r="BD17" s="2">
        <v>0.8</v>
      </c>
      <c r="BE17" s="2">
        <v>0.75</v>
      </c>
      <c r="BF17" s="2">
        <v>0.56000000000000005</v>
      </c>
      <c r="BG17" s="2">
        <v>0.34</v>
      </c>
      <c r="BH17" s="2">
        <v>0.33</v>
      </c>
      <c r="BI17" s="2">
        <v>0.34</v>
      </c>
      <c r="BJ17" s="2">
        <v>0.37</v>
      </c>
      <c r="BK17" s="2">
        <v>0.39</v>
      </c>
      <c r="BU17" s="2">
        <v>2.0099999999999998</v>
      </c>
      <c r="BV17" s="2">
        <v>2</v>
      </c>
      <c r="BW17" s="2">
        <v>1.99</v>
      </c>
      <c r="BX17" s="2">
        <v>2.0099999999999998</v>
      </c>
      <c r="BY17" s="2">
        <v>2.0099999999999998</v>
      </c>
      <c r="BZ17" s="2">
        <v>1.95</v>
      </c>
      <c r="CA17" s="2">
        <v>1.89</v>
      </c>
      <c r="CB17" s="2">
        <v>1.98</v>
      </c>
      <c r="CC17" s="2">
        <v>1.81</v>
      </c>
      <c r="CD17" s="2">
        <v>1.77</v>
      </c>
      <c r="CE17" s="2">
        <v>1.78</v>
      </c>
      <c r="CF17" s="2">
        <v>1.82</v>
      </c>
      <c r="CG17" s="2">
        <v>1.8</v>
      </c>
      <c r="CH17" s="2">
        <v>1.72</v>
      </c>
      <c r="CI17" s="2">
        <v>1.73</v>
      </c>
      <c r="CJ17" s="2">
        <v>1.78</v>
      </c>
      <c r="CK17" s="2">
        <v>1.73</v>
      </c>
      <c r="CL17" s="2">
        <v>1.8</v>
      </c>
      <c r="CM17" s="2">
        <v>1.67</v>
      </c>
      <c r="CN17" s="2">
        <v>1.66</v>
      </c>
      <c r="CO17" s="2">
        <v>1.69</v>
      </c>
      <c r="CP17" s="2">
        <v>1.6</v>
      </c>
      <c r="DF17" s="6">
        <v>0.12</v>
      </c>
      <c r="DG17" s="6">
        <v>0.09</v>
      </c>
      <c r="DH17" s="6">
        <v>0.1</v>
      </c>
      <c r="DI17" s="6">
        <v>0.09</v>
      </c>
      <c r="DJ17" s="6">
        <v>0.09</v>
      </c>
      <c r="DK17" s="6">
        <v>0.1</v>
      </c>
      <c r="DL17" s="6">
        <v>1.97</v>
      </c>
      <c r="DM17" s="6">
        <v>1.97</v>
      </c>
      <c r="DN17" s="6">
        <v>1.94</v>
      </c>
      <c r="DO17" s="6">
        <v>1.92</v>
      </c>
      <c r="DP17" s="6">
        <v>1.87</v>
      </c>
      <c r="DQ17" s="6">
        <v>1.73</v>
      </c>
      <c r="DR17" s="10"/>
      <c r="DU17" s="7"/>
    </row>
    <row r="18" spans="1:125" ht="18" x14ac:dyDescent="0.2">
      <c r="A18" s="9" t="s">
        <v>126</v>
      </c>
      <c r="B18" s="8">
        <v>0.78</v>
      </c>
      <c r="C18" s="8">
        <v>0.74</v>
      </c>
      <c r="D18" s="8">
        <v>0.77</v>
      </c>
      <c r="E18" s="8">
        <v>0.63</v>
      </c>
      <c r="F18" s="8">
        <v>0.64</v>
      </c>
      <c r="G18" s="8">
        <v>0.61</v>
      </c>
      <c r="H18" s="8">
        <v>0.63</v>
      </c>
      <c r="I18" s="8">
        <v>0.64</v>
      </c>
      <c r="J18" s="8">
        <v>1.1100000000000001</v>
      </c>
      <c r="K18" s="8">
        <v>0.49</v>
      </c>
      <c r="L18" s="8">
        <v>0.65</v>
      </c>
      <c r="M18" s="8">
        <v>0.28000000000000003</v>
      </c>
      <c r="N18" s="8">
        <v>0.54</v>
      </c>
      <c r="BL18" s="12"/>
      <c r="BM18" s="12"/>
      <c r="BN18" s="12"/>
      <c r="BO18" s="12"/>
      <c r="BP18" s="12"/>
      <c r="BQ18" s="12"/>
      <c r="BR18" s="12"/>
      <c r="BS18" s="12"/>
      <c r="BT18" s="12"/>
      <c r="BU18" s="2">
        <v>0.37</v>
      </c>
      <c r="BV18" s="2">
        <v>0.37</v>
      </c>
      <c r="BW18" s="2">
        <v>0.38</v>
      </c>
      <c r="BX18" s="2">
        <v>0.37</v>
      </c>
      <c r="BY18" s="2">
        <v>0.37</v>
      </c>
      <c r="BZ18" s="2">
        <v>0.36</v>
      </c>
      <c r="CA18" s="2">
        <v>0.39</v>
      </c>
      <c r="CC18" s="2">
        <v>0.53</v>
      </c>
      <c r="CD18" s="2">
        <v>0.54</v>
      </c>
      <c r="CE18" s="2">
        <v>0.55000000000000004</v>
      </c>
      <c r="CF18" s="2">
        <v>0.55000000000000004</v>
      </c>
      <c r="CG18" s="2">
        <v>0.53</v>
      </c>
      <c r="CH18" s="2">
        <v>0.53</v>
      </c>
      <c r="CI18" s="2">
        <v>0.52</v>
      </c>
      <c r="CJ18" s="2">
        <v>0.55000000000000004</v>
      </c>
      <c r="CK18" s="2">
        <v>0.53</v>
      </c>
      <c r="CL18" s="2">
        <v>0.56999999999999995</v>
      </c>
      <c r="CM18" s="2">
        <v>0.49</v>
      </c>
      <c r="CN18" s="2">
        <v>0.51</v>
      </c>
      <c r="CO18" s="2">
        <v>0.53</v>
      </c>
      <c r="CP18" s="2">
        <v>0.49</v>
      </c>
      <c r="CQ18" s="2">
        <v>0.1</v>
      </c>
      <c r="CR18" s="2">
        <v>0.12</v>
      </c>
      <c r="CS18" s="2">
        <v>0.12</v>
      </c>
      <c r="DF18" s="6">
        <v>0.12</v>
      </c>
      <c r="DG18" s="6">
        <v>0.11</v>
      </c>
      <c r="DH18" s="6">
        <v>0.1</v>
      </c>
      <c r="DI18" s="6">
        <v>0.09</v>
      </c>
      <c r="DJ18" s="6">
        <v>0.1</v>
      </c>
      <c r="DK18" s="6">
        <v>0.11</v>
      </c>
      <c r="DL18" s="6">
        <v>0.39</v>
      </c>
      <c r="DM18" s="6">
        <v>0.38</v>
      </c>
      <c r="DN18" s="6">
        <v>0.38</v>
      </c>
      <c r="DO18" s="6">
        <v>0.38</v>
      </c>
      <c r="DP18" s="6">
        <v>0.37</v>
      </c>
      <c r="DQ18" s="6">
        <v>0.36</v>
      </c>
      <c r="DU18" s="13"/>
    </row>
    <row r="19" spans="1:125" x14ac:dyDescent="0.2">
      <c r="A19" s="9" t="s">
        <v>127</v>
      </c>
    </row>
    <row r="20" spans="1:125" x14ac:dyDescent="0.2">
      <c r="A20" s="9" t="s">
        <v>128</v>
      </c>
      <c r="B20" s="8">
        <v>2220</v>
      </c>
      <c r="C20" s="8">
        <v>2970</v>
      </c>
      <c r="D20" s="8">
        <v>2830</v>
      </c>
      <c r="E20" s="8">
        <v>5230</v>
      </c>
      <c r="F20" s="8">
        <v>2430</v>
      </c>
      <c r="G20" s="8">
        <v>3330</v>
      </c>
      <c r="H20" s="8">
        <v>3210</v>
      </c>
      <c r="I20" s="8">
        <v>3170</v>
      </c>
      <c r="J20" s="8">
        <v>5540</v>
      </c>
      <c r="K20" s="8">
        <v>4500</v>
      </c>
      <c r="L20" s="8">
        <v>2010</v>
      </c>
      <c r="M20" s="8">
        <v>5000</v>
      </c>
      <c r="N20" s="8">
        <v>6420</v>
      </c>
      <c r="O20" s="2">
        <v>1425</v>
      </c>
      <c r="P20" s="2">
        <v>1345</v>
      </c>
      <c r="Q20" s="2">
        <v>1521</v>
      </c>
      <c r="R20" s="2">
        <v>1262</v>
      </c>
      <c r="S20" s="2">
        <v>1580</v>
      </c>
      <c r="T20" s="2">
        <v>1106</v>
      </c>
      <c r="U20" s="2">
        <v>1964</v>
      </c>
      <c r="V20" s="2">
        <v>1995</v>
      </c>
      <c r="W20" s="2">
        <v>1856</v>
      </c>
      <c r="X20" s="2">
        <v>1625</v>
      </c>
      <c r="Y20" s="2">
        <v>1904</v>
      </c>
      <c r="Z20" s="2">
        <v>2126</v>
      </c>
      <c r="AA20" s="2">
        <v>2220</v>
      </c>
      <c r="AB20" s="2">
        <v>2181</v>
      </c>
      <c r="AC20" s="2">
        <v>1588</v>
      </c>
      <c r="AD20" s="2">
        <v>1737</v>
      </c>
      <c r="AE20" s="2">
        <v>2126</v>
      </c>
      <c r="AF20" s="2">
        <v>2090</v>
      </c>
      <c r="AG20" s="2">
        <v>2131</v>
      </c>
      <c r="AH20" s="2">
        <v>2054</v>
      </c>
      <c r="AI20" s="2">
        <v>1576</v>
      </c>
      <c r="AJ20" s="2">
        <v>1785</v>
      </c>
      <c r="AK20" s="2">
        <v>1480</v>
      </c>
      <c r="AL20" s="2">
        <v>1477</v>
      </c>
      <c r="AM20" s="2">
        <v>1417</v>
      </c>
      <c r="AN20" s="2">
        <v>1374</v>
      </c>
      <c r="AO20" s="2">
        <v>1552</v>
      </c>
      <c r="AP20" s="2">
        <v>4900</v>
      </c>
      <c r="AQ20" s="2">
        <v>4960</v>
      </c>
      <c r="AR20" s="2">
        <v>5027</v>
      </c>
      <c r="AS20" s="2">
        <v>4787</v>
      </c>
      <c r="AT20" s="2">
        <v>3999</v>
      </c>
      <c r="AU20" s="2">
        <v>4665</v>
      </c>
      <c r="AV20" s="2">
        <v>4226</v>
      </c>
      <c r="AW20" s="2">
        <v>1640</v>
      </c>
      <c r="AX20" s="2">
        <v>1220</v>
      </c>
      <c r="AY20" s="2">
        <v>1725</v>
      </c>
      <c r="AZ20" s="2">
        <v>1380</v>
      </c>
      <c r="BA20" s="2">
        <v>1800</v>
      </c>
      <c r="BB20" s="2">
        <v>1570</v>
      </c>
      <c r="BC20" s="2">
        <v>880</v>
      </c>
      <c r="BD20" s="2">
        <v>2955</v>
      </c>
      <c r="BE20" s="2">
        <v>1855</v>
      </c>
      <c r="BF20" s="2">
        <v>1875</v>
      </c>
      <c r="BG20" s="2">
        <v>4010</v>
      </c>
      <c r="BH20" s="2">
        <v>3125</v>
      </c>
      <c r="BI20" s="2">
        <v>2750</v>
      </c>
      <c r="BJ20" s="2">
        <v>3370</v>
      </c>
      <c r="BK20" s="2">
        <v>1650</v>
      </c>
      <c r="BL20" s="2">
        <v>1710</v>
      </c>
      <c r="BM20" s="2">
        <v>1427</v>
      </c>
      <c r="BN20" s="2">
        <v>1139</v>
      </c>
      <c r="BO20" s="2">
        <v>1265</v>
      </c>
      <c r="BP20" s="2">
        <v>1466</v>
      </c>
      <c r="BQ20" s="2">
        <v>1760</v>
      </c>
      <c r="BR20" s="2">
        <v>2425</v>
      </c>
      <c r="BS20" s="2">
        <v>3042</v>
      </c>
      <c r="BT20" s="2">
        <v>5663</v>
      </c>
      <c r="BU20" s="2">
        <v>1002</v>
      </c>
      <c r="BV20" s="2">
        <v>726</v>
      </c>
      <c r="BW20" s="2">
        <v>673</v>
      </c>
      <c r="BX20" s="2">
        <v>700</v>
      </c>
      <c r="BY20" s="2">
        <v>737</v>
      </c>
      <c r="BZ20" s="2">
        <v>834</v>
      </c>
      <c r="CA20" s="2">
        <v>577</v>
      </c>
      <c r="CB20" s="2">
        <v>482</v>
      </c>
      <c r="CC20" s="2">
        <v>2247</v>
      </c>
      <c r="CD20" s="2">
        <v>2520</v>
      </c>
      <c r="CE20" s="2">
        <v>1386</v>
      </c>
      <c r="CF20" s="2">
        <v>1378</v>
      </c>
      <c r="CG20" s="2">
        <v>1378</v>
      </c>
      <c r="CH20" s="2">
        <v>2030</v>
      </c>
      <c r="CI20" s="2">
        <v>2266</v>
      </c>
      <c r="CJ20" s="2">
        <v>1539</v>
      </c>
      <c r="CK20" s="2">
        <v>1786</v>
      </c>
      <c r="CL20" s="2">
        <v>2385</v>
      </c>
      <c r="CM20" s="2">
        <v>3045</v>
      </c>
      <c r="CN20" s="2">
        <v>2951</v>
      </c>
      <c r="CO20" s="2">
        <v>2253</v>
      </c>
      <c r="CP20" s="2">
        <v>1994</v>
      </c>
      <c r="CQ20" s="2">
        <v>1752</v>
      </c>
      <c r="CR20" s="2">
        <v>1778</v>
      </c>
      <c r="CS20" s="2">
        <v>1214</v>
      </c>
      <c r="CT20" s="2">
        <v>1400</v>
      </c>
      <c r="CU20" s="2">
        <v>1300</v>
      </c>
      <c r="CV20" s="2">
        <v>1400</v>
      </c>
      <c r="CW20" s="2">
        <v>1400</v>
      </c>
      <c r="CX20" s="2">
        <v>1500</v>
      </c>
      <c r="CY20" s="2">
        <v>1800</v>
      </c>
      <c r="CZ20" s="2">
        <v>1600</v>
      </c>
      <c r="DA20" s="2">
        <v>1400</v>
      </c>
      <c r="DB20" s="2">
        <v>1500</v>
      </c>
      <c r="DC20" s="2">
        <v>1600</v>
      </c>
      <c r="DD20" s="2">
        <v>1100</v>
      </c>
      <c r="DE20" s="2">
        <v>1100</v>
      </c>
      <c r="DF20" s="6">
        <v>1180</v>
      </c>
      <c r="DG20" s="6">
        <v>1246</v>
      </c>
      <c r="DH20" s="6">
        <v>1248</v>
      </c>
      <c r="DI20" s="6">
        <v>1765</v>
      </c>
      <c r="DJ20" s="6">
        <v>1409</v>
      </c>
      <c r="DK20" s="6">
        <v>1218</v>
      </c>
      <c r="DL20" s="6">
        <v>707</v>
      </c>
      <c r="DM20" s="6">
        <v>776</v>
      </c>
      <c r="DN20" s="6">
        <v>615</v>
      </c>
      <c r="DO20" s="6">
        <v>1094</v>
      </c>
      <c r="DP20" s="6">
        <v>1167</v>
      </c>
      <c r="DQ20" s="6">
        <v>1265</v>
      </c>
      <c r="DR20" s="2">
        <f>0.22*10000</f>
        <v>2200</v>
      </c>
      <c r="DS20" s="2">
        <v>2400</v>
      </c>
      <c r="DT20" s="2">
        <v>2700</v>
      </c>
      <c r="DU20" s="7">
        <v>5000</v>
      </c>
    </row>
    <row r="21" spans="1:125" x14ac:dyDescent="0.2">
      <c r="A21" s="2" t="s">
        <v>129</v>
      </c>
      <c r="B21" s="10">
        <f t="shared" ref="B21:BD21" si="0">SUM(B8:B18)+B19/10000+B20/10000</f>
        <v>101.62199999999999</v>
      </c>
      <c r="C21" s="10">
        <f t="shared" si="0"/>
        <v>100.62699999999998</v>
      </c>
      <c r="D21" s="10">
        <f t="shared" si="0"/>
        <v>98.582999999999998</v>
      </c>
      <c r="E21" s="10">
        <f t="shared" si="0"/>
        <v>99.02300000000001</v>
      </c>
      <c r="F21" s="10">
        <f t="shared" si="0"/>
        <v>98.753</v>
      </c>
      <c r="G21" s="10">
        <f t="shared" si="0"/>
        <v>98.033000000000001</v>
      </c>
      <c r="H21" s="10">
        <f t="shared" si="0"/>
        <v>98.890999999999977</v>
      </c>
      <c r="I21" s="10">
        <f t="shared" si="0"/>
        <v>99.487000000000009</v>
      </c>
      <c r="J21" s="10">
        <f t="shared" si="0"/>
        <v>98.893999999999991</v>
      </c>
      <c r="K21" s="10">
        <f t="shared" si="0"/>
        <v>98.969999999999985</v>
      </c>
      <c r="L21" s="10">
        <f t="shared" si="0"/>
        <v>99.190999999999988</v>
      </c>
      <c r="M21" s="10">
        <f t="shared" si="0"/>
        <v>99.37</v>
      </c>
      <c r="N21" s="10">
        <f t="shared" si="0"/>
        <v>98.901999999999987</v>
      </c>
      <c r="O21" s="10">
        <f t="shared" si="0"/>
        <v>99.842500000000001</v>
      </c>
      <c r="P21" s="10">
        <f t="shared" si="0"/>
        <v>100.6345</v>
      </c>
      <c r="Q21" s="10">
        <f t="shared" si="0"/>
        <v>99.752100000000013</v>
      </c>
      <c r="R21" s="10">
        <f t="shared" si="0"/>
        <v>99.526200000000003</v>
      </c>
      <c r="S21" s="10">
        <f t="shared" si="0"/>
        <v>100.25800000000001</v>
      </c>
      <c r="T21" s="10">
        <f t="shared" si="0"/>
        <v>100.11060000000001</v>
      </c>
      <c r="U21" s="10">
        <f t="shared" si="0"/>
        <v>99.696399999999997</v>
      </c>
      <c r="V21" s="10">
        <f t="shared" si="0"/>
        <v>99.499500000000012</v>
      </c>
      <c r="W21" s="10">
        <f t="shared" si="0"/>
        <v>99.185599999999994</v>
      </c>
      <c r="X21" s="10">
        <f t="shared" si="0"/>
        <v>99.762499999999989</v>
      </c>
      <c r="Y21" s="10">
        <f t="shared" si="0"/>
        <v>100.0904</v>
      </c>
      <c r="Z21" s="10">
        <f t="shared" si="0"/>
        <v>99.912599999999983</v>
      </c>
      <c r="AA21" s="10">
        <f t="shared" si="0"/>
        <v>99.622</v>
      </c>
      <c r="AB21" s="10">
        <f t="shared" si="0"/>
        <v>99.91810000000001</v>
      </c>
      <c r="AC21" s="10">
        <f t="shared" si="0"/>
        <v>99.058799999999991</v>
      </c>
      <c r="AD21" s="10">
        <f t="shared" si="0"/>
        <v>100.47370000000001</v>
      </c>
      <c r="AE21" s="10">
        <f t="shared" si="0"/>
        <v>99.812600000000003</v>
      </c>
      <c r="AF21" s="10">
        <f t="shared" si="0"/>
        <v>99.808999999999997</v>
      </c>
      <c r="AG21" s="10">
        <f t="shared" si="0"/>
        <v>99.713100000000011</v>
      </c>
      <c r="AH21" s="10">
        <f t="shared" si="0"/>
        <v>100.60539999999999</v>
      </c>
      <c r="AI21" s="10">
        <f t="shared" si="0"/>
        <v>99.557600000000008</v>
      </c>
      <c r="AJ21" s="10">
        <f t="shared" si="0"/>
        <v>99.578500000000005</v>
      </c>
      <c r="AK21" s="10">
        <f t="shared" si="0"/>
        <v>100.148</v>
      </c>
      <c r="AL21" s="10">
        <f t="shared" si="0"/>
        <v>99.247700000000009</v>
      </c>
      <c r="AM21" s="10">
        <f t="shared" si="0"/>
        <v>100.1417</v>
      </c>
      <c r="AN21" s="10">
        <f t="shared" si="0"/>
        <v>99.6374</v>
      </c>
      <c r="AO21" s="10">
        <f t="shared" si="0"/>
        <v>100.05519999999999</v>
      </c>
      <c r="AP21" s="10">
        <f t="shared" si="0"/>
        <v>100.09</v>
      </c>
      <c r="AQ21" s="10">
        <f t="shared" si="0"/>
        <v>100.19600000000001</v>
      </c>
      <c r="AR21" s="10">
        <f t="shared" si="0"/>
        <v>100.10270000000001</v>
      </c>
      <c r="AS21" s="10">
        <f t="shared" si="0"/>
        <v>100.07870000000001</v>
      </c>
      <c r="AT21" s="10">
        <f t="shared" si="0"/>
        <v>99.1999</v>
      </c>
      <c r="AU21" s="10">
        <f t="shared" si="0"/>
        <v>99.566499999999991</v>
      </c>
      <c r="AV21" s="10">
        <f t="shared" si="0"/>
        <v>99.622600000000006</v>
      </c>
      <c r="AW21" s="10">
        <f t="shared" si="0"/>
        <v>100.164</v>
      </c>
      <c r="AX21" s="10">
        <f t="shared" si="0"/>
        <v>100.08199999999999</v>
      </c>
      <c r="AY21" s="10">
        <f t="shared" si="0"/>
        <v>99.222500000000011</v>
      </c>
      <c r="AZ21" s="10">
        <f t="shared" si="0"/>
        <v>97.377999999999986</v>
      </c>
      <c r="BA21" s="10">
        <f t="shared" si="0"/>
        <v>96.440000000000012</v>
      </c>
      <c r="BB21" s="10">
        <f t="shared" si="0"/>
        <v>100.947</v>
      </c>
      <c r="BC21" s="10">
        <f t="shared" si="0"/>
        <v>97.347999999999999</v>
      </c>
      <c r="BD21" s="10">
        <f t="shared" si="0"/>
        <v>100.0355</v>
      </c>
      <c r="BE21" s="10">
        <f t="shared" ref="BE21:DE21" si="1">SUM(BE8:BE18)+BE19/10000+BE20/10000</f>
        <v>100.7855</v>
      </c>
      <c r="BF21" s="10">
        <f t="shared" si="1"/>
        <v>99.667500000000004</v>
      </c>
      <c r="BG21" s="10">
        <f t="shared" si="1"/>
        <v>100.28100000000002</v>
      </c>
      <c r="BH21" s="10">
        <f t="shared" si="1"/>
        <v>100.4325</v>
      </c>
      <c r="BI21" s="10">
        <f t="shared" si="1"/>
        <v>99.615000000000009</v>
      </c>
      <c r="BJ21" s="10">
        <f t="shared" si="1"/>
        <v>99.987000000000009</v>
      </c>
      <c r="BK21" s="10">
        <f t="shared" si="1"/>
        <v>100.03500000000001</v>
      </c>
      <c r="BL21" s="10">
        <f t="shared" ref="BL21:BT21" si="2">SUM(BL8:BL18)+BL19/10000+BL20/10000</f>
        <v>101.59099999999999</v>
      </c>
      <c r="BM21" s="10">
        <f t="shared" si="2"/>
        <v>100.15270000000001</v>
      </c>
      <c r="BN21" s="10">
        <f t="shared" si="2"/>
        <v>99.933899999999994</v>
      </c>
      <c r="BO21" s="10">
        <f t="shared" si="2"/>
        <v>99.216499999999982</v>
      </c>
      <c r="BP21" s="10">
        <f t="shared" si="2"/>
        <v>100.61660000000001</v>
      </c>
      <c r="BQ21" s="10">
        <f t="shared" si="2"/>
        <v>100.476</v>
      </c>
      <c r="BR21" s="10">
        <f t="shared" si="2"/>
        <v>100.6825</v>
      </c>
      <c r="BS21" s="10">
        <f t="shared" si="2"/>
        <v>99.184199999999976</v>
      </c>
      <c r="BT21" s="10">
        <f t="shared" si="2"/>
        <v>98.896299999999997</v>
      </c>
      <c r="BU21" s="10">
        <f t="shared" si="1"/>
        <v>99.870199999999983</v>
      </c>
      <c r="BV21" s="10">
        <f t="shared" si="1"/>
        <v>98.822600000000008</v>
      </c>
      <c r="BW21" s="10">
        <f t="shared" si="1"/>
        <v>100.35730000000001</v>
      </c>
      <c r="BX21" s="10">
        <f t="shared" si="1"/>
        <v>98.96</v>
      </c>
      <c r="BY21" s="10">
        <f t="shared" si="1"/>
        <v>99.64370000000001</v>
      </c>
      <c r="BZ21" s="10">
        <f t="shared" si="1"/>
        <v>99.283399999999986</v>
      </c>
      <c r="CA21" s="10">
        <f t="shared" si="1"/>
        <v>98.787699999999987</v>
      </c>
      <c r="CB21" s="10">
        <f t="shared" si="1"/>
        <v>99.558199999999985</v>
      </c>
      <c r="CC21" s="10">
        <f t="shared" si="1"/>
        <v>98.734700000000018</v>
      </c>
      <c r="CD21" s="10">
        <f t="shared" si="1"/>
        <v>99.262</v>
      </c>
      <c r="CE21" s="10">
        <f t="shared" si="1"/>
        <v>99.798600000000008</v>
      </c>
      <c r="CF21" s="10">
        <f t="shared" si="1"/>
        <v>99.367800000000003</v>
      </c>
      <c r="CG21" s="10">
        <f t="shared" si="1"/>
        <v>98.467799999999983</v>
      </c>
      <c r="CH21" s="10">
        <f t="shared" si="1"/>
        <v>99.562999999999988</v>
      </c>
      <c r="CI21" s="10">
        <f t="shared" si="1"/>
        <v>99.12660000000001</v>
      </c>
      <c r="CJ21" s="10">
        <f t="shared" si="1"/>
        <v>98.813899999999975</v>
      </c>
      <c r="CK21" s="10">
        <f t="shared" si="1"/>
        <v>99.768600000000006</v>
      </c>
      <c r="CL21" s="10">
        <f t="shared" si="1"/>
        <v>98.948499999999996</v>
      </c>
      <c r="CM21" s="10">
        <f t="shared" si="1"/>
        <v>98.404500000000013</v>
      </c>
      <c r="CN21" s="10">
        <f t="shared" si="1"/>
        <v>98.645100000000014</v>
      </c>
      <c r="CO21" s="10">
        <f t="shared" si="1"/>
        <v>98.285300000000007</v>
      </c>
      <c r="CP21" s="10">
        <f t="shared" si="1"/>
        <v>98.559399999999982</v>
      </c>
      <c r="CQ21" s="10">
        <f t="shared" si="1"/>
        <v>99.405200000000008</v>
      </c>
      <c r="CR21" s="10">
        <f t="shared" si="1"/>
        <v>99.467800000000025</v>
      </c>
      <c r="CS21" s="10">
        <f t="shared" si="1"/>
        <v>99.781400000000005</v>
      </c>
      <c r="CT21" s="10">
        <f t="shared" si="1"/>
        <v>99.6</v>
      </c>
      <c r="CU21" s="10">
        <f t="shared" si="1"/>
        <v>99.759999999999991</v>
      </c>
      <c r="CV21" s="10">
        <f t="shared" si="1"/>
        <v>99.90000000000002</v>
      </c>
      <c r="CW21" s="10">
        <f t="shared" si="1"/>
        <v>100.33000000000001</v>
      </c>
      <c r="CX21" s="10">
        <f t="shared" si="1"/>
        <v>99.510000000000019</v>
      </c>
      <c r="CY21" s="10">
        <f t="shared" si="1"/>
        <v>99.44</v>
      </c>
      <c r="CZ21" s="10">
        <f t="shared" si="1"/>
        <v>100.00999999999999</v>
      </c>
      <c r="DA21" s="10">
        <f t="shared" si="1"/>
        <v>99.98</v>
      </c>
      <c r="DB21" s="10">
        <f t="shared" si="1"/>
        <v>98.22999999999999</v>
      </c>
      <c r="DC21" s="10">
        <f t="shared" si="1"/>
        <v>99.339999999999989</v>
      </c>
      <c r="DD21" s="10">
        <f t="shared" si="1"/>
        <v>99.73</v>
      </c>
      <c r="DE21" s="10">
        <f t="shared" si="1"/>
        <v>99.579999999999984</v>
      </c>
      <c r="DF21" s="10">
        <f t="shared" ref="DF21:DU21" si="3">SUM(DF8:DF18)+DF19/10000+DF20/10000</f>
        <v>100.20799999999998</v>
      </c>
      <c r="DG21" s="10">
        <f t="shared" si="3"/>
        <v>99.784599999999998</v>
      </c>
      <c r="DH21" s="10">
        <f t="shared" si="3"/>
        <v>99.344799999999978</v>
      </c>
      <c r="DI21" s="10">
        <f t="shared" si="3"/>
        <v>96.536500000000004</v>
      </c>
      <c r="DJ21" s="10">
        <f t="shared" si="3"/>
        <v>96.710899999999995</v>
      </c>
      <c r="DK21" s="10">
        <f t="shared" si="3"/>
        <v>99.261799999999994</v>
      </c>
      <c r="DL21" s="10">
        <f t="shared" si="3"/>
        <v>98.680700000000002</v>
      </c>
      <c r="DM21" s="10">
        <f t="shared" si="3"/>
        <v>97.287600000000012</v>
      </c>
      <c r="DN21" s="10">
        <f t="shared" si="3"/>
        <v>97.1815</v>
      </c>
      <c r="DO21" s="10">
        <f t="shared" si="3"/>
        <v>96.069400000000002</v>
      </c>
      <c r="DP21" s="10">
        <f t="shared" si="3"/>
        <v>95.706700000000012</v>
      </c>
      <c r="DQ21" s="10">
        <f t="shared" si="3"/>
        <v>95.026499999999999</v>
      </c>
      <c r="DR21" s="10">
        <f t="shared" si="3"/>
        <v>95.35</v>
      </c>
      <c r="DS21" s="10">
        <f t="shared" si="3"/>
        <v>98.48</v>
      </c>
      <c r="DT21" s="10">
        <f t="shared" si="3"/>
        <v>99.780000000000015</v>
      </c>
      <c r="DU21" s="10">
        <f t="shared" si="3"/>
        <v>101.54999999999998</v>
      </c>
    </row>
    <row r="23" spans="1:125" x14ac:dyDescent="0.2">
      <c r="A23" s="2" t="s">
        <v>130</v>
      </c>
    </row>
    <row r="24" spans="1:125" x14ac:dyDescent="0.2">
      <c r="A24" s="9" t="s">
        <v>131</v>
      </c>
      <c r="B24" s="10">
        <v>63.5</v>
      </c>
      <c r="C24" s="10">
        <v>63.5</v>
      </c>
      <c r="D24" s="10">
        <v>63.5</v>
      </c>
      <c r="E24" s="10">
        <v>63.5</v>
      </c>
      <c r="F24" s="10">
        <v>63.5</v>
      </c>
      <c r="G24" s="10">
        <v>63.5</v>
      </c>
      <c r="H24" s="10">
        <v>63.5</v>
      </c>
      <c r="I24" s="10">
        <v>63.5</v>
      </c>
      <c r="J24" s="10">
        <v>63.5</v>
      </c>
      <c r="K24" s="10">
        <v>63.5</v>
      </c>
      <c r="L24" s="10">
        <v>63.5</v>
      </c>
      <c r="M24" s="10">
        <v>63.5</v>
      </c>
      <c r="N24" s="10">
        <v>63.5</v>
      </c>
      <c r="O24" s="10">
        <v>63.5</v>
      </c>
      <c r="P24" s="10">
        <v>63.5</v>
      </c>
      <c r="Q24" s="10">
        <v>63.5</v>
      </c>
      <c r="R24" s="10">
        <v>63.5</v>
      </c>
      <c r="S24" s="10">
        <v>63.5</v>
      </c>
      <c r="T24" s="10">
        <v>63.5</v>
      </c>
      <c r="U24" s="10">
        <v>63.5</v>
      </c>
      <c r="V24" s="10">
        <v>63.5</v>
      </c>
      <c r="W24" s="10">
        <v>63.5</v>
      </c>
      <c r="X24" s="10">
        <v>63.5</v>
      </c>
      <c r="Y24" s="10">
        <v>63.5</v>
      </c>
      <c r="Z24" s="10">
        <v>63.5</v>
      </c>
      <c r="AA24" s="10">
        <v>63.5</v>
      </c>
      <c r="AB24" s="10">
        <v>63.5</v>
      </c>
      <c r="AC24" s="10">
        <v>63.5</v>
      </c>
      <c r="AD24" s="10">
        <v>63.5</v>
      </c>
      <c r="AE24" s="10">
        <v>63.5</v>
      </c>
      <c r="AF24" s="10">
        <v>63.5</v>
      </c>
      <c r="AG24" s="10">
        <v>63.5</v>
      </c>
      <c r="AH24" s="10">
        <v>63.5</v>
      </c>
      <c r="AI24" s="10">
        <v>63.5</v>
      </c>
      <c r="AJ24" s="10">
        <v>63.5</v>
      </c>
      <c r="AK24" s="10">
        <v>63.5</v>
      </c>
      <c r="AL24" s="10">
        <v>63.5</v>
      </c>
      <c r="AM24" s="10">
        <v>63.5</v>
      </c>
      <c r="AN24" s="10">
        <v>63.5</v>
      </c>
      <c r="AO24" s="10">
        <v>63.5</v>
      </c>
      <c r="AP24" s="10">
        <v>63.5</v>
      </c>
      <c r="AQ24" s="10">
        <v>63.5</v>
      </c>
      <c r="AR24" s="10">
        <v>63.5</v>
      </c>
      <c r="AS24" s="10">
        <v>63.5</v>
      </c>
      <c r="AT24" s="10">
        <v>63.5</v>
      </c>
      <c r="AU24" s="10">
        <v>63.5</v>
      </c>
      <c r="AV24" s="10">
        <v>63.5</v>
      </c>
      <c r="AW24" s="10">
        <v>63.5</v>
      </c>
      <c r="AX24" s="10">
        <v>63.5</v>
      </c>
      <c r="AY24" s="10">
        <v>63.5</v>
      </c>
      <c r="AZ24" s="10">
        <v>63.5</v>
      </c>
      <c r="BA24" s="10">
        <v>63.5</v>
      </c>
      <c r="BB24" s="10">
        <v>63.5</v>
      </c>
      <c r="BC24" s="10">
        <v>63.5</v>
      </c>
      <c r="BD24" s="10">
        <v>63.5</v>
      </c>
      <c r="BE24" s="10">
        <v>63.5</v>
      </c>
      <c r="BF24" s="10">
        <v>63.5</v>
      </c>
      <c r="BG24" s="10">
        <v>63.5</v>
      </c>
      <c r="BH24" s="10">
        <v>63.5</v>
      </c>
      <c r="BI24" s="10">
        <v>63.5</v>
      </c>
      <c r="BJ24" s="10">
        <v>63.5</v>
      </c>
      <c r="BK24" s="10">
        <v>63.5</v>
      </c>
      <c r="BL24" s="10">
        <v>63.5</v>
      </c>
      <c r="BM24" s="10">
        <v>60.9</v>
      </c>
      <c r="BN24" s="10">
        <v>58.8</v>
      </c>
      <c r="BO24" s="10">
        <v>61</v>
      </c>
      <c r="BP24" s="10">
        <v>61.2</v>
      </c>
      <c r="BQ24" s="10">
        <v>58.8</v>
      </c>
      <c r="BR24" s="10">
        <v>61.8</v>
      </c>
      <c r="BS24" s="10">
        <v>63.5</v>
      </c>
      <c r="BT24" s="10">
        <v>63.5</v>
      </c>
      <c r="BU24" s="10">
        <v>63.5</v>
      </c>
      <c r="BV24" s="10">
        <v>63.5</v>
      </c>
      <c r="BW24" s="10">
        <v>63.5</v>
      </c>
      <c r="BX24" s="10">
        <v>63.5</v>
      </c>
      <c r="BY24" s="10">
        <v>63.5</v>
      </c>
      <c r="BZ24" s="10">
        <v>63.5</v>
      </c>
      <c r="CA24" s="10">
        <v>63.5</v>
      </c>
      <c r="CB24" s="10">
        <v>63.5</v>
      </c>
      <c r="CC24" s="10">
        <v>63.5</v>
      </c>
      <c r="CD24" s="10">
        <v>63.5</v>
      </c>
      <c r="CE24" s="10">
        <v>63.5</v>
      </c>
      <c r="CF24" s="10">
        <v>63.5</v>
      </c>
      <c r="CG24" s="10">
        <v>63.5</v>
      </c>
      <c r="CH24" s="10">
        <v>63.5</v>
      </c>
      <c r="CI24" s="10">
        <v>63.5</v>
      </c>
      <c r="CJ24" s="10">
        <v>63.5</v>
      </c>
      <c r="CK24" s="10">
        <v>63.5</v>
      </c>
      <c r="CL24" s="10">
        <v>63.5</v>
      </c>
      <c r="CM24" s="10">
        <v>63.5</v>
      </c>
      <c r="CN24" s="10">
        <v>63.5</v>
      </c>
      <c r="CO24" s="10">
        <v>63.5</v>
      </c>
      <c r="CP24" s="10">
        <v>63.5</v>
      </c>
      <c r="CQ24" s="10">
        <v>63.5</v>
      </c>
      <c r="CR24" s="10">
        <v>63.5</v>
      </c>
      <c r="CS24" s="10">
        <v>63.5</v>
      </c>
      <c r="CT24" s="10">
        <v>63.5</v>
      </c>
      <c r="CU24" s="10">
        <v>63.5</v>
      </c>
      <c r="CV24" s="10">
        <v>63.5</v>
      </c>
      <c r="CW24" s="10">
        <v>63.5</v>
      </c>
      <c r="CX24" s="10">
        <v>63.5</v>
      </c>
      <c r="CY24" s="10">
        <v>63.5</v>
      </c>
      <c r="CZ24" s="10">
        <v>63.5</v>
      </c>
      <c r="DA24" s="10">
        <v>63.5</v>
      </c>
      <c r="DB24" s="10">
        <v>63.5</v>
      </c>
      <c r="DC24" s="10">
        <v>63.5</v>
      </c>
      <c r="DD24" s="10">
        <v>63.5</v>
      </c>
      <c r="DE24" s="10">
        <v>63.5</v>
      </c>
      <c r="DF24" s="14">
        <v>63.5</v>
      </c>
      <c r="DG24" s="14">
        <v>63.5</v>
      </c>
      <c r="DH24" s="14">
        <v>63.5</v>
      </c>
      <c r="DI24" s="14">
        <v>63.5</v>
      </c>
      <c r="DJ24" s="14">
        <v>63.5</v>
      </c>
      <c r="DK24" s="14">
        <v>63.5</v>
      </c>
      <c r="DL24" s="14">
        <v>63.5</v>
      </c>
      <c r="DM24" s="14">
        <v>63.5</v>
      </c>
      <c r="DN24" s="14">
        <v>63.5</v>
      </c>
      <c r="DO24" s="14">
        <v>63.5</v>
      </c>
      <c r="DP24" s="14">
        <v>63.5</v>
      </c>
      <c r="DQ24" s="14">
        <v>63.5</v>
      </c>
      <c r="DR24" s="10">
        <v>61.87</v>
      </c>
      <c r="DS24" s="10">
        <v>63.5</v>
      </c>
      <c r="DT24" s="10">
        <v>61.1</v>
      </c>
      <c r="DU24" s="10">
        <v>79</v>
      </c>
    </row>
    <row r="25" spans="1:125" x14ac:dyDescent="0.2">
      <c r="A25" s="9" t="s">
        <v>132</v>
      </c>
      <c r="B25" s="10">
        <v>33.879199999999997</v>
      </c>
      <c r="C25" s="10">
        <v>34.268000000000001</v>
      </c>
      <c r="D25" s="10">
        <v>32.364800000000002</v>
      </c>
      <c r="E25" s="10">
        <v>32.379199999999997</v>
      </c>
      <c r="F25" s="10">
        <v>34.524799999999999</v>
      </c>
      <c r="G25" s="10">
        <v>32.878399999999999</v>
      </c>
      <c r="H25" s="10">
        <v>33.142400000000002</v>
      </c>
      <c r="I25" s="10">
        <v>32.163200000000003</v>
      </c>
      <c r="J25" s="10">
        <v>29.8352</v>
      </c>
      <c r="K25" s="10">
        <v>30.164000000000001</v>
      </c>
      <c r="L25" s="10">
        <v>32.811199999999999</v>
      </c>
      <c r="M25" s="10">
        <v>29.347999999999999</v>
      </c>
      <c r="N25" s="10">
        <v>28.6328</v>
      </c>
      <c r="O25" s="10">
        <v>34.148000000000003</v>
      </c>
      <c r="P25" s="10">
        <v>34.171999999999997</v>
      </c>
      <c r="Q25" s="10">
        <v>34.195999999999998</v>
      </c>
      <c r="R25" s="10">
        <v>34.387999999999998</v>
      </c>
      <c r="S25" s="10">
        <v>33.643999999999998</v>
      </c>
      <c r="T25" s="10">
        <v>34.700000000000003</v>
      </c>
      <c r="U25" s="10">
        <v>34.052</v>
      </c>
      <c r="V25" s="10">
        <v>34.052</v>
      </c>
      <c r="W25" s="10">
        <v>34.244</v>
      </c>
      <c r="X25" s="10">
        <v>35.252000000000002</v>
      </c>
      <c r="Y25" s="10">
        <v>34.411999999999999</v>
      </c>
      <c r="Z25" s="10">
        <v>33.692</v>
      </c>
      <c r="AA25" s="10">
        <v>33.764000000000003</v>
      </c>
      <c r="AB25" s="10">
        <v>33.787999999999997</v>
      </c>
      <c r="AC25" s="10">
        <v>35.155999999999999</v>
      </c>
      <c r="AD25" s="10">
        <v>34.268000000000001</v>
      </c>
      <c r="AE25" s="10">
        <v>33.764000000000003</v>
      </c>
      <c r="AF25" s="10">
        <v>33.835999999999999</v>
      </c>
      <c r="AG25" s="10">
        <v>33.811999999999998</v>
      </c>
      <c r="AH25" s="10">
        <v>33.811999999999998</v>
      </c>
      <c r="AI25" s="10">
        <v>35.18</v>
      </c>
      <c r="AJ25" s="10">
        <v>34.292000000000002</v>
      </c>
      <c r="AK25" s="10">
        <v>34.076000000000001</v>
      </c>
      <c r="AL25" s="10">
        <v>34.124000000000002</v>
      </c>
      <c r="AM25" s="10">
        <v>34.171999999999997</v>
      </c>
      <c r="AN25" s="10">
        <v>35.131999999999998</v>
      </c>
      <c r="AO25" s="10">
        <v>34.195999999999998</v>
      </c>
      <c r="AP25" s="10">
        <v>33.26</v>
      </c>
      <c r="AQ25" s="10">
        <v>33.283999999999999</v>
      </c>
      <c r="AR25" s="10">
        <v>33.26</v>
      </c>
      <c r="AS25" s="10">
        <v>33.332000000000001</v>
      </c>
      <c r="AT25" s="10">
        <v>34.868000000000002</v>
      </c>
      <c r="AU25" s="10">
        <v>33.020000000000003</v>
      </c>
      <c r="AV25" s="10">
        <v>33.908000000000001</v>
      </c>
      <c r="AW25" s="10">
        <v>34.484000000000002</v>
      </c>
      <c r="AX25" s="10">
        <v>34.436</v>
      </c>
      <c r="AY25" s="10">
        <v>34.112000000000002</v>
      </c>
      <c r="AZ25" s="10">
        <v>34.059199999999997</v>
      </c>
      <c r="BA25" s="10">
        <v>34.416800000000002</v>
      </c>
      <c r="BB25" s="10">
        <v>34.148000000000003</v>
      </c>
      <c r="BC25" s="10">
        <v>34.541600000000003</v>
      </c>
      <c r="BD25" s="10">
        <v>33.929600000000001</v>
      </c>
      <c r="BE25" s="10">
        <v>33.888800000000003</v>
      </c>
      <c r="BF25" s="10">
        <v>34.265599999999999</v>
      </c>
      <c r="BG25" s="10">
        <v>33.572000000000003</v>
      </c>
      <c r="BH25" s="10">
        <v>32.765599999999999</v>
      </c>
      <c r="BI25" s="10">
        <v>33.747199999999999</v>
      </c>
      <c r="BJ25" s="10">
        <v>32.782400000000003</v>
      </c>
      <c r="BK25" s="10">
        <v>33.723199999999999</v>
      </c>
      <c r="BL25" s="10">
        <v>34.555999999999997</v>
      </c>
      <c r="BM25" s="10">
        <v>34.637599999999999</v>
      </c>
      <c r="BN25" s="10">
        <v>35.088799999999999</v>
      </c>
      <c r="BO25" s="10">
        <v>34.553600000000003</v>
      </c>
      <c r="BP25" s="10">
        <v>33.960799999999999</v>
      </c>
      <c r="BQ25" s="10">
        <v>33.795200000000001</v>
      </c>
      <c r="BR25" s="10">
        <v>33.3536</v>
      </c>
      <c r="BS25" s="10">
        <v>31.8704</v>
      </c>
      <c r="BT25" s="10">
        <v>29.1008</v>
      </c>
      <c r="BU25" s="10">
        <v>34.5944</v>
      </c>
      <c r="BV25" s="10">
        <v>34.484000000000002</v>
      </c>
      <c r="BW25" s="10">
        <v>34.524799999999999</v>
      </c>
      <c r="BX25" s="10">
        <v>34.520000000000003</v>
      </c>
      <c r="BY25" s="10">
        <v>34.508000000000003</v>
      </c>
      <c r="BZ25" s="10">
        <v>34.522399999999998</v>
      </c>
      <c r="CA25" s="10">
        <v>34.306399999999996</v>
      </c>
      <c r="CB25" s="10">
        <v>35.254399999999997</v>
      </c>
      <c r="CC25" s="10">
        <v>34.1096</v>
      </c>
      <c r="CD25" s="10">
        <v>34.052</v>
      </c>
      <c r="CE25" s="10">
        <v>34.484000000000002</v>
      </c>
      <c r="CF25" s="10">
        <v>34.1</v>
      </c>
      <c r="CG25" s="10">
        <v>34.188800000000001</v>
      </c>
      <c r="CH25" s="10">
        <v>33.427999999999997</v>
      </c>
      <c r="CI25" s="10">
        <v>33.572000000000003</v>
      </c>
      <c r="CJ25" s="10">
        <v>34.052</v>
      </c>
      <c r="CK25" s="10">
        <v>33.067999999999998</v>
      </c>
      <c r="CL25" s="10">
        <v>34.236800000000002</v>
      </c>
      <c r="CM25" s="10">
        <v>32.612000000000002</v>
      </c>
      <c r="CN25" s="10">
        <v>32.515999999999998</v>
      </c>
      <c r="CO25" s="10">
        <v>33.524000000000001</v>
      </c>
      <c r="CP25" s="10">
        <v>32.588000000000001</v>
      </c>
      <c r="CQ25" s="10">
        <v>34.491199999999999</v>
      </c>
      <c r="CR25" s="10">
        <v>34.306399999999996</v>
      </c>
      <c r="CS25" s="10">
        <v>34.124000000000002</v>
      </c>
      <c r="CT25" s="10">
        <v>34.436</v>
      </c>
      <c r="CU25" s="10">
        <v>34.82</v>
      </c>
      <c r="CV25" s="10">
        <v>34.532000000000004</v>
      </c>
      <c r="CW25" s="10">
        <v>34.603999999999999</v>
      </c>
      <c r="CX25" s="10">
        <v>34.508000000000003</v>
      </c>
      <c r="CY25" s="10">
        <v>34.532000000000004</v>
      </c>
      <c r="CZ25" s="10">
        <v>34.628</v>
      </c>
      <c r="DA25" s="10">
        <v>34.532000000000004</v>
      </c>
      <c r="DB25" s="10">
        <v>35.276000000000003</v>
      </c>
      <c r="DC25" s="10">
        <v>34.411999999999999</v>
      </c>
      <c r="DD25" s="10">
        <v>35.252000000000002</v>
      </c>
      <c r="DE25" s="10">
        <v>35.228000000000002</v>
      </c>
      <c r="DF25" s="14">
        <f>36.5-DF26</f>
        <v>33.979999999999997</v>
      </c>
      <c r="DG25" s="14">
        <f t="shared" ref="DG25:DQ25" si="4">36.5-DG26</f>
        <v>34.076000000000001</v>
      </c>
      <c r="DH25" s="14">
        <f t="shared" si="4"/>
        <v>34.340000000000003</v>
      </c>
      <c r="DI25" s="14">
        <f t="shared" si="4"/>
        <v>34.555999999999997</v>
      </c>
      <c r="DJ25" s="14">
        <f t="shared" si="4"/>
        <v>34.195999999999998</v>
      </c>
      <c r="DK25" s="14">
        <f t="shared" si="4"/>
        <v>34.027999999999999</v>
      </c>
      <c r="DL25" s="14">
        <f t="shared" si="4"/>
        <v>34.46</v>
      </c>
      <c r="DM25" s="14">
        <f t="shared" si="4"/>
        <v>34.603999999999999</v>
      </c>
      <c r="DN25" s="14">
        <f t="shared" si="4"/>
        <v>34.628</v>
      </c>
      <c r="DO25" s="14">
        <f t="shared" si="4"/>
        <v>34.652000000000001</v>
      </c>
      <c r="DP25" s="14">
        <f t="shared" si="4"/>
        <v>34.652000000000001</v>
      </c>
      <c r="DQ25" s="14">
        <f t="shared" si="4"/>
        <v>34.652000000000001</v>
      </c>
      <c r="DR25" s="10">
        <v>33.950000000000003</v>
      </c>
      <c r="DS25" s="10">
        <v>29.7</v>
      </c>
      <c r="DT25" s="10">
        <v>34.299999999999997</v>
      </c>
      <c r="DU25" s="10">
        <v>20.100000000000001</v>
      </c>
    </row>
    <row r="26" spans="1:125" x14ac:dyDescent="0.2">
      <c r="A26" s="9" t="s">
        <v>133</v>
      </c>
      <c r="B26" s="10">
        <v>2.6208</v>
      </c>
      <c r="C26" s="10">
        <v>2.2320000000000002</v>
      </c>
      <c r="D26" s="10">
        <v>4.1352000000000002</v>
      </c>
      <c r="E26" s="10">
        <v>4.1208</v>
      </c>
      <c r="F26" s="10">
        <v>1.9752000000000001</v>
      </c>
      <c r="G26" s="10">
        <v>3.6215999999999999</v>
      </c>
      <c r="H26" s="10">
        <v>3.3576000000000001</v>
      </c>
      <c r="I26" s="10">
        <v>4.3368000000000002</v>
      </c>
      <c r="J26" s="10">
        <v>6.6647999999999996</v>
      </c>
      <c r="K26" s="10">
        <v>6.3359999999999994</v>
      </c>
      <c r="L26" s="10">
        <v>3.6887999999999996</v>
      </c>
      <c r="M26" s="10">
        <v>7.1520000000000001</v>
      </c>
      <c r="N26" s="10">
        <v>7.8672000000000004</v>
      </c>
      <c r="O26" s="10">
        <v>2.3519999999999999</v>
      </c>
      <c r="P26" s="10">
        <v>2.3279999999999998</v>
      </c>
      <c r="Q26" s="10">
        <v>2.3039999999999998</v>
      </c>
      <c r="R26" s="10">
        <v>2.1120000000000001</v>
      </c>
      <c r="S26" s="10">
        <v>2.8559999999999999</v>
      </c>
      <c r="T26" s="10">
        <v>1.7999999999999998</v>
      </c>
      <c r="U26" s="10">
        <v>2.448</v>
      </c>
      <c r="V26" s="10">
        <v>2.448</v>
      </c>
      <c r="W26" s="10">
        <v>2.2559999999999998</v>
      </c>
      <c r="X26" s="10">
        <v>1.248</v>
      </c>
      <c r="Y26" s="10">
        <v>2.0879999999999996</v>
      </c>
      <c r="Z26" s="10">
        <v>2.8079999999999998</v>
      </c>
      <c r="AA26" s="10">
        <v>2.7359999999999998</v>
      </c>
      <c r="AB26" s="10">
        <v>2.7120000000000002</v>
      </c>
      <c r="AC26" s="10">
        <v>1.3439999999999999</v>
      </c>
      <c r="AD26" s="10">
        <v>2.2320000000000002</v>
      </c>
      <c r="AE26" s="10">
        <v>2.7359999999999998</v>
      </c>
      <c r="AF26" s="10">
        <v>2.6639999999999997</v>
      </c>
      <c r="AG26" s="10">
        <v>2.6879999999999997</v>
      </c>
      <c r="AH26" s="10">
        <v>2.6879999999999997</v>
      </c>
      <c r="AI26" s="10">
        <v>1.3199999999999998</v>
      </c>
      <c r="AJ26" s="10">
        <v>2.2079999999999997</v>
      </c>
      <c r="AK26" s="10">
        <v>2.4239999999999999</v>
      </c>
      <c r="AL26" s="10">
        <v>2.3759999999999999</v>
      </c>
      <c r="AM26" s="10">
        <v>2.3279999999999998</v>
      </c>
      <c r="AN26" s="10">
        <v>1.3679999999999999</v>
      </c>
      <c r="AO26" s="10">
        <v>2.3039999999999998</v>
      </c>
      <c r="AP26" s="10">
        <v>3.2399999999999998</v>
      </c>
      <c r="AQ26" s="10">
        <v>3.2159999999999997</v>
      </c>
      <c r="AR26" s="10">
        <v>3.2399999999999998</v>
      </c>
      <c r="AS26" s="10">
        <v>3.1679999999999997</v>
      </c>
      <c r="AT26" s="10">
        <v>1.6319999999999999</v>
      </c>
      <c r="AU26" s="10">
        <v>3.48</v>
      </c>
      <c r="AV26" s="10">
        <v>2.5920000000000001</v>
      </c>
      <c r="AW26" s="10">
        <v>2.016</v>
      </c>
      <c r="AX26" s="10">
        <v>2.0640000000000001</v>
      </c>
      <c r="AY26" s="10">
        <v>2.3879999999999999</v>
      </c>
      <c r="AZ26" s="10">
        <v>2.4407999999999999</v>
      </c>
      <c r="BA26" s="10">
        <v>2.0831999999999997</v>
      </c>
      <c r="BB26" s="10">
        <v>2.3519999999999999</v>
      </c>
      <c r="BC26" s="10">
        <v>1.9583999999999999</v>
      </c>
      <c r="BD26" s="10">
        <v>2.5704000000000002</v>
      </c>
      <c r="BE26" s="10">
        <v>2.6112000000000002</v>
      </c>
      <c r="BF26" s="10">
        <v>2.2343999999999999</v>
      </c>
      <c r="BG26" s="10">
        <v>2.9279999999999999</v>
      </c>
      <c r="BH26" s="10">
        <v>3.7343999999999999</v>
      </c>
      <c r="BI26" s="10">
        <v>2.7528000000000001</v>
      </c>
      <c r="BJ26" s="10">
        <v>3.7176</v>
      </c>
      <c r="BK26" s="10">
        <v>2.7768000000000002</v>
      </c>
      <c r="BL26" s="10">
        <v>1.944</v>
      </c>
      <c r="BM26" s="10">
        <v>1.8623999999999998</v>
      </c>
      <c r="BN26" s="10">
        <v>1.4112</v>
      </c>
      <c r="BO26" s="10">
        <v>1.9463999999999997</v>
      </c>
      <c r="BP26" s="10">
        <v>2.5392000000000001</v>
      </c>
      <c r="BQ26" s="10">
        <v>2.7047999999999996</v>
      </c>
      <c r="BR26" s="10">
        <v>3.1463999999999999</v>
      </c>
      <c r="BS26" s="10">
        <v>4.6295999999999999</v>
      </c>
      <c r="BT26" s="10">
        <v>7.3991999999999996</v>
      </c>
      <c r="BU26" s="10">
        <v>1.9056</v>
      </c>
      <c r="BV26" s="10">
        <v>2.016</v>
      </c>
      <c r="BW26" s="10">
        <v>1.9752000000000001</v>
      </c>
      <c r="BX26" s="10">
        <v>1.98</v>
      </c>
      <c r="BY26" s="10">
        <v>1.992</v>
      </c>
      <c r="BZ26" s="10">
        <v>1.9776</v>
      </c>
      <c r="CA26" s="10">
        <v>2.1936</v>
      </c>
      <c r="CB26" s="10">
        <v>1.2456</v>
      </c>
      <c r="CC26" s="10">
        <v>2.3904000000000001</v>
      </c>
      <c r="CD26" s="10">
        <v>2.448</v>
      </c>
      <c r="CE26" s="10">
        <v>2.016</v>
      </c>
      <c r="CF26" s="10">
        <v>2.4</v>
      </c>
      <c r="CG26" s="10">
        <v>2.3111999999999999</v>
      </c>
      <c r="CH26" s="10">
        <v>3.0720000000000001</v>
      </c>
      <c r="CI26" s="10">
        <v>2.9279999999999999</v>
      </c>
      <c r="CJ26" s="10">
        <v>2.448</v>
      </c>
      <c r="CK26" s="10">
        <v>3.4319999999999999</v>
      </c>
      <c r="CL26" s="10">
        <v>2.2631999999999999</v>
      </c>
      <c r="CM26" s="10">
        <v>3.8879999999999999</v>
      </c>
      <c r="CN26" s="10">
        <v>3.984</v>
      </c>
      <c r="CO26" s="10">
        <v>2.976</v>
      </c>
      <c r="CP26" s="10">
        <v>3.9119999999999999</v>
      </c>
      <c r="CQ26" s="10">
        <v>2.0087999999999999</v>
      </c>
      <c r="CR26" s="10">
        <v>2.1936</v>
      </c>
      <c r="CS26" s="10">
        <v>2.3759999999999999</v>
      </c>
      <c r="CT26" s="10">
        <v>2.0640000000000001</v>
      </c>
      <c r="CU26" s="10">
        <v>1.68</v>
      </c>
      <c r="CV26" s="10">
        <v>1.9679999999999997</v>
      </c>
      <c r="CW26" s="10">
        <v>1.8959999999999999</v>
      </c>
      <c r="CX26" s="10">
        <v>1.992</v>
      </c>
      <c r="CY26" s="10">
        <v>1.9679999999999997</v>
      </c>
      <c r="CZ26" s="10">
        <v>1.8719999999999999</v>
      </c>
      <c r="DA26" s="10">
        <v>1.9679999999999997</v>
      </c>
      <c r="DB26" s="10">
        <v>1.224</v>
      </c>
      <c r="DC26" s="10">
        <v>2.0879999999999996</v>
      </c>
      <c r="DD26" s="10">
        <v>1.248</v>
      </c>
      <c r="DE26" s="10">
        <v>1.272</v>
      </c>
      <c r="DF26" s="14">
        <f>0.24*DF12</f>
        <v>2.52</v>
      </c>
      <c r="DG26" s="14">
        <f t="shared" ref="DG26:DQ26" si="5">0.24*DG12</f>
        <v>2.4239999999999999</v>
      </c>
      <c r="DH26" s="14">
        <f t="shared" si="5"/>
        <v>2.16</v>
      </c>
      <c r="DI26" s="14">
        <f t="shared" si="5"/>
        <v>1.944</v>
      </c>
      <c r="DJ26" s="14">
        <f t="shared" si="5"/>
        <v>2.3039999999999998</v>
      </c>
      <c r="DK26" s="14">
        <f t="shared" si="5"/>
        <v>2.472</v>
      </c>
      <c r="DL26" s="14">
        <f t="shared" si="5"/>
        <v>2.04</v>
      </c>
      <c r="DM26" s="14">
        <f t="shared" si="5"/>
        <v>1.8959999999999999</v>
      </c>
      <c r="DN26" s="14">
        <f t="shared" si="5"/>
        <v>1.8719999999999999</v>
      </c>
      <c r="DO26" s="14">
        <f t="shared" si="5"/>
        <v>1.8479999999999999</v>
      </c>
      <c r="DP26" s="14">
        <f t="shared" si="5"/>
        <v>1.8479999999999999</v>
      </c>
      <c r="DQ26" s="14">
        <f t="shared" si="5"/>
        <v>1.8479999999999999</v>
      </c>
      <c r="DR26" s="10"/>
      <c r="DS26" s="10"/>
      <c r="DT26" s="10"/>
      <c r="DU26" s="15"/>
    </row>
    <row r="27" spans="1:125" x14ac:dyDescent="0.2">
      <c r="A27" s="9" t="s">
        <v>134</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v>2.79</v>
      </c>
      <c r="DS27" s="10">
        <v>4.05</v>
      </c>
      <c r="DT27" s="10">
        <v>1.43</v>
      </c>
      <c r="DU27" s="10"/>
    </row>
    <row r="28" spans="1:125" x14ac:dyDescent="0.2">
      <c r="A28" s="9" t="s">
        <v>135</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row>
    <row r="29" spans="1:125" x14ac:dyDescent="0.2">
      <c r="A29" s="2" t="s">
        <v>129</v>
      </c>
      <c r="B29" s="10">
        <f t="shared" ref="B29:BE29" si="6">SUM(B24:B28)</f>
        <v>100</v>
      </c>
      <c r="C29" s="10">
        <f t="shared" si="6"/>
        <v>100</v>
      </c>
      <c r="D29" s="10">
        <f t="shared" si="6"/>
        <v>100</v>
      </c>
      <c r="E29" s="10">
        <f t="shared" si="6"/>
        <v>100</v>
      </c>
      <c r="F29" s="10">
        <f t="shared" si="6"/>
        <v>100</v>
      </c>
      <c r="G29" s="10">
        <f t="shared" si="6"/>
        <v>100</v>
      </c>
      <c r="H29" s="10">
        <f t="shared" si="6"/>
        <v>100.00000000000001</v>
      </c>
      <c r="I29" s="10">
        <f t="shared" si="6"/>
        <v>100</v>
      </c>
      <c r="J29" s="10">
        <f t="shared" si="6"/>
        <v>100</v>
      </c>
      <c r="K29" s="10">
        <f t="shared" si="6"/>
        <v>100</v>
      </c>
      <c r="L29" s="10">
        <f t="shared" si="6"/>
        <v>100</v>
      </c>
      <c r="M29" s="10">
        <f t="shared" si="6"/>
        <v>100</v>
      </c>
      <c r="N29" s="10">
        <f t="shared" si="6"/>
        <v>100</v>
      </c>
      <c r="O29" s="10">
        <f t="shared" si="6"/>
        <v>100</v>
      </c>
      <c r="P29" s="10">
        <f t="shared" si="6"/>
        <v>100</v>
      </c>
      <c r="Q29" s="10">
        <f t="shared" si="6"/>
        <v>100</v>
      </c>
      <c r="R29" s="10">
        <f t="shared" si="6"/>
        <v>100</v>
      </c>
      <c r="S29" s="10">
        <f t="shared" si="6"/>
        <v>100</v>
      </c>
      <c r="T29" s="10">
        <f t="shared" si="6"/>
        <v>100</v>
      </c>
      <c r="U29" s="10">
        <f t="shared" si="6"/>
        <v>99.999999999999986</v>
      </c>
      <c r="V29" s="10">
        <f t="shared" si="6"/>
        <v>99.999999999999986</v>
      </c>
      <c r="W29" s="10">
        <f t="shared" si="6"/>
        <v>100</v>
      </c>
      <c r="X29" s="10">
        <f t="shared" si="6"/>
        <v>100.00000000000001</v>
      </c>
      <c r="Y29" s="10">
        <f t="shared" si="6"/>
        <v>100</v>
      </c>
      <c r="Z29" s="10">
        <f t="shared" si="6"/>
        <v>100</v>
      </c>
      <c r="AA29" s="10">
        <f t="shared" si="6"/>
        <v>100.00000000000001</v>
      </c>
      <c r="AB29" s="10">
        <f t="shared" si="6"/>
        <v>100</v>
      </c>
      <c r="AC29" s="10">
        <f t="shared" si="6"/>
        <v>100</v>
      </c>
      <c r="AD29" s="10">
        <f t="shared" si="6"/>
        <v>100</v>
      </c>
      <c r="AE29" s="10">
        <f t="shared" si="6"/>
        <v>100.00000000000001</v>
      </c>
      <c r="AF29" s="10">
        <f t="shared" si="6"/>
        <v>100</v>
      </c>
      <c r="AG29" s="10">
        <f t="shared" si="6"/>
        <v>100</v>
      </c>
      <c r="AH29" s="10">
        <f t="shared" si="6"/>
        <v>100</v>
      </c>
      <c r="AI29" s="10">
        <f t="shared" si="6"/>
        <v>100</v>
      </c>
      <c r="AJ29" s="10">
        <f t="shared" si="6"/>
        <v>100</v>
      </c>
      <c r="AK29" s="10">
        <f t="shared" si="6"/>
        <v>100</v>
      </c>
      <c r="AL29" s="10">
        <f t="shared" si="6"/>
        <v>100</v>
      </c>
      <c r="AM29" s="10">
        <f t="shared" si="6"/>
        <v>100</v>
      </c>
      <c r="AN29" s="10">
        <f t="shared" si="6"/>
        <v>100</v>
      </c>
      <c r="AO29" s="10">
        <f t="shared" si="6"/>
        <v>100</v>
      </c>
      <c r="AP29" s="10">
        <f t="shared" si="6"/>
        <v>99.999999999999986</v>
      </c>
      <c r="AQ29" s="10">
        <f t="shared" si="6"/>
        <v>99.999999999999986</v>
      </c>
      <c r="AR29" s="10">
        <f t="shared" si="6"/>
        <v>99.999999999999986</v>
      </c>
      <c r="AS29" s="10">
        <f t="shared" si="6"/>
        <v>100</v>
      </c>
      <c r="AT29" s="10">
        <f t="shared" si="6"/>
        <v>100</v>
      </c>
      <c r="AU29" s="10">
        <f t="shared" si="6"/>
        <v>100.00000000000001</v>
      </c>
      <c r="AV29" s="10">
        <f t="shared" si="6"/>
        <v>100</v>
      </c>
      <c r="AW29" s="10">
        <f t="shared" si="6"/>
        <v>100.00000000000001</v>
      </c>
      <c r="AX29" s="10">
        <f t="shared" si="6"/>
        <v>100</v>
      </c>
      <c r="AY29" s="10">
        <f t="shared" si="6"/>
        <v>100</v>
      </c>
      <c r="AZ29" s="10">
        <f t="shared" si="6"/>
        <v>100</v>
      </c>
      <c r="BA29" s="10">
        <f t="shared" si="6"/>
        <v>100</v>
      </c>
      <c r="BB29" s="10">
        <f t="shared" si="6"/>
        <v>100</v>
      </c>
      <c r="BC29" s="10">
        <f t="shared" si="6"/>
        <v>100</v>
      </c>
      <c r="BD29" s="10">
        <f t="shared" si="6"/>
        <v>100</v>
      </c>
      <c r="BE29" s="10">
        <f t="shared" si="6"/>
        <v>100</v>
      </c>
      <c r="BF29" s="10">
        <f t="shared" ref="BF29:DQ29" si="7">SUM(BF24:BF28)</f>
        <v>100</v>
      </c>
      <c r="BG29" s="10">
        <f t="shared" si="7"/>
        <v>100</v>
      </c>
      <c r="BH29" s="10">
        <f t="shared" si="7"/>
        <v>100</v>
      </c>
      <c r="BI29" s="10">
        <f t="shared" si="7"/>
        <v>99.999999999999986</v>
      </c>
      <c r="BJ29" s="10">
        <f t="shared" si="7"/>
        <v>100</v>
      </c>
      <c r="BK29" s="10">
        <f t="shared" si="7"/>
        <v>99.999999999999986</v>
      </c>
      <c r="BL29" s="10">
        <f t="shared" si="7"/>
        <v>100</v>
      </c>
      <c r="BM29" s="10">
        <f t="shared" si="7"/>
        <v>97.399999999999991</v>
      </c>
      <c r="BN29" s="10">
        <f t="shared" si="7"/>
        <v>95.3</v>
      </c>
      <c r="BO29" s="10">
        <f t="shared" si="7"/>
        <v>97.5</v>
      </c>
      <c r="BP29" s="10">
        <f t="shared" si="7"/>
        <v>97.699999999999989</v>
      </c>
      <c r="BQ29" s="10">
        <f t="shared" si="7"/>
        <v>95.300000000000011</v>
      </c>
      <c r="BR29" s="10">
        <f t="shared" si="7"/>
        <v>98.3</v>
      </c>
      <c r="BS29" s="10">
        <f t="shared" si="7"/>
        <v>100</v>
      </c>
      <c r="BT29" s="10">
        <f t="shared" si="7"/>
        <v>99.999999999999986</v>
      </c>
      <c r="BU29" s="10">
        <f t="shared" si="7"/>
        <v>100.00000000000001</v>
      </c>
      <c r="BV29" s="10">
        <f t="shared" si="7"/>
        <v>100.00000000000001</v>
      </c>
      <c r="BW29" s="10">
        <f t="shared" si="7"/>
        <v>100</v>
      </c>
      <c r="BX29" s="10">
        <f t="shared" si="7"/>
        <v>100.00000000000001</v>
      </c>
      <c r="BY29" s="10">
        <f t="shared" si="7"/>
        <v>100.00000000000001</v>
      </c>
      <c r="BZ29" s="10">
        <f t="shared" si="7"/>
        <v>100</v>
      </c>
      <c r="CA29" s="10">
        <f t="shared" si="7"/>
        <v>100</v>
      </c>
      <c r="CB29" s="10">
        <f t="shared" si="7"/>
        <v>100</v>
      </c>
      <c r="CC29" s="10">
        <f t="shared" si="7"/>
        <v>100</v>
      </c>
      <c r="CD29" s="10">
        <f t="shared" si="7"/>
        <v>99.999999999999986</v>
      </c>
      <c r="CE29" s="10">
        <f t="shared" si="7"/>
        <v>100.00000000000001</v>
      </c>
      <c r="CF29" s="10">
        <f t="shared" si="7"/>
        <v>100</v>
      </c>
      <c r="CG29" s="10">
        <f t="shared" si="7"/>
        <v>100</v>
      </c>
      <c r="CH29" s="10">
        <f t="shared" si="7"/>
        <v>100</v>
      </c>
      <c r="CI29" s="10">
        <f t="shared" si="7"/>
        <v>100</v>
      </c>
      <c r="CJ29" s="10">
        <f t="shared" si="7"/>
        <v>99.999999999999986</v>
      </c>
      <c r="CK29" s="10">
        <f t="shared" si="7"/>
        <v>100</v>
      </c>
      <c r="CL29" s="10">
        <f t="shared" si="7"/>
        <v>100</v>
      </c>
      <c r="CM29" s="10">
        <f t="shared" si="7"/>
        <v>100</v>
      </c>
      <c r="CN29" s="10">
        <f t="shared" si="7"/>
        <v>99.999999999999986</v>
      </c>
      <c r="CO29" s="10">
        <f t="shared" si="7"/>
        <v>100</v>
      </c>
      <c r="CP29" s="10">
        <f t="shared" si="7"/>
        <v>100</v>
      </c>
      <c r="CQ29" s="10">
        <f t="shared" si="7"/>
        <v>99.999999999999986</v>
      </c>
      <c r="CR29" s="10">
        <f t="shared" si="7"/>
        <v>100</v>
      </c>
      <c r="CS29" s="10">
        <f t="shared" si="7"/>
        <v>100</v>
      </c>
      <c r="CT29" s="10">
        <f t="shared" si="7"/>
        <v>100</v>
      </c>
      <c r="CU29" s="10">
        <f t="shared" si="7"/>
        <v>100</v>
      </c>
      <c r="CV29" s="10">
        <f t="shared" si="7"/>
        <v>100.00000000000001</v>
      </c>
      <c r="CW29" s="10">
        <f t="shared" si="7"/>
        <v>100</v>
      </c>
      <c r="CX29" s="10">
        <f t="shared" si="7"/>
        <v>100.00000000000001</v>
      </c>
      <c r="CY29" s="10">
        <f t="shared" si="7"/>
        <v>100.00000000000001</v>
      </c>
      <c r="CZ29" s="10">
        <f t="shared" si="7"/>
        <v>100</v>
      </c>
      <c r="DA29" s="10">
        <f t="shared" si="7"/>
        <v>100.00000000000001</v>
      </c>
      <c r="DB29" s="10">
        <f t="shared" si="7"/>
        <v>100.00000000000001</v>
      </c>
      <c r="DC29" s="10">
        <f t="shared" si="7"/>
        <v>100</v>
      </c>
      <c r="DD29" s="10">
        <f t="shared" si="7"/>
        <v>100.00000000000001</v>
      </c>
      <c r="DE29" s="10">
        <f t="shared" si="7"/>
        <v>100.00000000000001</v>
      </c>
      <c r="DF29" s="10">
        <f t="shared" si="7"/>
        <v>99.999999999999986</v>
      </c>
      <c r="DG29" s="10">
        <f t="shared" si="7"/>
        <v>100</v>
      </c>
      <c r="DH29" s="10">
        <f t="shared" si="7"/>
        <v>100</v>
      </c>
      <c r="DI29" s="10">
        <f t="shared" si="7"/>
        <v>100</v>
      </c>
      <c r="DJ29" s="10">
        <f t="shared" si="7"/>
        <v>100</v>
      </c>
      <c r="DK29" s="10">
        <f t="shared" si="7"/>
        <v>99.999999999999986</v>
      </c>
      <c r="DL29" s="10">
        <f t="shared" si="7"/>
        <v>100.00000000000001</v>
      </c>
      <c r="DM29" s="10">
        <f t="shared" si="7"/>
        <v>100</v>
      </c>
      <c r="DN29" s="10">
        <f t="shared" si="7"/>
        <v>100</v>
      </c>
      <c r="DO29" s="10">
        <f t="shared" si="7"/>
        <v>100</v>
      </c>
      <c r="DP29" s="10">
        <f t="shared" si="7"/>
        <v>100</v>
      </c>
      <c r="DQ29" s="10">
        <f t="shared" si="7"/>
        <v>100</v>
      </c>
      <c r="DR29" s="10">
        <f>SUM(DR24:DR28)</f>
        <v>98.61</v>
      </c>
      <c r="DS29" s="10">
        <f>SUM(DS24:DS28)</f>
        <v>97.25</v>
      </c>
      <c r="DT29" s="10">
        <f>SUM(DT24:DT28)</f>
        <v>96.830000000000013</v>
      </c>
      <c r="DU29" s="10">
        <f>SUM(DU24:DU28)</f>
        <v>99.1</v>
      </c>
    </row>
    <row r="31" spans="1:125" x14ac:dyDescent="0.2">
      <c r="A31" s="8" t="s">
        <v>136</v>
      </c>
    </row>
    <row r="32" spans="1:125" ht="18" x14ac:dyDescent="0.2">
      <c r="A32" s="2" t="s">
        <v>137</v>
      </c>
      <c r="B32" s="10">
        <f t="shared" ref="B32:BM32" si="8">B8/60.084/(B8/60.084+B9/79.865+B10/101.961*2+B11/151.986*2+B12/71.844+B13/70.937+B14/40.034+B15/56.077+B16/61.979*2+B17/94.195*2+B18/141.9445*2)</f>
        <v>0.47837529694036884</v>
      </c>
      <c r="C32" s="10">
        <f t="shared" si="8"/>
        <v>0.48376114081907634</v>
      </c>
      <c r="D32" s="10">
        <f t="shared" si="8"/>
        <v>0.54130256866642601</v>
      </c>
      <c r="E32" s="10">
        <f t="shared" si="8"/>
        <v>0.50606070594050712</v>
      </c>
      <c r="F32" s="10">
        <f t="shared" si="8"/>
        <v>0.45390715411893234</v>
      </c>
      <c r="G32" s="10">
        <f t="shared" si="8"/>
        <v>0.49177746822061352</v>
      </c>
      <c r="H32" s="10">
        <f t="shared" si="8"/>
        <v>0.50558340057343398</v>
      </c>
      <c r="I32" s="10">
        <f t="shared" si="8"/>
        <v>0.4765667719250683</v>
      </c>
      <c r="J32" s="10">
        <f t="shared" si="8"/>
        <v>0.4569644942188032</v>
      </c>
      <c r="K32" s="10">
        <f t="shared" si="8"/>
        <v>0.37068737720762407</v>
      </c>
      <c r="L32" s="10">
        <f t="shared" si="8"/>
        <v>0.42129084646194942</v>
      </c>
      <c r="M32" s="10">
        <f t="shared" si="8"/>
        <v>0.38755321142343596</v>
      </c>
      <c r="N32" s="10">
        <f t="shared" si="8"/>
        <v>0.36835202758474911</v>
      </c>
      <c r="O32" s="10">
        <f t="shared" si="8"/>
        <v>0.61272494183790083</v>
      </c>
      <c r="P32" s="10">
        <f t="shared" si="8"/>
        <v>0.61211263461612631</v>
      </c>
      <c r="Q32" s="10">
        <f t="shared" si="8"/>
        <v>0.61301857024117412</v>
      </c>
      <c r="R32" s="10">
        <f t="shared" si="8"/>
        <v>0.61823962178113456</v>
      </c>
      <c r="S32" s="10">
        <f t="shared" si="8"/>
        <v>0.59901191936720621</v>
      </c>
      <c r="T32" s="10">
        <f t="shared" si="8"/>
        <v>0.62414001322805102</v>
      </c>
      <c r="U32" s="10">
        <f t="shared" si="8"/>
        <v>0.50222617150001736</v>
      </c>
      <c r="V32" s="10">
        <f t="shared" si="8"/>
        <v>0.50112142015371808</v>
      </c>
      <c r="W32" s="10">
        <f t="shared" si="8"/>
        <v>0.50467888210816958</v>
      </c>
      <c r="X32" s="10">
        <f t="shared" si="8"/>
        <v>0.52218558802145321</v>
      </c>
      <c r="Y32" s="10">
        <f t="shared" si="8"/>
        <v>0.50774877269732277</v>
      </c>
      <c r="Z32" s="10">
        <f t="shared" si="8"/>
        <v>0.51495712585676601</v>
      </c>
      <c r="AA32" s="10">
        <f t="shared" si="8"/>
        <v>0.51740030690010974</v>
      </c>
      <c r="AB32" s="10">
        <f t="shared" si="8"/>
        <v>0.51746428268190758</v>
      </c>
      <c r="AC32" s="10">
        <f t="shared" si="8"/>
        <v>0.54452828148662402</v>
      </c>
      <c r="AD32" s="10">
        <f t="shared" si="8"/>
        <v>0.52603123753496961</v>
      </c>
      <c r="AE32" s="10">
        <f t="shared" si="8"/>
        <v>0.49148768407881988</v>
      </c>
      <c r="AF32" s="10">
        <f t="shared" si="8"/>
        <v>0.49188487178212836</v>
      </c>
      <c r="AG32" s="10">
        <f t="shared" si="8"/>
        <v>0.49151744920305607</v>
      </c>
      <c r="AH32" s="10">
        <f t="shared" si="8"/>
        <v>0.49167716689220381</v>
      </c>
      <c r="AI32" s="10">
        <f t="shared" si="8"/>
        <v>0.51704975186465707</v>
      </c>
      <c r="AJ32" s="10">
        <f t="shared" si="8"/>
        <v>0.49993179255860687</v>
      </c>
      <c r="AK32" s="10">
        <f t="shared" si="8"/>
        <v>0.56071042704954033</v>
      </c>
      <c r="AL32" s="10">
        <f t="shared" si="8"/>
        <v>0.56312957924645946</v>
      </c>
      <c r="AM32" s="10">
        <f t="shared" si="8"/>
        <v>0.5641033346576948</v>
      </c>
      <c r="AN32" s="10">
        <f t="shared" si="8"/>
        <v>0.58527719397158762</v>
      </c>
      <c r="AO32" s="10">
        <f t="shared" si="8"/>
        <v>0.56454428336699436</v>
      </c>
      <c r="AP32" s="10">
        <f t="shared" si="8"/>
        <v>0.40866528142928094</v>
      </c>
      <c r="AQ32" s="10">
        <f t="shared" si="8"/>
        <v>0.40986297890929874</v>
      </c>
      <c r="AR32" s="10">
        <f t="shared" si="8"/>
        <v>0.4095501278645437</v>
      </c>
      <c r="AS32" s="10">
        <f t="shared" si="8"/>
        <v>0.41146391779107266</v>
      </c>
      <c r="AT32" s="10">
        <f t="shared" si="8"/>
        <v>0.43589546687772779</v>
      </c>
      <c r="AU32" s="10">
        <f t="shared" si="8"/>
        <v>0.40541050927418421</v>
      </c>
      <c r="AV32" s="10">
        <f t="shared" si="8"/>
        <v>0.41870199357597976</v>
      </c>
      <c r="AW32" s="10">
        <f t="shared" si="8"/>
        <v>0.48523982152667194</v>
      </c>
      <c r="AX32" s="10">
        <f t="shared" si="8"/>
        <v>0.4847755034155129</v>
      </c>
      <c r="AY32" s="10">
        <f t="shared" si="8"/>
        <v>0.47235855625520934</v>
      </c>
      <c r="AZ32" s="10">
        <f t="shared" si="8"/>
        <v>0.45282672070887686</v>
      </c>
      <c r="BA32" s="10">
        <f t="shared" si="8"/>
        <v>0.49046361688377987</v>
      </c>
      <c r="BB32" s="10">
        <f t="shared" si="8"/>
        <v>0.46969598380570304</v>
      </c>
      <c r="BC32" s="10">
        <f t="shared" si="8"/>
        <v>0.46679726508499736</v>
      </c>
      <c r="BD32" s="10">
        <f t="shared" si="8"/>
        <v>0.46670320791164255</v>
      </c>
      <c r="BE32" s="10">
        <f t="shared" si="8"/>
        <v>0.46477286309081267</v>
      </c>
      <c r="BF32" s="10">
        <f t="shared" si="8"/>
        <v>0.47463109118506147</v>
      </c>
      <c r="BG32" s="10">
        <f t="shared" si="8"/>
        <v>0.43251104206636465</v>
      </c>
      <c r="BH32" s="10">
        <f t="shared" si="8"/>
        <v>0.43518644453133382</v>
      </c>
      <c r="BI32" s="10">
        <f t="shared" si="8"/>
        <v>0.44316449492714682</v>
      </c>
      <c r="BJ32" s="10">
        <f t="shared" si="8"/>
        <v>0.43273657924967224</v>
      </c>
      <c r="BK32" s="10">
        <f t="shared" si="8"/>
        <v>0.4433109506872161</v>
      </c>
      <c r="BL32" s="10">
        <f t="shared" si="8"/>
        <v>0.43290163904803924</v>
      </c>
      <c r="BM32" s="10">
        <f t="shared" si="8"/>
        <v>0.44995367287413507</v>
      </c>
      <c r="BN32" s="10">
        <f t="shared" ref="BN32:DT32" si="9">BN8/60.084/(BN8/60.084+BN9/79.865+BN10/101.961*2+BN11/151.986*2+BN12/71.844+BN13/70.937+BN14/40.034+BN15/56.077+BN16/61.979*2+BN17/94.195*2+BN18/141.9445*2)</f>
        <v>0.45929124451238496</v>
      </c>
      <c r="BO32" s="10">
        <f t="shared" si="9"/>
        <v>0.44907874157461347</v>
      </c>
      <c r="BP32" s="10">
        <f t="shared" si="9"/>
        <v>0.43958730546345182</v>
      </c>
      <c r="BQ32" s="10">
        <f t="shared" si="9"/>
        <v>0.43750381507488684</v>
      </c>
      <c r="BR32" s="10">
        <f t="shared" si="9"/>
        <v>0.42978464556436968</v>
      </c>
      <c r="BS32" s="10">
        <f t="shared" si="9"/>
        <v>0.4009211390054272</v>
      </c>
      <c r="BT32" s="10">
        <f t="shared" si="9"/>
        <v>0.35148175245739544</v>
      </c>
      <c r="BU32" s="10">
        <f t="shared" si="9"/>
        <v>0.56557922360996404</v>
      </c>
      <c r="BV32" s="10">
        <f t="shared" si="9"/>
        <v>0.5647542223687031</v>
      </c>
      <c r="BW32" s="10">
        <f t="shared" si="9"/>
        <v>0.56488205339500619</v>
      </c>
      <c r="BX32" s="10">
        <f t="shared" si="9"/>
        <v>0.56410942870841685</v>
      </c>
      <c r="BY32" s="10">
        <f t="shared" si="9"/>
        <v>0.56400252047537935</v>
      </c>
      <c r="BZ32" s="10">
        <f t="shared" si="9"/>
        <v>0.56477326583444676</v>
      </c>
      <c r="CA32" s="10">
        <f t="shared" si="9"/>
        <v>0.55125552509514586</v>
      </c>
      <c r="CB32" s="10">
        <f t="shared" si="9"/>
        <v>0.59625166481139813</v>
      </c>
      <c r="CC32" s="10">
        <f t="shared" si="9"/>
        <v>0.4449077683936466</v>
      </c>
      <c r="CD32" s="10">
        <f t="shared" si="9"/>
        <v>0.44135894571964707</v>
      </c>
      <c r="CE32" s="10">
        <f t="shared" si="9"/>
        <v>0.45551766129695431</v>
      </c>
      <c r="CF32" s="10">
        <f t="shared" si="9"/>
        <v>0.44617450616874915</v>
      </c>
      <c r="CG32" s="10">
        <f t="shared" si="9"/>
        <v>0.44692695814535766</v>
      </c>
      <c r="CH32" s="10">
        <f t="shared" si="9"/>
        <v>0.43716554516794265</v>
      </c>
      <c r="CI32" s="10">
        <f t="shared" si="9"/>
        <v>0.44123749129115419</v>
      </c>
      <c r="CJ32" s="10">
        <f t="shared" si="9"/>
        <v>0.44990533899741475</v>
      </c>
      <c r="CK32" s="10">
        <f t="shared" si="9"/>
        <v>0.43215489302404198</v>
      </c>
      <c r="CL32" s="10">
        <f t="shared" si="9"/>
        <v>0.4542995479087526</v>
      </c>
      <c r="CM32" s="10">
        <f t="shared" si="9"/>
        <v>0.42151808155809822</v>
      </c>
      <c r="CN32" s="10">
        <f t="shared" si="9"/>
        <v>0.41605071370923619</v>
      </c>
      <c r="CO32" s="10">
        <f t="shared" si="9"/>
        <v>0.43283917427644658</v>
      </c>
      <c r="CP32" s="10">
        <f t="shared" si="9"/>
        <v>0.41765545385615049</v>
      </c>
      <c r="CQ32" s="10">
        <f t="shared" si="9"/>
        <v>0.46819331267128683</v>
      </c>
      <c r="CR32" s="10">
        <f t="shared" si="9"/>
        <v>0.46711507626856108</v>
      </c>
      <c r="CS32" s="10">
        <f t="shared" si="9"/>
        <v>0.46290060430095531</v>
      </c>
      <c r="CT32" s="10">
        <f t="shared" si="9"/>
        <v>0.4319073340448214</v>
      </c>
      <c r="CU32" s="10">
        <f t="shared" si="9"/>
        <v>0.43313468855190695</v>
      </c>
      <c r="CV32" s="10">
        <f t="shared" si="9"/>
        <v>0.43270491154480029</v>
      </c>
      <c r="CW32" s="10">
        <f t="shared" si="9"/>
        <v>0.43231739855607682</v>
      </c>
      <c r="CX32" s="10">
        <f t="shared" si="9"/>
        <v>0.43252399084421689</v>
      </c>
      <c r="CY32" s="10">
        <f t="shared" si="9"/>
        <v>0.42834674391971456</v>
      </c>
      <c r="CZ32" s="10">
        <f t="shared" si="9"/>
        <v>0.42980456005946571</v>
      </c>
      <c r="DA32" s="10">
        <f t="shared" si="9"/>
        <v>0.43272249185012329</v>
      </c>
      <c r="DB32" s="10">
        <f t="shared" si="9"/>
        <v>0.43970460421465851</v>
      </c>
      <c r="DC32" s="10">
        <f t="shared" si="9"/>
        <v>0.42999982634242206</v>
      </c>
      <c r="DD32" s="10">
        <f t="shared" si="9"/>
        <v>0.45225619021137592</v>
      </c>
      <c r="DE32" s="10">
        <f t="shared" si="9"/>
        <v>0.4539495451548678</v>
      </c>
      <c r="DF32" s="10">
        <f t="shared" si="9"/>
        <v>0.4611559688532284</v>
      </c>
      <c r="DG32" s="10">
        <f t="shared" si="9"/>
        <v>0.46144721009621947</v>
      </c>
      <c r="DH32" s="10">
        <f t="shared" si="9"/>
        <v>0.46570312398570007</v>
      </c>
      <c r="DI32" s="10">
        <f t="shared" si="9"/>
        <v>0.4744892941378816</v>
      </c>
      <c r="DJ32" s="10">
        <f t="shared" si="9"/>
        <v>0.46770337566142162</v>
      </c>
      <c r="DK32" s="10">
        <f t="shared" si="9"/>
        <v>0.46392007484587106</v>
      </c>
      <c r="DL32" s="10">
        <f t="shared" si="9"/>
        <v>0.56014512831497487</v>
      </c>
      <c r="DM32" s="10">
        <f t="shared" si="9"/>
        <v>0.56613504853994312</v>
      </c>
      <c r="DN32" s="10">
        <f t="shared" si="9"/>
        <v>0.56780981553226062</v>
      </c>
      <c r="DO32" s="10">
        <f t="shared" si="9"/>
        <v>0.57049944499878225</v>
      </c>
      <c r="DP32" s="10">
        <f t="shared" si="9"/>
        <v>0.57123858426472496</v>
      </c>
      <c r="DQ32" s="10">
        <f t="shared" si="9"/>
        <v>0.57314333439306686</v>
      </c>
      <c r="DR32" s="10">
        <f t="shared" si="9"/>
        <v>0.52542980212196888</v>
      </c>
      <c r="DS32" s="10">
        <f t="shared" si="9"/>
        <v>0.48549927730938436</v>
      </c>
      <c r="DT32" s="10">
        <f t="shared" si="9"/>
        <v>0.49116537040313069</v>
      </c>
      <c r="DU32" s="10">
        <f>DU8/60.084/(DU8/60.084+DU9/79.865+DU10/101.961*2+DU11/151.986*2+DU12/71.844+DU13/70.937+DU14/40.034+DU15/56.077+DU16/61.979*2+DU17/94.195*2+DU18/141.9445*2)</f>
        <v>0.29275113265709612</v>
      </c>
    </row>
    <row r="33" spans="1:125" ht="18" x14ac:dyDescent="0.2">
      <c r="A33" s="2" t="s">
        <v>138</v>
      </c>
      <c r="B33" s="10">
        <f t="shared" ref="B33:BM33" si="10">B9/79.865/(B8/60.084+B9/79.865+B10/101.961*2+B11/151.986*2+B12/71.844+B13/70.937+B14/40.034+B15/56.077+B16/61.979*2+B17/94.195*2+B18/141.9445*2)</f>
        <v>7.0082647833466984E-3</v>
      </c>
      <c r="C33" s="10">
        <f t="shared" si="10"/>
        <v>8.0771509203934541E-3</v>
      </c>
      <c r="D33" s="10">
        <f t="shared" si="10"/>
        <v>1.3203530934235064E-2</v>
      </c>
      <c r="E33" s="10">
        <f t="shared" si="10"/>
        <v>5.5218838054375075E-3</v>
      </c>
      <c r="F33" s="10">
        <f t="shared" si="10"/>
        <v>6.6361111780376993E-3</v>
      </c>
      <c r="G33" s="10">
        <f t="shared" si="10"/>
        <v>4.416516965908856E-3</v>
      </c>
      <c r="H33" s="10">
        <f t="shared" si="10"/>
        <v>5.5977549310788103E-3</v>
      </c>
      <c r="I33" s="10">
        <f t="shared" si="10"/>
        <v>4.7804065901785615E-3</v>
      </c>
      <c r="J33" s="10">
        <f t="shared" si="10"/>
        <v>1.0928211424583983E-2</v>
      </c>
      <c r="K33" s="10">
        <f t="shared" si="10"/>
        <v>4.8081958071795475E-3</v>
      </c>
      <c r="L33" s="10">
        <f t="shared" si="10"/>
        <v>5.7821108501350587E-3</v>
      </c>
      <c r="M33" s="10">
        <f t="shared" si="10"/>
        <v>6.3873524594308525E-3</v>
      </c>
      <c r="N33" s="10">
        <f t="shared" si="10"/>
        <v>4.3914942088863745E-3</v>
      </c>
      <c r="O33" s="10">
        <f t="shared" si="10"/>
        <v>0</v>
      </c>
      <c r="P33" s="10">
        <f t="shared" si="10"/>
        <v>0</v>
      </c>
      <c r="Q33" s="10">
        <f t="shared" si="10"/>
        <v>0</v>
      </c>
      <c r="R33" s="10">
        <f t="shared" si="10"/>
        <v>0</v>
      </c>
      <c r="S33" s="10">
        <f t="shared" si="10"/>
        <v>0</v>
      </c>
      <c r="T33" s="10">
        <f t="shared" si="10"/>
        <v>0</v>
      </c>
      <c r="U33" s="10">
        <f t="shared" si="10"/>
        <v>9.3203971633177372E-3</v>
      </c>
      <c r="V33" s="10">
        <f t="shared" si="10"/>
        <v>9.3353231747790588E-3</v>
      </c>
      <c r="W33" s="10">
        <f t="shared" si="10"/>
        <v>9.3481765010565761E-3</v>
      </c>
      <c r="X33" s="10">
        <f t="shared" si="10"/>
        <v>9.9097403487649807E-3</v>
      </c>
      <c r="Y33" s="10">
        <f t="shared" si="10"/>
        <v>9.9587532924203265E-3</v>
      </c>
      <c r="Z33" s="10">
        <f t="shared" si="10"/>
        <v>1.6531508489441713E-2</v>
      </c>
      <c r="AA33" s="10">
        <f t="shared" si="10"/>
        <v>1.657918202047164E-2</v>
      </c>
      <c r="AB33" s="10">
        <f t="shared" si="10"/>
        <v>1.6520046653801489E-2</v>
      </c>
      <c r="AC33" s="10">
        <f t="shared" si="10"/>
        <v>1.7158503280485991E-2</v>
      </c>
      <c r="AD33" s="10">
        <f t="shared" si="10"/>
        <v>1.7051787931299842E-2</v>
      </c>
      <c r="AE33" s="10">
        <f t="shared" si="10"/>
        <v>0</v>
      </c>
      <c r="AF33" s="10">
        <f t="shared" si="10"/>
        <v>0</v>
      </c>
      <c r="AG33" s="10">
        <f t="shared" si="10"/>
        <v>0</v>
      </c>
      <c r="AH33" s="10">
        <f t="shared" si="10"/>
        <v>0</v>
      </c>
      <c r="AI33" s="10">
        <f t="shared" si="10"/>
        <v>0</v>
      </c>
      <c r="AJ33" s="10">
        <f t="shared" si="10"/>
        <v>0</v>
      </c>
      <c r="AK33" s="10">
        <f t="shared" si="10"/>
        <v>0</v>
      </c>
      <c r="AL33" s="10">
        <f t="shared" si="10"/>
        <v>0</v>
      </c>
      <c r="AM33" s="10">
        <f t="shared" si="10"/>
        <v>0</v>
      </c>
      <c r="AN33" s="10">
        <f t="shared" si="10"/>
        <v>0</v>
      </c>
      <c r="AO33" s="10">
        <f t="shared" si="10"/>
        <v>0</v>
      </c>
      <c r="AP33" s="10">
        <f t="shared" si="10"/>
        <v>0.10519869017685302</v>
      </c>
      <c r="AQ33" s="10">
        <f t="shared" si="10"/>
        <v>0.10426152942127216</v>
      </c>
      <c r="AR33" s="10">
        <f t="shared" si="10"/>
        <v>0.10443238329610506</v>
      </c>
      <c r="AS33" s="10">
        <f t="shared" si="10"/>
        <v>0.10515893061141607</v>
      </c>
      <c r="AT33" s="10">
        <f t="shared" si="10"/>
        <v>0.11127603189973223</v>
      </c>
      <c r="AU33" s="10">
        <f t="shared" si="10"/>
        <v>0.10290894415541851</v>
      </c>
      <c r="AV33" s="10">
        <f t="shared" si="10"/>
        <v>0.10721752389060235</v>
      </c>
      <c r="AW33" s="10">
        <f t="shared" si="10"/>
        <v>1.4953230764409228E-2</v>
      </c>
      <c r="AX33" s="10">
        <f t="shared" si="10"/>
        <v>1.7601644949608305E-2</v>
      </c>
      <c r="AY33" s="10">
        <f t="shared" si="10"/>
        <v>1.2686557487137073E-2</v>
      </c>
      <c r="AZ33" s="10">
        <f t="shared" si="10"/>
        <v>1.2590925791127789E-2</v>
      </c>
      <c r="BA33" s="10">
        <f t="shared" si="10"/>
        <v>1.3149507889140972E-2</v>
      </c>
      <c r="BB33" s="10">
        <f t="shared" si="10"/>
        <v>1.0805950560864778E-2</v>
      </c>
      <c r="BC33" s="10">
        <f t="shared" si="10"/>
        <v>4.7485584513411996E-3</v>
      </c>
      <c r="BD33" s="10">
        <f t="shared" si="10"/>
        <v>1.2025270824514525E-2</v>
      </c>
      <c r="BE33" s="10">
        <f t="shared" si="10"/>
        <v>1.1821168003323657E-2</v>
      </c>
      <c r="BF33" s="10">
        <f t="shared" si="10"/>
        <v>1.157282463768672E-2</v>
      </c>
      <c r="BG33" s="10">
        <f t="shared" si="10"/>
        <v>1.2084224065054376E-2</v>
      </c>
      <c r="BH33" s="10">
        <f t="shared" si="10"/>
        <v>1.2310323034594044E-2</v>
      </c>
      <c r="BI33" s="10">
        <f t="shared" si="10"/>
        <v>1.1262165728985999E-2</v>
      </c>
      <c r="BJ33" s="10">
        <f t="shared" si="10"/>
        <v>6.2247836310861835E-3</v>
      </c>
      <c r="BK33" s="10">
        <f t="shared" si="10"/>
        <v>4.8443772096730718E-3</v>
      </c>
      <c r="BL33" s="10">
        <f t="shared" si="10"/>
        <v>9.1043225446962445E-3</v>
      </c>
      <c r="BM33" s="10">
        <f t="shared" si="10"/>
        <v>9.2563716587999289E-3</v>
      </c>
      <c r="BN33" s="10">
        <f t="shared" ref="BN33:DT33" si="11">BN9/79.865/(BN8/60.084+BN9/79.865+BN10/101.961*2+BN11/151.986*2+BN12/71.844+BN13/70.937+BN14/40.034+BN15/56.077+BN16/61.979*2+BN17/94.195*2+BN18/141.9445*2)</f>
        <v>9.4423091656996323E-3</v>
      </c>
      <c r="BO33" s="10">
        <f t="shared" si="11"/>
        <v>9.2191515567272737E-3</v>
      </c>
      <c r="BP33" s="10">
        <f t="shared" si="11"/>
        <v>9.1348797174541068E-3</v>
      </c>
      <c r="BQ33" s="10">
        <f t="shared" si="11"/>
        <v>8.8230914296011081E-3</v>
      </c>
      <c r="BR33" s="10">
        <f t="shared" si="11"/>
        <v>8.5033680866904941E-3</v>
      </c>
      <c r="BS33" s="10">
        <f t="shared" si="11"/>
        <v>8.0651091200672192E-3</v>
      </c>
      <c r="BT33" s="10">
        <f t="shared" si="11"/>
        <v>6.8105392735032287E-3</v>
      </c>
      <c r="BU33" s="10">
        <f t="shared" si="11"/>
        <v>5.5560674001822411E-3</v>
      </c>
      <c r="BV33" s="10">
        <f t="shared" si="11"/>
        <v>6.0594679680267887E-3</v>
      </c>
      <c r="BW33" s="10">
        <f t="shared" si="11"/>
        <v>5.6101888597380285E-3</v>
      </c>
      <c r="BX33" s="10">
        <f t="shared" si="11"/>
        <v>5.6869754837782106E-3</v>
      </c>
      <c r="BY33" s="10">
        <f t="shared" si="11"/>
        <v>5.6480547930027429E-3</v>
      </c>
      <c r="BZ33" s="10">
        <f t="shared" si="11"/>
        <v>5.5235695205303921E-3</v>
      </c>
      <c r="CA33" s="10">
        <f t="shared" si="11"/>
        <v>5.7006227166103542E-3</v>
      </c>
      <c r="CB33" s="10">
        <f t="shared" si="11"/>
        <v>4.2687797880846924E-3</v>
      </c>
      <c r="CC33" s="10">
        <f t="shared" si="11"/>
        <v>1.1979195209146636E-2</v>
      </c>
      <c r="CD33" s="10">
        <f t="shared" si="11"/>
        <v>1.1978764964875845E-2</v>
      </c>
      <c r="CE33" s="10">
        <f t="shared" si="11"/>
        <v>1.1723770741341826E-2</v>
      </c>
      <c r="CF33" s="10">
        <f t="shared" si="11"/>
        <v>1.1538511836969979E-2</v>
      </c>
      <c r="CG33" s="10">
        <f t="shared" si="11"/>
        <v>1.1560173762631489E-2</v>
      </c>
      <c r="CH33" s="10">
        <f t="shared" si="11"/>
        <v>1.15498205068022E-2</v>
      </c>
      <c r="CI33" s="10">
        <f t="shared" si="11"/>
        <v>1.1300479528028106E-2</v>
      </c>
      <c r="CJ33" s="10">
        <f t="shared" si="11"/>
        <v>1.1705509965935305E-2</v>
      </c>
      <c r="CK33" s="10">
        <f t="shared" si="11"/>
        <v>1.1142892420569617E-2</v>
      </c>
      <c r="CL33" s="10">
        <f t="shared" si="11"/>
        <v>1.167391333489259E-2</v>
      </c>
      <c r="CM33" s="10">
        <f t="shared" si="11"/>
        <v>1.1001993696243157E-2</v>
      </c>
      <c r="CN33" s="10">
        <f t="shared" si="11"/>
        <v>1.0983823722093475E-2</v>
      </c>
      <c r="CO33" s="10">
        <f t="shared" si="11"/>
        <v>1.1471985179869007E-2</v>
      </c>
      <c r="CP33" s="10">
        <f t="shared" si="11"/>
        <v>1.083236624393114E-2</v>
      </c>
      <c r="CQ33" s="10">
        <f t="shared" si="11"/>
        <v>8.840579863932399E-3</v>
      </c>
      <c r="CR33" s="10">
        <f t="shared" si="11"/>
        <v>8.6460426723878984E-3</v>
      </c>
      <c r="CS33" s="10">
        <f t="shared" si="11"/>
        <v>8.9151787349371608E-3</v>
      </c>
      <c r="CT33" s="10">
        <f t="shared" si="11"/>
        <v>5.0042320331399976E-3</v>
      </c>
      <c r="CU33" s="10">
        <f t="shared" si="11"/>
        <v>4.6259262783420645E-3</v>
      </c>
      <c r="CV33" s="10">
        <f t="shared" si="11"/>
        <v>4.9136959950591679E-3</v>
      </c>
      <c r="CW33" s="10">
        <f t="shared" si="11"/>
        <v>5.0245973131287586E-3</v>
      </c>
      <c r="CX33" s="10">
        <f t="shared" si="11"/>
        <v>4.9323220976019216E-3</v>
      </c>
      <c r="CY33" s="10">
        <f t="shared" si="11"/>
        <v>4.6524939492338787E-3</v>
      </c>
      <c r="CZ33" s="10">
        <f t="shared" si="11"/>
        <v>4.6872217294107463E-3</v>
      </c>
      <c r="DA33" s="10">
        <f t="shared" si="11"/>
        <v>4.9138956329036962E-3</v>
      </c>
      <c r="DB33" s="10">
        <f t="shared" si="11"/>
        <v>4.2038958915504455E-3</v>
      </c>
      <c r="DC33" s="10">
        <f t="shared" si="11"/>
        <v>4.8078150712051269E-3</v>
      </c>
      <c r="DD33" s="10">
        <f t="shared" si="11"/>
        <v>4.8217810324855384E-3</v>
      </c>
      <c r="DE33" s="10">
        <f t="shared" si="11"/>
        <v>4.9761683079448333E-3</v>
      </c>
      <c r="DF33" s="10">
        <f t="shared" si="11"/>
        <v>9.5946407109484197E-3</v>
      </c>
      <c r="DG33" s="10">
        <f t="shared" si="11"/>
        <v>9.1320087498461509E-3</v>
      </c>
      <c r="DH33" s="10">
        <f t="shared" si="11"/>
        <v>8.7938351625643108E-3</v>
      </c>
      <c r="DI33" s="10">
        <f t="shared" si="11"/>
        <v>9.5719125863968132E-3</v>
      </c>
      <c r="DJ33" s="10">
        <f t="shared" si="11"/>
        <v>9.4261703143598621E-3</v>
      </c>
      <c r="DK33" s="10">
        <f t="shared" si="11"/>
        <v>9.9016650521360026E-3</v>
      </c>
      <c r="DL33" s="10">
        <f t="shared" si="11"/>
        <v>5.7043400992435244E-3</v>
      </c>
      <c r="DM33" s="10">
        <f t="shared" si="11"/>
        <v>5.7849162493072009E-3</v>
      </c>
      <c r="DN33" s="10">
        <f t="shared" si="11"/>
        <v>5.7197930651168502E-3</v>
      </c>
      <c r="DO33" s="10">
        <f t="shared" si="11"/>
        <v>5.7226383945085399E-3</v>
      </c>
      <c r="DP33" s="10">
        <f t="shared" si="11"/>
        <v>6.0445666855933923E-3</v>
      </c>
      <c r="DQ33" s="10">
        <f t="shared" si="11"/>
        <v>5.8730633465312581E-3</v>
      </c>
      <c r="DR33" s="10">
        <f t="shared" si="11"/>
        <v>0</v>
      </c>
      <c r="DS33" s="10">
        <f t="shared" si="11"/>
        <v>0</v>
      </c>
      <c r="DT33" s="10">
        <f t="shared" si="11"/>
        <v>0</v>
      </c>
      <c r="DU33" s="10">
        <f>DU9/79.865/(DU8/60.084+DU9/79.865+DU10/101.961*2+DU11/151.986*2+DU12/71.844+DU13/70.937+DU14/40.034+DU15/56.077+DU16/61.979*2+DU17/94.195*2+DU18/141.9445*2)</f>
        <v>4.4248310525278256E-3</v>
      </c>
    </row>
    <row r="34" spans="1:125" ht="18" x14ac:dyDescent="0.2">
      <c r="A34" s="2" t="s">
        <v>139</v>
      </c>
      <c r="B34" s="10">
        <f t="shared" ref="B34:BM34" si="12">B10/101.961*2/(B8/60.084+B9/79.865+B10/101.961*2+B11/151.986*2+B12/71.844+B13/70.937+B14/40.034+B15/56.077+B16/61.979*2+B17/94.195*2+B18/141.9445*2)</f>
        <v>5.2385529019342875E-2</v>
      </c>
      <c r="C34" s="10">
        <f t="shared" si="12"/>
        <v>5.230112534785894E-2</v>
      </c>
      <c r="D34" s="10">
        <f t="shared" si="12"/>
        <v>6.9955035554323017E-2</v>
      </c>
      <c r="E34" s="10">
        <f t="shared" si="12"/>
        <v>5.2358103654643648E-2</v>
      </c>
      <c r="F34" s="10">
        <f t="shared" si="12"/>
        <v>8.0135794207496391E-2</v>
      </c>
      <c r="G34" s="10">
        <f t="shared" si="12"/>
        <v>5.2174741400436757E-2</v>
      </c>
      <c r="H34" s="10">
        <f t="shared" si="12"/>
        <v>6.52078194279294E-2</v>
      </c>
      <c r="I34" s="10">
        <f t="shared" si="12"/>
        <v>8.6235661397184304E-2</v>
      </c>
      <c r="J34" s="10">
        <f t="shared" si="12"/>
        <v>9.6299497464957154E-2</v>
      </c>
      <c r="K34" s="10">
        <f t="shared" si="12"/>
        <v>0.21670194070358359</v>
      </c>
      <c r="L34" s="10">
        <f t="shared" si="12"/>
        <v>0.21471136287728262</v>
      </c>
      <c r="M34" s="10">
        <f t="shared" si="12"/>
        <v>0.208366370852345</v>
      </c>
      <c r="N34" s="10">
        <f t="shared" si="12"/>
        <v>0.15763828710548625</v>
      </c>
      <c r="O34" s="10">
        <f t="shared" si="12"/>
        <v>0.15196895210605663</v>
      </c>
      <c r="P34" s="10">
        <f t="shared" si="12"/>
        <v>0.1540229959629944</v>
      </c>
      <c r="Q34" s="10">
        <f t="shared" si="12"/>
        <v>0.15318494952480818</v>
      </c>
      <c r="R34" s="10">
        <f t="shared" si="12"/>
        <v>0.15327698446657559</v>
      </c>
      <c r="S34" s="10">
        <f t="shared" si="12"/>
        <v>0.15079108537724786</v>
      </c>
      <c r="T34" s="10">
        <f t="shared" si="12"/>
        <v>0.15641239365568479</v>
      </c>
      <c r="U34" s="10">
        <f t="shared" si="12"/>
        <v>0.17184420962706071</v>
      </c>
      <c r="V34" s="10">
        <f t="shared" si="12"/>
        <v>0.17099444353726032</v>
      </c>
      <c r="W34" s="10">
        <f t="shared" si="12"/>
        <v>0.17235638933936756</v>
      </c>
      <c r="X34" s="10">
        <f t="shared" si="12"/>
        <v>0.17853054106908181</v>
      </c>
      <c r="Y34" s="10">
        <f t="shared" si="12"/>
        <v>0.17272732279060221</v>
      </c>
      <c r="Z34" s="10">
        <f t="shared" si="12"/>
        <v>0.15651351829389795</v>
      </c>
      <c r="AA34" s="10">
        <f t="shared" si="12"/>
        <v>0.15696487166408513</v>
      </c>
      <c r="AB34" s="10">
        <f t="shared" si="12"/>
        <v>0.15640500235155044</v>
      </c>
      <c r="AC34" s="10">
        <f t="shared" si="12"/>
        <v>0.16464096409486143</v>
      </c>
      <c r="AD34" s="10">
        <f t="shared" si="12"/>
        <v>0.15916483522135624</v>
      </c>
      <c r="AE34" s="10">
        <f t="shared" si="12"/>
        <v>0.1688105224008376</v>
      </c>
      <c r="AF34" s="10">
        <f t="shared" si="12"/>
        <v>0.16972788104242495</v>
      </c>
      <c r="AG34" s="10">
        <f t="shared" si="12"/>
        <v>0.16992414934969546</v>
      </c>
      <c r="AH34" s="10">
        <f t="shared" si="12"/>
        <v>0.16946913623134974</v>
      </c>
      <c r="AI34" s="10">
        <f t="shared" si="12"/>
        <v>0.17768995502450532</v>
      </c>
      <c r="AJ34" s="10">
        <f t="shared" si="12"/>
        <v>0.17258393450635789</v>
      </c>
      <c r="AK34" s="10">
        <f t="shared" si="12"/>
        <v>0.12335596399507633</v>
      </c>
      <c r="AL34" s="10">
        <f t="shared" si="12"/>
        <v>0.12339902675956041</v>
      </c>
      <c r="AM34" s="10">
        <f t="shared" si="12"/>
        <v>0.12328053146252871</v>
      </c>
      <c r="AN34" s="10">
        <f t="shared" si="12"/>
        <v>0.12721071461206346</v>
      </c>
      <c r="AO34" s="10">
        <f t="shared" si="12"/>
        <v>0.12337689747898409</v>
      </c>
      <c r="AP34" s="10">
        <f t="shared" si="12"/>
        <v>9.8649143566881786E-2</v>
      </c>
      <c r="AQ34" s="10">
        <f t="shared" si="12"/>
        <v>9.8463735927753454E-2</v>
      </c>
      <c r="AR34" s="10">
        <f t="shared" si="12"/>
        <v>9.8625088930219068E-2</v>
      </c>
      <c r="AS34" s="10">
        <f t="shared" si="12"/>
        <v>9.7451719863005146E-2</v>
      </c>
      <c r="AT34" s="10">
        <f t="shared" si="12"/>
        <v>0.10505542421435678</v>
      </c>
      <c r="AU34" s="10">
        <f t="shared" si="12"/>
        <v>9.6962662830121255E-2</v>
      </c>
      <c r="AV34" s="10">
        <f t="shared" si="12"/>
        <v>0.10193723482589459</v>
      </c>
      <c r="AW34" s="10">
        <f t="shared" si="12"/>
        <v>0.19444200838451781</v>
      </c>
      <c r="AX34" s="10">
        <f t="shared" si="12"/>
        <v>0.19522656794686807</v>
      </c>
      <c r="AY34" s="10">
        <f t="shared" si="12"/>
        <v>0.18682029381579041</v>
      </c>
      <c r="AZ34" s="10">
        <f t="shared" si="12"/>
        <v>0.20038486501249769</v>
      </c>
      <c r="BA34" s="10">
        <f t="shared" si="12"/>
        <v>0.18778775705479653</v>
      </c>
      <c r="BB34" s="10">
        <f t="shared" si="12"/>
        <v>0.18998601495995832</v>
      </c>
      <c r="BC34" s="10">
        <f t="shared" si="12"/>
        <v>0.19108221251492968</v>
      </c>
      <c r="BD34" s="10">
        <f t="shared" si="12"/>
        <v>0.18696156969508726</v>
      </c>
      <c r="BE34" s="10">
        <f t="shared" si="12"/>
        <v>0.18453819783812495</v>
      </c>
      <c r="BF34" s="10">
        <f t="shared" si="12"/>
        <v>0.18931852448442268</v>
      </c>
      <c r="BG34" s="10">
        <f t="shared" si="12"/>
        <v>0.11486882793640214</v>
      </c>
      <c r="BH34" s="10">
        <f t="shared" si="12"/>
        <v>0.10270939944118808</v>
      </c>
      <c r="BI34" s="10">
        <f t="shared" si="12"/>
        <v>0.11263598284529448</v>
      </c>
      <c r="BJ34" s="10">
        <f t="shared" si="12"/>
        <v>0.10748449700029629</v>
      </c>
      <c r="BK34" s="10">
        <f t="shared" si="12"/>
        <v>0.11266074528813048</v>
      </c>
      <c r="BL34" s="10">
        <f t="shared" si="12"/>
        <v>0.20963989162873387</v>
      </c>
      <c r="BM34" s="10">
        <f t="shared" si="12"/>
        <v>0.20956400527233393</v>
      </c>
      <c r="BN34" s="10">
        <f t="shared" ref="BN34:DT34" si="13">BN10/101.961*2/(BN8/60.084+BN9/79.865+BN10/101.961*2+BN11/151.986*2+BN12/71.844+BN13/70.937+BN14/40.034+BN15/56.077+BN16/61.979*2+BN17/94.195*2+BN18/141.9445*2)</f>
        <v>0.21169891649382241</v>
      </c>
      <c r="BO34" s="10">
        <f t="shared" si="13"/>
        <v>0.20881947677429658</v>
      </c>
      <c r="BP34" s="10">
        <f t="shared" si="13"/>
        <v>0.20292954707724595</v>
      </c>
      <c r="BQ34" s="10">
        <f t="shared" si="13"/>
        <v>0.20171587911721037</v>
      </c>
      <c r="BR34" s="10">
        <f t="shared" si="13"/>
        <v>0.19895159678882102</v>
      </c>
      <c r="BS34" s="10">
        <f t="shared" si="13"/>
        <v>0.18638879880069345</v>
      </c>
      <c r="BT34" s="10">
        <f t="shared" si="13"/>
        <v>0.16398173956043</v>
      </c>
      <c r="BU34" s="10">
        <f t="shared" si="13"/>
        <v>0.17848751132648222</v>
      </c>
      <c r="BV34" s="10">
        <f t="shared" si="13"/>
        <v>0.17868494235716084</v>
      </c>
      <c r="BW34" s="10">
        <f t="shared" si="13"/>
        <v>0.17907192584695458</v>
      </c>
      <c r="BX34" s="10">
        <f t="shared" si="13"/>
        <v>0.17706833305111641</v>
      </c>
      <c r="BY34" s="10">
        <f t="shared" si="13"/>
        <v>0.17696252333467266</v>
      </c>
      <c r="BZ34" s="10">
        <f t="shared" si="13"/>
        <v>0.17860906757184614</v>
      </c>
      <c r="CA34" s="10">
        <f t="shared" si="13"/>
        <v>0.17860955983644172</v>
      </c>
      <c r="CB34" s="10">
        <f t="shared" si="13"/>
        <v>0.17979191991011334</v>
      </c>
      <c r="CC34" s="10">
        <f t="shared" si="13"/>
        <v>0.18435189122277879</v>
      </c>
      <c r="CD34" s="10">
        <f t="shared" si="13"/>
        <v>0.18216981898501194</v>
      </c>
      <c r="CE34" s="10">
        <f t="shared" si="13"/>
        <v>0.18474893323434555</v>
      </c>
      <c r="CF34" s="10">
        <f t="shared" si="13"/>
        <v>0.1840464915021448</v>
      </c>
      <c r="CG34" s="10">
        <f t="shared" si="13"/>
        <v>0.18551635432681068</v>
      </c>
      <c r="CH34" s="10">
        <f t="shared" si="13"/>
        <v>0.17983383126217858</v>
      </c>
      <c r="CI34" s="10">
        <f t="shared" si="13"/>
        <v>0.18145675649387777</v>
      </c>
      <c r="CJ34" s="10">
        <f t="shared" si="13"/>
        <v>0.18337610526170264</v>
      </c>
      <c r="CK34" s="10">
        <f t="shared" si="13"/>
        <v>0.17898155240709976</v>
      </c>
      <c r="CL34" s="10">
        <f t="shared" si="13"/>
        <v>0.18508450593088929</v>
      </c>
      <c r="CM34" s="10">
        <f t="shared" si="13"/>
        <v>0.17460797052842289</v>
      </c>
      <c r="CN34" s="10">
        <f t="shared" si="13"/>
        <v>0.17207031738900078</v>
      </c>
      <c r="CO34" s="10">
        <f t="shared" si="13"/>
        <v>0.17860149477740042</v>
      </c>
      <c r="CP34" s="10">
        <f t="shared" si="13"/>
        <v>0.17306909157906217</v>
      </c>
      <c r="CQ34" s="10">
        <f t="shared" si="13"/>
        <v>0.16902896588314023</v>
      </c>
      <c r="CR34" s="10">
        <f t="shared" si="13"/>
        <v>0.16821658644412105</v>
      </c>
      <c r="CS34" s="10">
        <f t="shared" si="13"/>
        <v>0.17567030944458353</v>
      </c>
      <c r="CT34" s="10">
        <f t="shared" si="13"/>
        <v>0.19437730604258005</v>
      </c>
      <c r="CU34" s="10">
        <f t="shared" si="13"/>
        <v>0.19396063086405466</v>
      </c>
      <c r="CV34" s="10">
        <f t="shared" si="13"/>
        <v>0.19458061899882981</v>
      </c>
      <c r="CW34" s="10">
        <f t="shared" si="13"/>
        <v>0.19465834972827234</v>
      </c>
      <c r="CX34" s="10">
        <f t="shared" si="13"/>
        <v>0.1931718521419844</v>
      </c>
      <c r="CY34" s="10">
        <f t="shared" si="13"/>
        <v>0.19078723412553455</v>
      </c>
      <c r="CZ34" s="10">
        <f t="shared" si="13"/>
        <v>0.19048985183755446</v>
      </c>
      <c r="DA34" s="10">
        <f t="shared" si="13"/>
        <v>0.19779602773920893</v>
      </c>
      <c r="DB34" s="10">
        <f t="shared" si="13"/>
        <v>0.19865172733089825</v>
      </c>
      <c r="DC34" s="10">
        <f t="shared" si="13"/>
        <v>0.19044754834029862</v>
      </c>
      <c r="DD34" s="10">
        <f t="shared" si="13"/>
        <v>0.18511891203843503</v>
      </c>
      <c r="DE34" s="10">
        <f t="shared" si="13"/>
        <v>0.19221935312769345</v>
      </c>
      <c r="DF34" s="10">
        <f t="shared" si="13"/>
        <v>0.18080486975492144</v>
      </c>
      <c r="DG34" s="10">
        <f t="shared" si="13"/>
        <v>0.17254584895754727</v>
      </c>
      <c r="DH34" s="10">
        <f t="shared" si="13"/>
        <v>0.16837627672105968</v>
      </c>
      <c r="DI34" s="10">
        <f t="shared" si="13"/>
        <v>0.16799089996768579</v>
      </c>
      <c r="DJ34" s="10">
        <f t="shared" si="13"/>
        <v>0.15781360033841565</v>
      </c>
      <c r="DK34" s="10">
        <f t="shared" si="13"/>
        <v>0.17711991698342114</v>
      </c>
      <c r="DL34" s="10">
        <f t="shared" si="13"/>
        <v>0.17760899364008628</v>
      </c>
      <c r="DM34" s="10">
        <f t="shared" si="13"/>
        <v>0.17671934478659351</v>
      </c>
      <c r="DN34" s="10">
        <f t="shared" si="13"/>
        <v>0.17694171377938606</v>
      </c>
      <c r="DO34" s="10">
        <f t="shared" si="13"/>
        <v>0.17700063641257346</v>
      </c>
      <c r="DP34" s="10">
        <f t="shared" si="13"/>
        <v>0.17783795149105819</v>
      </c>
      <c r="DQ34" s="10">
        <f t="shared" si="13"/>
        <v>0.17818922136428683</v>
      </c>
      <c r="DR34" s="10">
        <f t="shared" si="13"/>
        <v>6.3892301815383842E-2</v>
      </c>
      <c r="DS34" s="10">
        <f t="shared" si="13"/>
        <v>2.1023273551528332E-2</v>
      </c>
      <c r="DT34" s="10">
        <f t="shared" si="13"/>
        <v>2.338771464764295E-2</v>
      </c>
      <c r="DU34" s="10">
        <f>DU10/101.961*2/(DU8/60.084+DU9/79.865+DU10/101.961*2+DU11/151.986*2+DU12/71.844+DU13/70.937+DU14/40.034+DU15/56.077+DU16/61.979*2+DU17/94.195*2+DU18/141.9445*2)</f>
        <v>0.20482495990483612</v>
      </c>
    </row>
    <row r="35" spans="1:125" ht="18" x14ac:dyDescent="0.2">
      <c r="A35" s="2" t="s">
        <v>140</v>
      </c>
      <c r="B35" s="10">
        <f t="shared" ref="B35:BM35" si="14">B15/56.077/(B8/60.084+B9/79.865+B10/101.961*2+B11/151.986*2+B12/71.844+B13/70.937+B14/40.034+B15/56.077+B16/61.979*2+B17/94.195*2+B18/141.9445*2)</f>
        <v>5.6655122995932033E-2</v>
      </c>
      <c r="C35" s="10">
        <f t="shared" si="14"/>
        <v>7.13216877007469E-2</v>
      </c>
      <c r="D35" s="10">
        <f t="shared" si="14"/>
        <v>9.5924083342157782E-2</v>
      </c>
      <c r="E35" s="10">
        <f t="shared" si="14"/>
        <v>0.11134165361220492</v>
      </c>
      <c r="F35" s="10">
        <f t="shared" si="14"/>
        <v>0.12916593130037399</v>
      </c>
      <c r="G35" s="10">
        <f t="shared" si="14"/>
        <v>0.12208814488364679</v>
      </c>
      <c r="H35" s="10">
        <f t="shared" si="14"/>
        <v>0.11243038242921249</v>
      </c>
      <c r="I35" s="10">
        <f t="shared" si="14"/>
        <v>0.1215172452267719</v>
      </c>
      <c r="J35" s="10">
        <f t="shared" si="14"/>
        <v>9.0357581506826698E-2</v>
      </c>
      <c r="K35" s="10">
        <f t="shared" si="14"/>
        <v>7.6169097582995171E-2</v>
      </c>
      <c r="L35" s="10">
        <f t="shared" si="14"/>
        <v>8.9872202223859346E-2</v>
      </c>
      <c r="M35" s="10">
        <f t="shared" si="14"/>
        <v>7.1704841933840593E-2</v>
      </c>
      <c r="N35" s="10">
        <f t="shared" si="14"/>
        <v>7.8503211616875665E-2</v>
      </c>
      <c r="O35" s="10">
        <f t="shared" si="14"/>
        <v>9.7645087803843442E-2</v>
      </c>
      <c r="P35" s="10">
        <f t="shared" si="14"/>
        <v>9.6781830247982967E-2</v>
      </c>
      <c r="Q35" s="10">
        <f t="shared" si="14"/>
        <v>9.7691881020932514E-2</v>
      </c>
      <c r="R35" s="10">
        <f t="shared" si="14"/>
        <v>9.8790474947538079E-2</v>
      </c>
      <c r="S35" s="10">
        <f t="shared" si="14"/>
        <v>9.5545201833258528E-2</v>
      </c>
      <c r="T35" s="10">
        <f t="shared" si="14"/>
        <v>9.9950076069327154E-2</v>
      </c>
      <c r="U35" s="10">
        <f t="shared" si="14"/>
        <v>0.12661480081865184</v>
      </c>
      <c r="V35" s="10">
        <f t="shared" si="14"/>
        <v>0.12681756620891119</v>
      </c>
      <c r="W35" s="10">
        <f t="shared" si="14"/>
        <v>0.12801630523430066</v>
      </c>
      <c r="X35" s="10">
        <f t="shared" si="14"/>
        <v>0.13407802526996979</v>
      </c>
      <c r="Y35" s="10">
        <f t="shared" si="14"/>
        <v>0.12866261776000851</v>
      </c>
      <c r="Z35" s="10">
        <f t="shared" si="14"/>
        <v>9.5200520148430556E-2</v>
      </c>
      <c r="AA35" s="10">
        <f t="shared" si="14"/>
        <v>9.5475059217521557E-2</v>
      </c>
      <c r="AB35" s="10">
        <f t="shared" si="14"/>
        <v>9.6157466282425705E-2</v>
      </c>
      <c r="AC35" s="10">
        <f t="shared" si="14"/>
        <v>0.10080337644749285</v>
      </c>
      <c r="AD35" s="10">
        <f t="shared" si="14"/>
        <v>9.8152674881506974E-2</v>
      </c>
      <c r="AE35" s="10">
        <f t="shared" si="14"/>
        <v>9.0275501828430235E-2</v>
      </c>
      <c r="AF35" s="10">
        <f t="shared" si="14"/>
        <v>9.0176691366798886E-2</v>
      </c>
      <c r="AG35" s="10">
        <f t="shared" si="14"/>
        <v>8.9277847150459333E-2</v>
      </c>
      <c r="AH35" s="10">
        <f t="shared" si="14"/>
        <v>9.0452302998981424E-2</v>
      </c>
      <c r="AI35" s="10">
        <f t="shared" si="14"/>
        <v>9.6131634401066091E-2</v>
      </c>
      <c r="AJ35" s="10">
        <f t="shared" si="14"/>
        <v>9.1940711313268975E-2</v>
      </c>
      <c r="AK35" s="10">
        <f t="shared" si="14"/>
        <v>6.3081497875754441E-2</v>
      </c>
      <c r="AL35" s="10">
        <f t="shared" si="14"/>
        <v>6.266135241494325E-2</v>
      </c>
      <c r="AM35" s="10">
        <f t="shared" si="14"/>
        <v>6.3042923355418681E-2</v>
      </c>
      <c r="AN35" s="10">
        <f t="shared" si="14"/>
        <v>6.5800464200778716E-2</v>
      </c>
      <c r="AO35" s="10">
        <f t="shared" si="14"/>
        <v>6.3092202794089086E-2</v>
      </c>
      <c r="AP35" s="10">
        <f t="shared" si="14"/>
        <v>0.11817122429862272</v>
      </c>
      <c r="AQ35" s="10">
        <f t="shared" si="14"/>
        <v>0.11794912558678486</v>
      </c>
      <c r="AR35" s="10">
        <f t="shared" si="14"/>
        <v>0.11814240939195741</v>
      </c>
      <c r="AS35" s="10">
        <f t="shared" si="14"/>
        <v>0.11918126324301122</v>
      </c>
      <c r="AT35" s="10">
        <f t="shared" si="14"/>
        <v>0.12594404955729083</v>
      </c>
      <c r="AU35" s="10">
        <f t="shared" si="14"/>
        <v>0.11682571437707094</v>
      </c>
      <c r="AV35" s="10">
        <f t="shared" si="14"/>
        <v>0.1211064672448708</v>
      </c>
      <c r="AW35" s="10">
        <f t="shared" si="14"/>
        <v>0.10178292665739661</v>
      </c>
      <c r="AX35" s="10">
        <f t="shared" si="14"/>
        <v>9.9671583120142973E-2</v>
      </c>
      <c r="AY35" s="10">
        <f t="shared" si="14"/>
        <v>9.6966146612302476E-2</v>
      </c>
      <c r="AZ35" s="10">
        <f t="shared" si="14"/>
        <v>9.6995965213985055E-2</v>
      </c>
      <c r="BA35" s="10">
        <f t="shared" si="14"/>
        <v>9.167192924879157E-2</v>
      </c>
      <c r="BB35" s="10">
        <f t="shared" si="14"/>
        <v>9.1064846958484783E-2</v>
      </c>
      <c r="BC35" s="10">
        <f t="shared" si="14"/>
        <v>0.10649057435572062</v>
      </c>
      <c r="BD35" s="10">
        <f t="shared" si="14"/>
        <v>9.290087128485941E-2</v>
      </c>
      <c r="BE35" s="10">
        <f t="shared" si="14"/>
        <v>9.0184411810563594E-2</v>
      </c>
      <c r="BF35" s="10">
        <f t="shared" si="14"/>
        <v>0.10138954978940566</v>
      </c>
      <c r="BG35" s="10">
        <f t="shared" si="14"/>
        <v>8.2745957789394309E-2</v>
      </c>
      <c r="BH35" s="10">
        <f t="shared" si="14"/>
        <v>8.3229613959616311E-2</v>
      </c>
      <c r="BI35" s="10">
        <f t="shared" si="14"/>
        <v>8.166505626458577E-2</v>
      </c>
      <c r="BJ35" s="10">
        <f t="shared" si="14"/>
        <v>8.6978953614808271E-2</v>
      </c>
      <c r="BK35" s="10">
        <f t="shared" si="14"/>
        <v>9.4842096491099134E-2</v>
      </c>
      <c r="BL35" s="10">
        <f t="shared" si="14"/>
        <v>9.5245823142356439E-2</v>
      </c>
      <c r="BM35" s="10">
        <f t="shared" si="14"/>
        <v>9.6772596598630023E-2</v>
      </c>
      <c r="BN35" s="10">
        <f t="shared" ref="BN35:DT35" si="15">BN15/56.077/(BN8/60.084+BN9/79.865+BN10/101.961*2+BN11/151.986*2+BN12/71.844+BN13/70.937+BN14/40.034+BN15/56.077+BN16/61.979*2+BN17/94.195*2+BN18/141.9445*2)</f>
        <v>9.803221936913771E-2</v>
      </c>
      <c r="BO35" s="10">
        <f t="shared" si="15"/>
        <v>9.6845633687023688E-2</v>
      </c>
      <c r="BP35" s="10">
        <f t="shared" si="15"/>
        <v>9.4884363964028245E-2</v>
      </c>
      <c r="BQ35" s="10">
        <f t="shared" si="15"/>
        <v>9.4047670606660069E-2</v>
      </c>
      <c r="BR35" s="10">
        <f t="shared" si="15"/>
        <v>9.2945760653128998E-2</v>
      </c>
      <c r="BS35" s="10">
        <f t="shared" si="15"/>
        <v>8.9146258797700231E-2</v>
      </c>
      <c r="BT35" s="10">
        <f t="shared" si="15"/>
        <v>7.8123844433827111E-2</v>
      </c>
      <c r="BU35" s="10">
        <f t="shared" si="15"/>
        <v>5.5791409520761559E-2</v>
      </c>
      <c r="BV35" s="10">
        <f t="shared" si="15"/>
        <v>5.5231417859467183E-2</v>
      </c>
      <c r="BW35" s="10">
        <f t="shared" si="15"/>
        <v>5.7228694734727734E-2</v>
      </c>
      <c r="BX35" s="10">
        <f t="shared" si="15"/>
        <v>5.6695830359748678E-2</v>
      </c>
      <c r="BY35" s="10">
        <f t="shared" si="15"/>
        <v>5.7212760768354305E-2</v>
      </c>
      <c r="BZ35" s="10">
        <f t="shared" si="15"/>
        <v>5.4764203503181681E-2</v>
      </c>
      <c r="CA35" s="10">
        <f t="shared" si="15"/>
        <v>6.0282392638175857E-2</v>
      </c>
      <c r="CB35" s="10">
        <f t="shared" si="15"/>
        <v>4.7640195766135825E-2</v>
      </c>
      <c r="CC35" s="10">
        <f t="shared" si="15"/>
        <v>0.10738267604260433</v>
      </c>
      <c r="CD35" s="10">
        <f t="shared" si="15"/>
        <v>0.10774854468937647</v>
      </c>
      <c r="CE35" s="10">
        <f t="shared" si="15"/>
        <v>0.10769085742315841</v>
      </c>
      <c r="CF35" s="10">
        <f t="shared" si="15"/>
        <v>0.10656666079916954</v>
      </c>
      <c r="CG35" s="10">
        <f t="shared" si="15"/>
        <v>0.10540993301351236</v>
      </c>
      <c r="CH35" s="10">
        <f t="shared" si="15"/>
        <v>0.10330951814284872</v>
      </c>
      <c r="CI35" s="10">
        <f t="shared" si="15"/>
        <v>0.10159445109860372</v>
      </c>
      <c r="CJ35" s="10">
        <f t="shared" si="15"/>
        <v>0.10444491831118186</v>
      </c>
      <c r="CK35" s="10">
        <f t="shared" si="15"/>
        <v>0.10014003370357689</v>
      </c>
      <c r="CL35" s="10">
        <f t="shared" si="15"/>
        <v>0.10316142338986267</v>
      </c>
      <c r="CM35" s="10">
        <f t="shared" si="15"/>
        <v>9.8622946222997138E-2</v>
      </c>
      <c r="CN35" s="10">
        <f t="shared" si="15"/>
        <v>0.10428792333933641</v>
      </c>
      <c r="CO35" s="10">
        <f t="shared" si="15"/>
        <v>0.10959940110093268</v>
      </c>
      <c r="CP35" s="10">
        <f t="shared" si="15"/>
        <v>0.10523382028680614</v>
      </c>
      <c r="CQ35" s="10">
        <f t="shared" si="15"/>
        <v>0.1130195585049151</v>
      </c>
      <c r="CR35" s="10">
        <f t="shared" si="15"/>
        <v>0.11122065193105601</v>
      </c>
      <c r="CS35" s="10">
        <f t="shared" si="15"/>
        <v>0.10911500936105877</v>
      </c>
      <c r="CT35" s="10">
        <f t="shared" si="15"/>
        <v>0.10739374516092196</v>
      </c>
      <c r="CU35" s="10">
        <f t="shared" si="15"/>
        <v>0.11045016530069458</v>
      </c>
      <c r="CV35" s="10">
        <f t="shared" si="15"/>
        <v>0.10788734116987814</v>
      </c>
      <c r="CW35" s="10">
        <f t="shared" si="15"/>
        <v>0.11024175480501289</v>
      </c>
      <c r="CX35" s="10">
        <f t="shared" si="15"/>
        <v>0.10634501957482703</v>
      </c>
      <c r="CY35" s="10">
        <f t="shared" si="15"/>
        <v>0.10426352559963588</v>
      </c>
      <c r="CZ35" s="10">
        <f t="shared" si="15"/>
        <v>0.10642185312000557</v>
      </c>
      <c r="DA35" s="10">
        <f t="shared" si="15"/>
        <v>0.10983571954527176</v>
      </c>
      <c r="DB35" s="10">
        <f t="shared" si="15"/>
        <v>0.11287341941875521</v>
      </c>
      <c r="DC35" s="10">
        <f t="shared" si="15"/>
        <v>0.10564408701167051</v>
      </c>
      <c r="DD35" s="10">
        <f t="shared" si="15"/>
        <v>0.11509801165493888</v>
      </c>
      <c r="DE35" s="10">
        <f t="shared" si="15"/>
        <v>0.11261647109496858</v>
      </c>
      <c r="DF35" s="10">
        <f t="shared" si="15"/>
        <v>0.1069412139584323</v>
      </c>
      <c r="DG35" s="10">
        <f t="shared" si="15"/>
        <v>0.11119487480385656</v>
      </c>
      <c r="DH35" s="10">
        <f t="shared" si="15"/>
        <v>0.11430818792625679</v>
      </c>
      <c r="DI35" s="10">
        <f t="shared" si="15"/>
        <v>0.11582365098489271</v>
      </c>
      <c r="DJ35" s="10">
        <f t="shared" si="15"/>
        <v>0.11580149188767787</v>
      </c>
      <c r="DK35" s="10">
        <f t="shared" si="15"/>
        <v>0.10801513139038042</v>
      </c>
      <c r="DL35" s="10">
        <f t="shared" si="15"/>
        <v>5.7579807271428043E-2</v>
      </c>
      <c r="DM35" s="10">
        <f t="shared" si="15"/>
        <v>5.7054325811609352E-2</v>
      </c>
      <c r="DN35" s="10">
        <f t="shared" si="15"/>
        <v>5.712611825165323E-2</v>
      </c>
      <c r="DO35" s="10">
        <f t="shared" si="15"/>
        <v>5.6528920357947994E-2</v>
      </c>
      <c r="DP35" s="10">
        <f t="shared" si="15"/>
        <v>5.6691350766010069E-2</v>
      </c>
      <c r="DQ35" s="10">
        <f t="shared" si="15"/>
        <v>5.717459249684221E-2</v>
      </c>
      <c r="DR35" s="10">
        <f t="shared" si="15"/>
        <v>4.7293671671024662E-2</v>
      </c>
      <c r="DS35" s="10">
        <f t="shared" si="15"/>
        <v>1.5734106094638583E-2</v>
      </c>
      <c r="DT35" s="10">
        <f t="shared" si="15"/>
        <v>6.614890007318611E-3</v>
      </c>
      <c r="DU35" s="10">
        <f>DU15/56.077/(DU8/60.084+DU9/79.865+DU10/101.961*2+DU11/151.986*2+DU12/71.844+DU13/70.937+DU14/40.034+DU15/56.077+DU16/61.979*2+DU17/94.195*2+DU18/141.9445*2)</f>
        <v>6.4034979888363444E-2</v>
      </c>
    </row>
    <row r="36" spans="1:125" ht="18" x14ac:dyDescent="0.2">
      <c r="A36" s="2" t="s">
        <v>141</v>
      </c>
      <c r="B36" s="10">
        <f t="shared" ref="B36:BM36" si="16">B12/71.844/(B8/60.084+B9/79.865+B10/101.961*2+B11/151.986*2+B12/71.844+B13/70.937+B14/40.034+B15/56.077+B16/61.979*2+B17/94.195*2+B18/141.9445*2)</f>
        <v>8.1023282333787569E-2</v>
      </c>
      <c r="C36" s="10">
        <f t="shared" si="16"/>
        <v>6.9586643999408171E-2</v>
      </c>
      <c r="D36" s="10">
        <f t="shared" si="16"/>
        <v>0.14207620698952</v>
      </c>
      <c r="E36" s="10">
        <f t="shared" si="16"/>
        <v>0.13867876276856705</v>
      </c>
      <c r="F36" s="10">
        <f t="shared" si="16"/>
        <v>6.3242386111686186E-2</v>
      </c>
      <c r="G36" s="10">
        <f t="shared" si="16"/>
        <v>0.12145217583699267</v>
      </c>
      <c r="H36" s="10">
        <f t="shared" si="16"/>
        <v>0.11160996830406091</v>
      </c>
      <c r="I36" s="10">
        <f t="shared" si="16"/>
        <v>0.14549398705414165</v>
      </c>
      <c r="J36" s="10">
        <f t="shared" si="16"/>
        <v>0.23427636018699838</v>
      </c>
      <c r="K36" s="10">
        <f t="shared" si="16"/>
        <v>0.21708944454237208</v>
      </c>
      <c r="L36" s="10">
        <f t="shared" si="16"/>
        <v>0.12196669447756799</v>
      </c>
      <c r="M36" s="10">
        <f t="shared" si="16"/>
        <v>0.24893399660602653</v>
      </c>
      <c r="N36" s="10">
        <f t="shared" si="16"/>
        <v>0.27590480365651071</v>
      </c>
      <c r="O36" s="10">
        <f t="shared" si="16"/>
        <v>7.9458962459451235E-2</v>
      </c>
      <c r="P36" s="10">
        <f t="shared" si="16"/>
        <v>7.7952846622345695E-2</v>
      </c>
      <c r="Q36" s="10">
        <f t="shared" si="16"/>
        <v>7.7874651987260804E-2</v>
      </c>
      <c r="R36" s="10">
        <f t="shared" si="16"/>
        <v>7.1427986485295955E-2</v>
      </c>
      <c r="S36" s="10">
        <f t="shared" si="16"/>
        <v>9.6463337488052775E-2</v>
      </c>
      <c r="T36" s="10">
        <f t="shared" si="16"/>
        <v>6.032077680054701E-2</v>
      </c>
      <c r="U36" s="10">
        <f t="shared" si="16"/>
        <v>8.1293763607189345E-2</v>
      </c>
      <c r="V36" s="10">
        <f t="shared" si="16"/>
        <v>8.1423950296240583E-2</v>
      </c>
      <c r="W36" s="10">
        <f t="shared" si="16"/>
        <v>7.5141073745408904E-2</v>
      </c>
      <c r="X36" s="10">
        <f t="shared" si="16"/>
        <v>4.0916980316095586E-2</v>
      </c>
      <c r="Y36" s="10">
        <f t="shared" si="16"/>
        <v>6.8795840748035422E-2</v>
      </c>
      <c r="Z36" s="10">
        <f t="shared" si="16"/>
        <v>9.3483831081221685E-2</v>
      </c>
      <c r="AA36" s="10">
        <f t="shared" si="16"/>
        <v>9.1349485730802191E-2</v>
      </c>
      <c r="AB36" s="10">
        <f t="shared" si="16"/>
        <v>9.0225203180963193E-2</v>
      </c>
      <c r="AC36" s="10">
        <f t="shared" si="16"/>
        <v>4.4506370522577131E-2</v>
      </c>
      <c r="AD36" s="10">
        <f t="shared" si="16"/>
        <v>7.3452675827367489E-2</v>
      </c>
      <c r="AE36" s="10">
        <f t="shared" si="16"/>
        <v>8.9253760002806798E-2</v>
      </c>
      <c r="AF36" s="10">
        <f t="shared" si="16"/>
        <v>8.6809855569340677E-2</v>
      </c>
      <c r="AG36" s="10">
        <f t="shared" si="16"/>
        <v>8.7693215056077564E-2</v>
      </c>
      <c r="AH36" s="10">
        <f t="shared" si="16"/>
        <v>8.6894147495194821E-2</v>
      </c>
      <c r="AI36" s="10">
        <f t="shared" si="16"/>
        <v>4.2545295940025284E-2</v>
      </c>
      <c r="AJ36" s="10">
        <f t="shared" si="16"/>
        <v>7.1763254667253834E-2</v>
      </c>
      <c r="AK36" s="10">
        <f t="shared" si="16"/>
        <v>7.8936358758404851E-2</v>
      </c>
      <c r="AL36" s="10">
        <f t="shared" si="16"/>
        <v>7.8097572805124471E-2</v>
      </c>
      <c r="AM36" s="10">
        <f t="shared" si="16"/>
        <v>7.576380819402706E-2</v>
      </c>
      <c r="AN36" s="10">
        <f t="shared" si="16"/>
        <v>4.4356180808895466E-2</v>
      </c>
      <c r="AO36" s="10">
        <f t="shared" si="16"/>
        <v>7.5041350568223406E-2</v>
      </c>
      <c r="AP36" s="10">
        <f t="shared" si="16"/>
        <v>0.11117874014409346</v>
      </c>
      <c r="AQ36" s="10">
        <f t="shared" si="16"/>
        <v>0.11014778516660081</v>
      </c>
      <c r="AR36" s="10">
        <f t="shared" si="16"/>
        <v>0.1111516302868551</v>
      </c>
      <c r="AS36" s="10">
        <f t="shared" si="16"/>
        <v>0.10866701553611251</v>
      </c>
      <c r="AT36" s="10">
        <f t="shared" si="16"/>
        <v>5.5705693789976134E-2</v>
      </c>
      <c r="AU36" s="10">
        <f t="shared" si="16"/>
        <v>0.12020098595477526</v>
      </c>
      <c r="AV36" s="10">
        <f t="shared" si="16"/>
        <v>8.8774353524252683E-2</v>
      </c>
      <c r="AW36" s="10">
        <f t="shared" si="16"/>
        <v>6.5554228410357032E-2</v>
      </c>
      <c r="AX36" s="10">
        <f t="shared" si="16"/>
        <v>6.7309705559512378E-2</v>
      </c>
      <c r="AY36" s="10">
        <f t="shared" si="16"/>
        <v>7.7957940827166519E-2</v>
      </c>
      <c r="AZ36" s="10">
        <f t="shared" si="16"/>
        <v>8.0878286414256151E-2</v>
      </c>
      <c r="BA36" s="10">
        <f t="shared" si="16"/>
        <v>7.0099777917186093E-2</v>
      </c>
      <c r="BB36" s="10">
        <f t="shared" si="16"/>
        <v>7.49817187693467E-2</v>
      </c>
      <c r="BC36" s="10">
        <f t="shared" si="16"/>
        <v>6.4289957117817001E-2</v>
      </c>
      <c r="BD36" s="10">
        <f t="shared" si="16"/>
        <v>8.3238046975022295E-2</v>
      </c>
      <c r="BE36" s="10">
        <f t="shared" si="16"/>
        <v>8.3610181534729017E-2</v>
      </c>
      <c r="BF36" s="10">
        <f t="shared" si="16"/>
        <v>7.2589048034235742E-2</v>
      </c>
      <c r="BG36" s="10">
        <f t="shared" si="16"/>
        <v>9.259154384450935E-2</v>
      </c>
      <c r="BH36" s="10">
        <f t="shared" si="16"/>
        <v>0.11962584858404351</v>
      </c>
      <c r="BI36" s="10">
        <f t="shared" si="16"/>
        <v>8.7560347320910295E-2</v>
      </c>
      <c r="BJ36" s="10">
        <f t="shared" si="16"/>
        <v>0.11909654435461792</v>
      </c>
      <c r="BK36" s="10">
        <f t="shared" si="16"/>
        <v>8.7756431389504092E-2</v>
      </c>
      <c r="BL36" s="10">
        <f t="shared" si="16"/>
        <v>6.0278125401815666E-2</v>
      </c>
      <c r="BM36" s="10">
        <f t="shared" si="16"/>
        <v>5.9147273318870278E-2</v>
      </c>
      <c r="BN36" s="10">
        <f t="shared" ref="BN36:DT36" si="17">BN12/71.844/(BN8/60.084+BN9/79.865+BN10/101.961*2+BN11/151.986*2+BN12/71.844+BN13/70.937+BN14/40.034+BN15/56.077+BN16/61.979*2+BN17/94.195*2+BN18/141.9445*2)</f>
        <v>4.4724186285758583E-2</v>
      </c>
      <c r="BO36" s="10">
        <f t="shared" si="17"/>
        <v>6.2492249727404067E-2</v>
      </c>
      <c r="BP36" s="10">
        <f t="shared" si="17"/>
        <v>8.0779814537101868E-2</v>
      </c>
      <c r="BQ36" s="10">
        <f t="shared" si="17"/>
        <v>8.6357630557101051E-2</v>
      </c>
      <c r="BR36" s="10">
        <f t="shared" si="17"/>
        <v>0.10075220298126475</v>
      </c>
      <c r="BS36" s="10">
        <f t="shared" si="17"/>
        <v>0.1530488334381907</v>
      </c>
      <c r="BT36" s="10">
        <f t="shared" si="17"/>
        <v>0.25370743281919217</v>
      </c>
      <c r="BU36" s="10">
        <f t="shared" si="17"/>
        <v>6.2076455103312875E-2</v>
      </c>
      <c r="BV36" s="10">
        <f t="shared" si="17"/>
        <v>6.6567285291960362E-2</v>
      </c>
      <c r="BW36" s="10">
        <f t="shared" si="17"/>
        <v>6.4158369956414343E-2</v>
      </c>
      <c r="BX36" s="10">
        <f t="shared" si="17"/>
        <v>6.5194552613102003E-2</v>
      </c>
      <c r="BY36" s="10">
        <f t="shared" si="17"/>
        <v>6.5140786585488386E-2</v>
      </c>
      <c r="BZ36" s="10">
        <f t="shared" si="17"/>
        <v>6.4866195296343576E-2</v>
      </c>
      <c r="CA36" s="10">
        <f t="shared" si="17"/>
        <v>7.2400989157331605E-2</v>
      </c>
      <c r="CB36" s="10">
        <f t="shared" si="17"/>
        <v>4.0374510151189209E-2</v>
      </c>
      <c r="CC36" s="10">
        <f t="shared" si="17"/>
        <v>7.8019659562793095E-2</v>
      </c>
      <c r="CD36" s="10">
        <f t="shared" si="17"/>
        <v>7.9429549045528278E-2</v>
      </c>
      <c r="CE36" s="10">
        <f t="shared" si="17"/>
        <v>6.4777754679526109E-2</v>
      </c>
      <c r="CF36" s="10">
        <f t="shared" si="17"/>
        <v>7.7737728703403466E-2</v>
      </c>
      <c r="CG36" s="10">
        <f t="shared" si="17"/>
        <v>7.5459303616772583E-2</v>
      </c>
      <c r="CH36" s="10">
        <f t="shared" si="17"/>
        <v>0.10020914309195755</v>
      </c>
      <c r="CI36" s="10">
        <f t="shared" si="17"/>
        <v>9.5786148891806963E-2</v>
      </c>
      <c r="CJ36" s="10">
        <f t="shared" si="17"/>
        <v>7.9955513091116065E-2</v>
      </c>
      <c r="CK36" s="10">
        <f t="shared" si="17"/>
        <v>0.11210961985245223</v>
      </c>
      <c r="CL36" s="10">
        <f t="shared" si="17"/>
        <v>7.3720124732033071E-2</v>
      </c>
      <c r="CM36" s="10">
        <f t="shared" si="17"/>
        <v>0.12949737566941014</v>
      </c>
      <c r="CN36" s="10">
        <f t="shared" si="17"/>
        <v>0.13247569401439979</v>
      </c>
      <c r="CO36" s="10">
        <f t="shared" si="17"/>
        <v>9.8220101413993219E-2</v>
      </c>
      <c r="CP36" s="10">
        <f t="shared" si="17"/>
        <v>0.1299870189694157</v>
      </c>
      <c r="CQ36" s="10">
        <f t="shared" si="17"/>
        <v>6.4769192213837382E-2</v>
      </c>
      <c r="CR36" s="10">
        <f t="shared" si="17"/>
        <v>7.0844783433062997E-2</v>
      </c>
      <c r="CS36" s="10">
        <f t="shared" si="17"/>
        <v>7.6651608233757648E-2</v>
      </c>
      <c r="CT36" s="10">
        <f t="shared" si="17"/>
        <v>6.5535862813299497E-2</v>
      </c>
      <c r="CU36" s="10">
        <f t="shared" si="17"/>
        <v>5.2936329685284673E-2</v>
      </c>
      <c r="CV36" s="10">
        <f t="shared" si="17"/>
        <v>6.2209345389011912E-2</v>
      </c>
      <c r="CW36" s="10">
        <f t="shared" si="17"/>
        <v>5.9629700102153092E-2</v>
      </c>
      <c r="CX36" s="10">
        <f t="shared" si="17"/>
        <v>6.3206685586852412E-2</v>
      </c>
      <c r="CY36" s="10">
        <f t="shared" si="17"/>
        <v>6.2367272061190221E-2</v>
      </c>
      <c r="CZ36" s="10">
        <f t="shared" si="17"/>
        <v>5.890158779350501E-2</v>
      </c>
      <c r="DA36" s="10">
        <f t="shared" si="17"/>
        <v>6.2211872883516144E-2</v>
      </c>
      <c r="DB36" s="10">
        <f t="shared" si="17"/>
        <v>3.9071338113983965E-2</v>
      </c>
      <c r="DC36" s="10">
        <f t="shared" si="17"/>
        <v>6.642551939435519E-2</v>
      </c>
      <c r="DD36" s="10">
        <f t="shared" si="17"/>
        <v>3.9257123204132806E-2</v>
      </c>
      <c r="DE36" s="10">
        <f t="shared" si="17"/>
        <v>4.0161882597688346E-2</v>
      </c>
      <c r="DF36" s="10">
        <f t="shared" si="17"/>
        <v>8.1153063864509406E-2</v>
      </c>
      <c r="DG36" s="10">
        <f t="shared" si="17"/>
        <v>7.8267667052418416E-2</v>
      </c>
      <c r="DH36" s="10">
        <f t="shared" si="17"/>
        <v>6.9825857339533143E-2</v>
      </c>
      <c r="DI36" s="10">
        <f t="shared" si="17"/>
        <v>6.4803444949143252E-2</v>
      </c>
      <c r="DJ36" s="10">
        <f t="shared" si="17"/>
        <v>7.6789388933666741E-2</v>
      </c>
      <c r="DK36" s="10">
        <f t="shared" si="17"/>
        <v>8.0406717881898876E-2</v>
      </c>
      <c r="DL36" s="10">
        <f t="shared" si="17"/>
        <v>6.7375242491052034E-2</v>
      </c>
      <c r="DM36" s="10">
        <f t="shared" si="17"/>
        <v>6.35038669962395E-2</v>
      </c>
      <c r="DN36" s="10">
        <f t="shared" si="17"/>
        <v>6.2778917093494174E-2</v>
      </c>
      <c r="DO36" s="10">
        <f t="shared" si="17"/>
        <v>6.2799822842764891E-2</v>
      </c>
      <c r="DP36" s="10">
        <f t="shared" si="17"/>
        <v>6.3096902218625725E-2</v>
      </c>
      <c r="DQ36" s="10">
        <f t="shared" si="17"/>
        <v>6.3634745396223033E-2</v>
      </c>
      <c r="DR36" s="10">
        <f t="shared" si="17"/>
        <v>0.13188478405906037</v>
      </c>
      <c r="DS36" s="10">
        <f t="shared" si="17"/>
        <v>8.6268892779281819E-2</v>
      </c>
      <c r="DT36" s="10">
        <f t="shared" si="17"/>
        <v>7.5013565327732457E-2</v>
      </c>
      <c r="DU36" s="10">
        <f>DU12/71.844/(DU8/60.084+DU9/79.865+DU10/101.961*2+DU11/151.986*2+DU12/71.844+DU13/70.937+DU14/40.034+DU15/56.077+DU16/61.979*2+DU17/94.195*2+DU18/141.9445*2)</f>
        <v>0.25927046311118546</v>
      </c>
    </row>
    <row r="37" spans="1:125" ht="18" x14ac:dyDescent="0.2">
      <c r="A37" s="2" t="s">
        <v>142</v>
      </c>
      <c r="B37" s="10">
        <f t="shared" ref="B37:BM37" si="18">B14/40.034/(B8/60.084+B9/79.865+B10/101.961*2+B11/151.986*2+B12/71.844+B13/70.937+B14/40.034+B15/56.077+B16/61.979*2+B17/94.195*2+B18/141.9445*2)</f>
        <v>0.29812802804243116</v>
      </c>
      <c r="C37" s="10">
        <f t="shared" si="18"/>
        <v>0.27298692179083917</v>
      </c>
      <c r="D37" s="10">
        <f t="shared" si="18"/>
        <v>9.3374213207755574E-2</v>
      </c>
      <c r="E37" s="10">
        <f t="shared" si="18"/>
        <v>0.14784320009692151</v>
      </c>
      <c r="F37" s="10">
        <f t="shared" si="18"/>
        <v>0.24408618404672336</v>
      </c>
      <c r="G37" s="10">
        <f t="shared" si="18"/>
        <v>0.17910151702121449</v>
      </c>
      <c r="H37" s="10">
        <f t="shared" si="18"/>
        <v>0.16893856348171965</v>
      </c>
      <c r="I37" s="10">
        <f t="shared" si="18"/>
        <v>0.13293405095768668</v>
      </c>
      <c r="J37" s="10">
        <f t="shared" si="18"/>
        <v>4.6932728306211237E-2</v>
      </c>
      <c r="K37" s="10">
        <f t="shared" si="18"/>
        <v>9.0017331601077805E-2</v>
      </c>
      <c r="L37" s="10">
        <f t="shared" si="18"/>
        <v>0.11534902409103172</v>
      </c>
      <c r="M37" s="10">
        <f t="shared" si="18"/>
        <v>4.7971074391232875E-2</v>
      </c>
      <c r="N37" s="10">
        <f t="shared" si="18"/>
        <v>9.1534424663855737E-2</v>
      </c>
      <c r="O37" s="10">
        <f t="shared" si="18"/>
        <v>5.8202055792747731E-2</v>
      </c>
      <c r="P37" s="10">
        <f t="shared" si="18"/>
        <v>5.9129692550550575E-2</v>
      </c>
      <c r="Q37" s="10">
        <f t="shared" si="18"/>
        <v>5.8229947225824349E-2</v>
      </c>
      <c r="R37" s="10">
        <f t="shared" si="18"/>
        <v>5.8264932319455752E-2</v>
      </c>
      <c r="S37" s="10">
        <f t="shared" si="18"/>
        <v>5.8188455934234579E-2</v>
      </c>
      <c r="T37" s="10">
        <f t="shared" si="18"/>
        <v>5.9176740246390053E-2</v>
      </c>
      <c r="U37" s="10">
        <f t="shared" si="18"/>
        <v>0.10870065728376303</v>
      </c>
      <c r="V37" s="10">
        <f t="shared" si="18"/>
        <v>0.11030729662909061</v>
      </c>
      <c r="W37" s="10">
        <f t="shared" si="18"/>
        <v>0.11045917307169678</v>
      </c>
      <c r="X37" s="10">
        <f t="shared" si="18"/>
        <v>0.11437912497463465</v>
      </c>
      <c r="Y37" s="10">
        <f t="shared" si="18"/>
        <v>0.11210669271161085</v>
      </c>
      <c r="Z37" s="10">
        <f t="shared" si="18"/>
        <v>0.12331349613024209</v>
      </c>
      <c r="AA37" s="10">
        <f t="shared" si="18"/>
        <v>0.12223109446700983</v>
      </c>
      <c r="AB37" s="10">
        <f t="shared" si="18"/>
        <v>0.12322799884935155</v>
      </c>
      <c r="AC37" s="10">
        <f t="shared" si="18"/>
        <v>0.1283625041679585</v>
      </c>
      <c r="AD37" s="10">
        <f t="shared" si="18"/>
        <v>0.12614678860349984</v>
      </c>
      <c r="AE37" s="10">
        <f t="shared" si="18"/>
        <v>0.16017253168910553</v>
      </c>
      <c r="AF37" s="10">
        <f t="shared" si="18"/>
        <v>0.16140070023930708</v>
      </c>
      <c r="AG37" s="10">
        <f t="shared" si="18"/>
        <v>0.1615873392407115</v>
      </c>
      <c r="AH37" s="10">
        <f t="shared" si="18"/>
        <v>0.16150724638227021</v>
      </c>
      <c r="AI37" s="10">
        <f t="shared" si="18"/>
        <v>0.16658336276974622</v>
      </c>
      <c r="AJ37" s="10">
        <f t="shared" si="18"/>
        <v>0.16378030695451246</v>
      </c>
      <c r="AK37" s="10">
        <f t="shared" si="18"/>
        <v>0.173915752321224</v>
      </c>
      <c r="AL37" s="10">
        <f t="shared" si="18"/>
        <v>0.17271246877391241</v>
      </c>
      <c r="AM37" s="10">
        <f t="shared" si="18"/>
        <v>0.17380940233033065</v>
      </c>
      <c r="AN37" s="10">
        <f t="shared" si="18"/>
        <v>0.17735544640667464</v>
      </c>
      <c r="AO37" s="10">
        <f t="shared" si="18"/>
        <v>0.17394526579170902</v>
      </c>
      <c r="AP37" s="10">
        <f t="shared" si="18"/>
        <v>0.15813692038426794</v>
      </c>
      <c r="AQ37" s="10">
        <f t="shared" si="18"/>
        <v>0.15931484498828999</v>
      </c>
      <c r="AR37" s="10">
        <f t="shared" si="18"/>
        <v>0.15809836023031967</v>
      </c>
      <c r="AS37" s="10">
        <f t="shared" si="18"/>
        <v>0.15807715295538222</v>
      </c>
      <c r="AT37" s="10">
        <f t="shared" si="18"/>
        <v>0.16612333366091622</v>
      </c>
      <c r="AU37" s="10">
        <f t="shared" si="18"/>
        <v>0.15769118340842983</v>
      </c>
      <c r="AV37" s="10">
        <f t="shared" si="18"/>
        <v>0.16226242693839982</v>
      </c>
      <c r="AW37" s="10">
        <f t="shared" si="18"/>
        <v>0.10223646001247136</v>
      </c>
      <c r="AX37" s="10">
        <f t="shared" si="18"/>
        <v>0.10253298925386832</v>
      </c>
      <c r="AY37" s="10">
        <f t="shared" si="18"/>
        <v>9.9266680416007891E-2</v>
      </c>
      <c r="AZ37" s="10">
        <f t="shared" si="18"/>
        <v>9.604783320989195E-2</v>
      </c>
      <c r="BA37" s="10">
        <f t="shared" si="18"/>
        <v>9.9132152882109692E-2</v>
      </c>
      <c r="BB37" s="10">
        <f t="shared" si="18"/>
        <v>0.10215597438170206</v>
      </c>
      <c r="BC37" s="10">
        <f t="shared" si="18"/>
        <v>0.10971757948874021</v>
      </c>
      <c r="BD37" s="10">
        <f t="shared" si="18"/>
        <v>0.10111880692688731</v>
      </c>
      <c r="BE37" s="10">
        <f t="shared" si="18"/>
        <v>0.10425900739263375</v>
      </c>
      <c r="BF37" s="10">
        <f t="shared" si="18"/>
        <v>0.10606012751042647</v>
      </c>
      <c r="BG37" s="10">
        <f t="shared" si="18"/>
        <v>0.22976723432117205</v>
      </c>
      <c r="BH37" s="10">
        <f t="shared" si="18"/>
        <v>0.2163331213804662</v>
      </c>
      <c r="BI37" s="10">
        <f t="shared" si="18"/>
        <v>0.23302895663278275</v>
      </c>
      <c r="BJ37" s="10">
        <f t="shared" si="18"/>
        <v>0.20945032257292068</v>
      </c>
      <c r="BK37" s="10">
        <f t="shared" si="18"/>
        <v>0.22200414124129372</v>
      </c>
      <c r="BL37" s="10">
        <f t="shared" si="18"/>
        <v>0.12727090689653753</v>
      </c>
      <c r="BM37" s="10">
        <f t="shared" si="18"/>
        <v>0.13254346004629849</v>
      </c>
      <c r="BN37" s="10">
        <f t="shared" ref="BN37:DT37" si="19">BN14/40.034/(BN8/60.084+BN9/79.865+BN10/101.961*2+BN11/151.986*2+BN12/71.844+BN13/70.937+BN14/40.034+BN15/56.077+BN16/61.979*2+BN17/94.195*2+BN18/141.9445*2)</f>
        <v>0.13431414116376142</v>
      </c>
      <c r="BO37" s="10">
        <f t="shared" si="19"/>
        <v>0.13192138416940233</v>
      </c>
      <c r="BP37" s="10">
        <f t="shared" si="19"/>
        <v>0.12701600168506313</v>
      </c>
      <c r="BQ37" s="10">
        <f t="shared" si="19"/>
        <v>0.12678539914063969</v>
      </c>
      <c r="BR37" s="10">
        <f t="shared" si="19"/>
        <v>0.12398612023823229</v>
      </c>
      <c r="BS37" s="10">
        <f t="shared" si="19"/>
        <v>0.12159541130139821</v>
      </c>
      <c r="BT37" s="10">
        <f t="shared" si="19"/>
        <v>0.10869235531365047</v>
      </c>
      <c r="BU37" s="10">
        <f t="shared" si="19"/>
        <v>2.7639752607234565E-2</v>
      </c>
      <c r="BV37" s="10">
        <f t="shared" si="19"/>
        <v>2.758956222437197E-2</v>
      </c>
      <c r="BW37" s="10">
        <f t="shared" si="19"/>
        <v>2.8119724605921995E-2</v>
      </c>
      <c r="BX37" s="10">
        <f t="shared" si="19"/>
        <v>2.7937343417892755E-2</v>
      </c>
      <c r="BY37" s="10">
        <f t="shared" si="19"/>
        <v>2.7886988377549857E-2</v>
      </c>
      <c r="BZ37" s="10">
        <f t="shared" si="19"/>
        <v>2.7971639552507813E-2</v>
      </c>
      <c r="CA37" s="10">
        <f t="shared" si="19"/>
        <v>2.985239077566507E-2</v>
      </c>
      <c r="CB37" s="10">
        <f t="shared" si="19"/>
        <v>2.7921029237884185E-2</v>
      </c>
      <c r="CC37" s="10">
        <f t="shared" si="19"/>
        <v>8.6874977869386097E-2</v>
      </c>
      <c r="CD37" s="10">
        <f t="shared" si="19"/>
        <v>9.1115243516069186E-2</v>
      </c>
      <c r="CE37" s="10">
        <f t="shared" si="19"/>
        <v>8.8708687425585714E-2</v>
      </c>
      <c r="CF37" s="10">
        <f t="shared" si="19"/>
        <v>8.7191346433146161E-2</v>
      </c>
      <c r="CG37" s="10">
        <f t="shared" si="19"/>
        <v>8.7747068222620503E-2</v>
      </c>
      <c r="CH37" s="10">
        <f t="shared" si="19"/>
        <v>8.6123044232149545E-2</v>
      </c>
      <c r="CI37" s="10">
        <f t="shared" si="19"/>
        <v>8.5243206163996318E-2</v>
      </c>
      <c r="CJ37" s="10">
        <f t="shared" si="19"/>
        <v>8.7357734431707718E-2</v>
      </c>
      <c r="CK37" s="10">
        <f t="shared" si="19"/>
        <v>8.3711539239973792E-2</v>
      </c>
      <c r="CL37" s="10">
        <f t="shared" si="19"/>
        <v>8.6560758234878118E-2</v>
      </c>
      <c r="CM37" s="10">
        <f t="shared" si="19"/>
        <v>8.2628516495140025E-2</v>
      </c>
      <c r="CN37" s="10">
        <f t="shared" si="19"/>
        <v>8.1919192649512182E-2</v>
      </c>
      <c r="CO37" s="10">
        <f t="shared" si="19"/>
        <v>8.5572989360739551E-2</v>
      </c>
      <c r="CP37" s="10">
        <f t="shared" si="19"/>
        <v>8.2145880945083405E-2</v>
      </c>
      <c r="CQ37" s="10">
        <f t="shared" si="19"/>
        <v>0.12956454844231866</v>
      </c>
      <c r="CR37" s="10">
        <f t="shared" si="19"/>
        <v>0.12685805222891119</v>
      </c>
      <c r="CS37" s="10">
        <f t="shared" si="19"/>
        <v>0.11782662777977806</v>
      </c>
      <c r="CT37" s="10">
        <f t="shared" si="19"/>
        <v>0.15316520351055471</v>
      </c>
      <c r="CU37" s="10">
        <f t="shared" si="19"/>
        <v>0.1642111626756759</v>
      </c>
      <c r="CV37" s="10">
        <f t="shared" si="19"/>
        <v>0.15520587255546553</v>
      </c>
      <c r="CW37" s="10">
        <f t="shared" si="19"/>
        <v>0.15577397187896455</v>
      </c>
      <c r="CX37" s="10">
        <f t="shared" si="19"/>
        <v>0.15716081954426378</v>
      </c>
      <c r="CY37" s="10">
        <f t="shared" si="19"/>
        <v>0.17197881832134237</v>
      </c>
      <c r="CZ37" s="10">
        <f t="shared" si="19"/>
        <v>0.17075147498120452</v>
      </c>
      <c r="DA37" s="10">
        <f t="shared" si="19"/>
        <v>0.14840462670855487</v>
      </c>
      <c r="DB37" s="10">
        <f t="shared" si="19"/>
        <v>0.17322883056661351</v>
      </c>
      <c r="DC37" s="10">
        <f t="shared" si="19"/>
        <v>0.16305127045138026</v>
      </c>
      <c r="DD37" s="10">
        <f t="shared" si="19"/>
        <v>0.15715732785757838</v>
      </c>
      <c r="DE37" s="10">
        <f t="shared" si="19"/>
        <v>0.15094637603398608</v>
      </c>
      <c r="DF37" s="10">
        <f t="shared" si="19"/>
        <v>0.10818616941837092</v>
      </c>
      <c r="DG37" s="10">
        <f t="shared" si="19"/>
        <v>0.1195971927246493</v>
      </c>
      <c r="DH37" s="10">
        <f t="shared" si="19"/>
        <v>0.12670001871127018</v>
      </c>
      <c r="DI37" s="10">
        <f t="shared" si="19"/>
        <v>0.12347329711339723</v>
      </c>
      <c r="DJ37" s="10">
        <f t="shared" si="19"/>
        <v>0.12632059716751987</v>
      </c>
      <c r="DK37" s="10">
        <f t="shared" si="19"/>
        <v>0.10927258885325074</v>
      </c>
      <c r="DL37" s="10">
        <f t="shared" si="19"/>
        <v>2.8022647324504966E-2</v>
      </c>
      <c r="DM37" s="10">
        <f t="shared" si="19"/>
        <v>2.7697197557131608E-2</v>
      </c>
      <c r="DN37" s="10">
        <f t="shared" si="19"/>
        <v>2.7876487174854709E-2</v>
      </c>
      <c r="DO37" s="10">
        <f t="shared" si="19"/>
        <v>2.7808836182101192E-2</v>
      </c>
      <c r="DP37" s="10">
        <f t="shared" si="19"/>
        <v>2.7646278665830467E-2</v>
      </c>
      <c r="DQ37" s="10">
        <f t="shared" si="19"/>
        <v>2.78819378161775E-2</v>
      </c>
      <c r="DR37" s="10">
        <f t="shared" si="19"/>
        <v>0.2051102603722928</v>
      </c>
      <c r="DS37" s="10">
        <f t="shared" si="19"/>
        <v>0.37656110203586135</v>
      </c>
      <c r="DT37" s="10">
        <f t="shared" si="19"/>
        <v>0.38148226320564999</v>
      </c>
      <c r="DU37" s="10">
        <f>DU14/40.034/(DU8/60.084+DU9/79.865+DU10/101.961*2+DU11/151.986*2+DU12/71.844+DU13/70.937+DU14/40.034+DU15/56.077+DU16/61.979*2+DU17/94.195*2+DU18/141.9445*2)</f>
        <v>0.17469363338599103</v>
      </c>
    </row>
    <row r="38" spans="1:125" ht="18" x14ac:dyDescent="0.2">
      <c r="A38" s="2" t="s">
        <v>143</v>
      </c>
      <c r="B38" s="10">
        <f t="shared" ref="B38:BM38" si="20">IF((B25/32.06/(B24/55.845+B27/58.693+B28/63.546)*B24/55.845/(B24/55.845+B27/58.693+B28/63.546))&gt;1,1,(B25/32.06/(B24/55.845+B27/58.693+B28/63.546)*B24/55.845/(B24/55.845+B27/58.693+B28/63.546)))</f>
        <v>0.92935191594500455</v>
      </c>
      <c r="C38" s="10">
        <f t="shared" si="20"/>
        <v>0.94001722164642076</v>
      </c>
      <c r="D38" s="10">
        <f t="shared" si="20"/>
        <v>0.88780989188578496</v>
      </c>
      <c r="E38" s="10">
        <f t="shared" si="20"/>
        <v>0.88820490320805956</v>
      </c>
      <c r="F38" s="10">
        <f t="shared" si="20"/>
        <v>0.94706159022698555</v>
      </c>
      <c r="G38" s="10">
        <f t="shared" si="20"/>
        <v>0.90189862904691487</v>
      </c>
      <c r="H38" s="10">
        <f t="shared" si="20"/>
        <v>0.90914050328861717</v>
      </c>
      <c r="I38" s="10">
        <f t="shared" si="20"/>
        <v>0.8822797333739395</v>
      </c>
      <c r="J38" s="10">
        <f t="shared" si="20"/>
        <v>0.81841956960620077</v>
      </c>
      <c r="K38" s="10">
        <f t="shared" si="20"/>
        <v>0.82743899479813932</v>
      </c>
      <c r="L38" s="10">
        <f t="shared" si="20"/>
        <v>0.90005524287629968</v>
      </c>
      <c r="M38" s="10">
        <f t="shared" si="20"/>
        <v>0.80505501986924111</v>
      </c>
      <c r="N38" s="10">
        <f t="shared" si="20"/>
        <v>0.78543612419626574</v>
      </c>
      <c r="O38" s="10">
        <f t="shared" si="20"/>
        <v>0.93672546062746498</v>
      </c>
      <c r="P38" s="10">
        <f t="shared" si="20"/>
        <v>0.93738381283125616</v>
      </c>
      <c r="Q38" s="10">
        <f t="shared" si="20"/>
        <v>0.93804216503504723</v>
      </c>
      <c r="R38" s="10">
        <f t="shared" si="20"/>
        <v>0.94330898266537622</v>
      </c>
      <c r="S38" s="10">
        <f t="shared" si="20"/>
        <v>0.92290006434785143</v>
      </c>
      <c r="T38" s="10">
        <f t="shared" si="20"/>
        <v>0.95186756131466088</v>
      </c>
      <c r="U38" s="10">
        <f t="shared" si="20"/>
        <v>0.93409205181230059</v>
      </c>
      <c r="V38" s="10">
        <f t="shared" si="20"/>
        <v>0.93409205181230059</v>
      </c>
      <c r="W38" s="10">
        <f t="shared" si="20"/>
        <v>0.9393588694426297</v>
      </c>
      <c r="X38" s="10">
        <f t="shared" si="20"/>
        <v>0.96700966200185678</v>
      </c>
      <c r="Y38" s="10">
        <f t="shared" si="20"/>
        <v>0.94396733486916751</v>
      </c>
      <c r="Z38" s="10">
        <f t="shared" si="20"/>
        <v>0.92421676875543379</v>
      </c>
      <c r="AA38" s="10">
        <f t="shared" si="20"/>
        <v>0.92619182536680722</v>
      </c>
      <c r="AB38" s="10">
        <f t="shared" si="20"/>
        <v>0.92685017757059829</v>
      </c>
      <c r="AC38" s="10">
        <f t="shared" si="20"/>
        <v>0.96437625318669207</v>
      </c>
      <c r="AD38" s="10">
        <f t="shared" si="20"/>
        <v>0.94001722164642076</v>
      </c>
      <c r="AE38" s="10">
        <f t="shared" si="20"/>
        <v>0.92619182536680722</v>
      </c>
      <c r="AF38" s="10">
        <f t="shared" si="20"/>
        <v>0.92816688197818054</v>
      </c>
      <c r="AG38" s="10">
        <f t="shared" si="20"/>
        <v>0.92750852977438936</v>
      </c>
      <c r="AH38" s="10">
        <f t="shared" si="20"/>
        <v>0.92750852977438936</v>
      </c>
      <c r="AI38" s="10">
        <f t="shared" si="20"/>
        <v>0.96503460539048325</v>
      </c>
      <c r="AJ38" s="10">
        <f t="shared" si="20"/>
        <v>0.94067557385021194</v>
      </c>
      <c r="AK38" s="10">
        <f t="shared" si="20"/>
        <v>0.93475040401609166</v>
      </c>
      <c r="AL38" s="10">
        <f t="shared" si="20"/>
        <v>0.93606710842367413</v>
      </c>
      <c r="AM38" s="10">
        <f t="shared" si="20"/>
        <v>0.93738381283125616</v>
      </c>
      <c r="AN38" s="10">
        <f t="shared" si="20"/>
        <v>0.963717900982901</v>
      </c>
      <c r="AO38" s="10">
        <f t="shared" si="20"/>
        <v>0.93804216503504723</v>
      </c>
      <c r="AP38" s="10">
        <f t="shared" si="20"/>
        <v>0.91236642908719356</v>
      </c>
      <c r="AQ38" s="10">
        <f t="shared" si="20"/>
        <v>0.91302478129098485</v>
      </c>
      <c r="AR38" s="10">
        <f t="shared" si="20"/>
        <v>0.91236642908719356</v>
      </c>
      <c r="AS38" s="10">
        <f t="shared" si="20"/>
        <v>0.9143414856985671</v>
      </c>
      <c r="AT38" s="10">
        <f t="shared" si="20"/>
        <v>0.95647602674119869</v>
      </c>
      <c r="AU38" s="10">
        <f t="shared" si="20"/>
        <v>0.90578290704928255</v>
      </c>
      <c r="AV38" s="10">
        <f t="shared" si="20"/>
        <v>0.93014193858955385</v>
      </c>
      <c r="AW38" s="10">
        <f t="shared" si="20"/>
        <v>0.94594239148054082</v>
      </c>
      <c r="AX38" s="10">
        <f t="shared" si="20"/>
        <v>0.94462568707295858</v>
      </c>
      <c r="AY38" s="10">
        <f t="shared" si="20"/>
        <v>0.9357379323217786</v>
      </c>
      <c r="AZ38" s="10">
        <f t="shared" si="20"/>
        <v>0.93428955747343789</v>
      </c>
      <c r="BA38" s="10">
        <f t="shared" si="20"/>
        <v>0.94409900530992574</v>
      </c>
      <c r="BB38" s="10">
        <f t="shared" si="20"/>
        <v>0.93672546062746498</v>
      </c>
      <c r="BC38" s="10">
        <f t="shared" si="20"/>
        <v>0.94752243676963965</v>
      </c>
      <c r="BD38" s="10">
        <f t="shared" si="20"/>
        <v>0.93073445557296597</v>
      </c>
      <c r="BE38" s="10">
        <f t="shared" si="20"/>
        <v>0.92961525682652124</v>
      </c>
      <c r="BF38" s="10">
        <f t="shared" si="20"/>
        <v>0.93995138642604159</v>
      </c>
      <c r="BG38" s="10">
        <f t="shared" si="20"/>
        <v>0.92092500773647823</v>
      </c>
      <c r="BH38" s="10">
        <f t="shared" si="20"/>
        <v>0.89880437368909649</v>
      </c>
      <c r="BI38" s="10">
        <f t="shared" si="20"/>
        <v>0.92573097882415334</v>
      </c>
      <c r="BJ38" s="10">
        <f t="shared" si="20"/>
        <v>0.89926522023175048</v>
      </c>
      <c r="BK38" s="10">
        <f t="shared" si="20"/>
        <v>0.92507262662036227</v>
      </c>
      <c r="BL38" s="10">
        <f t="shared" si="20"/>
        <v>0.94791744809191403</v>
      </c>
      <c r="BM38" s="10">
        <f t="shared" si="20"/>
        <v>0.9907207913733177</v>
      </c>
      <c r="BN38" s="10">
        <f t="shared" ref="BN38:DT38" si="21">IF((BN25/32.06/(BN24/55.845+BN27/58.693+BN28/63.546)*BN24/55.845/(BN24/55.845+BN27/58.693+BN28/63.546))&gt;1,1,(BN25/32.06/(BN24/55.845+BN27/58.693+BN28/63.546)*BN24/55.845/(BN24/55.845+BN27/58.693+BN28/63.546)))</f>
        <v>1</v>
      </c>
      <c r="BO38" s="10">
        <f t="shared" si="21"/>
        <v>0.98669799044823736</v>
      </c>
      <c r="BP38" s="10">
        <f t="shared" si="21"/>
        <v>0.9666010605115406</v>
      </c>
      <c r="BQ38" s="10">
        <f t="shared" si="21"/>
        <v>1</v>
      </c>
      <c r="BR38" s="10">
        <f t="shared" si="21"/>
        <v>0.94010209013439583</v>
      </c>
      <c r="BS38" s="10">
        <f t="shared" si="21"/>
        <v>0.87424783648768789</v>
      </c>
      <c r="BT38" s="10">
        <f t="shared" si="21"/>
        <v>0.79827399217019257</v>
      </c>
      <c r="BU38" s="10">
        <f t="shared" si="21"/>
        <v>0.94897081161797991</v>
      </c>
      <c r="BV38" s="10">
        <f t="shared" si="21"/>
        <v>0.94594239148054082</v>
      </c>
      <c r="BW38" s="10">
        <f t="shared" si="21"/>
        <v>0.94706159022698555</v>
      </c>
      <c r="BX38" s="10">
        <f t="shared" si="21"/>
        <v>0.94692991978622754</v>
      </c>
      <c r="BY38" s="10">
        <f t="shared" si="21"/>
        <v>0.946600743684332</v>
      </c>
      <c r="BZ38" s="10">
        <f t="shared" si="21"/>
        <v>0.9469957550066066</v>
      </c>
      <c r="CA38" s="10">
        <f t="shared" si="21"/>
        <v>0.94107058517248632</v>
      </c>
      <c r="CB38" s="10">
        <f t="shared" si="21"/>
        <v>0.96707549722223562</v>
      </c>
      <c r="CC38" s="10">
        <f t="shared" si="21"/>
        <v>0.93567209710139931</v>
      </c>
      <c r="CD38" s="10">
        <f t="shared" si="21"/>
        <v>0.93409205181230059</v>
      </c>
      <c r="CE38" s="10">
        <f t="shared" si="21"/>
        <v>0.94594239148054082</v>
      </c>
      <c r="CF38" s="10">
        <f t="shared" si="21"/>
        <v>0.93540875621988295</v>
      </c>
      <c r="CG38" s="10">
        <f t="shared" si="21"/>
        <v>0.93784465937390993</v>
      </c>
      <c r="CH38" s="10">
        <f t="shared" si="21"/>
        <v>0.91697489451373138</v>
      </c>
      <c r="CI38" s="10">
        <f t="shared" si="21"/>
        <v>0.92092500773647823</v>
      </c>
      <c r="CJ38" s="10">
        <f t="shared" si="21"/>
        <v>0.93409205181230059</v>
      </c>
      <c r="CK38" s="10">
        <f t="shared" si="21"/>
        <v>0.90709961145686446</v>
      </c>
      <c r="CL38" s="10">
        <f t="shared" si="21"/>
        <v>0.9391613637814924</v>
      </c>
      <c r="CM38" s="10">
        <f t="shared" si="21"/>
        <v>0.89459091958483339</v>
      </c>
      <c r="CN38" s="10">
        <f t="shared" si="21"/>
        <v>0.891957510769669</v>
      </c>
      <c r="CO38" s="10">
        <f t="shared" si="21"/>
        <v>0.91960830332889598</v>
      </c>
      <c r="CP38" s="10">
        <f t="shared" si="21"/>
        <v>0.89393256738104232</v>
      </c>
      <c r="CQ38" s="10">
        <f t="shared" si="21"/>
        <v>0.94613989714167812</v>
      </c>
      <c r="CR38" s="10">
        <f t="shared" si="21"/>
        <v>0.94107058517248632</v>
      </c>
      <c r="CS38" s="10">
        <f t="shared" si="21"/>
        <v>0.93606710842367413</v>
      </c>
      <c r="CT38" s="10">
        <f t="shared" si="21"/>
        <v>0.94462568707295858</v>
      </c>
      <c r="CU38" s="10">
        <f t="shared" si="21"/>
        <v>0.95515932233361645</v>
      </c>
      <c r="CV38" s="10">
        <f t="shared" si="21"/>
        <v>0.94725909588812307</v>
      </c>
      <c r="CW38" s="10">
        <f t="shared" si="21"/>
        <v>0.94923415249949628</v>
      </c>
      <c r="CX38" s="10">
        <f t="shared" si="21"/>
        <v>0.946600743684332</v>
      </c>
      <c r="CY38" s="10">
        <f t="shared" si="21"/>
        <v>0.94725909588812307</v>
      </c>
      <c r="CZ38" s="10">
        <f t="shared" si="21"/>
        <v>0.94989250470328757</v>
      </c>
      <c r="DA38" s="10">
        <f t="shared" si="21"/>
        <v>0.94725909588812307</v>
      </c>
      <c r="DB38" s="10">
        <f t="shared" si="21"/>
        <v>0.96766801420564785</v>
      </c>
      <c r="DC38" s="10">
        <f t="shared" si="21"/>
        <v>0.94396733486916751</v>
      </c>
      <c r="DD38" s="10">
        <f t="shared" si="21"/>
        <v>0.96700966200185678</v>
      </c>
      <c r="DE38" s="10">
        <f t="shared" si="21"/>
        <v>0.96635130979806549</v>
      </c>
      <c r="DF38" s="10">
        <f t="shared" si="21"/>
        <v>0.93211699520092717</v>
      </c>
      <c r="DG38" s="10">
        <f t="shared" si="21"/>
        <v>0.93475040401609166</v>
      </c>
      <c r="DH38" s="10">
        <f t="shared" si="21"/>
        <v>0.94199227825779419</v>
      </c>
      <c r="DI38" s="10">
        <f t="shared" si="21"/>
        <v>0.94791744809191403</v>
      </c>
      <c r="DJ38" s="10">
        <f t="shared" si="21"/>
        <v>0.93804216503504723</v>
      </c>
      <c r="DK38" s="10">
        <f t="shared" si="21"/>
        <v>0.9334336996085093</v>
      </c>
      <c r="DL38" s="10">
        <f t="shared" si="21"/>
        <v>0.94528403927674975</v>
      </c>
      <c r="DM38" s="10">
        <f t="shared" si="21"/>
        <v>0.94923415249949628</v>
      </c>
      <c r="DN38" s="10">
        <f t="shared" si="21"/>
        <v>0.94989250470328757</v>
      </c>
      <c r="DO38" s="10">
        <f t="shared" si="21"/>
        <v>0.95055085690707852</v>
      </c>
      <c r="DP38" s="10">
        <f t="shared" si="21"/>
        <v>0.95055085690707852</v>
      </c>
      <c r="DQ38" s="10">
        <f t="shared" si="21"/>
        <v>0.95055085690707852</v>
      </c>
      <c r="DR38" s="10">
        <f t="shared" si="21"/>
        <v>0.87879944688281153</v>
      </c>
      <c r="DS38" s="10">
        <f t="shared" si="21"/>
        <v>0.72415391663345363</v>
      </c>
      <c r="DT38" s="10">
        <f t="shared" si="21"/>
        <v>0.93571512388475553</v>
      </c>
      <c r="DU38" s="10">
        <f>IF((DU25/32.06/(DU24/55.845+DU27/58.693+DU28/63.546)*DU24/55.845/(DU24/55.845+DU27/58.693+DU28/63.546))&gt;1,1,(DU25/32.06/(DU24/55.845+DU27/58.693+DU28/63.546)*DU24/55.845/(DU24/55.845+DU27/58.693+DU28/63.546)))</f>
        <v>0.44318978655527208</v>
      </c>
    </row>
    <row r="39" spans="1:125" ht="18" x14ac:dyDescent="0.2">
      <c r="A39" s="2" t="s">
        <v>144</v>
      </c>
      <c r="B39" s="10">
        <f t="shared" ref="B39:BM39" si="22">IF((B25/32.06/(B24/55.845+B27/58.693+B28/63.546)*B27/58.693/(B24/55.845+B27/58.693+B28/63.546))&gt;1,1,(B25/32.06/(B24/55.845+B27/58.693+B28/63.546)*B27/58.693/(B24/55.845+B27/58.693+B28/63.546)))</f>
        <v>0</v>
      </c>
      <c r="C39" s="10">
        <f t="shared" si="22"/>
        <v>0</v>
      </c>
      <c r="D39" s="10">
        <f t="shared" si="22"/>
        <v>0</v>
      </c>
      <c r="E39" s="10">
        <f t="shared" si="22"/>
        <v>0</v>
      </c>
      <c r="F39" s="10">
        <f t="shared" si="22"/>
        <v>0</v>
      </c>
      <c r="G39" s="10">
        <f t="shared" si="22"/>
        <v>0</v>
      </c>
      <c r="H39" s="10">
        <f t="shared" si="22"/>
        <v>0</v>
      </c>
      <c r="I39" s="10">
        <f t="shared" si="22"/>
        <v>0</v>
      </c>
      <c r="J39" s="10">
        <f t="shared" si="22"/>
        <v>0</v>
      </c>
      <c r="K39" s="10">
        <f t="shared" si="22"/>
        <v>0</v>
      </c>
      <c r="L39" s="10">
        <f t="shared" si="22"/>
        <v>0</v>
      </c>
      <c r="M39" s="10">
        <f t="shared" si="22"/>
        <v>0</v>
      </c>
      <c r="N39" s="10">
        <f t="shared" si="22"/>
        <v>0</v>
      </c>
      <c r="O39" s="10">
        <f t="shared" si="22"/>
        <v>0</v>
      </c>
      <c r="P39" s="10">
        <f t="shared" si="22"/>
        <v>0</v>
      </c>
      <c r="Q39" s="10">
        <f t="shared" si="22"/>
        <v>0</v>
      </c>
      <c r="R39" s="10">
        <f t="shared" si="22"/>
        <v>0</v>
      </c>
      <c r="S39" s="10">
        <f t="shared" si="22"/>
        <v>0</v>
      </c>
      <c r="T39" s="10">
        <f t="shared" si="22"/>
        <v>0</v>
      </c>
      <c r="U39" s="10">
        <f t="shared" si="22"/>
        <v>0</v>
      </c>
      <c r="V39" s="10">
        <f t="shared" si="22"/>
        <v>0</v>
      </c>
      <c r="W39" s="10">
        <f t="shared" si="22"/>
        <v>0</v>
      </c>
      <c r="X39" s="10">
        <f t="shared" si="22"/>
        <v>0</v>
      </c>
      <c r="Y39" s="10">
        <f t="shared" si="22"/>
        <v>0</v>
      </c>
      <c r="Z39" s="10">
        <f t="shared" si="22"/>
        <v>0</v>
      </c>
      <c r="AA39" s="10">
        <f t="shared" si="22"/>
        <v>0</v>
      </c>
      <c r="AB39" s="10">
        <f t="shared" si="22"/>
        <v>0</v>
      </c>
      <c r="AC39" s="10">
        <f t="shared" si="22"/>
        <v>0</v>
      </c>
      <c r="AD39" s="10">
        <f t="shared" si="22"/>
        <v>0</v>
      </c>
      <c r="AE39" s="10">
        <f t="shared" si="22"/>
        <v>0</v>
      </c>
      <c r="AF39" s="10">
        <f t="shared" si="22"/>
        <v>0</v>
      </c>
      <c r="AG39" s="10">
        <f t="shared" si="22"/>
        <v>0</v>
      </c>
      <c r="AH39" s="10">
        <f t="shared" si="22"/>
        <v>0</v>
      </c>
      <c r="AI39" s="10">
        <f t="shared" si="22"/>
        <v>0</v>
      </c>
      <c r="AJ39" s="10">
        <f t="shared" si="22"/>
        <v>0</v>
      </c>
      <c r="AK39" s="10">
        <f t="shared" si="22"/>
        <v>0</v>
      </c>
      <c r="AL39" s="10">
        <f t="shared" si="22"/>
        <v>0</v>
      </c>
      <c r="AM39" s="10">
        <f t="shared" si="22"/>
        <v>0</v>
      </c>
      <c r="AN39" s="10">
        <f t="shared" si="22"/>
        <v>0</v>
      </c>
      <c r="AO39" s="10">
        <f t="shared" si="22"/>
        <v>0</v>
      </c>
      <c r="AP39" s="10">
        <f t="shared" si="22"/>
        <v>0</v>
      </c>
      <c r="AQ39" s="10">
        <f t="shared" si="22"/>
        <v>0</v>
      </c>
      <c r="AR39" s="10">
        <f t="shared" si="22"/>
        <v>0</v>
      </c>
      <c r="AS39" s="10">
        <f t="shared" si="22"/>
        <v>0</v>
      </c>
      <c r="AT39" s="10">
        <f t="shared" si="22"/>
        <v>0</v>
      </c>
      <c r="AU39" s="10">
        <f t="shared" si="22"/>
        <v>0</v>
      </c>
      <c r="AV39" s="10">
        <f t="shared" si="22"/>
        <v>0</v>
      </c>
      <c r="AW39" s="10">
        <f t="shared" si="22"/>
        <v>0</v>
      </c>
      <c r="AX39" s="10">
        <f t="shared" si="22"/>
        <v>0</v>
      </c>
      <c r="AY39" s="10">
        <f t="shared" si="22"/>
        <v>0</v>
      </c>
      <c r="AZ39" s="10">
        <f t="shared" si="22"/>
        <v>0</v>
      </c>
      <c r="BA39" s="10">
        <f t="shared" si="22"/>
        <v>0</v>
      </c>
      <c r="BB39" s="10">
        <f t="shared" si="22"/>
        <v>0</v>
      </c>
      <c r="BC39" s="10">
        <f t="shared" si="22"/>
        <v>0</v>
      </c>
      <c r="BD39" s="10">
        <f t="shared" si="22"/>
        <v>0</v>
      </c>
      <c r="BE39" s="10">
        <f t="shared" si="22"/>
        <v>0</v>
      </c>
      <c r="BF39" s="10">
        <f t="shared" si="22"/>
        <v>0</v>
      </c>
      <c r="BG39" s="10">
        <f t="shared" si="22"/>
        <v>0</v>
      </c>
      <c r="BH39" s="10">
        <f t="shared" si="22"/>
        <v>0</v>
      </c>
      <c r="BI39" s="10">
        <f t="shared" si="22"/>
        <v>0</v>
      </c>
      <c r="BJ39" s="10">
        <f t="shared" si="22"/>
        <v>0</v>
      </c>
      <c r="BK39" s="10">
        <f t="shared" si="22"/>
        <v>0</v>
      </c>
      <c r="BL39" s="10">
        <f t="shared" si="22"/>
        <v>0</v>
      </c>
      <c r="BM39" s="10">
        <f t="shared" si="22"/>
        <v>0</v>
      </c>
      <c r="BN39" s="10">
        <f t="shared" ref="BN39:DT39" si="23">IF((BN25/32.06/(BN24/55.845+BN27/58.693+BN28/63.546)*BN27/58.693/(BN24/55.845+BN27/58.693+BN28/63.546))&gt;1,1,(BN25/32.06/(BN24/55.845+BN27/58.693+BN28/63.546)*BN27/58.693/(BN24/55.845+BN27/58.693+BN28/63.546)))</f>
        <v>0</v>
      </c>
      <c r="BO39" s="10">
        <f t="shared" si="23"/>
        <v>0</v>
      </c>
      <c r="BP39" s="10">
        <f t="shared" si="23"/>
        <v>0</v>
      </c>
      <c r="BQ39" s="10">
        <f t="shared" si="23"/>
        <v>0</v>
      </c>
      <c r="BR39" s="10">
        <f t="shared" si="23"/>
        <v>0</v>
      </c>
      <c r="BS39" s="10">
        <f t="shared" si="23"/>
        <v>0</v>
      </c>
      <c r="BT39" s="10">
        <f t="shared" si="23"/>
        <v>0</v>
      </c>
      <c r="BU39" s="10">
        <f t="shared" si="23"/>
        <v>0</v>
      </c>
      <c r="BV39" s="10">
        <f t="shared" si="23"/>
        <v>0</v>
      </c>
      <c r="BW39" s="10">
        <f t="shared" si="23"/>
        <v>0</v>
      </c>
      <c r="BX39" s="10">
        <f t="shared" si="23"/>
        <v>0</v>
      </c>
      <c r="BY39" s="10">
        <f t="shared" si="23"/>
        <v>0</v>
      </c>
      <c r="BZ39" s="10">
        <f t="shared" si="23"/>
        <v>0</v>
      </c>
      <c r="CA39" s="10">
        <f t="shared" si="23"/>
        <v>0</v>
      </c>
      <c r="CB39" s="10">
        <f t="shared" si="23"/>
        <v>0</v>
      </c>
      <c r="CC39" s="10">
        <f t="shared" si="23"/>
        <v>0</v>
      </c>
      <c r="CD39" s="10">
        <f t="shared" si="23"/>
        <v>0</v>
      </c>
      <c r="CE39" s="10">
        <f t="shared" si="23"/>
        <v>0</v>
      </c>
      <c r="CF39" s="10">
        <f t="shared" si="23"/>
        <v>0</v>
      </c>
      <c r="CG39" s="10">
        <f t="shared" si="23"/>
        <v>0</v>
      </c>
      <c r="CH39" s="10">
        <f t="shared" si="23"/>
        <v>0</v>
      </c>
      <c r="CI39" s="10">
        <f t="shared" si="23"/>
        <v>0</v>
      </c>
      <c r="CJ39" s="10">
        <f t="shared" si="23"/>
        <v>0</v>
      </c>
      <c r="CK39" s="10">
        <f t="shared" si="23"/>
        <v>0</v>
      </c>
      <c r="CL39" s="10">
        <f t="shared" si="23"/>
        <v>0</v>
      </c>
      <c r="CM39" s="10">
        <f t="shared" si="23"/>
        <v>0</v>
      </c>
      <c r="CN39" s="10">
        <f t="shared" si="23"/>
        <v>0</v>
      </c>
      <c r="CO39" s="10">
        <f t="shared" si="23"/>
        <v>0</v>
      </c>
      <c r="CP39" s="10">
        <f t="shared" si="23"/>
        <v>0</v>
      </c>
      <c r="CQ39" s="10">
        <f t="shared" si="23"/>
        <v>0</v>
      </c>
      <c r="CR39" s="10">
        <f t="shared" si="23"/>
        <v>0</v>
      </c>
      <c r="CS39" s="10">
        <f t="shared" si="23"/>
        <v>0</v>
      </c>
      <c r="CT39" s="10">
        <f t="shared" si="23"/>
        <v>0</v>
      </c>
      <c r="CU39" s="10">
        <f t="shared" si="23"/>
        <v>0</v>
      </c>
      <c r="CV39" s="10">
        <f t="shared" si="23"/>
        <v>0</v>
      </c>
      <c r="CW39" s="10">
        <f t="shared" si="23"/>
        <v>0</v>
      </c>
      <c r="CX39" s="10">
        <f t="shared" si="23"/>
        <v>0</v>
      </c>
      <c r="CY39" s="10">
        <f t="shared" si="23"/>
        <v>0</v>
      </c>
      <c r="CZ39" s="10">
        <f t="shared" si="23"/>
        <v>0</v>
      </c>
      <c r="DA39" s="10">
        <f t="shared" si="23"/>
        <v>0</v>
      </c>
      <c r="DB39" s="10">
        <f t="shared" si="23"/>
        <v>0</v>
      </c>
      <c r="DC39" s="10">
        <f t="shared" si="23"/>
        <v>0</v>
      </c>
      <c r="DD39" s="10">
        <f t="shared" si="23"/>
        <v>0</v>
      </c>
      <c r="DE39" s="10">
        <f t="shared" si="23"/>
        <v>0</v>
      </c>
      <c r="DF39" s="10">
        <f t="shared" si="23"/>
        <v>0</v>
      </c>
      <c r="DG39" s="10">
        <f t="shared" si="23"/>
        <v>0</v>
      </c>
      <c r="DH39" s="10">
        <f t="shared" si="23"/>
        <v>0</v>
      </c>
      <c r="DI39" s="10">
        <f t="shared" si="23"/>
        <v>0</v>
      </c>
      <c r="DJ39" s="10">
        <f t="shared" si="23"/>
        <v>0</v>
      </c>
      <c r="DK39" s="10">
        <f t="shared" si="23"/>
        <v>0</v>
      </c>
      <c r="DL39" s="10">
        <f t="shared" si="23"/>
        <v>0</v>
      </c>
      <c r="DM39" s="10">
        <f t="shared" si="23"/>
        <v>0</v>
      </c>
      <c r="DN39" s="10">
        <f t="shared" si="23"/>
        <v>0</v>
      </c>
      <c r="DO39" s="10">
        <f t="shared" si="23"/>
        <v>0</v>
      </c>
      <c r="DP39" s="10">
        <f t="shared" si="23"/>
        <v>0</v>
      </c>
      <c r="DQ39" s="10">
        <f t="shared" si="23"/>
        <v>0</v>
      </c>
      <c r="DR39" s="10">
        <f t="shared" si="23"/>
        <v>3.7706120324232414E-2</v>
      </c>
      <c r="DS39" s="10">
        <f t="shared" si="23"/>
        <v>4.3945070827317169E-2</v>
      </c>
      <c r="DT39" s="10">
        <f t="shared" si="23"/>
        <v>2.0837061001032265E-2</v>
      </c>
      <c r="DU39" s="10">
        <f>IF((DU25/32.06/(DU24/55.845+DU27/58.693+DU28/63.546)*DU27/58.693/(DU24/55.845+DU27/58.693+DU28/63.546))&gt;1,1,(DU25/32.06/(DU24/55.845+DU27/58.693+DU28/63.546)*DU27/58.693/(DU24/55.845+DU27/58.693+DU28/63.546)))</f>
        <v>0</v>
      </c>
    </row>
    <row r="40" spans="1:125" ht="18" x14ac:dyDescent="0.2">
      <c r="A40" s="2" t="s">
        <v>145</v>
      </c>
      <c r="B40" s="10">
        <f t="shared" ref="B40:BM40" si="24">IF((B25/32.06/(B24/55.845+B27/58.693+B28/63.546)*B28/63.546/(B24/55.845+B27/58.693+B28/63.546))&gt;1,1,(B25/32.06/(B24/55.845+B27/58.693+B28/63.546)*B28/63.546/(B24/55.845+B27/58.693+B28/63.546)))</f>
        <v>0</v>
      </c>
      <c r="C40" s="10">
        <f t="shared" si="24"/>
        <v>0</v>
      </c>
      <c r="D40" s="10">
        <f t="shared" si="24"/>
        <v>0</v>
      </c>
      <c r="E40" s="10">
        <f t="shared" si="24"/>
        <v>0</v>
      </c>
      <c r="F40" s="10">
        <f t="shared" si="24"/>
        <v>0</v>
      </c>
      <c r="G40" s="10">
        <f t="shared" si="24"/>
        <v>0</v>
      </c>
      <c r="H40" s="10">
        <f t="shared" si="24"/>
        <v>0</v>
      </c>
      <c r="I40" s="10">
        <f t="shared" si="24"/>
        <v>0</v>
      </c>
      <c r="J40" s="10">
        <f t="shared" si="24"/>
        <v>0</v>
      </c>
      <c r="K40" s="10">
        <f t="shared" si="24"/>
        <v>0</v>
      </c>
      <c r="L40" s="10">
        <f t="shared" si="24"/>
        <v>0</v>
      </c>
      <c r="M40" s="10">
        <f t="shared" si="24"/>
        <v>0</v>
      </c>
      <c r="N40" s="10">
        <f t="shared" si="24"/>
        <v>0</v>
      </c>
      <c r="O40" s="10">
        <f t="shared" si="24"/>
        <v>0</v>
      </c>
      <c r="P40" s="10">
        <f t="shared" si="24"/>
        <v>0</v>
      </c>
      <c r="Q40" s="10">
        <f t="shared" si="24"/>
        <v>0</v>
      </c>
      <c r="R40" s="10">
        <f t="shared" si="24"/>
        <v>0</v>
      </c>
      <c r="S40" s="10">
        <f t="shared" si="24"/>
        <v>0</v>
      </c>
      <c r="T40" s="10">
        <f t="shared" si="24"/>
        <v>0</v>
      </c>
      <c r="U40" s="10">
        <f t="shared" si="24"/>
        <v>0</v>
      </c>
      <c r="V40" s="10">
        <f t="shared" si="24"/>
        <v>0</v>
      </c>
      <c r="W40" s="10">
        <f t="shared" si="24"/>
        <v>0</v>
      </c>
      <c r="X40" s="10">
        <f t="shared" si="24"/>
        <v>0</v>
      </c>
      <c r="Y40" s="10">
        <f t="shared" si="24"/>
        <v>0</v>
      </c>
      <c r="Z40" s="10">
        <f t="shared" si="24"/>
        <v>0</v>
      </c>
      <c r="AA40" s="10">
        <f t="shared" si="24"/>
        <v>0</v>
      </c>
      <c r="AB40" s="10">
        <f t="shared" si="24"/>
        <v>0</v>
      </c>
      <c r="AC40" s="10">
        <f t="shared" si="24"/>
        <v>0</v>
      </c>
      <c r="AD40" s="10">
        <f t="shared" si="24"/>
        <v>0</v>
      </c>
      <c r="AE40" s="10">
        <f t="shared" si="24"/>
        <v>0</v>
      </c>
      <c r="AF40" s="10">
        <f t="shared" si="24"/>
        <v>0</v>
      </c>
      <c r="AG40" s="10">
        <f t="shared" si="24"/>
        <v>0</v>
      </c>
      <c r="AH40" s="10">
        <f t="shared" si="24"/>
        <v>0</v>
      </c>
      <c r="AI40" s="10">
        <f t="shared" si="24"/>
        <v>0</v>
      </c>
      <c r="AJ40" s="10">
        <f t="shared" si="24"/>
        <v>0</v>
      </c>
      <c r="AK40" s="10">
        <f t="shared" si="24"/>
        <v>0</v>
      </c>
      <c r="AL40" s="10">
        <f t="shared" si="24"/>
        <v>0</v>
      </c>
      <c r="AM40" s="10">
        <f t="shared" si="24"/>
        <v>0</v>
      </c>
      <c r="AN40" s="10">
        <f t="shared" si="24"/>
        <v>0</v>
      </c>
      <c r="AO40" s="10">
        <f t="shared" si="24"/>
        <v>0</v>
      </c>
      <c r="AP40" s="10">
        <f t="shared" si="24"/>
        <v>0</v>
      </c>
      <c r="AQ40" s="10">
        <f t="shared" si="24"/>
        <v>0</v>
      </c>
      <c r="AR40" s="10">
        <f t="shared" si="24"/>
        <v>0</v>
      </c>
      <c r="AS40" s="10">
        <f t="shared" si="24"/>
        <v>0</v>
      </c>
      <c r="AT40" s="10">
        <f t="shared" si="24"/>
        <v>0</v>
      </c>
      <c r="AU40" s="10">
        <f t="shared" si="24"/>
        <v>0</v>
      </c>
      <c r="AV40" s="10">
        <f t="shared" si="24"/>
        <v>0</v>
      </c>
      <c r="AW40" s="10">
        <f t="shared" si="24"/>
        <v>0</v>
      </c>
      <c r="AX40" s="10">
        <f t="shared" si="24"/>
        <v>0</v>
      </c>
      <c r="AY40" s="10">
        <f t="shared" si="24"/>
        <v>0</v>
      </c>
      <c r="AZ40" s="10">
        <f t="shared" si="24"/>
        <v>0</v>
      </c>
      <c r="BA40" s="10">
        <f t="shared" si="24"/>
        <v>0</v>
      </c>
      <c r="BB40" s="10">
        <f t="shared" si="24"/>
        <v>0</v>
      </c>
      <c r="BC40" s="10">
        <f t="shared" si="24"/>
        <v>0</v>
      </c>
      <c r="BD40" s="10">
        <f t="shared" si="24"/>
        <v>0</v>
      </c>
      <c r="BE40" s="10">
        <f t="shared" si="24"/>
        <v>0</v>
      </c>
      <c r="BF40" s="10">
        <f t="shared" si="24"/>
        <v>0</v>
      </c>
      <c r="BG40" s="10">
        <f t="shared" si="24"/>
        <v>0</v>
      </c>
      <c r="BH40" s="10">
        <f t="shared" si="24"/>
        <v>0</v>
      </c>
      <c r="BI40" s="10">
        <f t="shared" si="24"/>
        <v>0</v>
      </c>
      <c r="BJ40" s="10">
        <f t="shared" si="24"/>
        <v>0</v>
      </c>
      <c r="BK40" s="10">
        <f t="shared" si="24"/>
        <v>0</v>
      </c>
      <c r="BL40" s="10">
        <f t="shared" si="24"/>
        <v>0</v>
      </c>
      <c r="BM40" s="10">
        <f t="shared" si="24"/>
        <v>0</v>
      </c>
      <c r="BN40" s="10">
        <f t="shared" ref="BN40:DT40" si="25">IF((BN25/32.06/(BN24/55.845+BN27/58.693+BN28/63.546)*BN28/63.546/(BN24/55.845+BN27/58.693+BN28/63.546))&gt;1,1,(BN25/32.06/(BN24/55.845+BN27/58.693+BN28/63.546)*BN28/63.546/(BN24/55.845+BN27/58.693+BN28/63.546)))</f>
        <v>0</v>
      </c>
      <c r="BO40" s="10">
        <f t="shared" si="25"/>
        <v>0</v>
      </c>
      <c r="BP40" s="10">
        <f t="shared" si="25"/>
        <v>0</v>
      </c>
      <c r="BQ40" s="10">
        <f t="shared" si="25"/>
        <v>0</v>
      </c>
      <c r="BR40" s="10">
        <f t="shared" si="25"/>
        <v>0</v>
      </c>
      <c r="BS40" s="10">
        <f t="shared" si="25"/>
        <v>0</v>
      </c>
      <c r="BT40" s="10">
        <f t="shared" si="25"/>
        <v>0</v>
      </c>
      <c r="BU40" s="10">
        <f t="shared" si="25"/>
        <v>0</v>
      </c>
      <c r="BV40" s="10">
        <f t="shared" si="25"/>
        <v>0</v>
      </c>
      <c r="BW40" s="10">
        <f t="shared" si="25"/>
        <v>0</v>
      </c>
      <c r="BX40" s="10">
        <f t="shared" si="25"/>
        <v>0</v>
      </c>
      <c r="BY40" s="10">
        <f t="shared" si="25"/>
        <v>0</v>
      </c>
      <c r="BZ40" s="10">
        <f t="shared" si="25"/>
        <v>0</v>
      </c>
      <c r="CA40" s="10">
        <f t="shared" si="25"/>
        <v>0</v>
      </c>
      <c r="CB40" s="10">
        <f t="shared" si="25"/>
        <v>0</v>
      </c>
      <c r="CC40" s="10">
        <f t="shared" si="25"/>
        <v>0</v>
      </c>
      <c r="CD40" s="10">
        <f t="shared" si="25"/>
        <v>0</v>
      </c>
      <c r="CE40" s="10">
        <f t="shared" si="25"/>
        <v>0</v>
      </c>
      <c r="CF40" s="10">
        <f t="shared" si="25"/>
        <v>0</v>
      </c>
      <c r="CG40" s="10">
        <f t="shared" si="25"/>
        <v>0</v>
      </c>
      <c r="CH40" s="10">
        <f t="shared" si="25"/>
        <v>0</v>
      </c>
      <c r="CI40" s="10">
        <f t="shared" si="25"/>
        <v>0</v>
      </c>
      <c r="CJ40" s="10">
        <f t="shared" si="25"/>
        <v>0</v>
      </c>
      <c r="CK40" s="10">
        <f t="shared" si="25"/>
        <v>0</v>
      </c>
      <c r="CL40" s="10">
        <f t="shared" si="25"/>
        <v>0</v>
      </c>
      <c r="CM40" s="10">
        <f t="shared" si="25"/>
        <v>0</v>
      </c>
      <c r="CN40" s="10">
        <f t="shared" si="25"/>
        <v>0</v>
      </c>
      <c r="CO40" s="10">
        <f t="shared" si="25"/>
        <v>0</v>
      </c>
      <c r="CP40" s="10">
        <f t="shared" si="25"/>
        <v>0</v>
      </c>
      <c r="CQ40" s="10">
        <f t="shared" si="25"/>
        <v>0</v>
      </c>
      <c r="CR40" s="10">
        <f t="shared" si="25"/>
        <v>0</v>
      </c>
      <c r="CS40" s="10">
        <f t="shared" si="25"/>
        <v>0</v>
      </c>
      <c r="CT40" s="10">
        <f t="shared" si="25"/>
        <v>0</v>
      </c>
      <c r="CU40" s="10">
        <f t="shared" si="25"/>
        <v>0</v>
      </c>
      <c r="CV40" s="10">
        <f t="shared" si="25"/>
        <v>0</v>
      </c>
      <c r="CW40" s="10">
        <f t="shared" si="25"/>
        <v>0</v>
      </c>
      <c r="CX40" s="10">
        <f t="shared" si="25"/>
        <v>0</v>
      </c>
      <c r="CY40" s="10">
        <f t="shared" si="25"/>
        <v>0</v>
      </c>
      <c r="CZ40" s="10">
        <f t="shared" si="25"/>
        <v>0</v>
      </c>
      <c r="DA40" s="10">
        <f t="shared" si="25"/>
        <v>0</v>
      </c>
      <c r="DB40" s="10">
        <f t="shared" si="25"/>
        <v>0</v>
      </c>
      <c r="DC40" s="10">
        <f t="shared" si="25"/>
        <v>0</v>
      </c>
      <c r="DD40" s="10">
        <f t="shared" si="25"/>
        <v>0</v>
      </c>
      <c r="DE40" s="10">
        <f t="shared" si="25"/>
        <v>0</v>
      </c>
      <c r="DF40" s="10">
        <f t="shared" si="25"/>
        <v>0</v>
      </c>
      <c r="DG40" s="10">
        <f t="shared" si="25"/>
        <v>0</v>
      </c>
      <c r="DH40" s="10">
        <f t="shared" si="25"/>
        <v>0</v>
      </c>
      <c r="DI40" s="10">
        <f t="shared" si="25"/>
        <v>0</v>
      </c>
      <c r="DJ40" s="10">
        <f t="shared" si="25"/>
        <v>0</v>
      </c>
      <c r="DK40" s="10">
        <f t="shared" si="25"/>
        <v>0</v>
      </c>
      <c r="DL40" s="10">
        <f t="shared" si="25"/>
        <v>0</v>
      </c>
      <c r="DM40" s="10">
        <f t="shared" si="25"/>
        <v>0</v>
      </c>
      <c r="DN40" s="10">
        <f t="shared" si="25"/>
        <v>0</v>
      </c>
      <c r="DO40" s="10">
        <f t="shared" si="25"/>
        <v>0</v>
      </c>
      <c r="DP40" s="10">
        <f t="shared" si="25"/>
        <v>0</v>
      </c>
      <c r="DQ40" s="10">
        <f t="shared" si="25"/>
        <v>0</v>
      </c>
      <c r="DR40" s="10">
        <f t="shared" si="25"/>
        <v>0</v>
      </c>
      <c r="DS40" s="10">
        <f t="shared" si="25"/>
        <v>0</v>
      </c>
      <c r="DT40" s="10">
        <f t="shared" si="25"/>
        <v>0</v>
      </c>
      <c r="DU40" s="10">
        <f>IF((DU25/32.06/(DU24/55.845+DU27/58.693+DU28/63.546)*DU28/63.546/(DU24/55.845+DU27/58.693+DU28/63.546))&gt;1,1,(DU25/32.06/(DU24/55.845+DU27/58.693+DU28/63.546)*DU28/63.546/(DU24/55.845+DU27/58.693+DU28/63.546)))</f>
        <v>0</v>
      </c>
    </row>
    <row r="41" spans="1:125" ht="18" x14ac:dyDescent="0.2">
      <c r="A41" s="2" t="s">
        <v>141</v>
      </c>
      <c r="B41" s="10">
        <f t="shared" ref="B41:BM41" si="26">IF((B24/55.845-(B25/32.06/(B24/55.845+B27/58.693+B28/63.546)*B24/55.845)-(B26/16/(B24/55.845+B27/58.693+B28/63.546)*B24/55.845))/(B24/55.845+B27/58.693+B28/63.546)&lt;0,0,(B24/55.845-(B25/32.06/(B24/55.845+B27/58.693+B28/63.546)*B24/55.845)-(B26/16/(B24/55.845+B27/58.693+B28/63.546)*B24/55.845))/(B24/55.845+B27/58.693+B28/63.546))</f>
        <v>0</v>
      </c>
      <c r="C41" s="10">
        <f t="shared" si="26"/>
        <v>0</v>
      </c>
      <c r="D41" s="10">
        <f t="shared" si="26"/>
        <v>0</v>
      </c>
      <c r="E41" s="10">
        <f t="shared" si="26"/>
        <v>0</v>
      </c>
      <c r="F41" s="10">
        <f t="shared" si="26"/>
        <v>0</v>
      </c>
      <c r="G41" s="10">
        <f t="shared" si="26"/>
        <v>0</v>
      </c>
      <c r="H41" s="10">
        <f t="shared" si="26"/>
        <v>0</v>
      </c>
      <c r="I41" s="10">
        <f t="shared" si="26"/>
        <v>0</v>
      </c>
      <c r="J41" s="10">
        <f t="shared" si="26"/>
        <v>0</v>
      </c>
      <c r="K41" s="10">
        <f t="shared" si="26"/>
        <v>0</v>
      </c>
      <c r="L41" s="10">
        <f t="shared" si="26"/>
        <v>0</v>
      </c>
      <c r="M41" s="10">
        <f t="shared" si="26"/>
        <v>0</v>
      </c>
      <c r="N41" s="10">
        <f t="shared" si="26"/>
        <v>0</v>
      </c>
      <c r="O41" s="10">
        <f t="shared" si="26"/>
        <v>0</v>
      </c>
      <c r="P41" s="10">
        <f t="shared" si="26"/>
        <v>0</v>
      </c>
      <c r="Q41" s="10">
        <f t="shared" si="26"/>
        <v>0</v>
      </c>
      <c r="R41" s="10">
        <f t="shared" si="26"/>
        <v>0</v>
      </c>
      <c r="S41" s="10">
        <f t="shared" si="26"/>
        <v>0</v>
      </c>
      <c r="T41" s="10">
        <f t="shared" si="26"/>
        <v>0</v>
      </c>
      <c r="U41" s="10">
        <f t="shared" si="26"/>
        <v>0</v>
      </c>
      <c r="V41" s="10">
        <f t="shared" si="26"/>
        <v>0</v>
      </c>
      <c r="W41" s="10">
        <f t="shared" si="26"/>
        <v>0</v>
      </c>
      <c r="X41" s="10">
        <f t="shared" si="26"/>
        <v>0</v>
      </c>
      <c r="Y41" s="10">
        <f t="shared" si="26"/>
        <v>0</v>
      </c>
      <c r="Z41" s="10">
        <f t="shared" si="26"/>
        <v>0</v>
      </c>
      <c r="AA41" s="10">
        <f t="shared" si="26"/>
        <v>0</v>
      </c>
      <c r="AB41" s="10">
        <f t="shared" si="26"/>
        <v>0</v>
      </c>
      <c r="AC41" s="10">
        <f t="shared" si="26"/>
        <v>0</v>
      </c>
      <c r="AD41" s="10">
        <f t="shared" si="26"/>
        <v>0</v>
      </c>
      <c r="AE41" s="10">
        <f t="shared" si="26"/>
        <v>0</v>
      </c>
      <c r="AF41" s="10">
        <f t="shared" si="26"/>
        <v>0</v>
      </c>
      <c r="AG41" s="10">
        <f t="shared" si="26"/>
        <v>0</v>
      </c>
      <c r="AH41" s="10">
        <f t="shared" si="26"/>
        <v>0</v>
      </c>
      <c r="AI41" s="10">
        <f t="shared" si="26"/>
        <v>0</v>
      </c>
      <c r="AJ41" s="10">
        <f t="shared" si="26"/>
        <v>0</v>
      </c>
      <c r="AK41" s="10">
        <f t="shared" si="26"/>
        <v>0</v>
      </c>
      <c r="AL41" s="10">
        <f t="shared" si="26"/>
        <v>0</v>
      </c>
      <c r="AM41" s="10">
        <f t="shared" si="26"/>
        <v>0</v>
      </c>
      <c r="AN41" s="10">
        <f t="shared" si="26"/>
        <v>0</v>
      </c>
      <c r="AO41" s="10">
        <f t="shared" si="26"/>
        <v>0</v>
      </c>
      <c r="AP41" s="10">
        <f t="shared" si="26"/>
        <v>0</v>
      </c>
      <c r="AQ41" s="10">
        <f t="shared" si="26"/>
        <v>0</v>
      </c>
      <c r="AR41" s="10">
        <f t="shared" si="26"/>
        <v>0</v>
      </c>
      <c r="AS41" s="10">
        <f t="shared" si="26"/>
        <v>0</v>
      </c>
      <c r="AT41" s="10">
        <f t="shared" si="26"/>
        <v>0</v>
      </c>
      <c r="AU41" s="10">
        <f t="shared" si="26"/>
        <v>0</v>
      </c>
      <c r="AV41" s="10">
        <f t="shared" si="26"/>
        <v>0</v>
      </c>
      <c r="AW41" s="10">
        <f t="shared" si="26"/>
        <v>0</v>
      </c>
      <c r="AX41" s="10">
        <f t="shared" si="26"/>
        <v>0</v>
      </c>
      <c r="AY41" s="10">
        <f t="shared" si="26"/>
        <v>0</v>
      </c>
      <c r="AZ41" s="10">
        <f t="shared" si="26"/>
        <v>0</v>
      </c>
      <c r="BA41" s="10">
        <f t="shared" si="26"/>
        <v>0</v>
      </c>
      <c r="BB41" s="10">
        <f t="shared" si="26"/>
        <v>0</v>
      </c>
      <c r="BC41" s="10">
        <f t="shared" si="26"/>
        <v>0</v>
      </c>
      <c r="BD41" s="10">
        <f t="shared" si="26"/>
        <v>0</v>
      </c>
      <c r="BE41" s="10">
        <f t="shared" si="26"/>
        <v>0</v>
      </c>
      <c r="BF41" s="10">
        <f t="shared" si="26"/>
        <v>0</v>
      </c>
      <c r="BG41" s="10">
        <f t="shared" si="26"/>
        <v>0</v>
      </c>
      <c r="BH41" s="10">
        <f t="shared" si="26"/>
        <v>0</v>
      </c>
      <c r="BI41" s="10">
        <f t="shared" si="26"/>
        <v>0</v>
      </c>
      <c r="BJ41" s="10">
        <f t="shared" si="26"/>
        <v>0</v>
      </c>
      <c r="BK41" s="10">
        <f t="shared" si="26"/>
        <v>0</v>
      </c>
      <c r="BL41" s="10">
        <f t="shared" si="26"/>
        <v>0</v>
      </c>
      <c r="BM41" s="10">
        <f t="shared" si="26"/>
        <v>0</v>
      </c>
      <c r="BN41" s="10">
        <f t="shared" ref="BN41:DT41" si="27">IF((BN24/55.845-(BN25/32.06/(BN24/55.845+BN27/58.693+BN28/63.546)*BN24/55.845)-(BN26/16/(BN24/55.845+BN27/58.693+BN28/63.546)*BN24/55.845))/(BN24/55.845+BN27/58.693+BN28/63.546)&lt;0,0,(BN24/55.845-(BN25/32.06/(BN24/55.845+BN27/58.693+BN28/63.546)*BN24/55.845)-(BN26/16/(BN24/55.845+BN27/58.693+BN28/63.546)*BN24/55.845))/(BN24/55.845+BN27/58.693+BN28/63.546))</f>
        <v>0</v>
      </c>
      <c r="BO41" s="10">
        <f t="shared" si="27"/>
        <v>0</v>
      </c>
      <c r="BP41" s="10">
        <f t="shared" si="27"/>
        <v>0</v>
      </c>
      <c r="BQ41" s="10">
        <f t="shared" si="27"/>
        <v>0</v>
      </c>
      <c r="BR41" s="10">
        <f t="shared" si="27"/>
        <v>0</v>
      </c>
      <c r="BS41" s="10">
        <f t="shared" si="27"/>
        <v>0</v>
      </c>
      <c r="BT41" s="10">
        <f t="shared" si="27"/>
        <v>0</v>
      </c>
      <c r="BU41" s="10">
        <f t="shared" si="27"/>
        <v>0</v>
      </c>
      <c r="BV41" s="10">
        <f t="shared" si="27"/>
        <v>0</v>
      </c>
      <c r="BW41" s="10">
        <f t="shared" si="27"/>
        <v>0</v>
      </c>
      <c r="BX41" s="10">
        <f t="shared" si="27"/>
        <v>0</v>
      </c>
      <c r="BY41" s="10">
        <f t="shared" si="27"/>
        <v>0</v>
      </c>
      <c r="BZ41" s="10">
        <f t="shared" si="27"/>
        <v>0</v>
      </c>
      <c r="CA41" s="10">
        <f t="shared" si="27"/>
        <v>0</v>
      </c>
      <c r="CB41" s="10">
        <f t="shared" si="27"/>
        <v>0</v>
      </c>
      <c r="CC41" s="10">
        <f t="shared" si="27"/>
        <v>0</v>
      </c>
      <c r="CD41" s="10">
        <f t="shared" si="27"/>
        <v>0</v>
      </c>
      <c r="CE41" s="10">
        <f t="shared" si="27"/>
        <v>0</v>
      </c>
      <c r="CF41" s="10">
        <f t="shared" si="27"/>
        <v>0</v>
      </c>
      <c r="CG41" s="10">
        <f t="shared" si="27"/>
        <v>0</v>
      </c>
      <c r="CH41" s="10">
        <f t="shared" si="27"/>
        <v>0</v>
      </c>
      <c r="CI41" s="10">
        <f t="shared" si="27"/>
        <v>0</v>
      </c>
      <c r="CJ41" s="10">
        <f t="shared" si="27"/>
        <v>0</v>
      </c>
      <c r="CK41" s="10">
        <f t="shared" si="27"/>
        <v>0</v>
      </c>
      <c r="CL41" s="10">
        <f t="shared" si="27"/>
        <v>0</v>
      </c>
      <c r="CM41" s="10">
        <f t="shared" si="27"/>
        <v>0</v>
      </c>
      <c r="CN41" s="10">
        <f t="shared" si="27"/>
        <v>0</v>
      </c>
      <c r="CO41" s="10">
        <f t="shared" si="27"/>
        <v>0</v>
      </c>
      <c r="CP41" s="10">
        <f t="shared" si="27"/>
        <v>0</v>
      </c>
      <c r="CQ41" s="10">
        <f t="shared" si="27"/>
        <v>0</v>
      </c>
      <c r="CR41" s="10">
        <f t="shared" si="27"/>
        <v>0</v>
      </c>
      <c r="CS41" s="10">
        <f t="shared" si="27"/>
        <v>0</v>
      </c>
      <c r="CT41" s="10">
        <f t="shared" si="27"/>
        <v>0</v>
      </c>
      <c r="CU41" s="10">
        <f t="shared" si="27"/>
        <v>0</v>
      </c>
      <c r="CV41" s="10">
        <f t="shared" si="27"/>
        <v>0</v>
      </c>
      <c r="CW41" s="10">
        <f t="shared" si="27"/>
        <v>0</v>
      </c>
      <c r="CX41" s="10">
        <f t="shared" si="27"/>
        <v>0</v>
      </c>
      <c r="CY41" s="10">
        <f t="shared" si="27"/>
        <v>0</v>
      </c>
      <c r="CZ41" s="10">
        <f t="shared" si="27"/>
        <v>0</v>
      </c>
      <c r="DA41" s="10">
        <f t="shared" si="27"/>
        <v>0</v>
      </c>
      <c r="DB41" s="10">
        <f t="shared" si="27"/>
        <v>0</v>
      </c>
      <c r="DC41" s="10">
        <f t="shared" si="27"/>
        <v>0</v>
      </c>
      <c r="DD41" s="10">
        <f t="shared" si="27"/>
        <v>0</v>
      </c>
      <c r="DE41" s="10">
        <f t="shared" si="27"/>
        <v>0</v>
      </c>
      <c r="DF41" s="10">
        <f t="shared" si="27"/>
        <v>0</v>
      </c>
      <c r="DG41" s="10">
        <f t="shared" si="27"/>
        <v>0</v>
      </c>
      <c r="DH41" s="10">
        <f t="shared" si="27"/>
        <v>0</v>
      </c>
      <c r="DI41" s="10">
        <f t="shared" si="27"/>
        <v>0</v>
      </c>
      <c r="DJ41" s="10">
        <f t="shared" si="27"/>
        <v>0</v>
      </c>
      <c r="DK41" s="10">
        <f t="shared" si="27"/>
        <v>0</v>
      </c>
      <c r="DL41" s="10">
        <f t="shared" si="27"/>
        <v>0</v>
      </c>
      <c r="DM41" s="10">
        <f t="shared" si="27"/>
        <v>0</v>
      </c>
      <c r="DN41" s="10">
        <f t="shared" si="27"/>
        <v>0</v>
      </c>
      <c r="DO41" s="10">
        <f t="shared" si="27"/>
        <v>0</v>
      </c>
      <c r="DP41" s="10">
        <f t="shared" si="27"/>
        <v>0</v>
      </c>
      <c r="DQ41" s="10">
        <f t="shared" si="27"/>
        <v>0</v>
      </c>
      <c r="DR41" s="10">
        <f t="shared" si="27"/>
        <v>8.0059373321480401E-2</v>
      </c>
      <c r="DS41" s="10">
        <f t="shared" si="27"/>
        <v>0.21863331320967705</v>
      </c>
      <c r="DT41" s="10">
        <f t="shared" si="27"/>
        <v>4.2501369339270442E-2</v>
      </c>
      <c r="DU41" s="10">
        <f>IF((DU24/55.845-(DU25/32.06/(DU24/55.845+DU27/58.693+DU28/63.546)*DU24/55.845)-(DU26/16/(DU24/55.845+DU27/58.693+DU28/63.546)*DU24/55.845))/(DU24/55.845+DU27/58.693+DU28/63.546)&lt;0,0,(DU24/55.845-(DU25/32.06/(DU24/55.845+DU27/58.693+DU28/63.546)*DU24/55.845)-(DU26/16/(DU24/55.845+DU27/58.693+DU28/63.546)*DU24/55.845))/(DU24/55.845+DU27/58.693+DU28/63.546))</f>
        <v>0.55681021344472792</v>
      </c>
    </row>
    <row r="43" spans="1:125" x14ac:dyDescent="0.2">
      <c r="A43" s="8" t="s">
        <v>146</v>
      </c>
    </row>
    <row r="44" spans="1:125" x14ac:dyDescent="0.2">
      <c r="A44" s="16" t="s">
        <v>147</v>
      </c>
      <c r="B44" s="17">
        <f t="shared" ref="B44:BM44" si="28">EXP(13.81-5311/(B4+273.15)+0.17*B33+0.21*B35-4.42*B32-4.35*B34+4.3*B36-2.4*B37-9.7*B36*B33-315*B5/(B4+273.15)+LN(B38)-353/(B4+273.15)*B39*B39+2026/(B4+273.15)*B41*B41+3433/(B4+273.15)*B40*B40+3541/(B4+273.15)*B39*B41+14561/(B4+273.15)*B39*B40-9987/(B4+273.15)*B41*B40)</f>
        <v>2690.6975773574964</v>
      </c>
      <c r="C44" s="17">
        <f t="shared" si="28"/>
        <v>2697.3011576737908</v>
      </c>
      <c r="D44" s="17">
        <f t="shared" si="28"/>
        <v>3819.2452514496576</v>
      </c>
      <c r="E44" s="17">
        <f t="shared" si="28"/>
        <v>3854.1229991508681</v>
      </c>
      <c r="F44" s="17">
        <f t="shared" si="28"/>
        <v>2650.9573792489391</v>
      </c>
      <c r="G44" s="17">
        <f t="shared" si="28"/>
        <v>3277.548592337952</v>
      </c>
      <c r="H44" s="17">
        <f t="shared" si="28"/>
        <v>2596.9614439220791</v>
      </c>
      <c r="I44" s="17">
        <f t="shared" si="28"/>
        <v>2960.6189981703014</v>
      </c>
      <c r="J44" s="17">
        <f t="shared" si="28"/>
        <v>5041.5324101337965</v>
      </c>
      <c r="K44" s="17">
        <f t="shared" si="28"/>
        <v>4392.1336824950868</v>
      </c>
      <c r="L44" s="17">
        <f t="shared" si="28"/>
        <v>2169.7383797992497</v>
      </c>
      <c r="M44" s="17">
        <f t="shared" si="28"/>
        <v>4642.0392504661158</v>
      </c>
      <c r="N44" s="17">
        <f t="shared" si="28"/>
        <v>5550.302073583608</v>
      </c>
      <c r="O44" s="17">
        <f t="shared" si="28"/>
        <v>1674.9672045976436</v>
      </c>
      <c r="P44" s="17">
        <f t="shared" si="28"/>
        <v>1651.0039519729457</v>
      </c>
      <c r="Q44" s="17">
        <f t="shared" si="28"/>
        <v>1654.9009706083627</v>
      </c>
      <c r="R44" s="17">
        <f t="shared" si="28"/>
        <v>1581.3656951883461</v>
      </c>
      <c r="S44" s="17">
        <f t="shared" si="28"/>
        <v>1895.286579737256</v>
      </c>
      <c r="T44" s="17">
        <f t="shared" si="28"/>
        <v>1459.2115765155288</v>
      </c>
      <c r="U44" s="17">
        <f t="shared" si="28"/>
        <v>2229.8560756258162</v>
      </c>
      <c r="V44" s="17">
        <f t="shared" si="28"/>
        <v>2241.716696234872</v>
      </c>
      <c r="W44" s="17">
        <f t="shared" si="28"/>
        <v>2148.2396034303247</v>
      </c>
      <c r="X44" s="17">
        <f t="shared" si="28"/>
        <v>1711.0373494178391</v>
      </c>
      <c r="Y44" s="17">
        <f t="shared" si="28"/>
        <v>2061.6963360596314</v>
      </c>
      <c r="Z44" s="17">
        <f t="shared" si="28"/>
        <v>2239.0701933035834</v>
      </c>
      <c r="AA44" s="17">
        <f t="shared" si="28"/>
        <v>2201.676275544296</v>
      </c>
      <c r="AB44" s="17">
        <f t="shared" si="28"/>
        <v>2192.8916527150204</v>
      </c>
      <c r="AC44" s="17">
        <f t="shared" si="28"/>
        <v>1597.8872539894901</v>
      </c>
      <c r="AD44" s="17">
        <f t="shared" si="28"/>
        <v>1960.3977443705901</v>
      </c>
      <c r="AE44" s="17">
        <f t="shared" si="28"/>
        <v>2144.5579247618984</v>
      </c>
      <c r="AF44" s="17">
        <f t="shared" si="28"/>
        <v>2108.2124118905981</v>
      </c>
      <c r="AG44" s="17">
        <f t="shared" si="28"/>
        <v>2115.0169580330676</v>
      </c>
      <c r="AH44" s="17">
        <f t="shared" si="28"/>
        <v>2111.3742808355792</v>
      </c>
      <c r="AI44" s="17">
        <f t="shared" si="28"/>
        <v>1548.6809287373765</v>
      </c>
      <c r="AJ44" s="17">
        <f t="shared" si="28"/>
        <v>1898.7484116900805</v>
      </c>
      <c r="AK44" s="17">
        <f t="shared" si="28"/>
        <v>1787.5306154302386</v>
      </c>
      <c r="AL44" s="17">
        <f t="shared" si="28"/>
        <v>1769.2498486878258</v>
      </c>
      <c r="AM44" s="17">
        <f t="shared" si="28"/>
        <v>1742.9603982946364</v>
      </c>
      <c r="AN44" s="17">
        <f t="shared" si="28"/>
        <v>1390.4422636008367</v>
      </c>
      <c r="AO44" s="17">
        <f t="shared" si="28"/>
        <v>1734.1140549748427</v>
      </c>
      <c r="AP44" s="17">
        <f t="shared" si="28"/>
        <v>4172.9604354848434</v>
      </c>
      <c r="AQ44" s="17">
        <f t="shared" si="28"/>
        <v>4134.8331342322563</v>
      </c>
      <c r="AR44" s="17">
        <f t="shared" si="28"/>
        <v>4159.9907842758485</v>
      </c>
      <c r="AS44" s="17">
        <f t="shared" si="28"/>
        <v>4119.6997332282808</v>
      </c>
      <c r="AT44" s="17">
        <f t="shared" si="28"/>
        <v>3082.994323263938</v>
      </c>
      <c r="AU44" s="17">
        <f t="shared" si="28"/>
        <v>4374.371112051841</v>
      </c>
      <c r="AV44" s="17">
        <f t="shared" si="28"/>
        <v>3688.0537821873581</v>
      </c>
      <c r="AW44" s="17">
        <f t="shared" si="28"/>
        <v>1893.8771449670867</v>
      </c>
      <c r="AX44" s="17">
        <f t="shared" si="28"/>
        <v>1572.18278783868</v>
      </c>
      <c r="AY44" s="17">
        <f t="shared" si="28"/>
        <v>2174.6137481095598</v>
      </c>
      <c r="AZ44" s="17">
        <f t="shared" si="28"/>
        <v>1885.7914154728076</v>
      </c>
      <c r="BA44" s="17">
        <f t="shared" si="28"/>
        <v>2344.3126975183613</v>
      </c>
      <c r="BB44" s="17">
        <f t="shared" si="28"/>
        <v>2144.7503338832244</v>
      </c>
      <c r="BC44" s="17">
        <f t="shared" si="28"/>
        <v>1729.5527168041806</v>
      </c>
      <c r="BD44" s="17">
        <f t="shared" si="28"/>
        <v>4236.1788225215359</v>
      </c>
      <c r="BE44" s="17">
        <f t="shared" si="28"/>
        <v>2517.6185917753542</v>
      </c>
      <c r="BF44" s="17">
        <f t="shared" si="28"/>
        <v>2454.7140346402439</v>
      </c>
      <c r="BG44" s="17">
        <f t="shared" si="28"/>
        <v>3253.4316946514914</v>
      </c>
      <c r="BH44" s="17">
        <f t="shared" si="28"/>
        <v>3202.76206151822</v>
      </c>
      <c r="BI44" s="17">
        <f t="shared" si="28"/>
        <v>2563.4371803171584</v>
      </c>
      <c r="BJ44" s="17">
        <f t="shared" si="28"/>
        <v>5604.8734941662497</v>
      </c>
      <c r="BK44" s="17">
        <f t="shared" si="28"/>
        <v>2905.0179256086449</v>
      </c>
      <c r="BL44" s="17">
        <f t="shared" si="28"/>
        <v>1710.3812735999886</v>
      </c>
      <c r="BM44" s="17">
        <f t="shared" si="28"/>
        <v>1630.1696233393175</v>
      </c>
      <c r="BN44" s="17">
        <f t="shared" ref="BN44:DQ44" si="29">EXP(13.81-5311/(BN4+273.15)+0.17*BN33+0.21*BN35-4.42*BN32-4.35*BN34+4.3*BN36-2.4*BN37-9.7*BN36*BN33-315*BN5/(BN4+273.15)+LN(BN38)-353/(BN4+273.15)*BN39*BN39+2026/(BN4+273.15)*BN41*BN41+3433/(BN4+273.15)*BN40*BN40+3541/(BN4+273.15)*BN39*BN41+14561/(BN4+273.15)*BN39*BN40-9987/(BN4+273.15)*BN41*BN40)</f>
        <v>1466.2223026670636</v>
      </c>
      <c r="BO44" s="17">
        <f t="shared" si="29"/>
        <v>1660.8488734379587</v>
      </c>
      <c r="BP44" s="17">
        <f t="shared" si="29"/>
        <v>1901.6804467955956</v>
      </c>
      <c r="BQ44" s="17">
        <f t="shared" si="29"/>
        <v>2044.7430349284143</v>
      </c>
      <c r="BR44" s="17">
        <f t="shared" si="29"/>
        <v>2153.422370668547</v>
      </c>
      <c r="BS44" s="17">
        <f t="shared" si="29"/>
        <v>3012.3983257294262</v>
      </c>
      <c r="BT44" s="17">
        <f t="shared" si="29"/>
        <v>5955.4182004501026</v>
      </c>
      <c r="BU44" s="17">
        <f t="shared" si="29"/>
        <v>1523.4467727012186</v>
      </c>
      <c r="BV44" s="17">
        <f t="shared" si="29"/>
        <v>1235.7293803490461</v>
      </c>
      <c r="BW44" s="17">
        <f t="shared" si="29"/>
        <v>1221.071766165732</v>
      </c>
      <c r="BX44" s="17">
        <f t="shared" si="29"/>
        <v>1119.6385787947961</v>
      </c>
      <c r="BY44" s="17">
        <f t="shared" si="29"/>
        <v>1120.315355409429</v>
      </c>
      <c r="BZ44" s="17">
        <f t="shared" si="29"/>
        <v>1106.976432397526</v>
      </c>
      <c r="CA44" s="17">
        <f t="shared" si="29"/>
        <v>926.91595227400546</v>
      </c>
      <c r="CB44" s="17">
        <f t="shared" si="29"/>
        <v>880.94146084802435</v>
      </c>
      <c r="CC44" s="17">
        <f t="shared" si="29"/>
        <v>2475.7569321300148</v>
      </c>
      <c r="CD44" s="17">
        <f t="shared" si="29"/>
        <v>2378.8191368416838</v>
      </c>
      <c r="CE44" s="17">
        <f t="shared" si="29"/>
        <v>1685.8218832958369</v>
      </c>
      <c r="CF44" s="17">
        <f t="shared" si="29"/>
        <v>1664.9102103252742</v>
      </c>
      <c r="CG44" s="17">
        <f t="shared" si="29"/>
        <v>1634.8010866529123</v>
      </c>
      <c r="CH44" s="17">
        <f t="shared" si="29"/>
        <v>2923.2779263537673</v>
      </c>
      <c r="CI44" s="17">
        <f t="shared" si="29"/>
        <v>2554.3422299890162</v>
      </c>
      <c r="CJ44" s="17">
        <f t="shared" si="29"/>
        <v>2076.5170537912254</v>
      </c>
      <c r="CK44" s="17">
        <f t="shared" si="29"/>
        <v>2042.8707555360759</v>
      </c>
      <c r="CL44" s="17">
        <f t="shared" si="29"/>
        <v>2425.3010754656152</v>
      </c>
      <c r="CM44" s="17">
        <f t="shared" si="29"/>
        <v>3231.5863657376917</v>
      </c>
      <c r="CN44" s="17">
        <f t="shared" si="29"/>
        <v>3055.8286602780618</v>
      </c>
      <c r="CO44" s="17">
        <f t="shared" si="29"/>
        <v>2188.2782337264539</v>
      </c>
      <c r="CP44" s="17">
        <f t="shared" si="29"/>
        <v>2386.0693561220596</v>
      </c>
      <c r="CQ44" s="17">
        <f t="shared" si="29"/>
        <v>1948.1984319903511</v>
      </c>
      <c r="CR44" s="17">
        <f t="shared" si="29"/>
        <v>1818.6142853411698</v>
      </c>
      <c r="CS44" s="17">
        <f t="shared" si="29"/>
        <v>1487.2786716581757</v>
      </c>
      <c r="CT44" s="17">
        <f t="shared" si="29"/>
        <v>1573.9654416280071</v>
      </c>
      <c r="CU44" s="17">
        <f t="shared" si="29"/>
        <v>1464.8755929383726</v>
      </c>
      <c r="CV44" s="17">
        <f t="shared" si="29"/>
        <v>1541.9920661095196</v>
      </c>
      <c r="CW44" s="17">
        <f t="shared" si="29"/>
        <v>1529.053374767069</v>
      </c>
      <c r="CX44" s="17">
        <f t="shared" si="29"/>
        <v>1550.418197294925</v>
      </c>
      <c r="CY44" s="17">
        <f t="shared" si="29"/>
        <v>1535.1200009325632</v>
      </c>
      <c r="CZ44" s="17">
        <f t="shared" si="29"/>
        <v>1514.1794714226846</v>
      </c>
      <c r="DA44" s="17">
        <f t="shared" si="29"/>
        <v>1546.1271753467736</v>
      </c>
      <c r="DB44" s="17">
        <f t="shared" si="29"/>
        <v>1290.0438442024256</v>
      </c>
      <c r="DC44" s="17">
        <f t="shared" si="29"/>
        <v>1573.7829086705817</v>
      </c>
      <c r="DD44" s="17">
        <f t="shared" si="29"/>
        <v>1353.8824313915752</v>
      </c>
      <c r="DE44" s="17">
        <f t="shared" si="29"/>
        <v>1325.9420114916891</v>
      </c>
      <c r="DF44" s="17">
        <f t="shared" si="29"/>
        <v>1520.9321584014399</v>
      </c>
      <c r="DG44" s="17">
        <f t="shared" si="29"/>
        <v>1519.5660442371345</v>
      </c>
      <c r="DH44" s="17">
        <f t="shared" si="29"/>
        <v>1453.0944680641901</v>
      </c>
      <c r="DI44" s="17">
        <f t="shared" si="29"/>
        <v>1390.0571391246706</v>
      </c>
      <c r="DJ44" s="17">
        <f t="shared" si="29"/>
        <v>1547.7614315622175</v>
      </c>
      <c r="DK44" s="17">
        <f t="shared" si="29"/>
        <v>1520.1944056795533</v>
      </c>
      <c r="DL44" s="17">
        <f t="shared" si="29"/>
        <v>1145.2990886756818</v>
      </c>
      <c r="DM44" s="17">
        <f t="shared" si="29"/>
        <v>1106.7551890125787</v>
      </c>
      <c r="DN44" s="17">
        <f t="shared" si="29"/>
        <v>1094.4946933327285</v>
      </c>
      <c r="DO44" s="17">
        <f t="shared" si="29"/>
        <v>1082.1670846725638</v>
      </c>
      <c r="DP44" s="17">
        <f t="shared" si="29"/>
        <v>1076.3752736193151</v>
      </c>
      <c r="DQ44" s="17">
        <f t="shared" si="29"/>
        <v>1067.7417928170198</v>
      </c>
      <c r="DR44" s="17">
        <f>EXP(13.81-5311/(DR4+273.15)+0.17*DR33+0.21*DR35-4.42*DR32-4.35*DR34+4.3*DR36-2.4*DR37-9.7*DR36*DR33-315*DR5/(DR4+273.15)+LN(DR38)-353/(DR4+273.15)*DR39*DR39+2026/(DR4+273.15)*DR41*DR41+3433/(DR4+273.15)*DR40*DR40+3541/(DR4+273.15)*DR39*DR41+14561/(DR4+273.15)*DR39*DR40-9987/(DR4+273.15)*DR41*DR40)</f>
        <v>2997.1774691543928</v>
      </c>
      <c r="DS44" s="17">
        <f>EXP(13.81-5311/(DS4+273.15)+0.17*DS33+0.21*DS35-4.42*DS32-4.35*DS34+4.3*DS36-2.4*DS37-9.7*DS36*DS33-315*DS5/(DS4+273.15)+LN(DS38)-353/(DS4+273.15)*DS39*DS39+2026/(DS4+273.15)*DS41*DS41+3433/(DS4+273.15)*DS40*DS40+3541/(DS4+273.15)*DS39*DS41+14561/(DS4+273.15)*DS39*DS40-9987/(DS4+273.15)*DS41*DS40)</f>
        <v>2407.6523590534116</v>
      </c>
      <c r="DT44" s="17">
        <f>EXP(13.81-5311/(DT4+273.15)+0.17*DT33+0.21*DT35-4.42*DT32-4.35*DT34+4.3*DT36-2.4*DT37-9.7*DT36*DT33-315*DT5/(DT4+273.15)+LN(DT38)-353/(DT4+273.15)*DT39*DT39+2026/(DT4+273.15)*DT41*DT41+3433/(DT4+273.15)*DT40*DT40+3541/(DT4+273.15)*DT39*DT41+14561/(DT4+273.15)*DT39*DT40-9987/(DT4+273.15)*DT41*DT40)</f>
        <v>3075.879896332799</v>
      </c>
      <c r="DU44" s="17">
        <f>EXP(13.81-5311/(DU4+273.15)+0.17*DU33+0.21*DU35-4.42*DU32-4.35*DU34+4.3*DU36-2.4*DU37-9.7*DU36*DU33-315*DU5/(DU4+273.15)+LN(DU38)-353/(DU4+273.15)*DU39*DU39+2026/(DU4+273.15)*DU41*DU41+3433/(DU4+273.15)*DU40*DU40+3541/(DU4+273.15)*DU39*DU41+14561/(DU4+273.15)*DU39*DU40-9987/(DU4+273.15)*DU41*DU40)</f>
        <v>7107.8884171879199</v>
      </c>
    </row>
    <row r="45" spans="1:125" x14ac:dyDescent="0.2">
      <c r="A45" s="16" t="s">
        <v>148</v>
      </c>
      <c r="B45" s="17">
        <f t="shared" ref="B45:BM45" si="30">EXP(14.03-5417/(B4+273.15)-4.6*B32-4.49*B34+4.24*B36-2.53*B37-9.2*B36*B33-320*B5/(B4+273.15)+LN(B38)+2051/(B4+273.15)*B41*B41+16080/(B4+273.15)*B39*B40)</f>
        <v>2712.5776930806451</v>
      </c>
      <c r="C45" s="17">
        <f t="shared" si="30"/>
        <v>2718.5072176422523</v>
      </c>
      <c r="D45" s="17">
        <f t="shared" si="30"/>
        <v>3852.3149170869856</v>
      </c>
      <c r="E45" s="17">
        <f t="shared" si="30"/>
        <v>3878.342683434837</v>
      </c>
      <c r="F45" s="17">
        <f t="shared" si="30"/>
        <v>2650.0886250101366</v>
      </c>
      <c r="G45" s="17">
        <f t="shared" si="30"/>
        <v>3283.2561262238701</v>
      </c>
      <c r="H45" s="17">
        <f t="shared" si="30"/>
        <v>2594.8540995713433</v>
      </c>
      <c r="I45" s="17">
        <f t="shared" si="30"/>
        <v>2961.2911056747571</v>
      </c>
      <c r="J45" s="17">
        <f t="shared" si="30"/>
        <v>5115.8344874673076</v>
      </c>
      <c r="K45" s="17">
        <f t="shared" si="30"/>
        <v>4456.4543979660839</v>
      </c>
      <c r="L45" s="17">
        <f t="shared" si="30"/>
        <v>2175.6007261840282</v>
      </c>
      <c r="M45" s="17">
        <f t="shared" si="30"/>
        <v>4711.9828793200822</v>
      </c>
      <c r="N45" s="17">
        <f t="shared" si="30"/>
        <v>5631.8864646842867</v>
      </c>
      <c r="O45" s="17">
        <f t="shared" si="30"/>
        <v>1662.0209737952782</v>
      </c>
      <c r="P45" s="17">
        <f t="shared" si="30"/>
        <v>1638.1998659356193</v>
      </c>
      <c r="Q45" s="17">
        <f t="shared" si="30"/>
        <v>1641.8775165545549</v>
      </c>
      <c r="R45" s="17">
        <f t="shared" si="30"/>
        <v>1567.6645347268129</v>
      </c>
      <c r="S45" s="17">
        <f t="shared" si="30"/>
        <v>1884.507500199878</v>
      </c>
      <c r="T45" s="17">
        <f t="shared" si="30"/>
        <v>1444.838779351029</v>
      </c>
      <c r="U45" s="17">
        <f t="shared" si="30"/>
        <v>2219.5863456015531</v>
      </c>
      <c r="V45" s="17">
        <f t="shared" si="30"/>
        <v>2231.520079787349</v>
      </c>
      <c r="W45" s="17">
        <f t="shared" si="30"/>
        <v>2136.8509269988008</v>
      </c>
      <c r="X45" s="17">
        <f t="shared" si="30"/>
        <v>1695.1914438208985</v>
      </c>
      <c r="Y45" s="17">
        <f t="shared" si="30"/>
        <v>2049.3598014011513</v>
      </c>
      <c r="Z45" s="17">
        <f t="shared" si="30"/>
        <v>2235.4289263971004</v>
      </c>
      <c r="AA45" s="17">
        <f t="shared" si="30"/>
        <v>2197.4026251572718</v>
      </c>
      <c r="AB45" s="17">
        <f t="shared" si="30"/>
        <v>2188.3275404534807</v>
      </c>
      <c r="AC45" s="17">
        <f t="shared" si="30"/>
        <v>1585.9796311477915</v>
      </c>
      <c r="AD45" s="17">
        <f t="shared" si="30"/>
        <v>1952.5456275514412</v>
      </c>
      <c r="AE45" s="17">
        <f t="shared" si="30"/>
        <v>2143.2916801808392</v>
      </c>
      <c r="AF45" s="17">
        <f t="shared" si="30"/>
        <v>2106.5627040462773</v>
      </c>
      <c r="AG45" s="17">
        <f t="shared" si="30"/>
        <v>2113.6792730714392</v>
      </c>
      <c r="AH45" s="17">
        <f t="shared" si="30"/>
        <v>2109.7153987299043</v>
      </c>
      <c r="AI45" s="17">
        <f t="shared" si="30"/>
        <v>1539.8853324511315</v>
      </c>
      <c r="AJ45" s="17">
        <f t="shared" si="30"/>
        <v>1894.1815146937668</v>
      </c>
      <c r="AK45" s="17">
        <f t="shared" si="30"/>
        <v>1783.7024171851961</v>
      </c>
      <c r="AL45" s="17">
        <f t="shared" si="30"/>
        <v>1765.2021944989772</v>
      </c>
      <c r="AM45" s="17">
        <f t="shared" si="30"/>
        <v>1738.5531650715229</v>
      </c>
      <c r="AN45" s="17">
        <f t="shared" si="30"/>
        <v>1382.0569694371572</v>
      </c>
      <c r="AO45" s="17">
        <f t="shared" si="30"/>
        <v>1729.5950976362824</v>
      </c>
      <c r="AP45" s="17">
        <f t="shared" si="30"/>
        <v>4194.6961534551101</v>
      </c>
      <c r="AQ45" s="17">
        <f t="shared" si="30"/>
        <v>4155.6189211716073</v>
      </c>
      <c r="AR45" s="17">
        <f t="shared" si="30"/>
        <v>4181.4207830128225</v>
      </c>
      <c r="AS45" s="17">
        <f t="shared" si="30"/>
        <v>4139.0165040197453</v>
      </c>
      <c r="AT45" s="17">
        <f t="shared" si="30"/>
        <v>3071.5254090466419</v>
      </c>
      <c r="AU45" s="17">
        <f t="shared" si="30"/>
        <v>4403.0843784075905</v>
      </c>
      <c r="AV45" s="17">
        <f t="shared" si="30"/>
        <v>3694.2835286794384</v>
      </c>
      <c r="AW45" s="17">
        <f t="shared" si="30"/>
        <v>1893.7575979105052</v>
      </c>
      <c r="AX45" s="17">
        <f t="shared" si="30"/>
        <v>1567.2754577262247</v>
      </c>
      <c r="AY45" s="17">
        <f t="shared" si="30"/>
        <v>2184.1280707906781</v>
      </c>
      <c r="AZ45" s="17">
        <f t="shared" si="30"/>
        <v>1891.9525937959536</v>
      </c>
      <c r="BA45" s="17">
        <f t="shared" si="30"/>
        <v>2358.6966353254943</v>
      </c>
      <c r="BB45" s="17">
        <f t="shared" si="30"/>
        <v>2158.7616995831268</v>
      </c>
      <c r="BC45" s="17">
        <f t="shared" si="30"/>
        <v>1731.7271775576294</v>
      </c>
      <c r="BD45" s="17">
        <f t="shared" si="30"/>
        <v>4314.3725406500535</v>
      </c>
      <c r="BE45" s="17">
        <f t="shared" si="30"/>
        <v>2544.7120193983496</v>
      </c>
      <c r="BF45" s="17">
        <f t="shared" si="30"/>
        <v>2473.2141571208849</v>
      </c>
      <c r="BG45" s="17">
        <f t="shared" si="30"/>
        <v>3288.0327295096818</v>
      </c>
      <c r="BH45" s="17">
        <f t="shared" si="30"/>
        <v>3232.1734790372561</v>
      </c>
      <c r="BI45" s="17">
        <f t="shared" si="30"/>
        <v>2579.7214479367099</v>
      </c>
      <c r="BJ45" s="17">
        <f t="shared" si="30"/>
        <v>5719.1884010650401</v>
      </c>
      <c r="BK45" s="17">
        <f t="shared" si="30"/>
        <v>2931.2831463207071</v>
      </c>
      <c r="BL45" s="17">
        <f t="shared" si="30"/>
        <v>1716.3010932722705</v>
      </c>
      <c r="BM45" s="17">
        <f t="shared" si="30"/>
        <v>1629.2434457252373</v>
      </c>
      <c r="BN45" s="17">
        <f t="shared" ref="BN45:DQ45" si="31">EXP(14.03-5417/(BN4+273.15)-4.6*BN32-4.49*BN34+4.24*BN36-2.53*BN37-9.2*BN36*BN33-320*BN5/(BN4+273.15)+LN(BN38)+2051/(BN4+273.15)*BN41*BN41+16080/(BN4+273.15)*BN39*BN40)</f>
        <v>1462.8955757761239</v>
      </c>
      <c r="BO45" s="17">
        <f t="shared" si="31"/>
        <v>1660.1496227044056</v>
      </c>
      <c r="BP45" s="17">
        <f t="shared" si="31"/>
        <v>1905.7915112475534</v>
      </c>
      <c r="BQ45" s="17">
        <f t="shared" si="31"/>
        <v>2050.1492052649432</v>
      </c>
      <c r="BR45" s="17">
        <f t="shared" si="31"/>
        <v>2162.5944951238989</v>
      </c>
      <c r="BS45" s="17">
        <f t="shared" si="31"/>
        <v>3040.9660802626022</v>
      </c>
      <c r="BT45" s="17">
        <f t="shared" si="31"/>
        <v>6075.041628819321</v>
      </c>
      <c r="BU45" s="17">
        <f t="shared" si="31"/>
        <v>1534.2396364650424</v>
      </c>
      <c r="BV45" s="17">
        <f t="shared" si="31"/>
        <v>1238.3106514543013</v>
      </c>
      <c r="BW45" s="17">
        <f t="shared" si="31"/>
        <v>1223.1742458323715</v>
      </c>
      <c r="BX45" s="17">
        <f t="shared" si="31"/>
        <v>1120.2706663506574</v>
      </c>
      <c r="BY45" s="17">
        <f t="shared" si="31"/>
        <v>1120.8810964896147</v>
      </c>
      <c r="BZ45" s="17">
        <f t="shared" si="31"/>
        <v>1107.7201534045237</v>
      </c>
      <c r="CA45" s="17">
        <f t="shared" si="31"/>
        <v>923.33180408425176</v>
      </c>
      <c r="CB45" s="17">
        <f t="shared" si="31"/>
        <v>879.12188782822409</v>
      </c>
      <c r="CC45" s="17">
        <f t="shared" si="31"/>
        <v>2497.7384853382946</v>
      </c>
      <c r="CD45" s="17">
        <f t="shared" si="31"/>
        <v>2397.7128017840814</v>
      </c>
      <c r="CE45" s="17">
        <f t="shared" si="31"/>
        <v>1687.9487390677832</v>
      </c>
      <c r="CF45" s="17">
        <f t="shared" si="31"/>
        <v>1666.835281086635</v>
      </c>
      <c r="CG45" s="17">
        <f t="shared" si="31"/>
        <v>1636.6097437905521</v>
      </c>
      <c r="CH45" s="17">
        <f t="shared" si="31"/>
        <v>2956.8774765480612</v>
      </c>
      <c r="CI45" s="17">
        <f t="shared" si="31"/>
        <v>2578.1771926753649</v>
      </c>
      <c r="CJ45" s="17">
        <f t="shared" si="31"/>
        <v>2087.6553385701513</v>
      </c>
      <c r="CK45" s="17">
        <f t="shared" si="31"/>
        <v>2051.8201944950583</v>
      </c>
      <c r="CL45" s="17">
        <f t="shared" si="31"/>
        <v>2447.2348196357334</v>
      </c>
      <c r="CM45" s="17">
        <f t="shared" si="31"/>
        <v>3273.7381870851268</v>
      </c>
      <c r="CN45" s="17">
        <f t="shared" si="31"/>
        <v>3089.6199127491586</v>
      </c>
      <c r="CO45" s="17">
        <f t="shared" si="31"/>
        <v>2199.4785142934384</v>
      </c>
      <c r="CP45" s="17">
        <f t="shared" si="31"/>
        <v>2400.4343224381023</v>
      </c>
      <c r="CQ45" s="17">
        <f t="shared" si="31"/>
        <v>1948.274351874906</v>
      </c>
      <c r="CR45" s="17">
        <f t="shared" si="31"/>
        <v>1816.2902787133969</v>
      </c>
      <c r="CS45" s="17">
        <f t="shared" si="31"/>
        <v>1480.1629790733816</v>
      </c>
      <c r="CT45" s="17">
        <f t="shared" si="31"/>
        <v>1570.7306236134093</v>
      </c>
      <c r="CU45" s="17">
        <f t="shared" si="31"/>
        <v>1459.7297780357653</v>
      </c>
      <c r="CV45" s="17">
        <f t="shared" si="31"/>
        <v>1538.3042682917419</v>
      </c>
      <c r="CW45" s="17">
        <f t="shared" si="31"/>
        <v>1524.822293488277</v>
      </c>
      <c r="CX45" s="17">
        <f t="shared" si="31"/>
        <v>1547.0808368889273</v>
      </c>
      <c r="CY45" s="17">
        <f t="shared" si="31"/>
        <v>1531.3310793752885</v>
      </c>
      <c r="CZ45" s="17">
        <f t="shared" si="31"/>
        <v>1509.9597713247822</v>
      </c>
      <c r="DA45" s="17">
        <f t="shared" si="31"/>
        <v>1542.4626624800096</v>
      </c>
      <c r="DB45" s="17">
        <f t="shared" si="31"/>
        <v>1281.4546095538781</v>
      </c>
      <c r="DC45" s="17">
        <f t="shared" si="31"/>
        <v>1569.6229321431806</v>
      </c>
      <c r="DD45" s="17">
        <f t="shared" si="31"/>
        <v>1346.3712201001993</v>
      </c>
      <c r="DE45" s="17">
        <f t="shared" si="31"/>
        <v>1318.5257266934441</v>
      </c>
      <c r="DF45" s="17">
        <f t="shared" si="31"/>
        <v>1515.119856504791</v>
      </c>
      <c r="DG45" s="17">
        <f t="shared" si="31"/>
        <v>1512.1657565730359</v>
      </c>
      <c r="DH45" s="17">
        <f t="shared" si="31"/>
        <v>1444.2175097929298</v>
      </c>
      <c r="DI45" s="17">
        <f t="shared" si="31"/>
        <v>1379.8336971439403</v>
      </c>
      <c r="DJ45" s="17">
        <f t="shared" si="31"/>
        <v>1538.8970492133055</v>
      </c>
      <c r="DK45" s="17">
        <f t="shared" si="31"/>
        <v>1513.8594420270529</v>
      </c>
      <c r="DL45" s="17">
        <f t="shared" si="31"/>
        <v>1146.3057173394527</v>
      </c>
      <c r="DM45" s="17">
        <f t="shared" si="31"/>
        <v>1107.0736062715041</v>
      </c>
      <c r="DN45" s="17">
        <f t="shared" si="31"/>
        <v>1094.4587016122134</v>
      </c>
      <c r="DO45" s="17">
        <f t="shared" si="31"/>
        <v>1081.7422550986</v>
      </c>
      <c r="DP45" s="17">
        <f t="shared" si="31"/>
        <v>1075.6033122852689</v>
      </c>
      <c r="DQ45" s="17">
        <f t="shared" si="31"/>
        <v>1066.4095075246375</v>
      </c>
      <c r="DR45" s="17">
        <f>EXP(14.03-5417/(DR4+273.15)-4.6*DR32-4.49*DR34+4.24*DR36-2.53*DR37-9.2*DR36*DR33-320*DR5/(DR4+273.15)+LN(DR38)+2051/(DR4+273.15)*DR41*DR41+16080/(DR4+273.15)*DR39*DR40)</f>
        <v>3008.3271054737747</v>
      </c>
      <c r="DS45" s="17">
        <f>EXP(14.03-5417/(DS4+273.15)-4.6*DS32-4.49*DS34+4.24*DS36-2.53*DS37-9.2*DS36*DS33-320*DS5/(DS4+273.15)+LN(DS38)+2051/(DS4+273.15)*DS41*DS41+16080/(DS4+273.15)*DS39*DS40)</f>
        <v>2397.5959269567306</v>
      </c>
      <c r="DT45" s="17">
        <f>EXP(14.03-5417/(DT4+273.15)-4.6*DT32-4.49*DT34+4.24*DT36-2.53*DT37-9.2*DT36*DT33-320*DT5/(DT4+273.15)+LN(DT38)+2051/(DT4+273.15)*DT41*DT41+16080/(DT4+273.15)*DT39*DT40)</f>
        <v>3122.6448864262352</v>
      </c>
      <c r="DU45" s="17">
        <f>EXP(14.03-5417/(DU4+273.15)-4.6*DU32-4.49*DU34+4.24*DU36-2.53*DU37-9.2*DU36*DU33-320*DU5/(DU4+273.15)+LN(DU38)+2051/(DU4+273.15)*DU41*DU41+16080/(DU4+273.15)*DU39*DU40)</f>
        <v>7334.0841611303331</v>
      </c>
    </row>
    <row r="47" spans="1:125" x14ac:dyDescent="0.2">
      <c r="A47" s="1" t="s">
        <v>149</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R47"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SCSS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 Ji</dc:creator>
  <cp:lastModifiedBy>Dian Ji</cp:lastModifiedBy>
  <dcterms:created xsi:type="dcterms:W3CDTF">2025-02-24T07:04:41Z</dcterms:created>
  <dcterms:modified xsi:type="dcterms:W3CDTF">2025-02-26T22:05:49Z</dcterms:modified>
</cp:coreProperties>
</file>