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encion-por-mes" sheetId="1" r:id="rId4"/>
    <sheet state="visible" name="Tabla dinámica 1" sheetId="2" r:id="rId5"/>
    <sheet state="visible" name="Hoja 1" sheetId="3" r:id="rId6"/>
    <sheet state="visible" name="Hoja 2" sheetId="4" r:id="rId7"/>
    <sheet state="visible" name="MENSUAL-PORCENTAJE DE RETENCIÓN" sheetId="5" r:id="rId8"/>
    <sheet state="visible" name="retención-por-trimestre" sheetId="6" r:id="rId9"/>
    <sheet state="visible" name="Tabla dinámica 2" sheetId="7" r:id="rId10"/>
    <sheet state="visible" name="Hoja 6" sheetId="8" r:id="rId11"/>
    <sheet state="visible" name="Hoja 8" sheetId="9" r:id="rId12"/>
    <sheet state="visible" name="TRIMESTRAL-PORCENTAJE DE RETENC" sheetId="10" r:id="rId13"/>
  </sheets>
  <definedNames/>
  <calcPr/>
  <pivotCaches>
    <pivotCache cacheId="0" r:id="rId14"/>
    <pivotCache cacheId="1" r:id="rId15"/>
  </pivotCaches>
</workbook>
</file>

<file path=xl/sharedStrings.xml><?xml version="1.0" encoding="utf-8"?>
<sst xmlns="http://schemas.openxmlformats.org/spreadsheetml/2006/main" count="1638" uniqueCount="438">
  <si>
    <t>Cliente</t>
  </si>
  <si>
    <t>Estado Cliente</t>
  </si>
  <si>
    <t>Mes Registro</t>
  </si>
  <si>
    <t>Mes de Abandono (Churn)</t>
  </si>
  <si>
    <t>George Garcia</t>
  </si>
  <si>
    <t>Active</t>
  </si>
  <si>
    <t>James Johnson</t>
  </si>
  <si>
    <t>Churned</t>
  </si>
  <si>
    <t>John Williams</t>
  </si>
  <si>
    <t>Robert Jones</t>
  </si>
  <si>
    <t>Michael Brown</t>
  </si>
  <si>
    <t>Mary Davis</t>
  </si>
  <si>
    <t>William Miller</t>
  </si>
  <si>
    <t>David Wilson</t>
  </si>
  <si>
    <t>Joseph Moore</t>
  </si>
  <si>
    <t>Richard Taylor</t>
  </si>
  <si>
    <t>Charles Anderson</t>
  </si>
  <si>
    <t>Thomas Thomas</t>
  </si>
  <si>
    <t>Christopher Jackson</t>
  </si>
  <si>
    <t>Daniel White</t>
  </si>
  <si>
    <t>Elizabeth Harris</t>
  </si>
  <si>
    <t>Matthew Martin</t>
  </si>
  <si>
    <t>Patricia Thompson</t>
  </si>
  <si>
    <t>Brian Smith</t>
  </si>
  <si>
    <t>Jennifer Martinez</t>
  </si>
  <si>
    <t>Linda Robinson</t>
  </si>
  <si>
    <t>Anthony Clark</t>
  </si>
  <si>
    <t>Barbara Rodriguez</t>
  </si>
  <si>
    <t>Donald Lewis</t>
  </si>
  <si>
    <t>Paul Lee</t>
  </si>
  <si>
    <t>Mark Walker</t>
  </si>
  <si>
    <t>Andrew Hall</t>
  </si>
  <si>
    <t>Edward Allen</t>
  </si>
  <si>
    <t>Steven Young</t>
  </si>
  <si>
    <t>Kenneth Hernandez</t>
  </si>
  <si>
    <t>Margaret King</t>
  </si>
  <si>
    <t>Joshua Wright</t>
  </si>
  <si>
    <t>Kevin Lopez</t>
  </si>
  <si>
    <t>Brian Hill</t>
  </si>
  <si>
    <t>Susan Scott</t>
  </si>
  <si>
    <t>Dorothy Green</t>
  </si>
  <si>
    <t>Ronald Adams</t>
  </si>
  <si>
    <t>Sarah Baker</t>
  </si>
  <si>
    <t>Timothy Gonzalez</t>
  </si>
  <si>
    <t>Jessica Nelson</t>
  </si>
  <si>
    <t>Jason Carter</t>
  </si>
  <si>
    <t>Helen Mitchell</t>
  </si>
  <si>
    <t>Nancy Perez</t>
  </si>
  <si>
    <t>Betty Roberts</t>
  </si>
  <si>
    <t>Karen Turner</t>
  </si>
  <si>
    <t>Jeffrey Phillips</t>
  </si>
  <si>
    <t>Lisa Campbell</t>
  </si>
  <si>
    <t>Ryan Parker</t>
  </si>
  <si>
    <t>Jacob Evans</t>
  </si>
  <si>
    <t>Frank Edwards</t>
  </si>
  <si>
    <t>Gary Collins</t>
  </si>
  <si>
    <t>Nicholas Stewart</t>
  </si>
  <si>
    <t>Anna Sanchez</t>
  </si>
  <si>
    <t>Eric Morris</t>
  </si>
  <si>
    <t>Sandra Rogers</t>
  </si>
  <si>
    <t>Stephen Reed</t>
  </si>
  <si>
    <t>Emily Cook</t>
  </si>
  <si>
    <t>Ashley Morgan</t>
  </si>
  <si>
    <t>Jonathan Bell</t>
  </si>
  <si>
    <t>Kimberly Murphy</t>
  </si>
  <si>
    <t>Donna Bailey</t>
  </si>
  <si>
    <t>Ruth Rivera</t>
  </si>
  <si>
    <t>Carol Cooper</t>
  </si>
  <si>
    <t>Michelle Richardson</t>
  </si>
  <si>
    <t>Larry Cox</t>
  </si>
  <si>
    <t>Laura Howard</t>
  </si>
  <si>
    <t>Amanda Ward</t>
  </si>
  <si>
    <t>Justin Torres</t>
  </si>
  <si>
    <t>Raymond Peterson</t>
  </si>
  <si>
    <t>Scott Gray</t>
  </si>
  <si>
    <t>Samuel Ramirez</t>
  </si>
  <si>
    <t>Brandon James</t>
  </si>
  <si>
    <t>Melissa Watson</t>
  </si>
  <si>
    <t>Benjamin Brooks</t>
  </si>
  <si>
    <t>Rebecca Kelly</t>
  </si>
  <si>
    <t>Deborah Sanders</t>
  </si>
  <si>
    <t>Stephanie Price</t>
  </si>
  <si>
    <t>Sharon Bennett</t>
  </si>
  <si>
    <t>Kathleen Wood</t>
  </si>
  <si>
    <t>Cynthia Barnes</t>
  </si>
  <si>
    <t>Gregory Ross</t>
  </si>
  <si>
    <t>Jack Henderson</t>
  </si>
  <si>
    <t>Amy Coleman</t>
  </si>
  <si>
    <t>Henry Jenkins</t>
  </si>
  <si>
    <t>Shirley Perry</t>
  </si>
  <si>
    <t>Patrick Powell</t>
  </si>
  <si>
    <t>Alexander Long</t>
  </si>
  <si>
    <t>Emma Patterson</t>
  </si>
  <si>
    <t>Angela Hughes</t>
  </si>
  <si>
    <t>Catherine Flores</t>
  </si>
  <si>
    <t>Virginia Washington</t>
  </si>
  <si>
    <t>Katherine Butler</t>
  </si>
  <si>
    <t>Walter Simmons</t>
  </si>
  <si>
    <t>Dennis Foster</t>
  </si>
  <si>
    <t>Jerry Gonzales</t>
  </si>
  <si>
    <t>Brenda Bryant</t>
  </si>
  <si>
    <t>Pamela Alexander</t>
  </si>
  <si>
    <t>Frances Russell</t>
  </si>
  <si>
    <t>Tyler Griffin</t>
  </si>
  <si>
    <t>Nicole Diaz</t>
  </si>
  <si>
    <t>Christine Hayes</t>
  </si>
  <si>
    <t>Aaron Myers</t>
  </si>
  <si>
    <t>Peter Ford</t>
  </si>
  <si>
    <t>Samantha Hamilton</t>
  </si>
  <si>
    <t>Evelyn Graham</t>
  </si>
  <si>
    <t>Jose Sullivan</t>
  </si>
  <si>
    <t>Rachel Wallace</t>
  </si>
  <si>
    <t>Alice Woods</t>
  </si>
  <si>
    <t>Douglas Cole</t>
  </si>
  <si>
    <t>Janet West</t>
  </si>
  <si>
    <t>Carolyn Jordan</t>
  </si>
  <si>
    <t>Adam Owens</t>
  </si>
  <si>
    <t>Debra Reynolds</t>
  </si>
  <si>
    <t>Harold Fisher</t>
  </si>
  <si>
    <t>Nathan Ellis</t>
  </si>
  <si>
    <t>Martha Harrison</t>
  </si>
  <si>
    <t>Maria Gibson</t>
  </si>
  <si>
    <t>Marie Mcdonald</t>
  </si>
  <si>
    <t>Zachary Cruz</t>
  </si>
  <si>
    <t>Arthur Marshall</t>
  </si>
  <si>
    <t>Heather Ortiz</t>
  </si>
  <si>
    <t>Diane Gomez</t>
  </si>
  <si>
    <t>Julie Murray</t>
  </si>
  <si>
    <t>Joyce Freeman</t>
  </si>
  <si>
    <t>Carl Wells</t>
  </si>
  <si>
    <t>Grace Webb</t>
  </si>
  <si>
    <t>Victoria Simpson</t>
  </si>
  <si>
    <t>Albert Stevens</t>
  </si>
  <si>
    <t>Rose Tucker</t>
  </si>
  <si>
    <t>Joan Porter</t>
  </si>
  <si>
    <t>Kyle Hunter</t>
  </si>
  <si>
    <t>Christina Hicks</t>
  </si>
  <si>
    <t>Kelly Crawford</t>
  </si>
  <si>
    <t>Ann Henry</t>
  </si>
  <si>
    <t>Lauren Boyd</t>
  </si>
  <si>
    <t>Doris Mason</t>
  </si>
  <si>
    <t>Julia Morales</t>
  </si>
  <si>
    <t>Jean Kennedy</t>
  </si>
  <si>
    <t>Lawrence Warren</t>
  </si>
  <si>
    <t>Judith Dixon</t>
  </si>
  <si>
    <t>Olivia Ramos</t>
  </si>
  <si>
    <t>Kathryn Reyes</t>
  </si>
  <si>
    <t>Joe Burns</t>
  </si>
  <si>
    <t>Mildred Gordon</t>
  </si>
  <si>
    <t>Willie Shaw</t>
  </si>
  <si>
    <t>Gerald Holmes</t>
  </si>
  <si>
    <t>Lillian Rice</t>
  </si>
  <si>
    <t>Roger Robertson</t>
  </si>
  <si>
    <t>Cheryl Hunt</t>
  </si>
  <si>
    <t>Megan Black</t>
  </si>
  <si>
    <t>Jeremy Daniels</t>
  </si>
  <si>
    <t>Keith Palmer</t>
  </si>
  <si>
    <t>Hannah Mills</t>
  </si>
  <si>
    <t>Andrea Nichols</t>
  </si>
  <si>
    <t>Ethan Grant</t>
  </si>
  <si>
    <t>Sara Knight</t>
  </si>
  <si>
    <t>Terry Ferguson</t>
  </si>
  <si>
    <t>Jacqueline Rose</t>
  </si>
  <si>
    <t>Christian Stone</t>
  </si>
  <si>
    <t>Harry Hawkins</t>
  </si>
  <si>
    <t>Jesse Dunn</t>
  </si>
  <si>
    <t>Sean Perkins</t>
  </si>
  <si>
    <t>Teresa Hudson</t>
  </si>
  <si>
    <t>Ralph Spencer</t>
  </si>
  <si>
    <t>Austin Gardner</t>
  </si>
  <si>
    <t>Gloria Stephens</t>
  </si>
  <si>
    <t>Janice Payne</t>
  </si>
  <si>
    <t>Roy Pierce</t>
  </si>
  <si>
    <t>Theresa Berry</t>
  </si>
  <si>
    <t>Louis Matthews</t>
  </si>
  <si>
    <t>Noah Arnold</t>
  </si>
  <si>
    <t>Bruce Wagner</t>
  </si>
  <si>
    <t>Billy Willis</t>
  </si>
  <si>
    <t>Judy Ray</t>
  </si>
  <si>
    <t>Bryan Watkins</t>
  </si>
  <si>
    <t>Madison Olson</t>
  </si>
  <si>
    <t>Eugene Carroll</t>
  </si>
  <si>
    <t>Beverly Duncan</t>
  </si>
  <si>
    <t>Jordan Snyder</t>
  </si>
  <si>
    <t>Denise Hart</t>
  </si>
  <si>
    <t>Jane Cunningham</t>
  </si>
  <si>
    <t>Marilyn Bradley</t>
  </si>
  <si>
    <t>Amber Lane</t>
  </si>
  <si>
    <t>Dylan Andrews</t>
  </si>
  <si>
    <t>Danielle Ruiz</t>
  </si>
  <si>
    <t>Abigail Harper</t>
  </si>
  <si>
    <t>Charlotte Fox</t>
  </si>
  <si>
    <t>Diana Riley</t>
  </si>
  <si>
    <t>Brittany Armstrong</t>
  </si>
  <si>
    <t>Russell Carpenter</t>
  </si>
  <si>
    <t>Natalie Weaver</t>
  </si>
  <si>
    <t>Wayne Greene</t>
  </si>
  <si>
    <t>Irene Lawrence</t>
  </si>
  <si>
    <t>Ruby Elliott</t>
  </si>
  <si>
    <t>Annie Chavez</t>
  </si>
  <si>
    <t>Sophia Sims</t>
  </si>
  <si>
    <t>Alan Austin</t>
  </si>
  <si>
    <t>Juan Peters</t>
  </si>
  <si>
    <t>Gabriel Kelley</t>
  </si>
  <si>
    <t>Howard Franklin</t>
  </si>
  <si>
    <t>Fred Lawson</t>
  </si>
  <si>
    <t>Vincent Fields</t>
  </si>
  <si>
    <t>Lori Gutierrez</t>
  </si>
  <si>
    <t>Philip Ryan</t>
  </si>
  <si>
    <t>Kayla Schmidt</t>
  </si>
  <si>
    <t>Alexis Carr</t>
  </si>
  <si>
    <t>Tiffany Vasquez</t>
  </si>
  <si>
    <t>Florence Castillo</t>
  </si>
  <si>
    <t>Isabella Wheeler</t>
  </si>
  <si>
    <t>Kathy Chapman</t>
  </si>
  <si>
    <t>Louise Oliver</t>
  </si>
  <si>
    <t>Logan Montgomery</t>
  </si>
  <si>
    <t>Lois Richards</t>
  </si>
  <si>
    <t>Tammy Williamson</t>
  </si>
  <si>
    <t>Crystal Johnston</t>
  </si>
  <si>
    <t>Randy Banks</t>
  </si>
  <si>
    <t>Bonnie Meyer</t>
  </si>
  <si>
    <t>Phyllis Bishop</t>
  </si>
  <si>
    <t>Anne Mccoy</t>
  </si>
  <si>
    <t>Taylor Howell</t>
  </si>
  <si>
    <t>Victor Alvarez</t>
  </si>
  <si>
    <t>Bobby Morrison</t>
  </si>
  <si>
    <t>Erin Hansen</t>
  </si>
  <si>
    <t>Johnny Fernandez</t>
  </si>
  <si>
    <t>Phillip Garza</t>
  </si>
  <si>
    <t>Martin Harvey</t>
  </si>
  <si>
    <t>Josephine Little</t>
  </si>
  <si>
    <t>Alyssa Burton</t>
  </si>
  <si>
    <t>Bradley Stanley</t>
  </si>
  <si>
    <t>Ella Nguyen</t>
  </si>
  <si>
    <t>Shawn George</t>
  </si>
  <si>
    <t>Clarence Jacobs</t>
  </si>
  <si>
    <t>Travis Reid</t>
  </si>
  <si>
    <t>Ernest Kim</t>
  </si>
  <si>
    <t>Stanley Fuller</t>
  </si>
  <si>
    <t>Allison Lynch</t>
  </si>
  <si>
    <t>Craig Dean</t>
  </si>
  <si>
    <t>Shannon Gilbert</t>
  </si>
  <si>
    <t>Elijah Garrett</t>
  </si>
  <si>
    <t>Edna Romero</t>
  </si>
  <si>
    <t>Peggy Welch</t>
  </si>
  <si>
    <t>Tina Larson</t>
  </si>
  <si>
    <t>Leonard Frazier</t>
  </si>
  <si>
    <t>Robin Burke</t>
  </si>
  <si>
    <t>Dawn Hanson</t>
  </si>
  <si>
    <t>Carlos Day</t>
  </si>
  <si>
    <t>Earl Mendoza</t>
  </si>
  <si>
    <t>Eleanor Moreno</t>
  </si>
  <si>
    <t>Jimmy Bowman</t>
  </si>
  <si>
    <t>Francis Medina</t>
  </si>
  <si>
    <t>Cody Fowler</t>
  </si>
  <si>
    <t>Caleb Brewer</t>
  </si>
  <si>
    <t>Mason Hoffman</t>
  </si>
  <si>
    <t>Rita Carlson</t>
  </si>
  <si>
    <t>Danny Silva</t>
  </si>
  <si>
    <t>Isaac Pearson</t>
  </si>
  <si>
    <t>Audrey Holland</t>
  </si>
  <si>
    <t>Todd Douglas</t>
  </si>
  <si>
    <t>Wanda Fleming</t>
  </si>
  <si>
    <t>Clara Jensen</t>
  </si>
  <si>
    <t>Ethel Vargas</t>
  </si>
  <si>
    <t>Paula Byrd</t>
  </si>
  <si>
    <t>Cameron Davidson</t>
  </si>
  <si>
    <t>Norma Hopkins</t>
  </si>
  <si>
    <t>Dale May</t>
  </si>
  <si>
    <t>Ellen Terry</t>
  </si>
  <si>
    <t>Luis Herrera</t>
  </si>
  <si>
    <t>Alex Wade</t>
  </si>
  <si>
    <t>Marjorie Soto</t>
  </si>
  <si>
    <t>Luke Walters</t>
  </si>
  <si>
    <t>Jamie Curtis</t>
  </si>
  <si>
    <t>Nathaniel Neal</t>
  </si>
  <si>
    <t>Allen Caldwell</t>
  </si>
  <si>
    <t>Leslie Lowe</t>
  </si>
  <si>
    <t>Joel Jennings</t>
  </si>
  <si>
    <t>Evan Barnett</t>
  </si>
  <si>
    <t>Edith Graves</t>
  </si>
  <si>
    <t>Connie Jimenez</t>
  </si>
  <si>
    <t>Eva Horton</t>
  </si>
  <si>
    <t>Gladys Shelton</t>
  </si>
  <si>
    <t>Carrie Barrett</t>
  </si>
  <si>
    <t>Ava Obrien</t>
  </si>
  <si>
    <t>Frederick Castro</t>
  </si>
  <si>
    <t>Wendy Sutton</t>
  </si>
  <si>
    <t>Hazel Gregory</t>
  </si>
  <si>
    <t>Valerie Mckinney</t>
  </si>
  <si>
    <t>Curtis Lucas</t>
  </si>
  <si>
    <t>Elaine Miles</t>
  </si>
  <si>
    <t>Courtney Craig</t>
  </si>
  <si>
    <t>Esther Rodriquez</t>
  </si>
  <si>
    <t>Cindy Chambers</t>
  </si>
  <si>
    <t>Vanessa Holt</t>
  </si>
  <si>
    <t>Brianna Lambert</t>
  </si>
  <si>
    <t>Lucas Fletcher</t>
  </si>
  <si>
    <t>Norman Watts</t>
  </si>
  <si>
    <t>Marvin Bates</t>
  </si>
  <si>
    <t>Tracy Hale</t>
  </si>
  <si>
    <t>Tony Rhodes</t>
  </si>
  <si>
    <t>Monica Pena</t>
  </si>
  <si>
    <t>Antonio Beck</t>
  </si>
  <si>
    <t>Glenn Newman</t>
  </si>
  <si>
    <t>Melanie Haynes</t>
  </si>
  <si>
    <t>Jasmine Mcdaniel</t>
  </si>
  <si>
    <t>Rodney Mendez</t>
  </si>
  <si>
    <t>Theodore Bush</t>
  </si>
  <si>
    <t>Melvin Vaughn</t>
  </si>
  <si>
    <t>Alfred Parks</t>
  </si>
  <si>
    <t>Edwin Dawson</t>
  </si>
  <si>
    <t>Steve Santiago</t>
  </si>
  <si>
    <t>Chad Norris</t>
  </si>
  <si>
    <t>Sylvia Hardy</t>
  </si>
  <si>
    <t>Jackson Love</t>
  </si>
  <si>
    <t>April Steele</t>
  </si>
  <si>
    <t>Sheila Curry</t>
  </si>
  <si>
    <t>Adrian Powers</t>
  </si>
  <si>
    <t>Katie Schultz</t>
  </si>
  <si>
    <t>Hunter Barker</t>
  </si>
  <si>
    <t>Alexandra Guzman</t>
  </si>
  <si>
    <t>Angel Page</t>
  </si>
  <si>
    <t>Lee Munoz</t>
  </si>
  <si>
    <t>Marcus Ball</t>
  </si>
  <si>
    <t>Derek Keller</t>
  </si>
  <si>
    <t>Erica Chandler</t>
  </si>
  <si>
    <t>Sherry Weber</t>
  </si>
  <si>
    <t>Jeffery Leonard</t>
  </si>
  <si>
    <t>Mia Walsh</t>
  </si>
  <si>
    <t>Caroline Lyons</t>
  </si>
  <si>
    <t>Jesus Ramsey</t>
  </si>
  <si>
    <t>Herbert Wolfe</t>
  </si>
  <si>
    <t>Ian Schneider</t>
  </si>
  <si>
    <t>Leah Mullins</t>
  </si>
  <si>
    <t>COUNTA de Cliente</t>
  </si>
  <si>
    <t>SUM de 1/2019</t>
  </si>
  <si>
    <t>SUM de 2/2019</t>
  </si>
  <si>
    <t>SUM de 3/2019</t>
  </si>
  <si>
    <t>SUM de 4/2019</t>
  </si>
  <si>
    <t>SUM de 5/2019</t>
  </si>
  <si>
    <t>SUM de 6/2019</t>
  </si>
  <si>
    <t>SUM de 7/2019</t>
  </si>
  <si>
    <t>SUM de 8/2019</t>
  </si>
  <si>
    <t>SUM de 9/2019</t>
  </si>
  <si>
    <t>SUM de 10/2019</t>
  </si>
  <si>
    <t>SUM de 11/2019</t>
  </si>
  <si>
    <t>SUM de 12/2019</t>
  </si>
  <si>
    <t>SUM de 1/2020</t>
  </si>
  <si>
    <t>SUM de 2/2020</t>
  </si>
  <si>
    <t>SUM de 3/2020</t>
  </si>
  <si>
    <t>SUM de 4/2020</t>
  </si>
  <si>
    <t>SUM de 5/2020</t>
  </si>
  <si>
    <t>SUM de 6/2020</t>
  </si>
  <si>
    <t>SUM de 7/2020</t>
  </si>
  <si>
    <t>SUM de 8/2020</t>
  </si>
  <si>
    <t>SUM de 9/2020</t>
  </si>
  <si>
    <t>SUM de 10/2020</t>
  </si>
  <si>
    <t>SUM de 11/2020</t>
  </si>
  <si>
    <t>SUM de 12/2020</t>
  </si>
  <si>
    <t>Suma total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</si>
  <si>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</si>
  <si>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</si>
  <si>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</si>
  <si>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</si>
  <si>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</si>
  <si>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</si>
  <si>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</si>
  <si>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</si>
  <si>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</si>
  <si>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</si>
  <si>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</si>
  <si>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</si>
  <si>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</si>
  <si>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</si>
  <si>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</si>
  <si>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</si>
  <si>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</si>
  <si>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</si>
  <si>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</si>
  <si>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</si>
  <si>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</si>
  <si>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</si>
  <si>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</si>
  <si>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</si>
  <si>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Mes</t>
  </si>
  <si>
    <t>Porcentaje de retención</t>
  </si>
  <si>
    <t>Promedio</t>
  </si>
  <si>
    <t>TASAS DE DESERCIÓN (CHURN RATE) MENSUAL</t>
  </si>
  <si>
    <t>Tasa de desercción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</si>
  <si>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</si>
  <si>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</si>
  <si>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</si>
  <si>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</si>
  <si>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</si>
  <si>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</si>
  <si>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</si>
  <si>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</si>
  <si>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Trimestre Registro - Año-Trimestre</t>
  </si>
  <si>
    <t>SUM de 2019-T1</t>
  </si>
  <si>
    <t>SUM de 2019-T2</t>
  </si>
  <si>
    <t>SUM de 2019-T3</t>
  </si>
  <si>
    <t>SUM de 2019-T4</t>
  </si>
  <si>
    <t>SUM de 2020-T1</t>
  </si>
  <si>
    <t>SUM de 2020-T2</t>
  </si>
  <si>
    <t>SUM de 2020-T3</t>
  </si>
  <si>
    <t>SUM de 2020-T4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</si>
  <si>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</si>
  <si>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</si>
  <si>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</si>
  <si>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</si>
  <si>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</si>
  <si>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</si>
  <si>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</si>
  <si>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</si>
  <si>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TRIMESTRE-REGISTRO</t>
  </si>
  <si>
    <t>COUNTA-CLIENTES</t>
  </si>
  <si>
    <t>2019-1T</t>
  </si>
  <si>
    <t>2019-2T</t>
  </si>
  <si>
    <t>2019-3T</t>
  </si>
  <si>
    <t>2019-4T</t>
  </si>
  <si>
    <t>2020-1T</t>
  </si>
  <si>
    <t>2020-2T</t>
  </si>
  <si>
    <t>2020-3T</t>
  </si>
  <si>
    <t>2020-4T</t>
  </si>
  <si>
    <t>1T</t>
  </si>
  <si>
    <t>2T</t>
  </si>
  <si>
    <t>3T</t>
  </si>
  <si>
    <t>4T</t>
  </si>
  <si>
    <t>5T</t>
  </si>
  <si>
    <t>6T</t>
  </si>
  <si>
    <t>7T</t>
  </si>
  <si>
    <t>8T</t>
  </si>
  <si>
    <t>Cohort</t>
  </si>
  <si>
    <t xml:space="preserve">Porcentaje de retención </t>
  </si>
  <si>
    <t>TASAS DE DESERCIÓN (CHURN RATE) TRIMESTRAL</t>
  </si>
  <si>
    <t>Porcentaje de desercción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</si>
</sst>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yyyy"/>
    <numFmt numFmtId="165" formatCode="mm&quot;/&quot;yyyy"/>
    <numFmt numFmtId="166" formatCode="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FFFFFF"/>
      <name val="Arial"/>
    </font>
    <font>
      <b/>
      <color theme="0"/>
      <name val="Arial"/>
    </font>
    <font>
      <b/>
      <color theme="0"/>
      <name val="Arial"/>
      <scheme val="minor"/>
    </font>
  </fonts>
  <fills count="3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34A853"/>
        <bgColor rgb="FF34A853"/>
      </patternFill>
    </fill>
    <fill>
      <patternFill patternType="solid">
        <fgColor rgb="FF42A44D"/>
        <bgColor rgb="FF42A44D"/>
      </patternFill>
    </fill>
    <fill>
      <patternFill patternType="solid">
        <fgColor rgb="FF549E46"/>
        <bgColor rgb="FF549E46"/>
      </patternFill>
    </fill>
    <fill>
      <patternFill patternType="solid">
        <fgColor rgb="FF72963A"/>
        <bgColor rgb="FF72963A"/>
      </patternFill>
    </fill>
    <fill>
      <patternFill patternType="solid">
        <fgColor rgb="FF928C2D"/>
        <bgColor rgb="FF928C2D"/>
      </patternFill>
    </fill>
    <fill>
      <patternFill patternType="solid">
        <fgColor rgb="FFB08421"/>
        <bgColor rgb="FFB08421"/>
      </patternFill>
    </fill>
    <fill>
      <patternFill patternType="solid">
        <fgColor rgb="FFCF7A14"/>
        <bgColor rgb="FFCF7A14"/>
      </patternFill>
    </fill>
    <fill>
      <patternFill patternType="solid">
        <fgColor rgb="FFDF760D"/>
        <bgColor rgb="FFDF760D"/>
      </patternFill>
    </fill>
    <fill>
      <patternFill patternType="solid">
        <fgColor rgb="FFE7740A"/>
        <bgColor rgb="FFE7740A"/>
      </patternFill>
    </fill>
    <fill>
      <patternFill patternType="solid">
        <fgColor rgb="FFFF6B00"/>
        <bgColor rgb="FFFF6B00"/>
      </patternFill>
    </fill>
    <fill>
      <patternFill patternType="solid">
        <fgColor rgb="FFFF6D01"/>
        <bgColor rgb="FFFF6D01"/>
      </patternFill>
    </fill>
    <fill>
      <patternFill patternType="solid">
        <fgColor rgb="FFFF6800"/>
        <bgColor rgb="FFFF6800"/>
      </patternFill>
    </fill>
    <fill>
      <patternFill patternType="solid">
        <fgColor rgb="FFFF5400"/>
        <bgColor rgb="FFFF5400"/>
      </patternFill>
    </fill>
    <fill>
      <patternFill patternType="solid">
        <fgColor rgb="FFFF3F00"/>
        <bgColor rgb="FFFF3F00"/>
      </patternFill>
    </fill>
    <fill>
      <patternFill patternType="solid">
        <fgColor rgb="FFFF2C00"/>
        <bgColor rgb="FFFF2C00"/>
      </patternFill>
    </fill>
    <fill>
      <patternFill patternType="solid">
        <fgColor rgb="FFFF1D00"/>
        <bgColor rgb="FFFF1D00"/>
      </patternFill>
    </fill>
    <fill>
      <patternFill patternType="solid">
        <fgColor rgb="FFFF1C00"/>
        <bgColor rgb="FFFF1C00"/>
      </patternFill>
    </fill>
    <fill>
      <patternFill patternType="solid">
        <fgColor rgb="FFFF1100"/>
        <bgColor rgb="FFFF1100"/>
      </patternFill>
    </fill>
    <fill>
      <patternFill patternType="solid">
        <fgColor rgb="FFFF0B00"/>
        <bgColor rgb="FFFF0B00"/>
      </patternFill>
    </fill>
    <fill>
      <patternFill patternType="solid">
        <fgColor rgb="FFFF0400"/>
        <bgColor rgb="FFFF0400"/>
      </patternFill>
    </fill>
    <fill>
      <patternFill patternType="solid">
        <fgColor rgb="FFFF0000"/>
        <bgColor rgb="FFFF0000"/>
      </patternFill>
    </fill>
    <fill>
      <patternFill patternType="solid">
        <fgColor rgb="FFFF0500"/>
        <bgColor rgb="FFFF0500"/>
      </patternFill>
    </fill>
    <fill>
      <patternFill patternType="solid">
        <fgColor rgb="FFFF3400"/>
        <bgColor rgb="FFFF3400"/>
      </patternFill>
    </fill>
    <fill>
      <patternFill patternType="solid">
        <fgColor rgb="FFFF3900"/>
        <bgColor rgb="FFFF3900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8093B3"/>
        <bgColor rgb="FF8093B3"/>
      </patternFill>
    </fill>
    <fill>
      <patternFill patternType="solid">
        <fgColor rgb="FFA2C4C9"/>
        <bgColor rgb="FFA2C4C9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  <xf borderId="0" fillId="0" fontId="3" numFmtId="10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/>
    </xf>
    <xf borderId="0" fillId="0" fontId="1" numFmtId="0" xfId="0" applyFont="1"/>
    <xf borderId="0" fillId="3" fontId="5" numFmtId="10" xfId="0" applyAlignment="1" applyFill="1" applyFont="1" applyNumberFormat="1">
      <alignment horizontal="right" vertical="bottom"/>
    </xf>
    <xf borderId="0" fillId="4" fontId="5" numFmtId="10" xfId="0" applyAlignment="1" applyFill="1" applyFont="1" applyNumberFormat="1">
      <alignment horizontal="right" vertical="bottom"/>
    </xf>
    <xf borderId="0" fillId="5" fontId="5" numFmtId="10" xfId="0" applyAlignment="1" applyFill="1" applyFont="1" applyNumberFormat="1">
      <alignment horizontal="right" vertical="bottom"/>
    </xf>
    <xf borderId="0" fillId="6" fontId="5" numFmtId="10" xfId="0" applyAlignment="1" applyFill="1" applyFont="1" applyNumberFormat="1">
      <alignment horizontal="right" vertical="bottom"/>
    </xf>
    <xf borderId="0" fillId="7" fontId="5" numFmtId="10" xfId="0" applyAlignment="1" applyFill="1" applyFont="1" applyNumberFormat="1">
      <alignment horizontal="right" vertical="bottom"/>
    </xf>
    <xf borderId="0" fillId="8" fontId="5" numFmtId="10" xfId="0" applyAlignment="1" applyFill="1" applyFont="1" applyNumberFormat="1">
      <alignment horizontal="right" vertical="bottom"/>
    </xf>
    <xf borderId="0" fillId="9" fontId="5" numFmtId="10" xfId="0" applyAlignment="1" applyFill="1" applyFont="1" applyNumberFormat="1">
      <alignment horizontal="right" vertical="bottom"/>
    </xf>
    <xf borderId="0" fillId="10" fontId="5" numFmtId="10" xfId="0" applyAlignment="1" applyFill="1" applyFont="1" applyNumberFormat="1">
      <alignment horizontal="right" vertical="bottom"/>
    </xf>
    <xf borderId="0" fillId="11" fontId="5" numFmtId="10" xfId="0" applyAlignment="1" applyFill="1" applyFont="1" applyNumberFormat="1">
      <alignment horizontal="right" vertical="bottom"/>
    </xf>
    <xf borderId="0" fillId="12" fontId="5" numFmtId="10" xfId="0" applyAlignment="1" applyFill="1" applyFont="1" applyNumberFormat="1">
      <alignment horizontal="right" vertical="bottom"/>
    </xf>
    <xf borderId="0" fillId="13" fontId="5" numFmtId="10" xfId="0" applyAlignment="1" applyFill="1" applyFont="1" applyNumberFormat="1">
      <alignment horizontal="right" vertical="bottom"/>
    </xf>
    <xf borderId="0" fillId="14" fontId="5" numFmtId="10" xfId="0" applyAlignment="1" applyFill="1" applyFont="1" applyNumberFormat="1">
      <alignment horizontal="right" vertical="bottom"/>
    </xf>
    <xf borderId="0" fillId="15" fontId="5" numFmtId="10" xfId="0" applyAlignment="1" applyFill="1" applyFont="1" applyNumberFormat="1">
      <alignment horizontal="right" vertical="bottom"/>
    </xf>
    <xf borderId="0" fillId="16" fontId="5" numFmtId="10" xfId="0" applyAlignment="1" applyFill="1" applyFont="1" applyNumberFormat="1">
      <alignment horizontal="right" vertical="bottom"/>
    </xf>
    <xf borderId="0" fillId="17" fontId="5" numFmtId="10" xfId="0" applyAlignment="1" applyFill="1" applyFont="1" applyNumberFormat="1">
      <alignment horizontal="right" vertical="bottom"/>
    </xf>
    <xf borderId="0" fillId="18" fontId="5" numFmtId="10" xfId="0" applyAlignment="1" applyFill="1" applyFont="1" applyNumberFormat="1">
      <alignment horizontal="right" vertical="bottom"/>
    </xf>
    <xf borderId="0" fillId="19" fontId="5" numFmtId="10" xfId="0" applyAlignment="1" applyFill="1" applyFont="1" applyNumberFormat="1">
      <alignment horizontal="right" vertical="bottom"/>
    </xf>
    <xf borderId="0" fillId="20" fontId="5" numFmtId="10" xfId="0" applyAlignment="1" applyFill="1" applyFont="1" applyNumberFormat="1">
      <alignment horizontal="right" vertical="bottom"/>
    </xf>
    <xf borderId="0" fillId="21" fontId="5" numFmtId="10" xfId="0" applyAlignment="1" applyFill="1" applyFont="1" applyNumberFormat="1">
      <alignment horizontal="right" vertical="bottom"/>
    </xf>
    <xf borderId="0" fillId="22" fontId="5" numFmtId="10" xfId="0" applyAlignment="1" applyFill="1" applyFont="1" applyNumberFormat="1">
      <alignment horizontal="right" vertical="bottom"/>
    </xf>
    <xf borderId="0" fillId="23" fontId="5" numFmtId="10" xfId="0" applyAlignment="1" applyFill="1" applyFont="1" applyNumberFormat="1">
      <alignment horizontal="right" vertical="bottom"/>
    </xf>
    <xf borderId="0" fillId="24" fontId="5" numFmtId="10" xfId="0" applyAlignment="1" applyFill="1" applyFont="1" applyNumberFormat="1">
      <alignment horizontal="right" vertical="bottom"/>
    </xf>
    <xf borderId="0" fillId="25" fontId="5" numFmtId="10" xfId="0" applyAlignment="1" applyFill="1" applyFont="1" applyNumberFormat="1">
      <alignment horizontal="right" vertical="bottom"/>
    </xf>
    <xf borderId="0" fillId="26" fontId="5" numFmtId="10" xfId="0" applyAlignment="1" applyFill="1" applyFont="1" applyNumberFormat="1">
      <alignment horizontal="right" vertical="bottom"/>
    </xf>
    <xf borderId="0" fillId="27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28" fontId="2" numFmtId="0" xfId="0" applyAlignment="1" applyBorder="1" applyFill="1" applyFont="1">
      <alignment readingOrder="0"/>
    </xf>
    <xf borderId="0" fillId="0" fontId="1" numFmtId="10" xfId="0" applyFont="1" applyNumberFormat="1"/>
    <xf borderId="0" fillId="0" fontId="1" numFmtId="166" xfId="0" applyFont="1" applyNumberFormat="1"/>
    <xf borderId="1" fillId="29" fontId="6" numFmtId="0" xfId="0" applyAlignment="1" applyBorder="1" applyFill="1" applyFont="1">
      <alignment vertical="bottom"/>
    </xf>
    <xf borderId="0" fillId="30" fontId="1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1" fillId="31" fontId="7" numFmtId="0" xfId="0" applyAlignment="1" applyBorder="1" applyFill="1" applyFont="1">
      <alignment readingOrder="0" vertical="bottom"/>
    </xf>
    <xf borderId="1" fillId="31" fontId="8" numFmtId="0" xfId="0" applyAlignment="1" applyBorder="1" applyFont="1">
      <alignment readingOrder="0"/>
    </xf>
    <xf borderId="0" fillId="27" fontId="4" numFmtId="164" xfId="0" applyFont="1" applyNumberFormat="1"/>
    <xf borderId="0" fillId="27" fontId="4" numFmtId="0" xfId="0" applyFont="1"/>
    <xf borderId="0" fillId="27" fontId="4" numFmtId="0" xfId="0" applyAlignment="1" applyFont="1">
      <alignment readingOrder="0"/>
    </xf>
    <xf borderId="1" fillId="29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1" numFmtId="10" xfId="0" applyBorder="1" applyFont="1" applyNumberFormat="1"/>
  </cellXfs>
  <cellStyles count="1">
    <cellStyle xfId="0" name="Normal" builtinId="0"/>
  </cellStyles>
  <dxfs count="10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2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  <tableStyle count="3" pivot="0" name="MENSUAL-PORCENTAJE DE RETENCIÓN-style">
      <tableStyleElement dxfId="7" type="headerRow"/>
      <tableStyleElement dxfId="8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Porcentaje de retención frente a Mes Registro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'MENSUAL-PORCENTAJE DE RETENCIÓN'!$AD$1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'MENSUAL-PORCENTAJE DE RETENCIÓN'!$AC$2:$AC$25</c:f>
            </c:strRef>
          </c:cat>
          <c:val>
            <c:numRef>
              <c:f>'MENSUAL-PORCENTAJE DE RETENCIÓN'!$AD$2:$AD$25</c:f>
              <c:numCache/>
            </c:numRef>
          </c:val>
          <c:smooth val="0"/>
        </c:ser>
        <c:axId val="890750639"/>
        <c:axId val="1560057971"/>
      </c:lineChart>
      <c:catAx>
        <c:axId val="890750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 Registro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0057971"/>
      </c:catAx>
      <c:valAx>
        <c:axId val="1560057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Porcentaje de retención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7506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Porcentaje de deserción frente a Mes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'MENSUAL-PORCENTAJE DE RETENCIÓN'!$AD$31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'MENSUAL-PORCENTAJE DE RETENCIÓN'!$AC$32:$AC$55</c:f>
            </c:strRef>
          </c:cat>
          <c:val>
            <c:numRef>
              <c:f>'MENSUAL-PORCENTAJE DE RETENCIÓN'!$AD$32:$AD$55</c:f>
              <c:numCache/>
            </c:numRef>
          </c:val>
          <c:smooth val="0"/>
        </c:ser>
        <c:axId val="909596702"/>
        <c:axId val="1001309286"/>
      </c:lineChart>
      <c:catAx>
        <c:axId val="909596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1309286"/>
      </c:catAx>
      <c:valAx>
        <c:axId val="100130928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Tasa de desercción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9596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Porcentaje de deserción trimestral frente a Cohort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'TRIMESTRAL-PORCENTAJE DE RETENC'!$M$14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'TRIMESTRAL-PORCENTAJE DE RETENC'!$L$15:$L$22</c:f>
            </c:strRef>
          </c:cat>
          <c:val>
            <c:numRef>
              <c:f>'TRIMESTRAL-PORCENTAJE DE RETENC'!$M$15:$M$22</c:f>
              <c:numCache/>
            </c:numRef>
          </c:val>
          <c:smooth val="0"/>
        </c:ser>
        <c:axId val="332136096"/>
        <c:axId val="320544173"/>
      </c:lineChart>
      <c:catAx>
        <c:axId val="33213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Cohort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544173"/>
      </c:catAx>
      <c:valAx>
        <c:axId val="32054417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Porcentaje de deserción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136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Porcentaje de retención trimestral frente a Cohort</a:t>
            </a:r>
          </a:p>
        </c:rich>
      </c:tx>
      <c:layout>
        <c:manualLayout>
          <c:xMode val="edge"/>
          <c:yMode val="edge"/>
          <c:x val="0.02845572354211667"/>
          <c:y val="0.04991197183098592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'TRIMESTRAL-PORCENTAJE DE RETENC'!$M$1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'TRIMESTRAL-PORCENTAJE DE RETENC'!$L$2:$L$9</c:f>
            </c:strRef>
          </c:cat>
          <c:val>
            <c:numRef>
              <c:f>'TRIMESTRAL-PORCENTAJE DE RETENC'!$M$2:$M$9</c:f>
              <c:numCache/>
            </c:numRef>
          </c:val>
          <c:smooth val="0"/>
        </c:ser>
        <c:axId val="1387442844"/>
        <c:axId val="2078102920"/>
      </c:lineChart>
      <c:catAx>
        <c:axId val="1387442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Cohort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8102920"/>
      </c:catAx>
      <c:valAx>
        <c:axId val="2078102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Porcentaje de reteción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442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31</xdr:col>
      <xdr:colOff>171450</xdr:colOff>
      <xdr:row>0</xdr:row>
      <xdr:rowOff>171450</xdr:rowOff>
    </xdr:from>
    <xdr:ext cx="8505825" cy="5238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30</xdr:col>
      <xdr:colOff>571500</xdr:colOff>
      <xdr:row>31</xdr:row>
      <xdr:rowOff>171450</xdr:rowOff>
    </xdr:from>
    <xdr:ext cx="8372475" cy="52387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171450</xdr:colOff>
      <xdr:row>14</xdr:row>
      <xdr:rowOff>142875</xdr:rowOff>
    </xdr:from>
    <xdr:ext cx="6848475" cy="43624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95250</xdr:colOff>
      <xdr:row>0</xdr:row>
      <xdr:rowOff>0</xdr:rowOff>
    </xdr:from>
    <xdr:ext cx="4076700" cy="24955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B331" sheet="retencion-por-mes"/>
  </cacheSource>
  <cacheFields>
    <cacheField name="Cliente" numFmtId="0">
      <sharedItems>
        <s v="George Garcia"/>
        <s v="James Johnson"/>
        <s v="John Williams"/>
        <s v="Robert Jones"/>
        <s v="Michael Brown"/>
        <s v="Mary Davis"/>
        <s v="William Miller"/>
        <s v="David Wilson"/>
        <s v="Joseph Moore"/>
        <s v="Richard Taylor"/>
        <s v="Charles Anderson"/>
        <s v="Thomas Thomas"/>
        <s v="Christopher Jackson"/>
        <s v="Daniel White"/>
        <s v="Elizabeth Harris"/>
        <s v="Matthew Martin"/>
        <s v="Patricia Thompson"/>
        <s v="Brian Smith"/>
        <s v="Jennifer Martinez"/>
        <s v="Linda Robinson"/>
        <s v="Anthony Clark"/>
        <s v="Barbara Rodriguez"/>
        <s v="Donald Lewis"/>
        <s v="Paul Lee"/>
        <s v="Mark Walker"/>
        <s v="Andrew Hall"/>
        <s v="Edward Allen"/>
        <s v="Steven Young"/>
        <s v="Kenneth Hernandez"/>
        <s v="Margaret King"/>
        <s v="Joshua Wright"/>
        <s v="Kevin Lopez"/>
        <s v="Brian Hill"/>
        <s v="Susan Scott"/>
        <s v="Dorothy Green"/>
        <s v="Ronald Adams"/>
        <s v="Sarah Baker"/>
        <s v="Timothy Gonzalez"/>
        <s v="Jessica Nelson"/>
        <s v="Jason Carter"/>
        <s v="Helen Mitchell"/>
        <s v="Nancy Perez"/>
        <s v="Betty Roberts"/>
        <s v="Karen Turner"/>
        <s v="Jeffrey Phillips"/>
        <s v="Lisa Campbell"/>
        <s v="Ryan Parker"/>
        <s v="Jacob Evans"/>
        <s v="Frank Edwards"/>
        <s v="Gary Collins"/>
        <s v="Nicholas Stewart"/>
        <s v="Anna Sanchez"/>
        <s v="Eric Morris"/>
        <s v="Sandra Rogers"/>
        <s v="Stephen Reed"/>
        <s v="Emily Cook"/>
        <s v="Ashley Morgan"/>
        <s v="Jonathan Bell"/>
        <s v="Kimberly Murphy"/>
        <s v="Donna Bailey"/>
        <s v="Ruth Rivera"/>
        <s v="Carol Cooper"/>
        <s v="Michelle Richardson"/>
        <s v="Larry Cox"/>
        <s v="Laura Howard"/>
        <s v="Amanda Ward"/>
        <s v="Justin Torres"/>
        <s v="Raymond Peterson"/>
        <s v="Scott Gray"/>
        <s v="Samuel Ramirez"/>
        <s v="Brandon James"/>
        <s v="Melissa Watson"/>
        <s v="Benjamin Brooks"/>
        <s v="Rebecca Kelly"/>
        <s v="Deborah Sanders"/>
        <s v="Stephanie Price"/>
        <s v="Sharon Bennett"/>
        <s v="Kathleen Wood"/>
        <s v="Cynthia Barnes"/>
        <s v="Gregory Ross"/>
        <s v="Jack Henderson"/>
        <s v="Amy Coleman"/>
        <s v="Henry Jenkins"/>
        <s v="Shirley Perry"/>
        <s v="Patrick Powell"/>
        <s v="Alexander Long"/>
        <s v="Emma Patterson"/>
        <s v="Angela Hughes"/>
        <s v="Catherine Flores"/>
        <s v="Virginia Washington"/>
        <s v="Katherine Butler"/>
        <s v="Walter Simmons"/>
        <s v="Dennis Foster"/>
        <s v="Jerry Gonzales"/>
        <s v="Brenda Bryant"/>
        <s v="Pamela Alexander"/>
        <s v="Frances Russell"/>
        <s v="Tyler Griffin"/>
        <s v="Nicole Diaz"/>
        <s v="Christine Hayes"/>
        <s v="Aaron Myers"/>
        <s v="Peter Ford"/>
        <s v="Samantha Hamilton"/>
        <s v="Evelyn Graham"/>
        <s v="Jose Sullivan"/>
        <s v="Rachel Wallace"/>
        <s v="Alice Woods"/>
        <s v="Douglas Cole"/>
        <s v="Janet West"/>
        <s v="Carolyn Jordan"/>
        <s v="Adam Owens"/>
        <s v="Debra Reynolds"/>
        <s v="Harold Fisher"/>
        <s v="Nathan Ellis"/>
        <s v="Martha Harrison"/>
        <s v="Maria Gibson"/>
        <s v="Marie Mcdonald"/>
        <s v="Zachary Cruz"/>
        <s v="Arthur Marshall"/>
        <s v="Heather Ortiz"/>
        <s v="Diane Gomez"/>
        <s v="Julie Murray"/>
        <s v="Joyce Freeman"/>
        <s v="Carl Wells"/>
        <s v="Grace Webb"/>
        <s v="Victoria Simpson"/>
        <s v="Albert Stevens"/>
        <s v="Rose Tucker"/>
        <s v="Joan Porter"/>
        <s v="Kyle Hunter"/>
        <s v="Christina Hicks"/>
        <s v="Kelly Crawford"/>
        <s v="Ann Henry"/>
        <s v="Lauren Boyd"/>
        <s v="Doris Mason"/>
        <s v="Julia Morales"/>
        <s v="Jean Kennedy"/>
        <s v="Lawrence Warren"/>
        <s v="Judith Dixon"/>
        <s v="Olivia Ramos"/>
        <s v="Kathryn Reyes"/>
        <s v="Joe Burns"/>
        <s v="Mildred Gordon"/>
        <s v="Willie Shaw"/>
        <s v="Gerald Holmes"/>
        <s v="Lillian Rice"/>
        <s v="Roger Robertson"/>
        <s v="Cheryl Hunt"/>
        <s v="Megan Black"/>
        <s v="Jeremy Daniels"/>
        <s v="Keith Palmer"/>
        <s v="Hannah Mills"/>
        <s v="Andrea Nichols"/>
        <s v="Ethan Grant"/>
        <s v="Sara Knight"/>
        <s v="Terry Ferguson"/>
        <s v="Jacqueline Rose"/>
        <s v="Christian Stone"/>
        <s v="Harry Hawkins"/>
        <s v="Jesse Dunn"/>
        <s v="Sean Perkins"/>
        <s v="Teresa Hudson"/>
        <s v="Ralph Spencer"/>
        <s v="Austin Gardner"/>
        <s v="Gloria Stephens"/>
        <s v="Janice Payne"/>
        <s v="Roy Pierce"/>
        <s v="Theresa Berry"/>
        <s v="Louis Matthews"/>
        <s v="Noah Arnold"/>
        <s v="Bruce Wagner"/>
        <s v="Billy Willis"/>
        <s v="Judy Ray"/>
        <s v="Bryan Watkins"/>
        <s v="Madison Olson"/>
        <s v="Eugene Carroll"/>
        <s v="Beverly Duncan"/>
        <s v="Jordan Snyder"/>
        <s v="Denise Hart"/>
        <s v="Jane Cunningham"/>
        <s v="Marilyn Bradley"/>
        <s v="Amber Lane"/>
        <s v="Dylan Andrews"/>
        <s v="Danielle Ruiz"/>
        <s v="Abigail Harper"/>
        <s v="Charlotte Fox"/>
        <s v="Diana Riley"/>
        <s v="Brittany Armstrong"/>
        <s v="Russell Carpenter"/>
        <s v="Natalie Weaver"/>
        <s v="Wayne Greene"/>
        <s v="Irene Lawrence"/>
        <s v="Ruby Elliott"/>
        <s v="Annie Chavez"/>
        <s v="Sophia Sims"/>
        <s v="Alan Austin"/>
        <s v="Juan Peters"/>
        <s v="Gabriel Kelley"/>
        <s v="Howard Franklin"/>
        <s v="Fred Lawson"/>
        <s v="Vincent Fields"/>
        <s v="Lori Gutierrez"/>
        <s v="Philip Ryan"/>
        <s v="Kayla Schmidt"/>
        <s v="Alexis Carr"/>
        <s v="Tiffany Vasquez"/>
        <s v="Florence Castillo"/>
        <s v="Isabella Wheeler"/>
        <s v="Kathy Chapman"/>
        <s v="Louise Oliver"/>
        <s v="Logan Montgomery"/>
        <s v="Lois Richards"/>
        <s v="Tammy Williamson"/>
        <s v="Crystal Johnston"/>
        <s v="Randy Banks"/>
        <s v="Bonnie Meyer"/>
        <s v="Phyllis Bishop"/>
        <s v="Anne Mccoy"/>
        <s v="Taylor Howell"/>
        <s v="Victor Alvarez"/>
        <s v="Bobby Morrison"/>
        <s v="Erin Hansen"/>
        <s v="Johnny Fernandez"/>
        <s v="Phillip Garza"/>
        <s v="Martin Harvey"/>
        <s v="Josephine Little"/>
        <s v="Alyssa Burton"/>
        <s v="Bradley Stanley"/>
        <s v="Ella Nguyen"/>
        <s v="Shawn George"/>
        <s v="Clarence Jacobs"/>
        <s v="Travis Reid"/>
        <s v="Ernest Kim"/>
        <s v="Stanley Fuller"/>
        <s v="Allison Lynch"/>
        <s v="Craig Dean"/>
        <s v="Shannon Gilbert"/>
        <s v="Elijah Garrett"/>
        <s v="Edna Romero"/>
        <s v="Peggy Welch"/>
        <s v="Tina Larson"/>
        <s v="Leonard Frazier"/>
        <s v="Robin Burke"/>
        <s v="Dawn Hanson"/>
        <s v="Carlos Day"/>
        <s v="Earl Mendoza"/>
        <s v="Eleanor Moreno"/>
        <s v="Jimmy Bowman"/>
        <s v="Francis Medina"/>
        <s v="Cody Fowler"/>
        <s v="Caleb Brewer"/>
        <s v="Mason Hoffman"/>
        <s v="Rita Carlson"/>
        <s v="Danny Silva"/>
        <s v="Isaac Pearson"/>
        <s v="Audrey Holland"/>
        <s v="Todd Douglas"/>
        <s v="Wanda Fleming"/>
        <s v="Clara Jensen"/>
        <s v="Ethel Vargas"/>
        <s v="Paula Byrd"/>
        <s v="Cameron Davidson"/>
        <s v="Norma Hopkins"/>
        <s v="Dale May"/>
        <s v="Ellen Terry"/>
        <s v="Luis Herrera"/>
        <s v="Alex Wade"/>
        <s v="Marjorie Soto"/>
        <s v="Luke Walters"/>
        <s v="Jamie Curtis"/>
        <s v="Nathaniel Neal"/>
        <s v="Allen Caldwell"/>
        <s v="Leslie Lowe"/>
        <s v="Joel Jennings"/>
        <s v="Evan Barnett"/>
        <s v="Edith Graves"/>
        <s v="Connie Jimenez"/>
        <s v="Eva Horton"/>
        <s v="Gladys Shelton"/>
        <s v="Carrie Barrett"/>
        <s v="Ava Obrien"/>
        <s v="Frederick Castro"/>
        <s v="Wendy Sutton"/>
        <s v="Hazel Gregory"/>
        <s v="Valerie Mckinney"/>
        <s v="Curtis Lucas"/>
        <s v="Elaine Miles"/>
        <s v="Courtney Craig"/>
        <s v="Esther Rodriquez"/>
        <s v="Cindy Chambers"/>
        <s v="Vanessa Holt"/>
        <s v="Brianna Lambert"/>
        <s v="Lucas Fletcher"/>
        <s v="Norman Watts"/>
        <s v="Marvin Bates"/>
        <s v="Tracy Hale"/>
        <s v="Tony Rhodes"/>
        <s v="Monica Pena"/>
        <s v="Antonio Beck"/>
        <s v="Glenn Newman"/>
        <s v="Melanie Haynes"/>
        <s v="Jasmine Mcdaniel"/>
        <s v="Rodney Mendez"/>
        <s v="Theodore Bush"/>
        <s v="Melvin Vaughn"/>
        <s v="Alfred Parks"/>
        <s v="Edwin Dawson"/>
        <s v="Steve Santiago"/>
        <s v="Chad Norris"/>
        <s v="Sylvia Hardy"/>
        <s v="Jackson Love"/>
        <s v="April Steele"/>
        <s v="Sheila Curry"/>
        <s v="Adrian Powers"/>
        <s v="Katie Schultz"/>
        <s v="Hunter Barker"/>
        <s v="Alexandra Guzman"/>
        <s v="Angel Page"/>
        <s v="Lee Munoz"/>
        <s v="Marcus Ball"/>
        <s v="Derek Keller"/>
        <s v="Erica Chandler"/>
        <s v="Sherry Weber"/>
        <s v="Jeffery Leonard"/>
        <s v="Mia Walsh"/>
        <s v="Caroline Lyons"/>
        <s v="Jesus Ramsey"/>
        <s v="Herbert Wolfe"/>
        <s v="Ian Schneider"/>
        <s v="Leah Mullins"/>
      </sharedItems>
    </cacheField>
    <cacheField name="Estado Cliente" numFmtId="0">
      <sharedItems>
        <s v="Active"/>
        <s v="Churned"/>
      </sharedItems>
    </cacheField>
    <cacheField name="Mes Registro" numFmtId="164">
      <sharedItems containsSemiMixedTypes="0" containsDate="1" containsString="0">
        <d v="2019-01-01T00:00:00Z"/>
        <d v="2019-02-01T00:00:00Z"/>
        <d v="2019-03-01T00:00:00Z"/>
        <d v="2019-04-01T00:00:00Z"/>
        <d v="2019-05-01T00:00:00Z"/>
        <d v="2019-06-01T00:00:00Z"/>
        <d v="2019-07-01T00:00:00Z"/>
        <d v="2019-08-01T00:00:00Z"/>
        <d v="2019-09-01T00:00:00Z"/>
        <d v="2019-10-01T00:00:00Z"/>
        <d v="2019-11-01T00:00:00Z"/>
        <d v="2019-12-01T00:00:00Z"/>
        <d v="2020-01-01T00:00:00Z"/>
        <d v="2020-02-01T00:00:00Z"/>
        <d v="2020-03-01T00:00:00Z"/>
        <d v="2020-04-01T00:00:00Z"/>
        <d v="2020-05-01T00:00:00Z"/>
        <d v="2020-06-01T00:00:00Z"/>
        <d v="2020-07-01T00:00:00Z"/>
        <d v="2020-08-01T00:00:00Z"/>
        <d v="2020-09-01T00:00:00Z"/>
        <d v="2020-10-01T00:00:00Z"/>
        <d v="2020-11-01T00:00:00Z"/>
        <d v="2020-12-01T00:00:00Z"/>
      </sharedItems>
    </cacheField>
    <cacheField name="Mes de Abandono (Churn)" numFmtId="0">
      <sharedItems containsDate="1" containsString="0" containsBlank="1">
        <m/>
        <d v="2019-03-01T00:00:00Z"/>
        <d v="2019-08-01T00:00:00Z"/>
        <d v="2020-09-01T00:00:00Z"/>
        <d v="2019-09-01T00:00:00Z"/>
        <d v="2019-10-01T00:00:00Z"/>
        <d v="2019-04-01T00:00:00Z"/>
        <d v="2019-06-01T00:00:00Z"/>
        <d v="2019-11-01T00:00:00Z"/>
        <d v="2019-05-01T00:00:00Z"/>
        <d v="2020-03-01T00:00:00Z"/>
        <d v="2020-10-01T00:00:00Z"/>
        <d v="2020-06-01T00:00:00Z"/>
        <d v="2020-05-01T00:00:00Z"/>
        <d v="2020-04-01T00:00:00Z"/>
        <d v="2020-01-01T00:00:00Z"/>
        <d v="2020-07-01T00:00:00Z"/>
        <d v="2020-02-01T00:00:00Z"/>
        <d v="2019-12-01T00:00:00Z"/>
        <d v="2020-12-01T00:00:00Z"/>
        <d v="2020-08-01T00:00:00Z"/>
        <d v="2020-11-01T00:00:00Z"/>
      </sharedItems>
    </cacheField>
    <cacheField name="1/2019" numFmtId="0">
      <sharedItems containsString="0" containsBlank="1" containsNumber="1" containsInteger="1">
        <n v="1.0"/>
        <m/>
      </sharedItems>
    </cacheField>
    <cacheField name="2/2019" numFmtId="0">
      <sharedItems containsString="0" containsBlank="1" containsNumber="1" containsInteger="1">
        <n v="1.0"/>
        <m/>
      </sharedItems>
    </cacheField>
    <cacheField name="3/2019" numFmtId="0">
      <sharedItems containsString="0" containsBlank="1" containsNumber="1" containsInteger="1">
        <n v="1.0"/>
        <m/>
      </sharedItems>
    </cacheField>
    <cacheField name="4/2019" numFmtId="0">
      <sharedItems containsString="0" containsBlank="1" containsNumber="1" containsInteger="1">
        <n v="1.0"/>
        <m/>
      </sharedItems>
    </cacheField>
    <cacheField name="5/2019" numFmtId="0">
      <sharedItems containsString="0" containsBlank="1" containsNumber="1" containsInteger="1">
        <n v="1.0"/>
        <m/>
      </sharedItems>
    </cacheField>
    <cacheField name="6/2019" numFmtId="0">
      <sharedItems containsString="0" containsBlank="1" containsNumber="1" containsInteger="1">
        <n v="1.0"/>
        <m/>
      </sharedItems>
    </cacheField>
    <cacheField name="7/2019" numFmtId="0">
      <sharedItems containsString="0" containsBlank="1" containsNumber="1" containsInteger="1">
        <n v="1.0"/>
        <m/>
      </sharedItems>
    </cacheField>
    <cacheField name="8/2019" numFmtId="0">
      <sharedItems containsString="0" containsBlank="1" containsNumber="1" containsInteger="1">
        <n v="1.0"/>
        <m/>
      </sharedItems>
    </cacheField>
    <cacheField name="9/2019" numFmtId="0">
      <sharedItems containsString="0" containsBlank="1" containsNumber="1" containsInteger="1">
        <n v="1.0"/>
        <m/>
      </sharedItems>
    </cacheField>
    <cacheField name="10/2019" numFmtId="0">
      <sharedItems containsString="0" containsBlank="1" containsNumber="1" containsInteger="1">
        <n v="1.0"/>
        <m/>
      </sharedItems>
    </cacheField>
    <cacheField name="11/2019" numFmtId="0">
      <sharedItems containsString="0" containsBlank="1" containsNumber="1" containsInteger="1">
        <n v="1.0"/>
        <m/>
      </sharedItems>
    </cacheField>
    <cacheField name="12/2019" numFmtId="0">
      <sharedItems containsString="0" containsBlank="1" containsNumber="1" containsInteger="1">
        <n v="1.0"/>
        <m/>
      </sharedItems>
    </cacheField>
    <cacheField name="1/2020" numFmtId="0">
      <sharedItems containsString="0" containsBlank="1" containsNumber="1" containsInteger="1">
        <n v="1.0"/>
        <m/>
      </sharedItems>
    </cacheField>
    <cacheField name="2/2020" numFmtId="0">
      <sharedItems containsString="0" containsBlank="1" containsNumber="1" containsInteger="1">
        <n v="1.0"/>
        <m/>
      </sharedItems>
    </cacheField>
    <cacheField name="3/2020" numFmtId="0">
      <sharedItems containsString="0" containsBlank="1" containsNumber="1" containsInteger="1">
        <n v="1.0"/>
        <m/>
      </sharedItems>
    </cacheField>
    <cacheField name="4/2020" numFmtId="0">
      <sharedItems containsString="0" containsBlank="1" containsNumber="1" containsInteger="1">
        <n v="1.0"/>
        <m/>
      </sharedItems>
    </cacheField>
    <cacheField name="5/2020" numFmtId="0">
      <sharedItems containsString="0" containsBlank="1" containsNumber="1" containsInteger="1">
        <n v="1.0"/>
        <m/>
      </sharedItems>
    </cacheField>
    <cacheField name="6/2020" numFmtId="0">
      <sharedItems containsString="0" containsBlank="1" containsNumber="1" containsInteger="1">
        <n v="1.0"/>
        <m/>
      </sharedItems>
    </cacheField>
    <cacheField name="7/2020" numFmtId="0">
      <sharedItems containsString="0" containsBlank="1" containsNumber="1" containsInteger="1">
        <n v="1.0"/>
        <m/>
      </sharedItems>
    </cacheField>
    <cacheField name="8/2020" numFmtId="0">
      <sharedItems containsString="0" containsBlank="1" containsNumber="1" containsInteger="1">
        <n v="1.0"/>
        <m/>
      </sharedItems>
    </cacheField>
    <cacheField name="9/2020" numFmtId="0">
      <sharedItems containsString="0" containsBlank="1" containsNumber="1" containsInteger="1">
        <n v="1.0"/>
        <m/>
      </sharedItems>
    </cacheField>
    <cacheField name="10/2020" numFmtId="0">
      <sharedItems containsString="0" containsBlank="1" containsNumber="1" containsInteger="1">
        <n v="1.0"/>
        <m/>
      </sharedItems>
    </cacheField>
    <cacheField name="11/2020" numFmtId="0">
      <sharedItems containsString="0" containsBlank="1" containsNumber="1" containsInteger="1">
        <n v="1.0"/>
        <m/>
      </sharedItems>
    </cacheField>
    <cacheField name="12/2020" numFmtId="0">
      <sharedItems containsString="0" containsBlank="1" containsNumber="1" containsInteger="1">
        <n v="1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331" sheet="retención-por-trimestre"/>
  </cacheSource>
  <cacheFields>
    <cacheField name="Cliente" numFmtId="0">
      <sharedItems>
        <s v="George Garcia"/>
        <s v="James Johnson"/>
        <s v="John Williams"/>
        <s v="Robert Jones"/>
        <s v="Michael Brown"/>
        <s v="Mary Davis"/>
        <s v="William Miller"/>
        <s v="David Wilson"/>
        <s v="Joseph Moore"/>
        <s v="Richard Taylor"/>
        <s v="Charles Anderson"/>
        <s v="Thomas Thomas"/>
        <s v="Christopher Jackson"/>
        <s v="Daniel White"/>
        <s v="Elizabeth Harris"/>
        <s v="Matthew Martin"/>
        <s v="Patricia Thompson"/>
        <s v="Brian Smith"/>
        <s v="Jennifer Martinez"/>
        <s v="Linda Robinson"/>
        <s v="Anthony Clark"/>
        <s v="Barbara Rodriguez"/>
        <s v="Donald Lewis"/>
        <s v="Paul Lee"/>
        <s v="Mark Walker"/>
        <s v="Andrew Hall"/>
        <s v="Edward Allen"/>
        <s v="Steven Young"/>
        <s v="Kenneth Hernandez"/>
        <s v="Margaret King"/>
        <s v="Joshua Wright"/>
        <s v="Kevin Lopez"/>
        <s v="Brian Hill"/>
        <s v="Susan Scott"/>
        <s v="Dorothy Green"/>
        <s v="Ronald Adams"/>
        <s v="Sarah Baker"/>
        <s v="Timothy Gonzalez"/>
        <s v="Jessica Nelson"/>
        <s v="Jason Carter"/>
        <s v="Helen Mitchell"/>
        <s v="Nancy Perez"/>
        <s v="Betty Roberts"/>
        <s v="Karen Turner"/>
        <s v="Jeffrey Phillips"/>
        <s v="Lisa Campbell"/>
        <s v="Ryan Parker"/>
        <s v="Jacob Evans"/>
        <s v="Frank Edwards"/>
        <s v="Gary Collins"/>
        <s v="Nicholas Stewart"/>
        <s v="Anna Sanchez"/>
        <s v="Eric Morris"/>
        <s v="Sandra Rogers"/>
        <s v="Stephen Reed"/>
        <s v="Emily Cook"/>
        <s v="Ashley Morgan"/>
        <s v="Jonathan Bell"/>
        <s v="Kimberly Murphy"/>
        <s v="Donna Bailey"/>
        <s v="Ruth Rivera"/>
        <s v="Carol Cooper"/>
        <s v="Michelle Richardson"/>
        <s v="Larry Cox"/>
        <s v="Laura Howard"/>
        <s v="Amanda Ward"/>
        <s v="Justin Torres"/>
        <s v="Raymond Peterson"/>
        <s v="Scott Gray"/>
        <s v="Samuel Ramirez"/>
        <s v="Brandon James"/>
        <s v="Melissa Watson"/>
        <s v="Benjamin Brooks"/>
        <s v="Rebecca Kelly"/>
        <s v="Deborah Sanders"/>
        <s v="Stephanie Price"/>
        <s v="Sharon Bennett"/>
        <s v="Kathleen Wood"/>
        <s v="Cynthia Barnes"/>
        <s v="Gregory Ross"/>
        <s v="Jack Henderson"/>
        <s v="Amy Coleman"/>
        <s v="Henry Jenkins"/>
        <s v="Shirley Perry"/>
        <s v="Patrick Powell"/>
        <s v="Alexander Long"/>
        <s v="Emma Patterson"/>
        <s v="Angela Hughes"/>
        <s v="Catherine Flores"/>
        <s v="Virginia Washington"/>
        <s v="Katherine Butler"/>
        <s v="Walter Simmons"/>
        <s v="Dennis Foster"/>
        <s v="Jerry Gonzales"/>
        <s v="Brenda Bryant"/>
        <s v="Pamela Alexander"/>
        <s v="Frances Russell"/>
        <s v="Tyler Griffin"/>
        <s v="Nicole Diaz"/>
        <s v="Christine Hayes"/>
        <s v="Aaron Myers"/>
        <s v="Peter Ford"/>
        <s v="Samantha Hamilton"/>
        <s v="Evelyn Graham"/>
        <s v="Jose Sullivan"/>
        <s v="Rachel Wallace"/>
        <s v="Alice Woods"/>
        <s v="Douglas Cole"/>
        <s v="Janet West"/>
        <s v="Carolyn Jordan"/>
        <s v="Adam Owens"/>
        <s v="Debra Reynolds"/>
        <s v="Harold Fisher"/>
        <s v="Nathan Ellis"/>
        <s v="Martha Harrison"/>
        <s v="Maria Gibson"/>
        <s v="Marie Mcdonald"/>
        <s v="Zachary Cruz"/>
        <s v="Arthur Marshall"/>
        <s v="Heather Ortiz"/>
        <s v="Diane Gomez"/>
        <s v="Julie Murray"/>
        <s v="Joyce Freeman"/>
        <s v="Carl Wells"/>
        <s v="Grace Webb"/>
        <s v="Victoria Simpson"/>
        <s v="Albert Stevens"/>
        <s v="Rose Tucker"/>
        <s v="Joan Porter"/>
        <s v="Kyle Hunter"/>
        <s v="Christina Hicks"/>
        <s v="Kelly Crawford"/>
        <s v="Ann Henry"/>
        <s v="Lauren Boyd"/>
        <s v="Doris Mason"/>
        <s v="Julia Morales"/>
        <s v="Jean Kennedy"/>
        <s v="Lawrence Warren"/>
        <s v="Judith Dixon"/>
        <s v="Olivia Ramos"/>
        <s v="Kathryn Reyes"/>
        <s v="Joe Burns"/>
        <s v="Mildred Gordon"/>
        <s v="Willie Shaw"/>
        <s v="Gerald Holmes"/>
        <s v="Lillian Rice"/>
        <s v="Roger Robertson"/>
        <s v="Cheryl Hunt"/>
        <s v="Megan Black"/>
        <s v="Jeremy Daniels"/>
        <s v="Keith Palmer"/>
        <s v="Hannah Mills"/>
        <s v="Andrea Nichols"/>
        <s v="Ethan Grant"/>
        <s v="Sara Knight"/>
        <s v="Terry Ferguson"/>
        <s v="Jacqueline Rose"/>
        <s v="Christian Stone"/>
        <s v="Harry Hawkins"/>
        <s v="Jesse Dunn"/>
        <s v="Sean Perkins"/>
        <s v="Teresa Hudson"/>
        <s v="Ralph Spencer"/>
        <s v="Austin Gardner"/>
        <s v="Gloria Stephens"/>
        <s v="Janice Payne"/>
        <s v="Roy Pierce"/>
        <s v="Theresa Berry"/>
        <s v="Louis Matthews"/>
        <s v="Noah Arnold"/>
        <s v="Bruce Wagner"/>
        <s v="Billy Willis"/>
        <s v="Judy Ray"/>
        <s v="Bryan Watkins"/>
        <s v="Madison Olson"/>
        <s v="Eugene Carroll"/>
        <s v="Beverly Duncan"/>
        <s v="Jordan Snyder"/>
        <s v="Denise Hart"/>
        <s v="Jane Cunningham"/>
        <s v="Marilyn Bradley"/>
        <s v="Amber Lane"/>
        <s v="Dylan Andrews"/>
        <s v="Danielle Ruiz"/>
        <s v="Abigail Harper"/>
        <s v="Charlotte Fox"/>
        <s v="Diana Riley"/>
        <s v="Brittany Armstrong"/>
        <s v="Russell Carpenter"/>
        <s v="Natalie Weaver"/>
        <s v="Wayne Greene"/>
        <s v="Irene Lawrence"/>
        <s v="Ruby Elliott"/>
        <s v="Annie Chavez"/>
        <s v="Sophia Sims"/>
        <s v="Alan Austin"/>
        <s v="Juan Peters"/>
        <s v="Gabriel Kelley"/>
        <s v="Howard Franklin"/>
        <s v="Fred Lawson"/>
        <s v="Vincent Fields"/>
        <s v="Lori Gutierrez"/>
        <s v="Philip Ryan"/>
        <s v="Kayla Schmidt"/>
        <s v="Alexis Carr"/>
        <s v="Tiffany Vasquez"/>
        <s v="Florence Castillo"/>
        <s v="Isabella Wheeler"/>
        <s v="Kathy Chapman"/>
        <s v="Louise Oliver"/>
        <s v="Logan Montgomery"/>
        <s v="Lois Richards"/>
        <s v="Tammy Williamson"/>
        <s v="Crystal Johnston"/>
        <s v="Randy Banks"/>
        <s v="Bonnie Meyer"/>
        <s v="Phyllis Bishop"/>
        <s v="Anne Mccoy"/>
        <s v="Taylor Howell"/>
        <s v="Victor Alvarez"/>
        <s v="Bobby Morrison"/>
        <s v="Erin Hansen"/>
        <s v="Johnny Fernandez"/>
        <s v="Phillip Garza"/>
        <s v="Martin Harvey"/>
        <s v="Josephine Little"/>
        <s v="Alyssa Burton"/>
        <s v="Bradley Stanley"/>
        <s v="Ella Nguyen"/>
        <s v="Shawn George"/>
        <s v="Clarence Jacobs"/>
        <s v="Travis Reid"/>
        <s v="Ernest Kim"/>
        <s v="Stanley Fuller"/>
        <s v="Allison Lynch"/>
        <s v="Craig Dean"/>
        <s v="Shannon Gilbert"/>
        <s v="Elijah Garrett"/>
        <s v="Edna Romero"/>
        <s v="Peggy Welch"/>
        <s v="Tina Larson"/>
        <s v="Leonard Frazier"/>
        <s v="Robin Burke"/>
        <s v="Dawn Hanson"/>
        <s v="Carlos Day"/>
        <s v="Earl Mendoza"/>
        <s v="Eleanor Moreno"/>
        <s v="Jimmy Bowman"/>
        <s v="Francis Medina"/>
        <s v="Cody Fowler"/>
        <s v="Caleb Brewer"/>
        <s v="Mason Hoffman"/>
        <s v="Rita Carlson"/>
        <s v="Danny Silva"/>
        <s v="Isaac Pearson"/>
        <s v="Audrey Holland"/>
        <s v="Todd Douglas"/>
        <s v="Wanda Fleming"/>
        <s v="Clara Jensen"/>
        <s v="Ethel Vargas"/>
        <s v="Paula Byrd"/>
        <s v="Cameron Davidson"/>
        <s v="Norma Hopkins"/>
        <s v="Dale May"/>
        <s v="Ellen Terry"/>
        <s v="Luis Herrera"/>
        <s v="Alex Wade"/>
        <s v="Marjorie Soto"/>
        <s v="Luke Walters"/>
        <s v="Jamie Curtis"/>
        <s v="Nathaniel Neal"/>
        <s v="Allen Caldwell"/>
        <s v="Leslie Lowe"/>
        <s v="Joel Jennings"/>
        <s v="Evan Barnett"/>
        <s v="Edith Graves"/>
        <s v="Connie Jimenez"/>
        <s v="Eva Horton"/>
        <s v="Gladys Shelton"/>
        <s v="Carrie Barrett"/>
        <s v="Ava Obrien"/>
        <s v="Frederick Castro"/>
        <s v="Wendy Sutton"/>
        <s v="Hazel Gregory"/>
        <s v="Valerie Mckinney"/>
        <s v="Curtis Lucas"/>
        <s v="Elaine Miles"/>
        <s v="Courtney Craig"/>
        <s v="Esther Rodriquez"/>
        <s v="Cindy Chambers"/>
        <s v="Vanessa Holt"/>
        <s v="Brianna Lambert"/>
        <s v="Lucas Fletcher"/>
        <s v="Norman Watts"/>
        <s v="Marvin Bates"/>
        <s v="Tracy Hale"/>
        <s v="Tony Rhodes"/>
        <s v="Monica Pena"/>
        <s v="Antonio Beck"/>
        <s v="Glenn Newman"/>
        <s v="Melanie Haynes"/>
        <s v="Jasmine Mcdaniel"/>
        <s v="Rodney Mendez"/>
        <s v="Theodore Bush"/>
        <s v="Melvin Vaughn"/>
        <s v="Alfred Parks"/>
        <s v="Edwin Dawson"/>
        <s v="Steve Santiago"/>
        <s v="Chad Norris"/>
        <s v="Sylvia Hardy"/>
        <s v="Jackson Love"/>
        <s v="April Steele"/>
        <s v="Sheila Curry"/>
        <s v="Adrian Powers"/>
        <s v="Katie Schultz"/>
        <s v="Hunter Barker"/>
        <s v="Alexandra Guzman"/>
        <s v="Angel Page"/>
        <s v="Lee Munoz"/>
        <s v="Marcus Ball"/>
        <s v="Derek Keller"/>
        <s v="Erica Chandler"/>
        <s v="Sherry Weber"/>
        <s v="Jeffery Leonard"/>
        <s v="Mia Walsh"/>
        <s v="Caroline Lyons"/>
        <s v="Jesus Ramsey"/>
        <s v="Herbert Wolfe"/>
        <s v="Ian Schneider"/>
        <s v="Leah Mullins"/>
      </sharedItems>
    </cacheField>
    <cacheField name="Estado Cliente" numFmtId="0">
      <sharedItems>
        <s v="Active"/>
        <s v="Churned"/>
      </sharedItems>
    </cacheField>
    <cacheField name="Mes Registro" numFmtId="164">
      <sharedItems containsSemiMixedTypes="0" containsDate="1" containsString="0">
        <d v="2019-01-01T00:00:00Z"/>
        <d v="2019-02-01T00:00:00Z"/>
        <d v="2019-03-01T00:00:00Z"/>
        <d v="2019-04-01T00:00:00Z"/>
        <d v="2019-05-01T00:00:00Z"/>
        <d v="2019-06-01T00:00:00Z"/>
        <d v="2019-07-01T00:00:00Z"/>
        <d v="2019-08-01T00:00:00Z"/>
        <d v="2019-09-01T00:00:00Z"/>
        <d v="2019-10-01T00:00:00Z"/>
        <d v="2019-11-01T00:00:00Z"/>
        <d v="2019-12-01T00:00:00Z"/>
        <d v="2020-01-01T00:00:00Z"/>
        <d v="2020-02-01T00:00:00Z"/>
        <d v="2020-03-01T00:00:00Z"/>
        <d v="2020-04-01T00:00:00Z"/>
        <d v="2020-05-01T00:00:00Z"/>
        <d v="2020-06-01T00:00:00Z"/>
        <d v="2020-07-01T00:00:00Z"/>
        <d v="2020-08-01T00:00:00Z"/>
        <d v="2020-09-01T00:00:00Z"/>
        <d v="2020-10-01T00:00:00Z"/>
        <d v="2020-11-01T00:00:00Z"/>
        <d v="2020-12-01T00:00:00Z"/>
      </sharedItems>
    </cacheField>
    <cacheField name="Mes de Abandono (Churn)" numFmtId="0">
      <sharedItems containsDate="1" containsString="0" containsBlank="1">
        <m/>
        <d v="2019-03-01T00:00:00Z"/>
        <d v="2019-08-01T00:00:00Z"/>
        <d v="2020-09-01T00:00:00Z"/>
        <d v="2019-09-01T00:00:00Z"/>
        <d v="2019-10-01T00:00:00Z"/>
        <d v="2019-04-01T00:00:00Z"/>
        <d v="2019-06-01T00:00:00Z"/>
        <d v="2019-11-01T00:00:00Z"/>
        <d v="2019-05-01T00:00:00Z"/>
        <d v="2020-03-01T00:00:00Z"/>
        <d v="2020-10-01T00:00:00Z"/>
        <d v="2020-06-01T00:00:00Z"/>
        <d v="2020-05-01T00:00:00Z"/>
        <d v="2020-04-01T00:00:00Z"/>
        <d v="2020-01-01T00:00:00Z"/>
        <d v="2020-07-01T00:00:00Z"/>
        <d v="2020-02-01T00:00:00Z"/>
        <d v="2019-12-01T00:00:00Z"/>
        <d v="2020-12-01T00:00:00Z"/>
        <d v="2020-08-01T00:00:00Z"/>
        <d v="2020-11-01T00:00:00Z"/>
      </sharedItems>
    </cacheField>
    <cacheField name="2019-T1" numFmtId="0">
      <sharedItems containsString="0" containsBlank="1" containsNumber="1" containsInteger="1">
        <n v="1.0"/>
        <m/>
      </sharedItems>
    </cacheField>
    <cacheField name="2019-T2" numFmtId="0">
      <sharedItems containsString="0" containsBlank="1" containsNumber="1" containsInteger="1">
        <n v="1.0"/>
        <m/>
      </sharedItems>
    </cacheField>
    <cacheField name="2019-T3" numFmtId="0">
      <sharedItems containsString="0" containsBlank="1" containsNumber="1" containsInteger="1">
        <n v="1.0"/>
        <m/>
      </sharedItems>
    </cacheField>
    <cacheField name="2019-T4" numFmtId="0">
      <sharedItems containsString="0" containsBlank="1" containsNumber="1" containsInteger="1">
        <n v="1.0"/>
        <m/>
      </sharedItems>
    </cacheField>
    <cacheField name="2020-T1" numFmtId="0">
      <sharedItems containsString="0" containsBlank="1" containsNumber="1" containsInteger="1">
        <n v="1.0"/>
        <m/>
      </sharedItems>
    </cacheField>
    <cacheField name="2020-T2" numFmtId="0">
      <sharedItems containsString="0" containsBlank="1" containsNumber="1" containsInteger="1">
        <n v="1.0"/>
        <m/>
      </sharedItems>
    </cacheField>
    <cacheField name="2020-T3" numFmtId="0">
      <sharedItems containsString="0" containsBlank="1" containsNumber="1" containsInteger="1">
        <n v="1.0"/>
        <m/>
      </sharedItems>
    </cacheField>
    <cacheField name="2020-T4" numFmtId="0">
      <sharedItems containsString="0" containsBlank="1" containsNumber="1" containsInteger="1">
        <n v="1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1:Z26" firstHeaderRow="0" firstDataRow="2" firstDataCol="0"/>
  <pivotFields>
    <pivotField name="Clien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Estado Cliente" compact="0" outline="0" multipleItemSelectionAllowed="1" showAll="0">
      <items>
        <item x="0"/>
        <item x="1"/>
        <item t="default"/>
      </items>
    </pivotField>
    <pivotField name="Mes Registro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Mes de Abandono (Chur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1/2019" dataField="1" compact="0" outline="0" multipleItemSelectionAllowed="1" showAll="0">
      <items>
        <item x="0"/>
        <item x="1"/>
        <item t="default"/>
      </items>
    </pivotField>
    <pivotField name="2/2019" dataField="1" compact="0" outline="0" multipleItemSelectionAllowed="1" showAll="0">
      <items>
        <item x="0"/>
        <item x="1"/>
        <item t="default"/>
      </items>
    </pivotField>
    <pivotField name="3/2019" dataField="1" compact="0" outline="0" multipleItemSelectionAllowed="1" showAll="0">
      <items>
        <item x="0"/>
        <item x="1"/>
        <item t="default"/>
      </items>
    </pivotField>
    <pivotField name="4/2019" dataField="1" compact="0" outline="0" multipleItemSelectionAllowed="1" showAll="0">
      <items>
        <item x="0"/>
        <item x="1"/>
        <item t="default"/>
      </items>
    </pivotField>
    <pivotField name="5/2019" dataField="1" compact="0" outline="0" multipleItemSelectionAllowed="1" showAll="0">
      <items>
        <item x="0"/>
        <item x="1"/>
        <item t="default"/>
      </items>
    </pivotField>
    <pivotField name="6/2019" dataField="1" compact="0" outline="0" multipleItemSelectionAllowed="1" showAll="0">
      <items>
        <item x="0"/>
        <item x="1"/>
        <item t="default"/>
      </items>
    </pivotField>
    <pivotField name="7/2019" dataField="1" compact="0" outline="0" multipleItemSelectionAllowed="1" showAll="0">
      <items>
        <item x="0"/>
        <item x="1"/>
        <item t="default"/>
      </items>
    </pivotField>
    <pivotField name="8/2019" dataField="1" compact="0" outline="0" multipleItemSelectionAllowed="1" showAll="0">
      <items>
        <item x="0"/>
        <item x="1"/>
        <item t="default"/>
      </items>
    </pivotField>
    <pivotField name="9/2019" dataField="1" compact="0" outline="0" multipleItemSelectionAllowed="1" showAll="0">
      <items>
        <item x="0"/>
        <item x="1"/>
        <item t="default"/>
      </items>
    </pivotField>
    <pivotField name="10/2019" dataField="1" compact="0" outline="0" multipleItemSelectionAllowed="1" showAll="0">
      <items>
        <item x="0"/>
        <item x="1"/>
        <item t="default"/>
      </items>
    </pivotField>
    <pivotField name="11/2019" dataField="1" compact="0" outline="0" multipleItemSelectionAllowed="1" showAll="0">
      <items>
        <item x="0"/>
        <item x="1"/>
        <item t="default"/>
      </items>
    </pivotField>
    <pivotField name="12/2019" dataField="1" compact="0" outline="0" multipleItemSelectionAllowed="1" showAll="0">
      <items>
        <item x="0"/>
        <item x="1"/>
        <item t="default"/>
      </items>
    </pivotField>
    <pivotField name="1/2020" dataField="1" compact="0" outline="0" multipleItemSelectionAllowed="1" showAll="0">
      <items>
        <item x="0"/>
        <item x="1"/>
        <item t="default"/>
      </items>
    </pivotField>
    <pivotField name="2/2020" dataField="1" compact="0" outline="0" multipleItemSelectionAllowed="1" showAll="0">
      <items>
        <item x="0"/>
        <item x="1"/>
        <item t="default"/>
      </items>
    </pivotField>
    <pivotField name="3/2020" dataField="1" compact="0" outline="0" multipleItemSelectionAllowed="1" showAll="0">
      <items>
        <item x="0"/>
        <item x="1"/>
        <item t="default"/>
      </items>
    </pivotField>
    <pivotField name="4/2020" dataField="1" compact="0" outline="0" multipleItemSelectionAllowed="1" showAll="0">
      <items>
        <item x="0"/>
        <item x="1"/>
        <item t="default"/>
      </items>
    </pivotField>
    <pivotField name="5/2020" dataField="1" compact="0" outline="0" multipleItemSelectionAllowed="1" showAll="0">
      <items>
        <item x="0"/>
        <item x="1"/>
        <item t="default"/>
      </items>
    </pivotField>
    <pivotField name="6/2020" dataField="1" compact="0" outline="0" multipleItemSelectionAllowed="1" showAll="0">
      <items>
        <item x="0"/>
        <item x="1"/>
        <item t="default"/>
      </items>
    </pivotField>
    <pivotField name="7/2020" dataField="1" compact="0" outline="0" multipleItemSelectionAllowed="1" showAll="0">
      <items>
        <item x="0"/>
        <item x="1"/>
        <item t="default"/>
      </items>
    </pivotField>
    <pivotField name="8/2020" dataField="1" compact="0" outline="0" multipleItemSelectionAllowed="1" showAll="0">
      <items>
        <item x="0"/>
        <item x="1"/>
        <item t="default"/>
      </items>
    </pivotField>
    <pivotField name="9/2020" dataField="1" compact="0" outline="0" multipleItemSelectionAllowed="1" showAll="0">
      <items>
        <item x="0"/>
        <item x="1"/>
        <item t="default"/>
      </items>
    </pivotField>
    <pivotField name="10/2020" dataField="1" compact="0" outline="0" multipleItemSelectionAllowed="1" showAll="0">
      <items>
        <item x="0"/>
        <item x="1"/>
        <item t="default"/>
      </items>
    </pivotField>
    <pivotField name="11/2020" dataField="1" compact="0" outline="0" multipleItemSelectionAllowed="1" showAll="0">
      <items>
        <item x="0"/>
        <item x="1"/>
        <item t="default"/>
      </items>
    </pivotField>
    <pivotField name="12/2020" dataField="1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-2"/>
  </colFields>
  <dataFields>
    <dataField name="COUNTA of Cliente" fld="0" subtotal="count" baseField="0"/>
    <dataField name="SUM of 1/2019" fld="4" baseField="0"/>
    <dataField name="SUM of 2/2019" fld="5" baseField="0"/>
    <dataField name="SUM of 3/2019" fld="6" baseField="0"/>
    <dataField name="SUM of 4/2019" fld="7" baseField="0"/>
    <dataField name="SUM of 5/2019" fld="8" baseField="0"/>
    <dataField name="SUM of 6/2019" fld="9" baseField="0"/>
    <dataField name="SUM of 7/2019" fld="10" baseField="0"/>
    <dataField name="SUM of 8/2019" fld="11" baseField="0"/>
    <dataField name="SUM of 9/2019" fld="12" baseField="0"/>
    <dataField name="SUM of 10/2019" fld="13" baseField="0"/>
    <dataField name="SUM of 11/2019" fld="14" baseField="0"/>
    <dataField name="SUM of 12/2019" fld="15" baseField="0"/>
    <dataField name="SUM of 1/2020" fld="16" baseField="0"/>
    <dataField name="SUM of 2/2020" fld="17" baseField="0"/>
    <dataField name="SUM of 3/2020" fld="18" baseField="0"/>
    <dataField name="SUM of 4/2020" fld="19" baseField="0"/>
    <dataField name="SUM of 5/2020" fld="20" baseField="0"/>
    <dataField name="SUM of 6/2020" fld="21" baseField="0"/>
    <dataField name="SUM of 7/2020" fld="22" baseField="0"/>
    <dataField name="SUM of 8/2020" fld="23" baseField="0"/>
    <dataField name="SUM of 9/2020" fld="24" baseField="0"/>
    <dataField name="SUM of 10/2020" fld="25" baseField="0"/>
    <dataField name="SUM of 11/2020" fld="26" baseField="0"/>
    <dataField name="SUM of 12/2020" fld="27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Tabla dinámica 2" cacheId="1" dataCaption="" compact="0" compactData="0">
  <location ref="A1:J10" firstHeaderRow="0" firstDataRow="2" firstDataCol="0"/>
  <pivotFields>
    <pivotField name="Clien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Estado Cliente" compact="0" outline="0" multipleItemSelectionAllowed="1" showAll="0">
      <items>
        <item x="0"/>
        <item x="1"/>
        <item t="default"/>
      </items>
    </pivotField>
    <pivotField name="Trimestre Registro - Año-Trimestr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Mes de Abandono (Chur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2019-T1" dataField="1" compact="0" outline="0" multipleItemSelectionAllowed="1" showAll="0">
      <items>
        <item x="0"/>
        <item x="1"/>
        <item t="default"/>
      </items>
    </pivotField>
    <pivotField name="2019-T2" dataField="1" compact="0" outline="0" multipleItemSelectionAllowed="1" showAll="0">
      <items>
        <item x="0"/>
        <item x="1"/>
        <item t="default"/>
      </items>
    </pivotField>
    <pivotField name="2019-T3" dataField="1" compact="0" outline="0" multipleItemSelectionAllowed="1" showAll="0">
      <items>
        <item x="0"/>
        <item x="1"/>
        <item t="default"/>
      </items>
    </pivotField>
    <pivotField name="2019-T4" dataField="1" compact="0" outline="0" multipleItemSelectionAllowed="1" showAll="0">
      <items>
        <item x="0"/>
        <item x="1"/>
        <item t="default"/>
      </items>
    </pivotField>
    <pivotField name="2020-T1" dataField="1" compact="0" outline="0" multipleItemSelectionAllowed="1" showAll="0">
      <items>
        <item x="0"/>
        <item x="1"/>
        <item t="default"/>
      </items>
    </pivotField>
    <pivotField name="2020-T2" dataField="1" compact="0" outline="0" multipleItemSelectionAllowed="1" showAll="0">
      <items>
        <item x="0"/>
        <item x="1"/>
        <item t="default"/>
      </items>
    </pivotField>
    <pivotField name="2020-T3" dataField="1" compact="0" outline="0" multipleItemSelectionAllowed="1" showAll="0">
      <items>
        <item x="0"/>
        <item x="1"/>
        <item t="default"/>
      </items>
    </pivotField>
    <pivotField name="2020-T4" dataField="1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-2"/>
  </colFields>
  <dataFields>
    <dataField name="COUNTA of Cliente" fld="0" subtotal="count" baseField="0"/>
    <dataField name="SUM of 2019-T1" fld="4" baseField="0"/>
    <dataField name="SUM of 2019-T2" fld="5" baseField="0"/>
    <dataField name="SUM of 2019-T3" fld="6" baseField="0"/>
    <dataField name="SUM of 2019-T4" fld="7" baseField="0"/>
    <dataField name="SUM of 2020-T1" fld="8" baseField="0"/>
    <dataField name="SUM of 2020-T2" fld="9" baseField="0"/>
    <dataField name="SUM of 2020-T3" fld="10" baseField="0"/>
    <dataField name="SUM of 2020-T4" fld="11" baseField="0"/>
  </dataFields>
  <pivotTableStyleInfo name="Google Sheets Pivot Table Style" showRowHeaders="1" showColHeaders="1" showLastColumn="1"/>
</pivotTableDefinition>
</file>

<file path=xl/tables/table1.xml><?xml version="1.0" encoding="utf-8"?>
<table xmlns="http://schemas.openxmlformats.org/spreadsheetml/2006/main" headerRowCount="0" ref="C2:Z27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MENSUAL-PORCENTAJE DE RETENCIÓ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43466.0</v>
      </c>
      <c r="F1" s="2">
        <v>43497.0</v>
      </c>
      <c r="G1" s="2">
        <v>43525.0</v>
      </c>
      <c r="H1" s="2">
        <v>43556.0</v>
      </c>
      <c r="I1" s="2">
        <v>43586.0</v>
      </c>
      <c r="J1" s="2">
        <v>43617.0</v>
      </c>
      <c r="K1" s="2">
        <v>43647.0</v>
      </c>
      <c r="L1" s="2">
        <v>43678.0</v>
      </c>
      <c r="M1" s="2">
        <v>43709.0</v>
      </c>
      <c r="N1" s="2">
        <v>43739.0</v>
      </c>
      <c r="O1" s="2">
        <v>43770.0</v>
      </c>
      <c r="P1" s="2">
        <v>43800.0</v>
      </c>
      <c r="Q1" s="2">
        <v>43831.0</v>
      </c>
      <c r="R1" s="2">
        <v>43862.0</v>
      </c>
      <c r="S1" s="2">
        <v>43891.0</v>
      </c>
      <c r="T1" s="2">
        <v>43922.0</v>
      </c>
      <c r="U1" s="2">
        <v>43952.0</v>
      </c>
      <c r="V1" s="2">
        <v>43983.0</v>
      </c>
      <c r="W1" s="2">
        <v>44013.0</v>
      </c>
      <c r="X1" s="2">
        <v>44044.0</v>
      </c>
      <c r="Y1" s="2">
        <v>44075.0</v>
      </c>
      <c r="Z1" s="2">
        <v>44105.0</v>
      </c>
      <c r="AA1" s="2">
        <v>44136.0</v>
      </c>
      <c r="AB1" s="2">
        <v>44166.0</v>
      </c>
    </row>
    <row r="2">
      <c r="A2" s="1" t="s">
        <v>4</v>
      </c>
      <c r="B2" s="1" t="s">
        <v>5</v>
      </c>
      <c r="C2" s="2">
        <v>43466.0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</row>
    <row r="3">
      <c r="A3" s="1" t="s">
        <v>6</v>
      </c>
      <c r="B3" s="1" t="s">
        <v>7</v>
      </c>
      <c r="C3" s="2">
        <v>43466.0</v>
      </c>
      <c r="D3" s="2">
        <v>43525.0</v>
      </c>
      <c r="E3" s="1">
        <v>1.0</v>
      </c>
      <c r="F3" s="1">
        <v>1.0</v>
      </c>
    </row>
    <row r="4">
      <c r="A4" s="1" t="s">
        <v>8</v>
      </c>
      <c r="B4" s="1" t="s">
        <v>7</v>
      </c>
      <c r="C4" s="2">
        <v>43466.0</v>
      </c>
      <c r="D4" s="2">
        <v>43678.0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</row>
    <row r="5">
      <c r="A5" s="1" t="s">
        <v>9</v>
      </c>
      <c r="B5" s="1" t="s">
        <v>5</v>
      </c>
      <c r="C5" s="2">
        <v>43466.0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</row>
    <row r="6">
      <c r="A6" s="1" t="s">
        <v>10</v>
      </c>
      <c r="B6" s="1" t="s">
        <v>5</v>
      </c>
      <c r="C6" s="2">
        <v>43466.0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</row>
    <row r="7">
      <c r="A7" s="1" t="s">
        <v>11</v>
      </c>
      <c r="B7" s="1" t="s">
        <v>7</v>
      </c>
      <c r="C7" s="2">
        <v>43466.0</v>
      </c>
      <c r="D7" s="2">
        <v>44075.0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</row>
    <row r="8">
      <c r="A8" s="1" t="s">
        <v>12</v>
      </c>
      <c r="B8" s="1" t="s">
        <v>5</v>
      </c>
      <c r="C8" s="2">
        <v>43466.0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</row>
    <row r="9">
      <c r="A9" s="1" t="s">
        <v>13</v>
      </c>
      <c r="B9" s="1" t="s">
        <v>5</v>
      </c>
      <c r="C9" s="2">
        <v>43466.0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</row>
    <row r="10">
      <c r="A10" s="1" t="s">
        <v>14</v>
      </c>
      <c r="B10" s="1" t="s">
        <v>7</v>
      </c>
      <c r="C10" s="2">
        <v>43466.0</v>
      </c>
      <c r="D10" s="2">
        <v>43709.0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</row>
    <row r="11">
      <c r="A11" s="1" t="s">
        <v>15</v>
      </c>
      <c r="B11" s="1" t="s">
        <v>5</v>
      </c>
      <c r="C11" s="2">
        <v>43466.0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</row>
    <row r="12">
      <c r="A12" s="1" t="s">
        <v>16</v>
      </c>
      <c r="B12" s="1" t="s">
        <v>5</v>
      </c>
      <c r="C12" s="2">
        <v>43466.0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1.0</v>
      </c>
    </row>
    <row r="13">
      <c r="A13" s="1" t="s">
        <v>17</v>
      </c>
      <c r="B13" s="1" t="s">
        <v>7</v>
      </c>
      <c r="C13" s="2">
        <v>43497.0</v>
      </c>
      <c r="D13" s="2">
        <v>43739.0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</row>
    <row r="14">
      <c r="A14" s="1" t="s">
        <v>18</v>
      </c>
      <c r="B14" s="1" t="s">
        <v>7</v>
      </c>
      <c r="C14" s="2">
        <v>43497.0</v>
      </c>
      <c r="D14" s="2">
        <v>43556.0</v>
      </c>
      <c r="F14" s="1">
        <v>1.0</v>
      </c>
      <c r="G14" s="1">
        <v>1.0</v>
      </c>
    </row>
    <row r="15">
      <c r="A15" s="1" t="s">
        <v>19</v>
      </c>
      <c r="B15" s="1" t="s">
        <v>7</v>
      </c>
      <c r="C15" s="2">
        <v>43497.0</v>
      </c>
      <c r="D15" s="2">
        <v>43617.0</v>
      </c>
      <c r="F15" s="1">
        <v>1.0</v>
      </c>
      <c r="G15" s="1">
        <v>1.0</v>
      </c>
      <c r="H15" s="1">
        <v>1.0</v>
      </c>
      <c r="I15" s="1">
        <v>1.0</v>
      </c>
    </row>
    <row r="16">
      <c r="A16" s="1" t="s">
        <v>20</v>
      </c>
      <c r="B16" s="1" t="s">
        <v>5</v>
      </c>
      <c r="C16" s="2">
        <v>43497.0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1.0</v>
      </c>
      <c r="AA16" s="1">
        <v>1.0</v>
      </c>
      <c r="AB16" s="1">
        <v>1.0</v>
      </c>
    </row>
    <row r="17">
      <c r="A17" s="1" t="s">
        <v>21</v>
      </c>
      <c r="B17" s="1" t="s">
        <v>5</v>
      </c>
      <c r="C17" s="2">
        <v>43497.0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1.0</v>
      </c>
      <c r="AB17" s="1">
        <v>1.0</v>
      </c>
    </row>
    <row r="18">
      <c r="A18" s="1" t="s">
        <v>22</v>
      </c>
      <c r="B18" s="1" t="s">
        <v>5</v>
      </c>
      <c r="C18" s="2">
        <v>43497.0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1.0</v>
      </c>
      <c r="AB18" s="1">
        <v>1.0</v>
      </c>
    </row>
    <row r="19">
      <c r="A19" s="1" t="s">
        <v>23</v>
      </c>
      <c r="B19" s="1" t="s">
        <v>7</v>
      </c>
      <c r="C19" s="2">
        <v>43497.0</v>
      </c>
      <c r="D19" s="2">
        <v>43770.0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</row>
    <row r="20">
      <c r="A20" s="1" t="s">
        <v>24</v>
      </c>
      <c r="B20" s="1" t="s">
        <v>5</v>
      </c>
      <c r="C20" s="2">
        <v>43497.0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</row>
    <row r="21">
      <c r="A21" s="1" t="s">
        <v>25</v>
      </c>
      <c r="B21" s="1" t="s">
        <v>7</v>
      </c>
      <c r="C21" s="2">
        <v>43497.0</v>
      </c>
      <c r="D21" s="2">
        <v>43586.0</v>
      </c>
      <c r="F21" s="1">
        <v>1.0</v>
      </c>
      <c r="G21" s="1">
        <v>1.0</v>
      </c>
      <c r="H21" s="1">
        <v>1.0</v>
      </c>
    </row>
    <row r="22">
      <c r="A22" s="1" t="s">
        <v>26</v>
      </c>
      <c r="B22" s="1" t="s">
        <v>5</v>
      </c>
      <c r="C22" s="2">
        <v>43497.0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</row>
    <row r="23">
      <c r="A23" s="1" t="s">
        <v>27</v>
      </c>
      <c r="B23" s="1" t="s">
        <v>5</v>
      </c>
      <c r="C23" s="2">
        <v>43497.0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1.0</v>
      </c>
    </row>
    <row r="24">
      <c r="A24" s="1" t="s">
        <v>28</v>
      </c>
      <c r="B24" s="1" t="s">
        <v>5</v>
      </c>
      <c r="C24" s="2">
        <v>43497.0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</row>
    <row r="25">
      <c r="A25" s="1" t="s">
        <v>29</v>
      </c>
      <c r="B25" s="1" t="s">
        <v>5</v>
      </c>
      <c r="C25" s="2">
        <v>43497.0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1.0</v>
      </c>
      <c r="AB25" s="1">
        <v>1.0</v>
      </c>
    </row>
    <row r="26">
      <c r="A26" s="1" t="s">
        <v>30</v>
      </c>
      <c r="B26" s="1" t="s">
        <v>7</v>
      </c>
      <c r="C26" s="2">
        <v>43525.0</v>
      </c>
      <c r="D26" s="2">
        <v>43891.0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</row>
    <row r="27">
      <c r="A27" s="1" t="s">
        <v>31</v>
      </c>
      <c r="B27" s="1" t="s">
        <v>5</v>
      </c>
      <c r="C27" s="2">
        <v>43525.0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1.0</v>
      </c>
      <c r="AB27" s="1">
        <v>1.0</v>
      </c>
    </row>
    <row r="28">
      <c r="A28" s="1" t="s">
        <v>32</v>
      </c>
      <c r="B28" s="1" t="s">
        <v>7</v>
      </c>
      <c r="C28" s="2">
        <v>43525.0</v>
      </c>
      <c r="D28" s="2">
        <v>43739.0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</row>
    <row r="29">
      <c r="A29" s="1" t="s">
        <v>33</v>
      </c>
      <c r="B29" s="1" t="s">
        <v>7</v>
      </c>
      <c r="C29" s="2">
        <v>43525.0</v>
      </c>
      <c r="D29" s="2">
        <v>44105.0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</row>
    <row r="30">
      <c r="A30" s="1" t="s">
        <v>34</v>
      </c>
      <c r="B30" s="1" t="s">
        <v>7</v>
      </c>
      <c r="C30" s="2">
        <v>43525.0</v>
      </c>
      <c r="D30" s="2">
        <v>44075.0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</row>
    <row r="31">
      <c r="A31" s="1" t="s">
        <v>35</v>
      </c>
      <c r="B31" s="1" t="s">
        <v>7</v>
      </c>
      <c r="C31" s="2">
        <v>43525.0</v>
      </c>
      <c r="D31" s="2">
        <v>43983.0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</row>
    <row r="32">
      <c r="A32" s="1" t="s">
        <v>36</v>
      </c>
      <c r="B32" s="1" t="s">
        <v>7</v>
      </c>
      <c r="C32" s="2">
        <v>43525.0</v>
      </c>
      <c r="D32" s="2">
        <v>43709.0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</row>
    <row r="33">
      <c r="A33" s="1" t="s">
        <v>37</v>
      </c>
      <c r="B33" s="1" t="s">
        <v>7</v>
      </c>
      <c r="C33" s="2">
        <v>43525.0</v>
      </c>
      <c r="D33" s="2">
        <v>43952.0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</row>
    <row r="34">
      <c r="A34" s="1" t="s">
        <v>38</v>
      </c>
      <c r="B34" s="1" t="s">
        <v>5</v>
      </c>
      <c r="C34" s="2">
        <v>43525.0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</row>
    <row r="35">
      <c r="A35" s="1" t="s">
        <v>39</v>
      </c>
      <c r="B35" s="1" t="s">
        <v>5</v>
      </c>
      <c r="C35" s="2">
        <v>43525.0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</row>
    <row r="36">
      <c r="A36" s="1" t="s">
        <v>40</v>
      </c>
      <c r="B36" s="1" t="s">
        <v>7</v>
      </c>
      <c r="C36" s="2">
        <v>43525.0</v>
      </c>
      <c r="D36" s="2">
        <v>43952.0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</row>
    <row r="37">
      <c r="A37" s="1" t="s">
        <v>41</v>
      </c>
      <c r="B37" s="1" t="s">
        <v>7</v>
      </c>
      <c r="C37" s="2">
        <v>43525.0</v>
      </c>
      <c r="D37" s="2">
        <v>43952.0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</row>
    <row r="38">
      <c r="A38" s="1" t="s">
        <v>42</v>
      </c>
      <c r="B38" s="1" t="s">
        <v>5</v>
      </c>
      <c r="C38" s="2">
        <v>43525.0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1.0</v>
      </c>
    </row>
    <row r="39">
      <c r="A39" s="1" t="s">
        <v>43</v>
      </c>
      <c r="B39" s="1" t="s">
        <v>7</v>
      </c>
      <c r="C39" s="2">
        <v>43556.0</v>
      </c>
      <c r="D39" s="2">
        <v>43770.0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</row>
    <row r="40">
      <c r="A40" s="1" t="s">
        <v>44</v>
      </c>
      <c r="B40" s="1" t="s">
        <v>5</v>
      </c>
      <c r="C40" s="2">
        <v>43556.0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1.0</v>
      </c>
      <c r="AB40" s="1">
        <v>1.0</v>
      </c>
    </row>
    <row r="41">
      <c r="A41" s="1" t="s">
        <v>45</v>
      </c>
      <c r="B41" s="1" t="s">
        <v>5</v>
      </c>
      <c r="C41" s="2">
        <v>43556.0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1.0</v>
      </c>
      <c r="AA41" s="1">
        <v>1.0</v>
      </c>
      <c r="AB41" s="1">
        <v>1.0</v>
      </c>
    </row>
    <row r="42">
      <c r="A42" s="1" t="s">
        <v>46</v>
      </c>
      <c r="B42" s="1" t="s">
        <v>5</v>
      </c>
      <c r="C42" s="2">
        <v>43556.0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1.0</v>
      </c>
      <c r="AB42" s="1">
        <v>1.0</v>
      </c>
    </row>
    <row r="43">
      <c r="A43" s="1" t="s">
        <v>47</v>
      </c>
      <c r="B43" s="1" t="s">
        <v>7</v>
      </c>
      <c r="C43" s="2">
        <v>43556.0</v>
      </c>
      <c r="D43" s="2">
        <v>43709.0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</row>
    <row r="44">
      <c r="A44" s="1" t="s">
        <v>48</v>
      </c>
      <c r="B44" s="1" t="s">
        <v>7</v>
      </c>
      <c r="C44" s="2">
        <v>43556.0</v>
      </c>
      <c r="D44" s="2">
        <v>43922.0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</row>
    <row r="45">
      <c r="A45" s="1" t="s">
        <v>49</v>
      </c>
      <c r="B45" s="1" t="s">
        <v>7</v>
      </c>
      <c r="C45" s="2">
        <v>43556.0</v>
      </c>
      <c r="D45" s="2">
        <v>43617.0</v>
      </c>
      <c r="H45" s="1">
        <v>1.0</v>
      </c>
      <c r="I45" s="1">
        <v>1.0</v>
      </c>
    </row>
    <row r="46">
      <c r="A46" s="1" t="s">
        <v>50</v>
      </c>
      <c r="B46" s="1" t="s">
        <v>7</v>
      </c>
      <c r="C46" s="2">
        <v>43556.0</v>
      </c>
      <c r="D46" s="2">
        <v>43922.0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</row>
    <row r="47">
      <c r="A47" s="1" t="s">
        <v>51</v>
      </c>
      <c r="B47" s="1" t="s">
        <v>5</v>
      </c>
      <c r="C47" s="2">
        <v>43556.0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1.0</v>
      </c>
      <c r="AB47" s="1">
        <v>1.0</v>
      </c>
    </row>
    <row r="48">
      <c r="A48" s="1" t="s">
        <v>52</v>
      </c>
      <c r="B48" s="1" t="s">
        <v>7</v>
      </c>
      <c r="C48" s="2">
        <v>43556.0</v>
      </c>
      <c r="D48" s="2">
        <v>43831.0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1.0</v>
      </c>
    </row>
    <row r="49">
      <c r="A49" s="1" t="s">
        <v>53</v>
      </c>
      <c r="B49" s="1" t="s">
        <v>7</v>
      </c>
      <c r="C49" s="2">
        <v>43556.0</v>
      </c>
      <c r="D49" s="2">
        <v>43831.0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</row>
    <row r="50">
      <c r="A50" s="1" t="s">
        <v>54</v>
      </c>
      <c r="B50" s="1" t="s">
        <v>5</v>
      </c>
      <c r="C50" s="2">
        <v>43556.0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1.0</v>
      </c>
    </row>
    <row r="51">
      <c r="A51" s="1" t="s">
        <v>55</v>
      </c>
      <c r="B51" s="1" t="s">
        <v>7</v>
      </c>
      <c r="C51" s="2">
        <v>43556.0</v>
      </c>
      <c r="D51" s="2">
        <v>43678.0</v>
      </c>
      <c r="H51" s="1">
        <v>1.0</v>
      </c>
      <c r="I51" s="1">
        <v>1.0</v>
      </c>
      <c r="J51" s="1">
        <v>1.0</v>
      </c>
      <c r="K51" s="1">
        <v>1.0</v>
      </c>
    </row>
    <row r="52">
      <c r="A52" s="1" t="s">
        <v>56</v>
      </c>
      <c r="B52" s="1" t="s">
        <v>5</v>
      </c>
      <c r="C52" s="2">
        <v>43556.0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  <c r="AA52" s="1">
        <v>1.0</v>
      </c>
      <c r="AB52" s="1">
        <v>1.0</v>
      </c>
    </row>
    <row r="53">
      <c r="A53" s="1" t="s">
        <v>57</v>
      </c>
      <c r="B53" s="1" t="s">
        <v>5</v>
      </c>
      <c r="C53" s="2">
        <v>43556.0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>
        <v>1.0</v>
      </c>
    </row>
    <row r="54">
      <c r="A54" s="1" t="s">
        <v>58</v>
      </c>
      <c r="B54" s="1" t="s">
        <v>7</v>
      </c>
      <c r="C54" s="2">
        <v>43586.0</v>
      </c>
      <c r="D54" s="2">
        <v>43739.0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</row>
    <row r="55">
      <c r="A55" s="1" t="s">
        <v>59</v>
      </c>
      <c r="B55" s="1" t="s">
        <v>7</v>
      </c>
      <c r="C55" s="2">
        <v>43586.0</v>
      </c>
      <c r="D55" s="2">
        <v>43678.0</v>
      </c>
      <c r="I55" s="1">
        <v>1.0</v>
      </c>
      <c r="J55" s="1">
        <v>1.0</v>
      </c>
      <c r="K55" s="1">
        <v>1.0</v>
      </c>
    </row>
    <row r="56">
      <c r="A56" s="1" t="s">
        <v>60</v>
      </c>
      <c r="B56" s="1" t="s">
        <v>7</v>
      </c>
      <c r="C56" s="2">
        <v>43586.0</v>
      </c>
      <c r="D56" s="2">
        <v>44013.0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</row>
    <row r="57">
      <c r="A57" s="1" t="s">
        <v>61</v>
      </c>
      <c r="B57" s="1" t="s">
        <v>5</v>
      </c>
      <c r="C57" s="2">
        <v>43586.0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1.0</v>
      </c>
      <c r="AA57" s="1">
        <v>1.0</v>
      </c>
      <c r="AB57" s="1">
        <v>1.0</v>
      </c>
    </row>
    <row r="58">
      <c r="A58" s="1" t="s">
        <v>62</v>
      </c>
      <c r="B58" s="1" t="s">
        <v>5</v>
      </c>
      <c r="C58" s="2">
        <v>43586.0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1.0</v>
      </c>
      <c r="AB58" s="1">
        <v>1.0</v>
      </c>
    </row>
    <row r="59">
      <c r="A59" s="1" t="s">
        <v>63</v>
      </c>
      <c r="B59" s="1" t="s">
        <v>7</v>
      </c>
      <c r="C59" s="2">
        <v>43586.0</v>
      </c>
      <c r="D59" s="2">
        <v>43709.0</v>
      </c>
      <c r="I59" s="1">
        <v>1.0</v>
      </c>
      <c r="J59" s="1">
        <v>1.0</v>
      </c>
      <c r="K59" s="1">
        <v>1.0</v>
      </c>
      <c r="L59" s="1">
        <v>1.0</v>
      </c>
    </row>
    <row r="60">
      <c r="A60" s="1" t="s">
        <v>64</v>
      </c>
      <c r="B60" s="1" t="s">
        <v>7</v>
      </c>
      <c r="C60" s="2">
        <v>43586.0</v>
      </c>
      <c r="D60" s="2">
        <v>43952.0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</row>
    <row r="61">
      <c r="A61" s="1" t="s">
        <v>65</v>
      </c>
      <c r="B61" s="1" t="s">
        <v>7</v>
      </c>
      <c r="C61" s="2">
        <v>43586.0</v>
      </c>
      <c r="D61" s="2">
        <v>44013.0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1.0</v>
      </c>
      <c r="U61" s="1">
        <v>1.0</v>
      </c>
      <c r="V61" s="1">
        <v>1.0</v>
      </c>
    </row>
    <row r="62">
      <c r="A62" s="1" t="s">
        <v>66</v>
      </c>
      <c r="B62" s="1" t="s">
        <v>5</v>
      </c>
      <c r="C62" s="2">
        <v>43586.0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1.0</v>
      </c>
      <c r="AA62" s="1">
        <v>1.0</v>
      </c>
      <c r="AB62" s="1">
        <v>1.0</v>
      </c>
    </row>
    <row r="63">
      <c r="A63" s="1" t="s">
        <v>67</v>
      </c>
      <c r="B63" s="1" t="s">
        <v>5</v>
      </c>
      <c r="C63" s="2">
        <v>43586.0</v>
      </c>
      <c r="I63" s="1">
        <v>1.0</v>
      </c>
      <c r="J63" s="1">
        <v>1.0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  <c r="AA63" s="1">
        <v>1.0</v>
      </c>
      <c r="AB63" s="1">
        <v>1.0</v>
      </c>
    </row>
    <row r="64">
      <c r="A64" s="1" t="s">
        <v>68</v>
      </c>
      <c r="B64" s="1" t="s">
        <v>7</v>
      </c>
      <c r="C64" s="2">
        <v>43586.0</v>
      </c>
      <c r="D64" s="2">
        <v>43862.0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</row>
    <row r="65">
      <c r="A65" s="1" t="s">
        <v>69</v>
      </c>
      <c r="B65" s="1" t="s">
        <v>5</v>
      </c>
      <c r="C65" s="2">
        <v>43586.0</v>
      </c>
      <c r="I65" s="1">
        <v>1.0</v>
      </c>
      <c r="J65" s="1">
        <v>1.0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1.0</v>
      </c>
      <c r="AA65" s="1">
        <v>1.0</v>
      </c>
      <c r="AB65" s="1">
        <v>1.0</v>
      </c>
    </row>
    <row r="66">
      <c r="A66" s="1" t="s">
        <v>70</v>
      </c>
      <c r="B66" s="1" t="s">
        <v>5</v>
      </c>
      <c r="C66" s="2">
        <v>43586.0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1.0</v>
      </c>
      <c r="AB66" s="1">
        <v>1.0</v>
      </c>
    </row>
    <row r="67">
      <c r="A67" s="1" t="s">
        <v>71</v>
      </c>
      <c r="B67" s="1" t="s">
        <v>7</v>
      </c>
      <c r="C67" s="2">
        <v>43617.0</v>
      </c>
      <c r="D67" s="2">
        <v>43800.0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</row>
    <row r="68">
      <c r="A68" s="1" t="s">
        <v>72</v>
      </c>
      <c r="B68" s="1" t="s">
        <v>7</v>
      </c>
      <c r="C68" s="2">
        <v>43617.0</v>
      </c>
      <c r="D68" s="2">
        <v>43709.0</v>
      </c>
      <c r="J68" s="1">
        <v>1.0</v>
      </c>
      <c r="K68" s="1">
        <v>1.0</v>
      </c>
      <c r="L68" s="1">
        <v>1.0</v>
      </c>
    </row>
    <row r="69">
      <c r="A69" s="1" t="s">
        <v>73</v>
      </c>
      <c r="B69" s="1" t="s">
        <v>7</v>
      </c>
      <c r="C69" s="2">
        <v>43617.0</v>
      </c>
      <c r="D69" s="2">
        <v>43862.0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</row>
    <row r="70">
      <c r="A70" s="1" t="s">
        <v>74</v>
      </c>
      <c r="B70" s="1" t="s">
        <v>7</v>
      </c>
      <c r="C70" s="2">
        <v>43617.0</v>
      </c>
      <c r="D70" s="2">
        <v>44075.0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</row>
    <row r="71">
      <c r="A71" s="1" t="s">
        <v>75</v>
      </c>
      <c r="B71" s="1" t="s">
        <v>5</v>
      </c>
      <c r="C71" s="2">
        <v>43617.0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1.0</v>
      </c>
      <c r="AB71" s="1">
        <v>1.0</v>
      </c>
    </row>
    <row r="72">
      <c r="A72" s="1" t="s">
        <v>76</v>
      </c>
      <c r="B72" s="1" t="s">
        <v>5</v>
      </c>
      <c r="C72" s="2">
        <v>43617.0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</row>
    <row r="73">
      <c r="A73" s="1" t="s">
        <v>77</v>
      </c>
      <c r="B73" s="1" t="s">
        <v>5</v>
      </c>
      <c r="C73" s="2">
        <v>43617.0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</row>
    <row r="74">
      <c r="A74" s="1" t="s">
        <v>78</v>
      </c>
      <c r="B74" s="1" t="s">
        <v>5</v>
      </c>
      <c r="C74" s="2">
        <v>43617.0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1.0</v>
      </c>
      <c r="AB74" s="1">
        <v>1.0</v>
      </c>
    </row>
    <row r="75">
      <c r="A75" s="1" t="s">
        <v>79</v>
      </c>
      <c r="B75" s="1" t="s">
        <v>7</v>
      </c>
      <c r="C75" s="2">
        <v>43617.0</v>
      </c>
      <c r="D75" s="2">
        <v>44166.0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1.0</v>
      </c>
    </row>
    <row r="76">
      <c r="A76" s="1" t="s">
        <v>80</v>
      </c>
      <c r="B76" s="1" t="s">
        <v>5</v>
      </c>
      <c r="C76" s="2">
        <v>43617.0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  <c r="AA76" s="1">
        <v>1.0</v>
      </c>
      <c r="AB76" s="1">
        <v>1.0</v>
      </c>
    </row>
    <row r="77">
      <c r="A77" s="1" t="s">
        <v>81</v>
      </c>
      <c r="B77" s="1" t="s">
        <v>5</v>
      </c>
      <c r="C77" s="2">
        <v>43617.0</v>
      </c>
      <c r="J77" s="1">
        <v>1.0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1.0</v>
      </c>
      <c r="AA77" s="1">
        <v>1.0</v>
      </c>
      <c r="AB77" s="1">
        <v>1.0</v>
      </c>
    </row>
    <row r="78">
      <c r="A78" s="1" t="s">
        <v>82</v>
      </c>
      <c r="B78" s="1" t="s">
        <v>7</v>
      </c>
      <c r="C78" s="2">
        <v>43647.0</v>
      </c>
      <c r="D78" s="2">
        <v>43952.0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1.0</v>
      </c>
    </row>
    <row r="79">
      <c r="A79" s="1" t="s">
        <v>83</v>
      </c>
      <c r="B79" s="1" t="s">
        <v>7</v>
      </c>
      <c r="C79" s="2">
        <v>43647.0</v>
      </c>
      <c r="D79" s="2">
        <v>43831.0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</v>
      </c>
    </row>
    <row r="80">
      <c r="A80" s="1" t="s">
        <v>84</v>
      </c>
      <c r="B80" s="1" t="s">
        <v>7</v>
      </c>
      <c r="C80" s="2">
        <v>43647.0</v>
      </c>
      <c r="D80" s="2">
        <v>44044.0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</row>
    <row r="81">
      <c r="A81" s="1" t="s">
        <v>85</v>
      </c>
      <c r="B81" s="1" t="s">
        <v>5</v>
      </c>
      <c r="C81" s="2">
        <v>43647.0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1.0</v>
      </c>
      <c r="AB81" s="1">
        <v>1.0</v>
      </c>
    </row>
    <row r="82">
      <c r="A82" s="1" t="s">
        <v>86</v>
      </c>
      <c r="B82" s="1" t="s">
        <v>5</v>
      </c>
      <c r="C82" s="2">
        <v>43647.0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>
        <v>1.0</v>
      </c>
      <c r="X82" s="1">
        <v>1.0</v>
      </c>
      <c r="Y82" s="1">
        <v>1.0</v>
      </c>
      <c r="Z82" s="1">
        <v>1.0</v>
      </c>
      <c r="AA82" s="1">
        <v>1.0</v>
      </c>
      <c r="AB82" s="1">
        <v>1.0</v>
      </c>
    </row>
    <row r="83">
      <c r="A83" s="1" t="s">
        <v>87</v>
      </c>
      <c r="B83" s="1" t="s">
        <v>7</v>
      </c>
      <c r="C83" s="2">
        <v>43647.0</v>
      </c>
      <c r="D83" s="2">
        <v>43862.0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</row>
    <row r="84">
      <c r="A84" s="1" t="s">
        <v>88</v>
      </c>
      <c r="B84" s="1" t="s">
        <v>7</v>
      </c>
      <c r="C84" s="2">
        <v>43647.0</v>
      </c>
      <c r="D84" s="2">
        <v>43862.0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</row>
    <row r="85">
      <c r="A85" s="1" t="s">
        <v>89</v>
      </c>
      <c r="B85" s="1" t="s">
        <v>5</v>
      </c>
      <c r="C85" s="2">
        <v>43647.0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1.0</v>
      </c>
      <c r="U85" s="1">
        <v>1.0</v>
      </c>
      <c r="V85" s="1">
        <v>1.0</v>
      </c>
      <c r="W85" s="1">
        <v>1.0</v>
      </c>
      <c r="X85" s="1">
        <v>1.0</v>
      </c>
      <c r="Y85" s="1">
        <v>1.0</v>
      </c>
      <c r="Z85" s="1">
        <v>1.0</v>
      </c>
      <c r="AA85" s="1">
        <v>1.0</v>
      </c>
      <c r="AB85" s="1">
        <v>1.0</v>
      </c>
    </row>
    <row r="86">
      <c r="A86" s="1" t="s">
        <v>90</v>
      </c>
      <c r="B86" s="1" t="s">
        <v>5</v>
      </c>
      <c r="C86" s="2">
        <v>43647.0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>
        <v>1.0</v>
      </c>
      <c r="Y86" s="1">
        <v>1.0</v>
      </c>
      <c r="Z86" s="1">
        <v>1.0</v>
      </c>
      <c r="AA86" s="1">
        <v>1.0</v>
      </c>
      <c r="AB86" s="1">
        <v>1.0</v>
      </c>
    </row>
    <row r="87">
      <c r="A87" s="1" t="s">
        <v>91</v>
      </c>
      <c r="B87" s="1" t="s">
        <v>7</v>
      </c>
      <c r="C87" s="2">
        <v>43647.0</v>
      </c>
      <c r="D87" s="2">
        <v>44136.0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>
        <v>1.0</v>
      </c>
      <c r="Y87" s="1">
        <v>1.0</v>
      </c>
      <c r="Z87" s="1">
        <v>1.0</v>
      </c>
    </row>
    <row r="88">
      <c r="A88" s="1" t="s">
        <v>92</v>
      </c>
      <c r="B88" s="1" t="s">
        <v>5</v>
      </c>
      <c r="C88" s="2">
        <v>43647.0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1.0</v>
      </c>
      <c r="U88" s="1">
        <v>1.0</v>
      </c>
      <c r="V88" s="1">
        <v>1.0</v>
      </c>
      <c r="W88" s="1">
        <v>1.0</v>
      </c>
      <c r="X88" s="1">
        <v>1.0</v>
      </c>
      <c r="Y88" s="1">
        <v>1.0</v>
      </c>
      <c r="Z88" s="1">
        <v>1.0</v>
      </c>
      <c r="AA88" s="1">
        <v>1.0</v>
      </c>
      <c r="AB88" s="1">
        <v>1.0</v>
      </c>
    </row>
    <row r="89">
      <c r="A89" s="1" t="s">
        <v>93</v>
      </c>
      <c r="B89" s="1" t="s">
        <v>5</v>
      </c>
      <c r="C89" s="2">
        <v>43678.0</v>
      </c>
      <c r="L89" s="1">
        <v>1.0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1.0</v>
      </c>
      <c r="U89" s="1">
        <v>1.0</v>
      </c>
      <c r="V89" s="1">
        <v>1.0</v>
      </c>
      <c r="W89" s="1">
        <v>1.0</v>
      </c>
      <c r="X89" s="1">
        <v>1.0</v>
      </c>
      <c r="Y89" s="1">
        <v>1.0</v>
      </c>
      <c r="Z89" s="1">
        <v>1.0</v>
      </c>
      <c r="AA89" s="1">
        <v>1.0</v>
      </c>
      <c r="AB89" s="1">
        <v>1.0</v>
      </c>
    </row>
    <row r="90">
      <c r="A90" s="1" t="s">
        <v>94</v>
      </c>
      <c r="B90" s="1" t="s">
        <v>7</v>
      </c>
      <c r="C90" s="2">
        <v>43678.0</v>
      </c>
      <c r="D90" s="2">
        <v>43709.0</v>
      </c>
      <c r="L90" s="1">
        <v>1.0</v>
      </c>
    </row>
    <row r="91">
      <c r="A91" s="1" t="s">
        <v>95</v>
      </c>
      <c r="B91" s="1" t="s">
        <v>5</v>
      </c>
      <c r="C91" s="2">
        <v>43678.0</v>
      </c>
      <c r="L91" s="1">
        <v>1.0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1.0</v>
      </c>
      <c r="U91" s="1">
        <v>1.0</v>
      </c>
      <c r="V91" s="1">
        <v>1.0</v>
      </c>
      <c r="W91" s="1">
        <v>1.0</v>
      </c>
      <c r="X91" s="1">
        <v>1.0</v>
      </c>
      <c r="Y91" s="1">
        <v>1.0</v>
      </c>
      <c r="Z91" s="1">
        <v>1.0</v>
      </c>
      <c r="AA91" s="1">
        <v>1.0</v>
      </c>
      <c r="AB91" s="1">
        <v>1.0</v>
      </c>
    </row>
    <row r="92">
      <c r="A92" s="1" t="s">
        <v>96</v>
      </c>
      <c r="B92" s="1" t="s">
        <v>5</v>
      </c>
      <c r="C92" s="2">
        <v>43678.0</v>
      </c>
      <c r="L92" s="1">
        <v>1.0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1.0</v>
      </c>
      <c r="AA92" s="1">
        <v>1.0</v>
      </c>
      <c r="AB92" s="1">
        <v>1.0</v>
      </c>
    </row>
    <row r="93">
      <c r="A93" s="1" t="s">
        <v>97</v>
      </c>
      <c r="B93" s="1" t="s">
        <v>7</v>
      </c>
      <c r="C93" s="2">
        <v>43709.0</v>
      </c>
      <c r="D93" s="2">
        <v>44075.0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  <c r="W93" s="1">
        <v>1.0</v>
      </c>
      <c r="X93" s="1">
        <v>1.0</v>
      </c>
    </row>
    <row r="94">
      <c r="A94" s="1" t="s">
        <v>98</v>
      </c>
      <c r="B94" s="1" t="s">
        <v>5</v>
      </c>
      <c r="C94" s="2">
        <v>43709.0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1.0</v>
      </c>
      <c r="AA94" s="1">
        <v>1.0</v>
      </c>
      <c r="AB94" s="1">
        <v>1.0</v>
      </c>
    </row>
    <row r="95">
      <c r="A95" s="1" t="s">
        <v>99</v>
      </c>
      <c r="B95" s="1" t="s">
        <v>7</v>
      </c>
      <c r="C95" s="2">
        <v>43709.0</v>
      </c>
      <c r="D95" s="2">
        <v>43831.0</v>
      </c>
      <c r="M95" s="1">
        <v>1.0</v>
      </c>
      <c r="N95" s="1">
        <v>1.0</v>
      </c>
      <c r="O95" s="1">
        <v>1.0</v>
      </c>
      <c r="P95" s="1">
        <v>1.0</v>
      </c>
    </row>
    <row r="96">
      <c r="A96" s="1" t="s">
        <v>100</v>
      </c>
      <c r="B96" s="1" t="s">
        <v>5</v>
      </c>
      <c r="C96" s="2">
        <v>43709.0</v>
      </c>
      <c r="M96" s="1">
        <v>1.0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1.0</v>
      </c>
      <c r="AA96" s="1">
        <v>1.0</v>
      </c>
      <c r="AB96" s="1">
        <v>1.0</v>
      </c>
    </row>
    <row r="97">
      <c r="A97" s="1" t="s">
        <v>101</v>
      </c>
      <c r="B97" s="1" t="s">
        <v>7</v>
      </c>
      <c r="C97" s="2">
        <v>43709.0</v>
      </c>
      <c r="D97" s="2">
        <v>43770.0</v>
      </c>
      <c r="M97" s="1">
        <v>1.0</v>
      </c>
      <c r="N97" s="1">
        <v>1.0</v>
      </c>
    </row>
    <row r="98">
      <c r="A98" s="1" t="s">
        <v>102</v>
      </c>
      <c r="B98" s="1" t="s">
        <v>7</v>
      </c>
      <c r="C98" s="2">
        <v>43709.0</v>
      </c>
      <c r="D98" s="2">
        <v>44075.0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1.0</v>
      </c>
      <c r="T98" s="1">
        <v>1.0</v>
      </c>
      <c r="U98" s="1">
        <v>1.0</v>
      </c>
      <c r="V98" s="1">
        <v>1.0</v>
      </c>
      <c r="W98" s="1">
        <v>1.0</v>
      </c>
      <c r="X98" s="1">
        <v>1.0</v>
      </c>
    </row>
    <row r="99">
      <c r="A99" s="1" t="s">
        <v>103</v>
      </c>
      <c r="B99" s="1" t="s">
        <v>5</v>
      </c>
      <c r="C99" s="2">
        <v>43709.0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  <c r="W99" s="1">
        <v>1.0</v>
      </c>
      <c r="X99" s="1">
        <v>1.0</v>
      </c>
      <c r="Y99" s="1">
        <v>1.0</v>
      </c>
      <c r="Z99" s="1">
        <v>1.0</v>
      </c>
      <c r="AA99" s="1">
        <v>1.0</v>
      </c>
      <c r="AB99" s="1">
        <v>1.0</v>
      </c>
    </row>
    <row r="100">
      <c r="A100" s="1" t="s">
        <v>104</v>
      </c>
      <c r="B100" s="1" t="s">
        <v>5</v>
      </c>
      <c r="C100" s="2">
        <v>43709.0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1.0</v>
      </c>
      <c r="AA100" s="1">
        <v>1.0</v>
      </c>
      <c r="AB100" s="1">
        <v>1.0</v>
      </c>
    </row>
    <row r="101">
      <c r="A101" s="1" t="s">
        <v>105</v>
      </c>
      <c r="B101" s="1" t="s">
        <v>7</v>
      </c>
      <c r="C101" s="2">
        <v>43739.0</v>
      </c>
      <c r="D101" s="2">
        <v>44136.0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1.0</v>
      </c>
    </row>
    <row r="102">
      <c r="A102" s="1" t="s">
        <v>106</v>
      </c>
      <c r="B102" s="1" t="s">
        <v>5</v>
      </c>
      <c r="C102" s="2">
        <v>43739.0</v>
      </c>
      <c r="N102" s="1">
        <v>1.0</v>
      </c>
      <c r="O102" s="1">
        <v>1.0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  <c r="W102" s="1">
        <v>1.0</v>
      </c>
      <c r="X102" s="1">
        <v>1.0</v>
      </c>
      <c r="Y102" s="1">
        <v>1.0</v>
      </c>
      <c r="Z102" s="1">
        <v>1.0</v>
      </c>
      <c r="AA102" s="1">
        <v>1.0</v>
      </c>
      <c r="AB102" s="1">
        <v>1.0</v>
      </c>
    </row>
    <row r="103">
      <c r="A103" s="1" t="s">
        <v>107</v>
      </c>
      <c r="B103" s="1" t="s">
        <v>7</v>
      </c>
      <c r="C103" s="2">
        <v>43739.0</v>
      </c>
      <c r="D103" s="2">
        <v>43891.0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</row>
    <row r="104">
      <c r="A104" s="1" t="s">
        <v>108</v>
      </c>
      <c r="B104" s="1" t="s">
        <v>5</v>
      </c>
      <c r="C104" s="2">
        <v>43739.0</v>
      </c>
      <c r="N104" s="1">
        <v>1.0</v>
      </c>
      <c r="O104" s="1">
        <v>1.0</v>
      </c>
      <c r="P104" s="1">
        <v>1.0</v>
      </c>
      <c r="Q104" s="1">
        <v>1.0</v>
      </c>
      <c r="R104" s="1">
        <v>1.0</v>
      </c>
      <c r="S104" s="1">
        <v>1.0</v>
      </c>
      <c r="T104" s="1">
        <v>1.0</v>
      </c>
      <c r="U104" s="1">
        <v>1.0</v>
      </c>
      <c r="V104" s="1">
        <v>1.0</v>
      </c>
      <c r="W104" s="1">
        <v>1.0</v>
      </c>
      <c r="X104" s="1">
        <v>1.0</v>
      </c>
      <c r="Y104" s="1">
        <v>1.0</v>
      </c>
      <c r="Z104" s="1">
        <v>1.0</v>
      </c>
      <c r="AA104" s="1">
        <v>1.0</v>
      </c>
      <c r="AB104" s="1">
        <v>1.0</v>
      </c>
    </row>
    <row r="105">
      <c r="A105" s="1" t="s">
        <v>109</v>
      </c>
      <c r="B105" s="1" t="s">
        <v>5</v>
      </c>
      <c r="C105" s="2">
        <v>43739.0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V105" s="1">
        <v>1.0</v>
      </c>
      <c r="W105" s="1">
        <v>1.0</v>
      </c>
      <c r="X105" s="1">
        <v>1.0</v>
      </c>
      <c r="Y105" s="1">
        <v>1.0</v>
      </c>
      <c r="Z105" s="1">
        <v>1.0</v>
      </c>
      <c r="AA105" s="1">
        <v>1.0</v>
      </c>
      <c r="AB105" s="1">
        <v>1.0</v>
      </c>
    </row>
    <row r="106">
      <c r="A106" s="1" t="s">
        <v>110</v>
      </c>
      <c r="B106" s="1" t="s">
        <v>5</v>
      </c>
      <c r="C106" s="2">
        <v>43739.0</v>
      </c>
      <c r="N106" s="1">
        <v>1.0</v>
      </c>
      <c r="O106" s="1">
        <v>1.0</v>
      </c>
      <c r="P106" s="1">
        <v>1.0</v>
      </c>
      <c r="Q106" s="1">
        <v>1.0</v>
      </c>
      <c r="R106" s="1">
        <v>1.0</v>
      </c>
      <c r="S106" s="1">
        <v>1.0</v>
      </c>
      <c r="T106" s="1">
        <v>1.0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1.0</v>
      </c>
      <c r="AA106" s="1">
        <v>1.0</v>
      </c>
      <c r="AB106" s="1">
        <v>1.0</v>
      </c>
    </row>
    <row r="107">
      <c r="A107" s="1" t="s">
        <v>111</v>
      </c>
      <c r="B107" s="1" t="s">
        <v>5</v>
      </c>
      <c r="C107" s="2">
        <v>43739.0</v>
      </c>
      <c r="N107" s="1">
        <v>1.0</v>
      </c>
      <c r="O107" s="1">
        <v>1.0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  <c r="W107" s="1">
        <v>1.0</v>
      </c>
      <c r="X107" s="1">
        <v>1.0</v>
      </c>
      <c r="Y107" s="1">
        <v>1.0</v>
      </c>
      <c r="Z107" s="1">
        <v>1.0</v>
      </c>
      <c r="AA107" s="1">
        <v>1.0</v>
      </c>
      <c r="AB107" s="1">
        <v>1.0</v>
      </c>
    </row>
    <row r="108">
      <c r="A108" s="1" t="s">
        <v>112</v>
      </c>
      <c r="B108" s="1" t="s">
        <v>5</v>
      </c>
      <c r="C108" s="2">
        <v>43739.0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1.0</v>
      </c>
      <c r="Z108" s="1">
        <v>1.0</v>
      </c>
      <c r="AA108" s="1">
        <v>1.0</v>
      </c>
      <c r="AB108" s="1">
        <v>1.0</v>
      </c>
    </row>
    <row r="109">
      <c r="A109" s="1" t="s">
        <v>113</v>
      </c>
      <c r="B109" s="1" t="s">
        <v>7</v>
      </c>
      <c r="C109" s="2">
        <v>43739.0</v>
      </c>
      <c r="D109" s="2">
        <v>44013.0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</row>
    <row r="110">
      <c r="A110" s="1" t="s">
        <v>114</v>
      </c>
      <c r="B110" s="1" t="s">
        <v>5</v>
      </c>
      <c r="C110" s="2">
        <v>43739.0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  <c r="W110" s="1">
        <v>1.0</v>
      </c>
      <c r="X110" s="1">
        <v>1.0</v>
      </c>
      <c r="Y110" s="1">
        <v>1.0</v>
      </c>
      <c r="Z110" s="1">
        <v>1.0</v>
      </c>
      <c r="AA110" s="1">
        <v>1.0</v>
      </c>
      <c r="AB110" s="1">
        <v>1.0</v>
      </c>
    </row>
    <row r="111">
      <c r="A111" s="1" t="s">
        <v>115</v>
      </c>
      <c r="B111" s="1" t="s">
        <v>5</v>
      </c>
      <c r="C111" s="2">
        <v>43739.0</v>
      </c>
      <c r="N111" s="1">
        <v>1.0</v>
      </c>
      <c r="O111" s="1">
        <v>1.0</v>
      </c>
      <c r="P111" s="1">
        <v>1.0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1.0</v>
      </c>
      <c r="W111" s="1">
        <v>1.0</v>
      </c>
      <c r="X111" s="1">
        <v>1.0</v>
      </c>
      <c r="Y111" s="1">
        <v>1.0</v>
      </c>
      <c r="Z111" s="1">
        <v>1.0</v>
      </c>
      <c r="AA111" s="1">
        <v>1.0</v>
      </c>
      <c r="AB111" s="1">
        <v>1.0</v>
      </c>
    </row>
    <row r="112">
      <c r="A112" s="1" t="s">
        <v>116</v>
      </c>
      <c r="B112" s="1" t="s">
        <v>5</v>
      </c>
      <c r="C112" s="2">
        <v>43739.0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V112" s="1">
        <v>1.0</v>
      </c>
      <c r="W112" s="1">
        <v>1.0</v>
      </c>
      <c r="X112" s="1">
        <v>1.0</v>
      </c>
      <c r="Y112" s="1">
        <v>1.0</v>
      </c>
      <c r="Z112" s="1">
        <v>1.0</v>
      </c>
      <c r="AA112" s="1">
        <v>1.0</v>
      </c>
      <c r="AB112" s="1">
        <v>1.0</v>
      </c>
    </row>
    <row r="113">
      <c r="A113" s="1" t="s">
        <v>117</v>
      </c>
      <c r="B113" s="1" t="s">
        <v>7</v>
      </c>
      <c r="C113" s="2">
        <v>43739.0</v>
      </c>
      <c r="D113" s="2">
        <v>44105.0</v>
      </c>
      <c r="N113" s="1">
        <v>1.0</v>
      </c>
      <c r="O113" s="1">
        <v>1.0</v>
      </c>
      <c r="P113" s="1">
        <v>1.0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1.0</v>
      </c>
      <c r="W113" s="1">
        <v>1.0</v>
      </c>
      <c r="X113" s="1">
        <v>1.0</v>
      </c>
      <c r="Y113" s="1">
        <v>1.0</v>
      </c>
    </row>
    <row r="114">
      <c r="A114" s="1" t="s">
        <v>118</v>
      </c>
      <c r="B114" s="1" t="s">
        <v>5</v>
      </c>
      <c r="C114" s="2">
        <v>43739.0</v>
      </c>
      <c r="N114" s="1">
        <v>1.0</v>
      </c>
      <c r="O114" s="1">
        <v>1.0</v>
      </c>
      <c r="P114" s="1">
        <v>1.0</v>
      </c>
      <c r="Q114" s="1">
        <v>1.0</v>
      </c>
      <c r="R114" s="1">
        <v>1.0</v>
      </c>
      <c r="S114" s="1">
        <v>1.0</v>
      </c>
      <c r="T114" s="1">
        <v>1.0</v>
      </c>
      <c r="U114" s="1">
        <v>1.0</v>
      </c>
      <c r="V114" s="1">
        <v>1.0</v>
      </c>
      <c r="W114" s="1">
        <v>1.0</v>
      </c>
      <c r="X114" s="1">
        <v>1.0</v>
      </c>
      <c r="Y114" s="1">
        <v>1.0</v>
      </c>
      <c r="Z114" s="1">
        <v>1.0</v>
      </c>
      <c r="AA114" s="1">
        <v>1.0</v>
      </c>
      <c r="AB114" s="1">
        <v>1.0</v>
      </c>
    </row>
    <row r="115">
      <c r="A115" s="1" t="s">
        <v>119</v>
      </c>
      <c r="B115" s="1" t="s">
        <v>5</v>
      </c>
      <c r="C115" s="2">
        <v>43739.0</v>
      </c>
      <c r="N115" s="1">
        <v>1.0</v>
      </c>
      <c r="O115" s="1">
        <v>1.0</v>
      </c>
      <c r="P115" s="1">
        <v>1.0</v>
      </c>
      <c r="Q115" s="1">
        <v>1.0</v>
      </c>
      <c r="R115" s="1">
        <v>1.0</v>
      </c>
      <c r="S115" s="1">
        <v>1.0</v>
      </c>
      <c r="T115" s="1">
        <v>1.0</v>
      </c>
      <c r="U115" s="1">
        <v>1.0</v>
      </c>
      <c r="V115" s="1">
        <v>1.0</v>
      </c>
      <c r="W115" s="1">
        <v>1.0</v>
      </c>
      <c r="X115" s="1">
        <v>1.0</v>
      </c>
      <c r="Y115" s="1">
        <v>1.0</v>
      </c>
      <c r="Z115" s="1">
        <v>1.0</v>
      </c>
      <c r="AA115" s="1">
        <v>1.0</v>
      </c>
      <c r="AB115" s="1">
        <v>1.0</v>
      </c>
    </row>
    <row r="116">
      <c r="A116" s="1" t="s">
        <v>120</v>
      </c>
      <c r="B116" s="1" t="s">
        <v>5</v>
      </c>
      <c r="C116" s="2">
        <v>43770.0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1.0</v>
      </c>
      <c r="U116" s="1">
        <v>1.0</v>
      </c>
      <c r="V116" s="1">
        <v>1.0</v>
      </c>
      <c r="W116" s="1">
        <v>1.0</v>
      </c>
      <c r="X116" s="1">
        <v>1.0</v>
      </c>
      <c r="Y116" s="1">
        <v>1.0</v>
      </c>
      <c r="Z116" s="1">
        <v>1.0</v>
      </c>
      <c r="AA116" s="1">
        <v>1.0</v>
      </c>
      <c r="AB116" s="1">
        <v>1.0</v>
      </c>
    </row>
    <row r="117">
      <c r="A117" s="1" t="s">
        <v>121</v>
      </c>
      <c r="B117" s="1" t="s">
        <v>5</v>
      </c>
      <c r="C117" s="2">
        <v>43770.0</v>
      </c>
      <c r="O117" s="1">
        <v>1.0</v>
      </c>
      <c r="P117" s="1">
        <v>1.0</v>
      </c>
      <c r="Q117" s="1">
        <v>1.0</v>
      </c>
      <c r="R117" s="1">
        <v>1.0</v>
      </c>
      <c r="S117" s="1">
        <v>1.0</v>
      </c>
      <c r="T117" s="1">
        <v>1.0</v>
      </c>
      <c r="U117" s="1">
        <v>1.0</v>
      </c>
      <c r="V117" s="1">
        <v>1.0</v>
      </c>
      <c r="W117" s="1">
        <v>1.0</v>
      </c>
      <c r="X117" s="1">
        <v>1.0</v>
      </c>
      <c r="Y117" s="1">
        <v>1.0</v>
      </c>
      <c r="Z117" s="1">
        <v>1.0</v>
      </c>
      <c r="AA117" s="1">
        <v>1.0</v>
      </c>
      <c r="AB117" s="1">
        <v>1.0</v>
      </c>
    </row>
    <row r="118">
      <c r="A118" s="1" t="s">
        <v>122</v>
      </c>
      <c r="B118" s="1" t="s">
        <v>5</v>
      </c>
      <c r="C118" s="2">
        <v>43770.0</v>
      </c>
      <c r="O118" s="1">
        <v>1.0</v>
      </c>
      <c r="P118" s="1">
        <v>1.0</v>
      </c>
      <c r="Q118" s="1">
        <v>1.0</v>
      </c>
      <c r="R118" s="1">
        <v>1.0</v>
      </c>
      <c r="S118" s="1">
        <v>1.0</v>
      </c>
      <c r="T118" s="1">
        <v>1.0</v>
      </c>
      <c r="U118" s="1">
        <v>1.0</v>
      </c>
      <c r="V118" s="1">
        <v>1.0</v>
      </c>
      <c r="W118" s="1">
        <v>1.0</v>
      </c>
      <c r="X118" s="1">
        <v>1.0</v>
      </c>
      <c r="Y118" s="1">
        <v>1.0</v>
      </c>
      <c r="Z118" s="1">
        <v>1.0</v>
      </c>
      <c r="AA118" s="1">
        <v>1.0</v>
      </c>
      <c r="AB118" s="1">
        <v>1.0</v>
      </c>
    </row>
    <row r="119">
      <c r="A119" s="1" t="s">
        <v>123</v>
      </c>
      <c r="B119" s="1" t="s">
        <v>7</v>
      </c>
      <c r="C119" s="2">
        <v>43770.0</v>
      </c>
      <c r="D119" s="2">
        <v>43922.0</v>
      </c>
      <c r="O119" s="1">
        <v>1.0</v>
      </c>
      <c r="P119" s="1">
        <v>1.0</v>
      </c>
      <c r="Q119" s="1">
        <v>1.0</v>
      </c>
      <c r="R119" s="1">
        <v>1.0</v>
      </c>
      <c r="S119" s="1">
        <v>1.0</v>
      </c>
    </row>
    <row r="120">
      <c r="A120" s="1" t="s">
        <v>124</v>
      </c>
      <c r="B120" s="1" t="s">
        <v>5</v>
      </c>
      <c r="C120" s="2">
        <v>43770.0</v>
      </c>
      <c r="O120" s="1">
        <v>1.0</v>
      </c>
      <c r="P120" s="1">
        <v>1.0</v>
      </c>
      <c r="Q120" s="1">
        <v>1.0</v>
      </c>
      <c r="R120" s="1">
        <v>1.0</v>
      </c>
      <c r="S120" s="1">
        <v>1.0</v>
      </c>
      <c r="T120" s="1">
        <v>1.0</v>
      </c>
      <c r="U120" s="1">
        <v>1.0</v>
      </c>
      <c r="V120" s="1">
        <v>1.0</v>
      </c>
      <c r="W120" s="1">
        <v>1.0</v>
      </c>
      <c r="X120" s="1">
        <v>1.0</v>
      </c>
      <c r="Y120" s="1">
        <v>1.0</v>
      </c>
      <c r="Z120" s="1">
        <v>1.0</v>
      </c>
      <c r="AA120" s="1">
        <v>1.0</v>
      </c>
      <c r="AB120" s="1">
        <v>1.0</v>
      </c>
    </row>
    <row r="121">
      <c r="A121" s="1" t="s">
        <v>125</v>
      </c>
      <c r="B121" s="1" t="s">
        <v>5</v>
      </c>
      <c r="C121" s="2">
        <v>43770.0</v>
      </c>
      <c r="O121" s="1">
        <v>1.0</v>
      </c>
      <c r="P121" s="1">
        <v>1.0</v>
      </c>
      <c r="Q121" s="1">
        <v>1.0</v>
      </c>
      <c r="R121" s="1">
        <v>1.0</v>
      </c>
      <c r="S121" s="1">
        <v>1.0</v>
      </c>
      <c r="T121" s="1">
        <v>1.0</v>
      </c>
      <c r="U121" s="1">
        <v>1.0</v>
      </c>
      <c r="V121" s="1">
        <v>1.0</v>
      </c>
      <c r="W121" s="1">
        <v>1.0</v>
      </c>
      <c r="X121" s="1">
        <v>1.0</v>
      </c>
      <c r="Y121" s="1">
        <v>1.0</v>
      </c>
      <c r="Z121" s="1">
        <v>1.0</v>
      </c>
      <c r="AA121" s="1">
        <v>1.0</v>
      </c>
      <c r="AB121" s="1">
        <v>1.0</v>
      </c>
    </row>
    <row r="122">
      <c r="A122" s="1" t="s">
        <v>126</v>
      </c>
      <c r="B122" s="1" t="s">
        <v>5</v>
      </c>
      <c r="C122" s="2">
        <v>43770.0</v>
      </c>
      <c r="O122" s="1">
        <v>1.0</v>
      </c>
      <c r="P122" s="1">
        <v>1.0</v>
      </c>
      <c r="Q122" s="1">
        <v>1.0</v>
      </c>
      <c r="R122" s="1">
        <v>1.0</v>
      </c>
      <c r="S122" s="1">
        <v>1.0</v>
      </c>
      <c r="T122" s="1">
        <v>1.0</v>
      </c>
      <c r="U122" s="1">
        <v>1.0</v>
      </c>
      <c r="V122" s="1">
        <v>1.0</v>
      </c>
      <c r="W122" s="1">
        <v>1.0</v>
      </c>
      <c r="X122" s="1">
        <v>1.0</v>
      </c>
      <c r="Y122" s="1">
        <v>1.0</v>
      </c>
      <c r="Z122" s="1">
        <v>1.0</v>
      </c>
      <c r="AA122" s="1">
        <v>1.0</v>
      </c>
      <c r="AB122" s="1">
        <v>1.0</v>
      </c>
    </row>
    <row r="123">
      <c r="A123" s="1" t="s">
        <v>127</v>
      </c>
      <c r="B123" s="1" t="s">
        <v>5</v>
      </c>
      <c r="C123" s="2">
        <v>43770.0</v>
      </c>
      <c r="O123" s="1">
        <v>1.0</v>
      </c>
      <c r="P123" s="1">
        <v>1.0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V123" s="1">
        <v>1.0</v>
      </c>
      <c r="W123" s="1">
        <v>1.0</v>
      </c>
      <c r="X123" s="1">
        <v>1.0</v>
      </c>
      <c r="Y123" s="1">
        <v>1.0</v>
      </c>
      <c r="Z123" s="1">
        <v>1.0</v>
      </c>
      <c r="AA123" s="1">
        <v>1.0</v>
      </c>
      <c r="AB123" s="1">
        <v>1.0</v>
      </c>
    </row>
    <row r="124">
      <c r="A124" s="1" t="s">
        <v>128</v>
      </c>
      <c r="B124" s="1" t="s">
        <v>7</v>
      </c>
      <c r="C124" s="2">
        <v>43770.0</v>
      </c>
      <c r="D124" s="2">
        <v>43952.0</v>
      </c>
      <c r="O124" s="1">
        <v>1.0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</row>
    <row r="125">
      <c r="A125" s="1" t="s">
        <v>129</v>
      </c>
      <c r="B125" s="1" t="s">
        <v>7</v>
      </c>
      <c r="C125" s="2">
        <v>43770.0</v>
      </c>
      <c r="D125" s="2">
        <v>44166.0</v>
      </c>
      <c r="O125" s="1">
        <v>1.0</v>
      </c>
      <c r="P125" s="1">
        <v>1.0</v>
      </c>
      <c r="Q125" s="1">
        <v>1.0</v>
      </c>
      <c r="R125" s="1">
        <v>1.0</v>
      </c>
      <c r="S125" s="1">
        <v>1.0</v>
      </c>
      <c r="T125" s="1">
        <v>1.0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1.0</v>
      </c>
      <c r="AA125" s="1">
        <v>1.0</v>
      </c>
    </row>
    <row r="126">
      <c r="A126" s="1" t="s">
        <v>130</v>
      </c>
      <c r="B126" s="1" t="s">
        <v>5</v>
      </c>
      <c r="C126" s="2">
        <v>43770.0</v>
      </c>
      <c r="O126" s="1">
        <v>1.0</v>
      </c>
      <c r="P126" s="1">
        <v>1.0</v>
      </c>
      <c r="Q126" s="1">
        <v>1.0</v>
      </c>
      <c r="R126" s="1">
        <v>1.0</v>
      </c>
      <c r="S126" s="1">
        <v>1.0</v>
      </c>
      <c r="T126" s="1">
        <v>1.0</v>
      </c>
      <c r="U126" s="1">
        <v>1.0</v>
      </c>
      <c r="V126" s="1">
        <v>1.0</v>
      </c>
      <c r="W126" s="1">
        <v>1.0</v>
      </c>
      <c r="X126" s="1">
        <v>1.0</v>
      </c>
      <c r="Y126" s="1">
        <v>1.0</v>
      </c>
      <c r="Z126" s="1">
        <v>1.0</v>
      </c>
      <c r="AA126" s="1">
        <v>1.0</v>
      </c>
      <c r="AB126" s="1">
        <v>1.0</v>
      </c>
    </row>
    <row r="127">
      <c r="A127" s="1" t="s">
        <v>131</v>
      </c>
      <c r="B127" s="1" t="s">
        <v>5</v>
      </c>
      <c r="C127" s="2">
        <v>43770.0</v>
      </c>
      <c r="O127" s="1">
        <v>1.0</v>
      </c>
      <c r="P127" s="1">
        <v>1.0</v>
      </c>
      <c r="Q127" s="1">
        <v>1.0</v>
      </c>
      <c r="R127" s="1">
        <v>1.0</v>
      </c>
      <c r="S127" s="1">
        <v>1.0</v>
      </c>
      <c r="T127" s="1">
        <v>1.0</v>
      </c>
      <c r="U127" s="1">
        <v>1.0</v>
      </c>
      <c r="V127" s="1">
        <v>1.0</v>
      </c>
      <c r="W127" s="1">
        <v>1.0</v>
      </c>
      <c r="X127" s="1">
        <v>1.0</v>
      </c>
      <c r="Y127" s="1">
        <v>1.0</v>
      </c>
      <c r="Z127" s="1">
        <v>1.0</v>
      </c>
      <c r="AA127" s="1">
        <v>1.0</v>
      </c>
      <c r="AB127" s="1">
        <v>1.0</v>
      </c>
    </row>
    <row r="128">
      <c r="A128" s="1" t="s">
        <v>132</v>
      </c>
      <c r="B128" s="1" t="s">
        <v>7</v>
      </c>
      <c r="C128" s="2">
        <v>43770.0</v>
      </c>
      <c r="D128" s="2">
        <v>43952.0</v>
      </c>
      <c r="O128" s="1">
        <v>1.0</v>
      </c>
      <c r="P128" s="1">
        <v>1.0</v>
      </c>
      <c r="Q128" s="1">
        <v>1.0</v>
      </c>
      <c r="R128" s="1">
        <v>1.0</v>
      </c>
      <c r="S128" s="1">
        <v>1.0</v>
      </c>
      <c r="T128" s="1">
        <v>1.0</v>
      </c>
    </row>
    <row r="129">
      <c r="A129" s="1" t="s">
        <v>133</v>
      </c>
      <c r="B129" s="1" t="s">
        <v>5</v>
      </c>
      <c r="C129" s="2">
        <v>43800.0</v>
      </c>
      <c r="P129" s="1">
        <v>1.0</v>
      </c>
      <c r="Q129" s="1">
        <v>1.0</v>
      </c>
      <c r="R129" s="1">
        <v>1.0</v>
      </c>
      <c r="S129" s="1">
        <v>1.0</v>
      </c>
      <c r="T129" s="1">
        <v>1.0</v>
      </c>
      <c r="U129" s="1">
        <v>1.0</v>
      </c>
      <c r="V129" s="1">
        <v>1.0</v>
      </c>
      <c r="W129" s="1">
        <v>1.0</v>
      </c>
      <c r="X129" s="1">
        <v>1.0</v>
      </c>
      <c r="Y129" s="1">
        <v>1.0</v>
      </c>
      <c r="Z129" s="1">
        <v>1.0</v>
      </c>
      <c r="AA129" s="1">
        <v>1.0</v>
      </c>
      <c r="AB129" s="1">
        <v>1.0</v>
      </c>
    </row>
    <row r="130">
      <c r="A130" s="1" t="s">
        <v>134</v>
      </c>
      <c r="B130" s="1" t="s">
        <v>5</v>
      </c>
      <c r="C130" s="2">
        <v>43800.0</v>
      </c>
      <c r="P130" s="1">
        <v>1.0</v>
      </c>
      <c r="Q130" s="1">
        <v>1.0</v>
      </c>
      <c r="R130" s="1">
        <v>1.0</v>
      </c>
      <c r="S130" s="1">
        <v>1.0</v>
      </c>
      <c r="T130" s="1">
        <v>1.0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1.0</v>
      </c>
      <c r="AA130" s="1">
        <v>1.0</v>
      </c>
      <c r="AB130" s="1">
        <v>1.0</v>
      </c>
    </row>
    <row r="131">
      <c r="A131" s="1" t="s">
        <v>135</v>
      </c>
      <c r="B131" s="1" t="s">
        <v>5</v>
      </c>
      <c r="C131" s="2">
        <v>43800.0</v>
      </c>
      <c r="P131" s="1">
        <v>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>
        <v>1.0</v>
      </c>
      <c r="Y131" s="1">
        <v>1.0</v>
      </c>
      <c r="Z131" s="1">
        <v>1.0</v>
      </c>
      <c r="AA131" s="1">
        <v>1.0</v>
      </c>
      <c r="AB131" s="1">
        <v>1.0</v>
      </c>
    </row>
    <row r="132">
      <c r="A132" s="1" t="s">
        <v>136</v>
      </c>
      <c r="B132" s="1" t="s">
        <v>5</v>
      </c>
      <c r="C132" s="2">
        <v>43800.0</v>
      </c>
      <c r="P132" s="1">
        <v>1.0</v>
      </c>
      <c r="Q132" s="1">
        <v>1.0</v>
      </c>
      <c r="R132" s="1">
        <v>1.0</v>
      </c>
      <c r="S132" s="1">
        <v>1.0</v>
      </c>
      <c r="T132" s="1">
        <v>1.0</v>
      </c>
      <c r="U132" s="1">
        <v>1.0</v>
      </c>
      <c r="V132" s="1">
        <v>1.0</v>
      </c>
      <c r="W132" s="1">
        <v>1.0</v>
      </c>
      <c r="X132" s="1">
        <v>1.0</v>
      </c>
      <c r="Y132" s="1">
        <v>1.0</v>
      </c>
      <c r="Z132" s="1">
        <v>1.0</v>
      </c>
      <c r="AA132" s="1">
        <v>1.0</v>
      </c>
      <c r="AB132" s="1">
        <v>1.0</v>
      </c>
    </row>
    <row r="133">
      <c r="A133" s="1" t="s">
        <v>137</v>
      </c>
      <c r="B133" s="1" t="s">
        <v>5</v>
      </c>
      <c r="C133" s="2">
        <v>43800.0</v>
      </c>
      <c r="P133" s="1">
        <v>1.0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1.0</v>
      </c>
      <c r="W133" s="1">
        <v>1.0</v>
      </c>
      <c r="X133" s="1">
        <v>1.0</v>
      </c>
      <c r="Y133" s="1">
        <v>1.0</v>
      </c>
      <c r="Z133" s="1">
        <v>1.0</v>
      </c>
      <c r="AA133" s="1">
        <v>1.0</v>
      </c>
      <c r="AB133" s="1">
        <v>1.0</v>
      </c>
    </row>
    <row r="134">
      <c r="A134" s="1" t="s">
        <v>138</v>
      </c>
      <c r="B134" s="1" t="s">
        <v>5</v>
      </c>
      <c r="C134" s="2">
        <v>43800.0</v>
      </c>
      <c r="P134" s="1">
        <v>1.0</v>
      </c>
      <c r="Q134" s="1">
        <v>1.0</v>
      </c>
      <c r="R134" s="1">
        <v>1.0</v>
      </c>
      <c r="S134" s="1">
        <v>1.0</v>
      </c>
      <c r="T134" s="1">
        <v>1.0</v>
      </c>
      <c r="U134" s="1">
        <v>1.0</v>
      </c>
      <c r="V134" s="1">
        <v>1.0</v>
      </c>
      <c r="W134" s="1">
        <v>1.0</v>
      </c>
      <c r="X134" s="1">
        <v>1.0</v>
      </c>
      <c r="Y134" s="1">
        <v>1.0</v>
      </c>
      <c r="Z134" s="1">
        <v>1.0</v>
      </c>
      <c r="AA134" s="1">
        <v>1.0</v>
      </c>
      <c r="AB134" s="1">
        <v>1.0</v>
      </c>
    </row>
    <row r="135">
      <c r="A135" s="1" t="s">
        <v>139</v>
      </c>
      <c r="B135" s="1" t="s">
        <v>7</v>
      </c>
      <c r="C135" s="2">
        <v>43831.0</v>
      </c>
      <c r="D135" s="2">
        <v>44075.0</v>
      </c>
      <c r="Q135" s="1">
        <v>1.0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</row>
    <row r="136">
      <c r="A136" s="1" t="s">
        <v>140</v>
      </c>
      <c r="B136" s="1" t="s">
        <v>5</v>
      </c>
      <c r="C136" s="2">
        <v>43831.0</v>
      </c>
      <c r="D136" s="2">
        <v>43891.0</v>
      </c>
      <c r="Q136" s="1">
        <v>1.0</v>
      </c>
      <c r="R136" s="1">
        <v>1.0</v>
      </c>
      <c r="S136" s="1">
        <v>1.0</v>
      </c>
      <c r="T136" s="1">
        <v>1.0</v>
      </c>
      <c r="U136" s="1">
        <v>1.0</v>
      </c>
      <c r="V136" s="1">
        <v>1.0</v>
      </c>
      <c r="W136" s="1">
        <v>1.0</v>
      </c>
      <c r="X136" s="1">
        <v>1.0</v>
      </c>
      <c r="Y136" s="1">
        <v>1.0</v>
      </c>
      <c r="Z136" s="1">
        <v>1.0</v>
      </c>
      <c r="AA136" s="1">
        <v>1.0</v>
      </c>
      <c r="AB136" s="1">
        <v>1.0</v>
      </c>
    </row>
    <row r="137">
      <c r="A137" s="1" t="s">
        <v>141</v>
      </c>
      <c r="B137" s="1" t="s">
        <v>5</v>
      </c>
      <c r="C137" s="2">
        <v>43831.0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  <c r="W137" s="1">
        <v>1.0</v>
      </c>
      <c r="X137" s="1">
        <v>1.0</v>
      </c>
      <c r="Y137" s="1">
        <v>1.0</v>
      </c>
      <c r="Z137" s="1">
        <v>1.0</v>
      </c>
      <c r="AA137" s="1">
        <v>1.0</v>
      </c>
      <c r="AB137" s="1">
        <v>1.0</v>
      </c>
    </row>
    <row r="138">
      <c r="A138" s="1" t="s">
        <v>142</v>
      </c>
      <c r="B138" s="1" t="s">
        <v>7</v>
      </c>
      <c r="C138" s="2">
        <v>43831.0</v>
      </c>
      <c r="D138" s="2">
        <v>43983.0</v>
      </c>
      <c r="Q138" s="1">
        <v>1.0</v>
      </c>
      <c r="R138" s="1">
        <v>1.0</v>
      </c>
      <c r="S138" s="1">
        <v>1.0</v>
      </c>
      <c r="T138" s="1">
        <v>1.0</v>
      </c>
      <c r="U138" s="1">
        <v>1.0</v>
      </c>
    </row>
    <row r="139">
      <c r="A139" s="1" t="s">
        <v>143</v>
      </c>
      <c r="B139" s="1" t="s">
        <v>7</v>
      </c>
      <c r="C139" s="2">
        <v>43831.0</v>
      </c>
      <c r="D139" s="2">
        <v>44105.0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</row>
    <row r="140">
      <c r="A140" s="1" t="s">
        <v>144</v>
      </c>
      <c r="B140" s="1" t="s">
        <v>7</v>
      </c>
      <c r="C140" s="2">
        <v>43831.0</v>
      </c>
      <c r="D140" s="2">
        <v>43983.0</v>
      </c>
      <c r="Q140" s="1">
        <v>1.0</v>
      </c>
      <c r="R140" s="1">
        <v>1.0</v>
      </c>
      <c r="S140" s="1">
        <v>1.0</v>
      </c>
      <c r="T140" s="1">
        <v>1.0</v>
      </c>
      <c r="U140" s="1">
        <v>1.0</v>
      </c>
    </row>
    <row r="141">
      <c r="A141" s="1" t="s">
        <v>145</v>
      </c>
      <c r="B141" s="1" t="s">
        <v>5</v>
      </c>
      <c r="C141" s="2">
        <v>43831.0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1.0</v>
      </c>
      <c r="Y141" s="1">
        <v>1.0</v>
      </c>
      <c r="Z141" s="1">
        <v>1.0</v>
      </c>
      <c r="AA141" s="1">
        <v>1.0</v>
      </c>
      <c r="AB141" s="1">
        <v>1.0</v>
      </c>
    </row>
    <row r="142">
      <c r="A142" s="1" t="s">
        <v>146</v>
      </c>
      <c r="B142" s="1" t="s">
        <v>7</v>
      </c>
      <c r="C142" s="2">
        <v>43831.0</v>
      </c>
      <c r="D142" s="2">
        <v>44166.0</v>
      </c>
      <c r="Q142" s="1">
        <v>1.0</v>
      </c>
      <c r="R142" s="1">
        <v>1.0</v>
      </c>
      <c r="S142" s="1">
        <v>1.0</v>
      </c>
      <c r="T142" s="1">
        <v>1.0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1.0</v>
      </c>
      <c r="AA142" s="1">
        <v>1.0</v>
      </c>
    </row>
    <row r="143">
      <c r="A143" s="1" t="s">
        <v>147</v>
      </c>
      <c r="B143" s="1" t="s">
        <v>7</v>
      </c>
      <c r="C143" s="2">
        <v>43831.0</v>
      </c>
      <c r="D143" s="2">
        <v>44166.0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1.0</v>
      </c>
      <c r="AA143" s="1">
        <v>1.0</v>
      </c>
    </row>
    <row r="144">
      <c r="A144" s="1" t="s">
        <v>148</v>
      </c>
      <c r="B144" s="1" t="s">
        <v>7</v>
      </c>
      <c r="C144" s="2">
        <v>43831.0</v>
      </c>
      <c r="D144" s="2">
        <v>44136.0</v>
      </c>
      <c r="Q144" s="1">
        <v>1.0</v>
      </c>
      <c r="R144" s="1">
        <v>1.0</v>
      </c>
      <c r="S144" s="1">
        <v>1.0</v>
      </c>
      <c r="T144" s="1">
        <v>1.0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1.0</v>
      </c>
    </row>
    <row r="145">
      <c r="A145" s="1" t="s">
        <v>149</v>
      </c>
      <c r="B145" s="1" t="s">
        <v>5</v>
      </c>
      <c r="C145" s="2">
        <v>43831.0</v>
      </c>
      <c r="Q145" s="1">
        <v>1.0</v>
      </c>
      <c r="R145" s="1">
        <v>1.0</v>
      </c>
      <c r="S145" s="1">
        <v>1.0</v>
      </c>
      <c r="T145" s="1">
        <v>1.0</v>
      </c>
      <c r="U145" s="1">
        <v>1.0</v>
      </c>
      <c r="V145" s="1">
        <v>1.0</v>
      </c>
      <c r="W145" s="1">
        <v>1.0</v>
      </c>
      <c r="X145" s="1">
        <v>1.0</v>
      </c>
      <c r="Y145" s="1">
        <v>1.0</v>
      </c>
      <c r="Z145" s="1">
        <v>1.0</v>
      </c>
      <c r="AA145" s="1">
        <v>1.0</v>
      </c>
      <c r="AB145" s="1">
        <v>1.0</v>
      </c>
    </row>
    <row r="146">
      <c r="A146" s="1" t="s">
        <v>150</v>
      </c>
      <c r="B146" s="1" t="s">
        <v>5</v>
      </c>
      <c r="C146" s="2">
        <v>43831.0</v>
      </c>
      <c r="Q146" s="1">
        <v>1.0</v>
      </c>
      <c r="R146" s="1">
        <v>1.0</v>
      </c>
      <c r="S146" s="1">
        <v>1.0</v>
      </c>
      <c r="T146" s="1">
        <v>1.0</v>
      </c>
      <c r="U146" s="1">
        <v>1.0</v>
      </c>
      <c r="V146" s="1">
        <v>1.0</v>
      </c>
      <c r="W146" s="1">
        <v>1.0</v>
      </c>
      <c r="X146" s="1">
        <v>1.0</v>
      </c>
      <c r="Y146" s="1">
        <v>1.0</v>
      </c>
      <c r="Z146" s="1">
        <v>1.0</v>
      </c>
      <c r="AA146" s="1">
        <v>1.0</v>
      </c>
      <c r="AB146" s="1">
        <v>1.0</v>
      </c>
    </row>
    <row r="147">
      <c r="A147" s="1" t="s">
        <v>151</v>
      </c>
      <c r="B147" s="1" t="s">
        <v>5</v>
      </c>
      <c r="C147" s="2">
        <v>43831.0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1.0</v>
      </c>
      <c r="X147" s="1">
        <v>1.0</v>
      </c>
      <c r="Y147" s="1">
        <v>1.0</v>
      </c>
      <c r="Z147" s="1">
        <v>1.0</v>
      </c>
      <c r="AA147" s="1">
        <v>1.0</v>
      </c>
      <c r="AB147" s="1">
        <v>1.0</v>
      </c>
    </row>
    <row r="148">
      <c r="A148" s="1" t="s">
        <v>152</v>
      </c>
      <c r="B148" s="1" t="s">
        <v>5</v>
      </c>
      <c r="C148" s="2">
        <v>43831.0</v>
      </c>
      <c r="Q148" s="1">
        <v>1.0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  <c r="W148" s="1">
        <v>1.0</v>
      </c>
      <c r="X148" s="1">
        <v>1.0</v>
      </c>
      <c r="Y148" s="1">
        <v>1.0</v>
      </c>
      <c r="Z148" s="1">
        <v>1.0</v>
      </c>
      <c r="AA148" s="1">
        <v>1.0</v>
      </c>
      <c r="AB148" s="1">
        <v>1.0</v>
      </c>
    </row>
    <row r="149">
      <c r="A149" s="1" t="s">
        <v>153</v>
      </c>
      <c r="B149" s="1" t="s">
        <v>5</v>
      </c>
      <c r="C149" s="2">
        <v>43831.0</v>
      </c>
      <c r="Q149" s="1">
        <v>1.0</v>
      </c>
      <c r="R149" s="1">
        <v>1.0</v>
      </c>
      <c r="S149" s="1">
        <v>1.0</v>
      </c>
      <c r="T149" s="1">
        <v>1.0</v>
      </c>
      <c r="U149" s="1">
        <v>1.0</v>
      </c>
      <c r="V149" s="1">
        <v>1.0</v>
      </c>
      <c r="W149" s="1">
        <v>1.0</v>
      </c>
      <c r="X149" s="1">
        <v>1.0</v>
      </c>
      <c r="Y149" s="1">
        <v>1.0</v>
      </c>
      <c r="Z149" s="1">
        <v>1.0</v>
      </c>
      <c r="AA149" s="1">
        <v>1.0</v>
      </c>
      <c r="AB149" s="1">
        <v>1.0</v>
      </c>
    </row>
    <row r="150">
      <c r="A150" s="1" t="s">
        <v>154</v>
      </c>
      <c r="B150" s="1" t="s">
        <v>5</v>
      </c>
      <c r="C150" s="2">
        <v>43831.0</v>
      </c>
      <c r="Q150" s="1">
        <v>1.0</v>
      </c>
      <c r="R150" s="1">
        <v>1.0</v>
      </c>
      <c r="S150" s="1">
        <v>1.0</v>
      </c>
      <c r="T150" s="1">
        <v>1.0</v>
      </c>
      <c r="U150" s="1">
        <v>1.0</v>
      </c>
      <c r="V150" s="1">
        <v>1.0</v>
      </c>
      <c r="W150" s="1">
        <v>1.0</v>
      </c>
      <c r="X150" s="1">
        <v>1.0</v>
      </c>
      <c r="Y150" s="1">
        <v>1.0</v>
      </c>
      <c r="Z150" s="1">
        <v>1.0</v>
      </c>
      <c r="AA150" s="1">
        <v>1.0</v>
      </c>
      <c r="AB150" s="1">
        <v>1.0</v>
      </c>
    </row>
    <row r="151">
      <c r="A151" s="1" t="s">
        <v>155</v>
      </c>
      <c r="B151" s="1" t="s">
        <v>5</v>
      </c>
      <c r="C151" s="2">
        <v>43831.0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1.0</v>
      </c>
      <c r="AA151" s="1">
        <v>1.0</v>
      </c>
      <c r="AB151" s="1">
        <v>1.0</v>
      </c>
    </row>
    <row r="152">
      <c r="A152" s="1" t="s">
        <v>156</v>
      </c>
      <c r="B152" s="1" t="s">
        <v>5</v>
      </c>
      <c r="C152" s="2">
        <v>43831.0</v>
      </c>
      <c r="Q152" s="1">
        <v>1.0</v>
      </c>
      <c r="R152" s="1">
        <v>1.0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1.0</v>
      </c>
      <c r="Y152" s="1">
        <v>1.0</v>
      </c>
      <c r="Z152" s="1">
        <v>1.0</v>
      </c>
      <c r="AA152" s="1">
        <v>1.0</v>
      </c>
      <c r="AB152" s="1">
        <v>1.0</v>
      </c>
    </row>
    <row r="153">
      <c r="A153" s="1" t="s">
        <v>157</v>
      </c>
      <c r="B153" s="1" t="s">
        <v>5</v>
      </c>
      <c r="C153" s="2">
        <v>43831.0</v>
      </c>
      <c r="Q153" s="1">
        <v>1.0</v>
      </c>
      <c r="R153" s="1">
        <v>1.0</v>
      </c>
      <c r="S153" s="1">
        <v>1.0</v>
      </c>
      <c r="T153" s="1">
        <v>1.0</v>
      </c>
      <c r="U153" s="1">
        <v>1.0</v>
      </c>
      <c r="V153" s="1">
        <v>1.0</v>
      </c>
      <c r="W153" s="1">
        <v>1.0</v>
      </c>
      <c r="X153" s="1">
        <v>1.0</v>
      </c>
      <c r="Y153" s="1">
        <v>1.0</v>
      </c>
      <c r="Z153" s="1">
        <v>1.0</v>
      </c>
      <c r="AA153" s="1">
        <v>1.0</v>
      </c>
      <c r="AB153" s="1">
        <v>1.0</v>
      </c>
    </row>
    <row r="154">
      <c r="A154" s="1" t="s">
        <v>158</v>
      </c>
      <c r="B154" s="1" t="s">
        <v>5</v>
      </c>
      <c r="C154" s="2">
        <v>43831.0</v>
      </c>
      <c r="Q154" s="1">
        <v>1.0</v>
      </c>
      <c r="R154" s="1">
        <v>1.0</v>
      </c>
      <c r="S154" s="1">
        <v>1.0</v>
      </c>
      <c r="T154" s="1">
        <v>1.0</v>
      </c>
      <c r="U154" s="1">
        <v>1.0</v>
      </c>
      <c r="V154" s="1">
        <v>1.0</v>
      </c>
      <c r="W154" s="1">
        <v>1.0</v>
      </c>
      <c r="X154" s="1">
        <v>1.0</v>
      </c>
      <c r="Y154" s="1">
        <v>1.0</v>
      </c>
      <c r="Z154" s="1">
        <v>1.0</v>
      </c>
      <c r="AA154" s="1">
        <v>1.0</v>
      </c>
      <c r="AB154" s="1">
        <v>1.0</v>
      </c>
    </row>
    <row r="155">
      <c r="A155" s="1" t="s">
        <v>159</v>
      </c>
      <c r="B155" s="1" t="s">
        <v>5</v>
      </c>
      <c r="C155" s="2">
        <v>43831.0</v>
      </c>
      <c r="Q155" s="1">
        <v>1.0</v>
      </c>
      <c r="R155" s="1">
        <v>1.0</v>
      </c>
      <c r="S155" s="1">
        <v>1.0</v>
      </c>
      <c r="T155" s="1">
        <v>1.0</v>
      </c>
      <c r="U155" s="1">
        <v>1.0</v>
      </c>
      <c r="V155" s="1">
        <v>1.0</v>
      </c>
      <c r="W155" s="1">
        <v>1.0</v>
      </c>
      <c r="X155" s="1">
        <v>1.0</v>
      </c>
      <c r="Y155" s="1">
        <v>1.0</v>
      </c>
      <c r="Z155" s="1">
        <v>1.0</v>
      </c>
      <c r="AA155" s="1">
        <v>1.0</v>
      </c>
      <c r="AB155" s="1">
        <v>1.0</v>
      </c>
    </row>
    <row r="156">
      <c r="A156" s="1" t="s">
        <v>160</v>
      </c>
      <c r="B156" s="1" t="s">
        <v>5</v>
      </c>
      <c r="C156" s="2">
        <v>43862.0</v>
      </c>
      <c r="R156" s="1">
        <v>1.0</v>
      </c>
      <c r="S156" s="1">
        <v>1.0</v>
      </c>
      <c r="T156" s="1">
        <v>1.0</v>
      </c>
      <c r="U156" s="1">
        <v>1.0</v>
      </c>
      <c r="V156" s="1">
        <v>1.0</v>
      </c>
      <c r="W156" s="1">
        <v>1.0</v>
      </c>
      <c r="X156" s="1">
        <v>1.0</v>
      </c>
      <c r="Y156" s="1">
        <v>1.0</v>
      </c>
      <c r="Z156" s="1">
        <v>1.0</v>
      </c>
      <c r="AA156" s="1">
        <v>1.0</v>
      </c>
      <c r="AB156" s="1">
        <v>1.0</v>
      </c>
    </row>
    <row r="157">
      <c r="A157" s="1" t="s">
        <v>161</v>
      </c>
      <c r="B157" s="1" t="s">
        <v>5</v>
      </c>
      <c r="C157" s="2">
        <v>43862.0</v>
      </c>
      <c r="R157" s="1">
        <v>1.0</v>
      </c>
      <c r="S157" s="1">
        <v>1.0</v>
      </c>
      <c r="T157" s="1">
        <v>1.0</v>
      </c>
      <c r="U157" s="1">
        <v>1.0</v>
      </c>
      <c r="V157" s="1">
        <v>1.0</v>
      </c>
      <c r="W157" s="1">
        <v>1.0</v>
      </c>
      <c r="X157" s="1">
        <v>1.0</v>
      </c>
      <c r="Y157" s="1">
        <v>1.0</v>
      </c>
      <c r="Z157" s="1">
        <v>1.0</v>
      </c>
      <c r="AA157" s="1">
        <v>1.0</v>
      </c>
      <c r="AB157" s="1">
        <v>1.0</v>
      </c>
    </row>
    <row r="158">
      <c r="A158" s="1" t="s">
        <v>162</v>
      </c>
      <c r="B158" s="1" t="s">
        <v>7</v>
      </c>
      <c r="C158" s="2">
        <v>43862.0</v>
      </c>
      <c r="D158" s="2">
        <v>43922.0</v>
      </c>
      <c r="R158" s="1">
        <v>1.0</v>
      </c>
    </row>
    <row r="159">
      <c r="A159" s="1" t="s">
        <v>163</v>
      </c>
      <c r="B159" s="1" t="s">
        <v>5</v>
      </c>
      <c r="C159" s="2">
        <v>43862.0</v>
      </c>
      <c r="R159" s="1">
        <v>1.0</v>
      </c>
      <c r="S159" s="1">
        <v>1.0</v>
      </c>
      <c r="T159" s="1">
        <v>1.0</v>
      </c>
      <c r="U159" s="1">
        <v>1.0</v>
      </c>
      <c r="V159" s="1">
        <v>1.0</v>
      </c>
      <c r="W159" s="1">
        <v>1.0</v>
      </c>
      <c r="X159" s="1">
        <v>1.0</v>
      </c>
      <c r="Y159" s="1">
        <v>1.0</v>
      </c>
      <c r="Z159" s="1">
        <v>1.0</v>
      </c>
      <c r="AA159" s="1">
        <v>1.0</v>
      </c>
      <c r="AB159" s="1">
        <v>1.0</v>
      </c>
    </row>
    <row r="160">
      <c r="A160" s="1" t="s">
        <v>164</v>
      </c>
      <c r="B160" s="1" t="s">
        <v>5</v>
      </c>
      <c r="C160" s="2">
        <v>43862.0</v>
      </c>
      <c r="R160" s="1">
        <v>1.0</v>
      </c>
      <c r="S160" s="1">
        <v>1.0</v>
      </c>
      <c r="T160" s="1">
        <v>1.0</v>
      </c>
      <c r="U160" s="1">
        <v>1.0</v>
      </c>
      <c r="V160" s="1">
        <v>1.0</v>
      </c>
      <c r="W160" s="1">
        <v>1.0</v>
      </c>
      <c r="X160" s="1">
        <v>1.0</v>
      </c>
      <c r="Y160" s="1">
        <v>1.0</v>
      </c>
      <c r="Z160" s="1">
        <v>1.0</v>
      </c>
      <c r="AA160" s="1">
        <v>1.0</v>
      </c>
      <c r="AB160" s="1">
        <v>1.0</v>
      </c>
    </row>
    <row r="161">
      <c r="A161" s="1" t="s">
        <v>165</v>
      </c>
      <c r="B161" s="1" t="s">
        <v>5</v>
      </c>
      <c r="C161" s="2">
        <v>43862.0</v>
      </c>
      <c r="R161" s="1">
        <v>1.0</v>
      </c>
      <c r="S161" s="1">
        <v>1.0</v>
      </c>
      <c r="T161" s="1">
        <v>1.0</v>
      </c>
      <c r="U161" s="1">
        <v>1.0</v>
      </c>
      <c r="V161" s="1">
        <v>1.0</v>
      </c>
      <c r="W161" s="1">
        <v>1.0</v>
      </c>
      <c r="X161" s="1">
        <v>1.0</v>
      </c>
      <c r="Y161" s="1">
        <v>1.0</v>
      </c>
      <c r="Z161" s="1">
        <v>1.0</v>
      </c>
      <c r="AA161" s="1">
        <v>1.0</v>
      </c>
      <c r="AB161" s="1">
        <v>1.0</v>
      </c>
    </row>
    <row r="162">
      <c r="A162" s="1" t="s">
        <v>166</v>
      </c>
      <c r="B162" s="1" t="s">
        <v>7</v>
      </c>
      <c r="C162" s="2">
        <v>43862.0</v>
      </c>
      <c r="D162" s="2">
        <v>44166.0</v>
      </c>
      <c r="R162" s="1">
        <v>1.0</v>
      </c>
      <c r="S162" s="1">
        <v>1.0</v>
      </c>
      <c r="T162" s="1">
        <v>1.0</v>
      </c>
      <c r="U162" s="1">
        <v>1.0</v>
      </c>
      <c r="V162" s="1">
        <v>1.0</v>
      </c>
      <c r="W162" s="1">
        <v>1.0</v>
      </c>
      <c r="X162" s="1">
        <v>1.0</v>
      </c>
      <c r="Y162" s="1">
        <v>1.0</v>
      </c>
      <c r="Z162" s="1">
        <v>1.0</v>
      </c>
      <c r="AA162" s="1">
        <v>1.0</v>
      </c>
    </row>
    <row r="163">
      <c r="A163" s="1" t="s">
        <v>167</v>
      </c>
      <c r="B163" s="1" t="s">
        <v>5</v>
      </c>
      <c r="C163" s="2">
        <v>43862.0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1.0</v>
      </c>
      <c r="AA163" s="1">
        <v>1.0</v>
      </c>
      <c r="AB163" s="1">
        <v>1.0</v>
      </c>
    </row>
    <row r="164">
      <c r="A164" s="1" t="s">
        <v>168</v>
      </c>
      <c r="B164" s="1" t="s">
        <v>5</v>
      </c>
      <c r="C164" s="2">
        <v>43862.0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  <c r="W164" s="1">
        <v>1.0</v>
      </c>
      <c r="X164" s="1">
        <v>1.0</v>
      </c>
      <c r="Y164" s="1">
        <v>1.0</v>
      </c>
      <c r="Z164" s="1">
        <v>1.0</v>
      </c>
      <c r="AA164" s="1">
        <v>1.0</v>
      </c>
      <c r="AB164" s="1">
        <v>1.0</v>
      </c>
    </row>
    <row r="165">
      <c r="A165" s="1" t="s">
        <v>169</v>
      </c>
      <c r="B165" s="1" t="s">
        <v>5</v>
      </c>
      <c r="C165" s="2">
        <v>43862.0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1.0</v>
      </c>
      <c r="Y165" s="1">
        <v>1.0</v>
      </c>
      <c r="Z165" s="1">
        <v>1.0</v>
      </c>
      <c r="AA165" s="1">
        <v>1.0</v>
      </c>
      <c r="AB165" s="1">
        <v>1.0</v>
      </c>
    </row>
    <row r="166">
      <c r="A166" s="1" t="s">
        <v>170</v>
      </c>
      <c r="B166" s="1" t="s">
        <v>5</v>
      </c>
      <c r="C166" s="2">
        <v>43862.0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  <c r="W166" s="1">
        <v>1.0</v>
      </c>
      <c r="X166" s="1">
        <v>1.0</v>
      </c>
      <c r="Y166" s="1">
        <v>1.0</v>
      </c>
      <c r="Z166" s="1">
        <v>1.0</v>
      </c>
      <c r="AA166" s="1">
        <v>1.0</v>
      </c>
      <c r="AB166" s="1">
        <v>1.0</v>
      </c>
    </row>
    <row r="167">
      <c r="A167" s="1" t="s">
        <v>171</v>
      </c>
      <c r="B167" s="1" t="s">
        <v>5</v>
      </c>
      <c r="C167" s="2">
        <v>43891.0</v>
      </c>
      <c r="S167" s="1">
        <v>1.0</v>
      </c>
      <c r="T167" s="1">
        <v>1.0</v>
      </c>
      <c r="U167" s="1">
        <v>1.0</v>
      </c>
      <c r="V167" s="1">
        <v>1.0</v>
      </c>
      <c r="W167" s="1">
        <v>1.0</v>
      </c>
      <c r="X167" s="1">
        <v>1.0</v>
      </c>
      <c r="Y167" s="1">
        <v>1.0</v>
      </c>
      <c r="Z167" s="1">
        <v>1.0</v>
      </c>
      <c r="AA167" s="1">
        <v>1.0</v>
      </c>
      <c r="AB167" s="1">
        <v>1.0</v>
      </c>
    </row>
    <row r="168">
      <c r="A168" s="1" t="s">
        <v>172</v>
      </c>
      <c r="B168" s="1" t="s">
        <v>5</v>
      </c>
      <c r="C168" s="2">
        <v>43891.0</v>
      </c>
      <c r="S168" s="1">
        <v>1.0</v>
      </c>
      <c r="T168" s="1">
        <v>1.0</v>
      </c>
      <c r="U168" s="1">
        <v>1.0</v>
      </c>
      <c r="V168" s="1">
        <v>1.0</v>
      </c>
      <c r="W168" s="1">
        <v>1.0</v>
      </c>
      <c r="X168" s="1">
        <v>1.0</v>
      </c>
      <c r="Y168" s="1">
        <v>1.0</v>
      </c>
      <c r="Z168" s="1">
        <v>1.0</v>
      </c>
      <c r="AA168" s="1">
        <v>1.0</v>
      </c>
      <c r="AB168" s="1">
        <v>1.0</v>
      </c>
    </row>
    <row r="169">
      <c r="A169" s="1" t="s">
        <v>173</v>
      </c>
      <c r="B169" s="1" t="s">
        <v>7</v>
      </c>
      <c r="C169" s="2">
        <v>43891.0</v>
      </c>
      <c r="D169" s="2">
        <v>44044.0</v>
      </c>
      <c r="S169" s="1">
        <v>1.0</v>
      </c>
      <c r="T169" s="1">
        <v>1.0</v>
      </c>
      <c r="U169" s="1">
        <v>1.0</v>
      </c>
      <c r="V169" s="1">
        <v>1.0</v>
      </c>
      <c r="W169" s="1">
        <v>1.0</v>
      </c>
    </row>
    <row r="170">
      <c r="A170" s="1" t="s">
        <v>174</v>
      </c>
      <c r="B170" s="1" t="s">
        <v>7</v>
      </c>
      <c r="C170" s="2">
        <v>43891.0</v>
      </c>
      <c r="D170" s="2">
        <v>44044.0</v>
      </c>
      <c r="S170" s="1">
        <v>1.0</v>
      </c>
      <c r="T170" s="1">
        <v>1.0</v>
      </c>
      <c r="U170" s="1">
        <v>1.0</v>
      </c>
      <c r="V170" s="1">
        <v>1.0</v>
      </c>
      <c r="W170" s="1">
        <v>1.0</v>
      </c>
    </row>
    <row r="171">
      <c r="A171" s="1" t="s">
        <v>175</v>
      </c>
      <c r="B171" s="1" t="s">
        <v>7</v>
      </c>
      <c r="C171" s="2">
        <v>43891.0</v>
      </c>
      <c r="D171" s="2">
        <v>43983.0</v>
      </c>
      <c r="S171" s="1">
        <v>1.0</v>
      </c>
      <c r="T171" s="1">
        <v>1.0</v>
      </c>
      <c r="U171" s="1">
        <v>1.0</v>
      </c>
    </row>
    <row r="172">
      <c r="A172" s="1" t="s">
        <v>176</v>
      </c>
      <c r="B172" s="1" t="s">
        <v>5</v>
      </c>
      <c r="C172" s="2">
        <v>43891.0</v>
      </c>
      <c r="S172" s="1">
        <v>1.0</v>
      </c>
      <c r="T172" s="1">
        <v>1.0</v>
      </c>
      <c r="U172" s="1">
        <v>1.0</v>
      </c>
      <c r="V172" s="1">
        <v>1.0</v>
      </c>
      <c r="W172" s="1">
        <v>1.0</v>
      </c>
      <c r="X172" s="1">
        <v>1.0</v>
      </c>
      <c r="Y172" s="1">
        <v>1.0</v>
      </c>
      <c r="Z172" s="1">
        <v>1.0</v>
      </c>
      <c r="AA172" s="1">
        <v>1.0</v>
      </c>
      <c r="AB172" s="1">
        <v>1.0</v>
      </c>
    </row>
    <row r="173">
      <c r="A173" s="1" t="s">
        <v>177</v>
      </c>
      <c r="B173" s="1" t="s">
        <v>5</v>
      </c>
      <c r="C173" s="2">
        <v>43891.0</v>
      </c>
      <c r="S173" s="1">
        <v>1.0</v>
      </c>
      <c r="T173" s="1">
        <v>1.0</v>
      </c>
      <c r="U173" s="1">
        <v>1.0</v>
      </c>
      <c r="V173" s="1">
        <v>1.0</v>
      </c>
      <c r="W173" s="1">
        <v>1.0</v>
      </c>
      <c r="X173" s="1">
        <v>1.0</v>
      </c>
      <c r="Y173" s="1">
        <v>1.0</v>
      </c>
      <c r="Z173" s="1">
        <v>1.0</v>
      </c>
      <c r="AA173" s="1">
        <v>1.0</v>
      </c>
      <c r="AB173" s="1">
        <v>1.0</v>
      </c>
    </row>
    <row r="174">
      <c r="A174" s="1" t="s">
        <v>178</v>
      </c>
      <c r="B174" s="1" t="s">
        <v>7</v>
      </c>
      <c r="C174" s="2">
        <v>43891.0</v>
      </c>
      <c r="D174" s="2">
        <v>43983.0</v>
      </c>
      <c r="S174" s="1">
        <v>1.0</v>
      </c>
      <c r="T174" s="1">
        <v>1.0</v>
      </c>
      <c r="U174" s="1">
        <v>1.0</v>
      </c>
    </row>
    <row r="175">
      <c r="A175" s="1" t="s">
        <v>179</v>
      </c>
      <c r="B175" s="1" t="s">
        <v>7</v>
      </c>
      <c r="C175" s="2">
        <v>43891.0</v>
      </c>
      <c r="D175" s="2">
        <v>43983.0</v>
      </c>
      <c r="S175" s="1">
        <v>1.0</v>
      </c>
      <c r="T175" s="1">
        <v>1.0</v>
      </c>
      <c r="U175" s="1">
        <v>1.0</v>
      </c>
    </row>
    <row r="176">
      <c r="A176" s="1" t="s">
        <v>180</v>
      </c>
      <c r="B176" s="1" t="s">
        <v>5</v>
      </c>
      <c r="C176" s="2">
        <v>43891.0</v>
      </c>
      <c r="S176" s="1">
        <v>1.0</v>
      </c>
      <c r="T176" s="1">
        <v>1.0</v>
      </c>
      <c r="U176" s="1">
        <v>1.0</v>
      </c>
      <c r="V176" s="1">
        <v>1.0</v>
      </c>
      <c r="W176" s="1">
        <v>1.0</v>
      </c>
      <c r="X176" s="1">
        <v>1.0</v>
      </c>
      <c r="Y176" s="1">
        <v>1.0</v>
      </c>
      <c r="Z176" s="1">
        <v>1.0</v>
      </c>
      <c r="AA176" s="1">
        <v>1.0</v>
      </c>
      <c r="AB176" s="1">
        <v>1.0</v>
      </c>
    </row>
    <row r="177">
      <c r="A177" s="1" t="s">
        <v>181</v>
      </c>
      <c r="B177" s="1" t="s">
        <v>7</v>
      </c>
      <c r="C177" s="2">
        <v>43891.0</v>
      </c>
      <c r="D177" s="2">
        <v>44075.0</v>
      </c>
      <c r="S177" s="1">
        <v>1.0</v>
      </c>
      <c r="T177" s="1">
        <v>1.0</v>
      </c>
      <c r="U177" s="1">
        <v>1.0</v>
      </c>
      <c r="V177" s="1">
        <v>1.0</v>
      </c>
      <c r="W177" s="1">
        <v>1.0</v>
      </c>
      <c r="X177" s="1">
        <v>1.0</v>
      </c>
    </row>
    <row r="178">
      <c r="A178" s="1" t="s">
        <v>182</v>
      </c>
      <c r="B178" s="1" t="s">
        <v>7</v>
      </c>
      <c r="C178" s="2">
        <v>43922.0</v>
      </c>
      <c r="D178" s="2">
        <v>44075.0</v>
      </c>
      <c r="T178" s="1">
        <v>1.0</v>
      </c>
      <c r="U178" s="1">
        <v>1.0</v>
      </c>
      <c r="V178" s="1">
        <v>1.0</v>
      </c>
      <c r="W178" s="1">
        <v>1.0</v>
      </c>
      <c r="X178" s="1">
        <v>1.0</v>
      </c>
    </row>
    <row r="179">
      <c r="A179" s="1" t="s">
        <v>183</v>
      </c>
      <c r="B179" s="1" t="s">
        <v>5</v>
      </c>
      <c r="C179" s="2">
        <v>43922.0</v>
      </c>
      <c r="T179" s="1">
        <v>1.0</v>
      </c>
      <c r="U179" s="1">
        <v>1.0</v>
      </c>
      <c r="V179" s="1">
        <v>1.0</v>
      </c>
      <c r="W179" s="1">
        <v>1.0</v>
      </c>
      <c r="X179" s="1">
        <v>1.0</v>
      </c>
      <c r="Y179" s="1">
        <v>1.0</v>
      </c>
      <c r="Z179" s="1">
        <v>1.0</v>
      </c>
      <c r="AA179" s="1">
        <v>1.0</v>
      </c>
      <c r="AB179" s="1">
        <v>1.0</v>
      </c>
    </row>
    <row r="180">
      <c r="A180" s="1" t="s">
        <v>184</v>
      </c>
      <c r="B180" s="1" t="s">
        <v>5</v>
      </c>
      <c r="C180" s="2">
        <v>43922.0</v>
      </c>
      <c r="T180" s="1">
        <v>1.0</v>
      </c>
      <c r="U180" s="1">
        <v>1.0</v>
      </c>
      <c r="V180" s="1">
        <v>1.0</v>
      </c>
      <c r="W180" s="1">
        <v>1.0</v>
      </c>
      <c r="X180" s="1">
        <v>1.0</v>
      </c>
      <c r="Y180" s="1">
        <v>1.0</v>
      </c>
      <c r="Z180" s="1">
        <v>1.0</v>
      </c>
      <c r="AA180" s="1">
        <v>1.0</v>
      </c>
      <c r="AB180" s="1">
        <v>1.0</v>
      </c>
    </row>
    <row r="181">
      <c r="A181" s="1" t="s">
        <v>185</v>
      </c>
      <c r="B181" s="1" t="s">
        <v>5</v>
      </c>
      <c r="C181" s="2">
        <v>43922.0</v>
      </c>
      <c r="T181" s="1">
        <v>1.0</v>
      </c>
      <c r="U181" s="1">
        <v>1.0</v>
      </c>
      <c r="V181" s="1">
        <v>1.0</v>
      </c>
      <c r="W181" s="1">
        <v>1.0</v>
      </c>
      <c r="X181" s="1">
        <v>1.0</v>
      </c>
      <c r="Y181" s="1">
        <v>1.0</v>
      </c>
      <c r="Z181" s="1">
        <v>1.0</v>
      </c>
      <c r="AA181" s="1">
        <v>1.0</v>
      </c>
      <c r="AB181" s="1">
        <v>1.0</v>
      </c>
    </row>
    <row r="182">
      <c r="A182" s="1" t="s">
        <v>186</v>
      </c>
      <c r="B182" s="1" t="s">
        <v>5</v>
      </c>
      <c r="C182" s="2">
        <v>43922.0</v>
      </c>
      <c r="T182" s="1">
        <v>1.0</v>
      </c>
      <c r="U182" s="1">
        <v>1.0</v>
      </c>
      <c r="V182" s="1">
        <v>1.0</v>
      </c>
      <c r="W182" s="1">
        <v>1.0</v>
      </c>
      <c r="X182" s="1">
        <v>1.0</v>
      </c>
      <c r="Y182" s="1">
        <v>1.0</v>
      </c>
      <c r="Z182" s="1">
        <v>1.0</v>
      </c>
      <c r="AA182" s="1">
        <v>1.0</v>
      </c>
      <c r="AB182" s="1">
        <v>1.0</v>
      </c>
    </row>
    <row r="183">
      <c r="A183" s="1" t="s">
        <v>187</v>
      </c>
      <c r="B183" s="1" t="s">
        <v>7</v>
      </c>
      <c r="C183" s="2">
        <v>43922.0</v>
      </c>
      <c r="D183" s="2">
        <v>43983.0</v>
      </c>
      <c r="T183" s="1">
        <v>1.0</v>
      </c>
      <c r="U183" s="1">
        <v>1.0</v>
      </c>
    </row>
    <row r="184">
      <c r="A184" s="1" t="s">
        <v>188</v>
      </c>
      <c r="B184" s="1" t="s">
        <v>5</v>
      </c>
      <c r="C184" s="2">
        <v>43922.0</v>
      </c>
      <c r="T184" s="1">
        <v>1.0</v>
      </c>
      <c r="U184" s="1">
        <v>1.0</v>
      </c>
      <c r="V184" s="1">
        <v>1.0</v>
      </c>
      <c r="W184" s="1">
        <v>1.0</v>
      </c>
      <c r="X184" s="1">
        <v>1.0</v>
      </c>
      <c r="Y184" s="1">
        <v>1.0</v>
      </c>
      <c r="Z184" s="1">
        <v>1.0</v>
      </c>
      <c r="AA184" s="1">
        <v>1.0</v>
      </c>
      <c r="AB184" s="1">
        <v>1.0</v>
      </c>
    </row>
    <row r="185">
      <c r="A185" s="1" t="s">
        <v>189</v>
      </c>
      <c r="B185" s="1" t="s">
        <v>5</v>
      </c>
      <c r="C185" s="2">
        <v>43922.0</v>
      </c>
      <c r="T185" s="1">
        <v>1.0</v>
      </c>
      <c r="U185" s="1">
        <v>1.0</v>
      </c>
      <c r="V185" s="1">
        <v>1.0</v>
      </c>
      <c r="W185" s="1">
        <v>1.0</v>
      </c>
      <c r="X185" s="1">
        <v>1.0</v>
      </c>
      <c r="Y185" s="1">
        <v>1.0</v>
      </c>
      <c r="Z185" s="1">
        <v>1.0</v>
      </c>
      <c r="AA185" s="1">
        <v>1.0</v>
      </c>
      <c r="AB185" s="1">
        <v>1.0</v>
      </c>
    </row>
    <row r="186">
      <c r="A186" s="1" t="s">
        <v>190</v>
      </c>
      <c r="B186" s="1" t="s">
        <v>5</v>
      </c>
      <c r="C186" s="2">
        <v>43922.0</v>
      </c>
      <c r="T186" s="1">
        <v>1.0</v>
      </c>
      <c r="U186" s="1">
        <v>1.0</v>
      </c>
      <c r="V186" s="1">
        <v>1.0</v>
      </c>
      <c r="W186" s="1">
        <v>1.0</v>
      </c>
      <c r="X186" s="1">
        <v>1.0</v>
      </c>
      <c r="Y186" s="1">
        <v>1.0</v>
      </c>
      <c r="Z186" s="1">
        <v>1.0</v>
      </c>
      <c r="AA186" s="1">
        <v>1.0</v>
      </c>
      <c r="AB186" s="1">
        <v>1.0</v>
      </c>
    </row>
    <row r="187">
      <c r="A187" s="1" t="s">
        <v>191</v>
      </c>
      <c r="B187" s="1" t="s">
        <v>5</v>
      </c>
      <c r="C187" s="2">
        <v>43922.0</v>
      </c>
      <c r="T187" s="1">
        <v>1.0</v>
      </c>
      <c r="U187" s="1">
        <v>1.0</v>
      </c>
      <c r="V187" s="1">
        <v>1.0</v>
      </c>
      <c r="W187" s="1">
        <v>1.0</v>
      </c>
      <c r="X187" s="1">
        <v>1.0</v>
      </c>
      <c r="Y187" s="1">
        <v>1.0</v>
      </c>
      <c r="Z187" s="1">
        <v>1.0</v>
      </c>
      <c r="AA187" s="1">
        <v>1.0</v>
      </c>
      <c r="AB187" s="1">
        <v>1.0</v>
      </c>
    </row>
    <row r="188">
      <c r="A188" s="1" t="s">
        <v>192</v>
      </c>
      <c r="B188" s="1" t="s">
        <v>5</v>
      </c>
      <c r="C188" s="2">
        <v>43922.0</v>
      </c>
      <c r="T188" s="1">
        <v>1.0</v>
      </c>
      <c r="U188" s="1">
        <v>1.0</v>
      </c>
      <c r="V188" s="1">
        <v>1.0</v>
      </c>
      <c r="W188" s="1">
        <v>1.0</v>
      </c>
      <c r="X188" s="1">
        <v>1.0</v>
      </c>
      <c r="Y188" s="1">
        <v>1.0</v>
      </c>
      <c r="Z188" s="1">
        <v>1.0</v>
      </c>
      <c r="AA188" s="1">
        <v>1.0</v>
      </c>
      <c r="AB188" s="1">
        <v>1.0</v>
      </c>
    </row>
    <row r="189">
      <c r="A189" s="1" t="s">
        <v>193</v>
      </c>
      <c r="B189" s="1" t="s">
        <v>5</v>
      </c>
      <c r="C189" s="2">
        <v>43922.0</v>
      </c>
      <c r="T189" s="1">
        <v>1.0</v>
      </c>
      <c r="U189" s="1">
        <v>1.0</v>
      </c>
      <c r="V189" s="1">
        <v>1.0</v>
      </c>
      <c r="W189" s="1">
        <v>1.0</v>
      </c>
      <c r="X189" s="1">
        <v>1.0</v>
      </c>
      <c r="Y189" s="1">
        <v>1.0</v>
      </c>
      <c r="Z189" s="1">
        <v>1.0</v>
      </c>
      <c r="AA189" s="1">
        <v>1.0</v>
      </c>
      <c r="AB189" s="1">
        <v>1.0</v>
      </c>
    </row>
    <row r="190">
      <c r="A190" s="1" t="s">
        <v>194</v>
      </c>
      <c r="B190" s="1" t="s">
        <v>5</v>
      </c>
      <c r="C190" s="2">
        <v>43922.0</v>
      </c>
      <c r="T190" s="1">
        <v>1.0</v>
      </c>
      <c r="U190" s="1">
        <v>1.0</v>
      </c>
      <c r="V190" s="1">
        <v>1.0</v>
      </c>
      <c r="W190" s="1">
        <v>1.0</v>
      </c>
      <c r="X190" s="1">
        <v>1.0</v>
      </c>
      <c r="Y190" s="1">
        <v>1.0</v>
      </c>
      <c r="Z190" s="1">
        <v>1.0</v>
      </c>
      <c r="AA190" s="1">
        <v>1.0</v>
      </c>
      <c r="AB190" s="1">
        <v>1.0</v>
      </c>
    </row>
    <row r="191">
      <c r="A191" s="1" t="s">
        <v>195</v>
      </c>
      <c r="B191" s="1" t="s">
        <v>5</v>
      </c>
      <c r="C191" s="2">
        <v>43922.0</v>
      </c>
      <c r="T191" s="1">
        <v>1.0</v>
      </c>
      <c r="U191" s="1">
        <v>1.0</v>
      </c>
      <c r="V191" s="1">
        <v>1.0</v>
      </c>
      <c r="W191" s="1">
        <v>1.0</v>
      </c>
      <c r="X191" s="1">
        <v>1.0</v>
      </c>
      <c r="Y191" s="1">
        <v>1.0</v>
      </c>
      <c r="Z191" s="1">
        <v>1.0</v>
      </c>
      <c r="AA191" s="1">
        <v>1.0</v>
      </c>
      <c r="AB191" s="1">
        <v>1.0</v>
      </c>
    </row>
    <row r="192">
      <c r="A192" s="1" t="s">
        <v>196</v>
      </c>
      <c r="B192" s="1" t="s">
        <v>5</v>
      </c>
      <c r="C192" s="2">
        <v>43922.0</v>
      </c>
      <c r="T192" s="1">
        <v>1.0</v>
      </c>
      <c r="U192" s="1">
        <v>1.0</v>
      </c>
      <c r="V192" s="1">
        <v>1.0</v>
      </c>
      <c r="W192" s="1">
        <v>1.0</v>
      </c>
      <c r="X192" s="1">
        <v>1.0</v>
      </c>
      <c r="Y192" s="1">
        <v>1.0</v>
      </c>
      <c r="Z192" s="1">
        <v>1.0</v>
      </c>
      <c r="AA192" s="1">
        <v>1.0</v>
      </c>
      <c r="AB192" s="1">
        <v>1.0</v>
      </c>
    </row>
    <row r="193">
      <c r="A193" s="1" t="s">
        <v>197</v>
      </c>
      <c r="B193" s="1" t="s">
        <v>5</v>
      </c>
      <c r="C193" s="2">
        <v>43922.0</v>
      </c>
      <c r="T193" s="1">
        <v>1.0</v>
      </c>
      <c r="U193" s="1">
        <v>1.0</v>
      </c>
      <c r="V193" s="1">
        <v>1.0</v>
      </c>
      <c r="W193" s="1">
        <v>1.0</v>
      </c>
      <c r="X193" s="1">
        <v>1.0</v>
      </c>
      <c r="Y193" s="1">
        <v>1.0</v>
      </c>
      <c r="Z193" s="1">
        <v>1.0</v>
      </c>
      <c r="AA193" s="1">
        <v>1.0</v>
      </c>
      <c r="AB193" s="1">
        <v>1.0</v>
      </c>
    </row>
    <row r="194">
      <c r="A194" s="1" t="s">
        <v>198</v>
      </c>
      <c r="B194" s="1" t="s">
        <v>7</v>
      </c>
      <c r="C194" s="2">
        <v>43952.0</v>
      </c>
      <c r="D194" s="2">
        <v>44075.0</v>
      </c>
      <c r="U194" s="1">
        <v>1.0</v>
      </c>
      <c r="V194" s="1">
        <v>1.0</v>
      </c>
      <c r="W194" s="1">
        <v>1.0</v>
      </c>
      <c r="X194" s="1">
        <v>1.0</v>
      </c>
    </row>
    <row r="195">
      <c r="A195" s="1" t="s">
        <v>199</v>
      </c>
      <c r="B195" s="1" t="s">
        <v>5</v>
      </c>
      <c r="C195" s="2">
        <v>43952.0</v>
      </c>
      <c r="U195" s="1">
        <v>1.0</v>
      </c>
      <c r="V195" s="1">
        <v>1.0</v>
      </c>
      <c r="W195" s="1">
        <v>1.0</v>
      </c>
      <c r="X195" s="1">
        <v>1.0</v>
      </c>
      <c r="Y195" s="1">
        <v>1.0</v>
      </c>
      <c r="Z195" s="1">
        <v>1.0</v>
      </c>
      <c r="AA195" s="1">
        <v>1.0</v>
      </c>
      <c r="AB195" s="1">
        <v>1.0</v>
      </c>
    </row>
    <row r="196">
      <c r="A196" s="1" t="s">
        <v>200</v>
      </c>
      <c r="B196" s="1" t="s">
        <v>5</v>
      </c>
      <c r="C196" s="2">
        <v>43952.0</v>
      </c>
      <c r="U196" s="1">
        <v>1.0</v>
      </c>
      <c r="V196" s="1">
        <v>1.0</v>
      </c>
      <c r="W196" s="1">
        <v>1.0</v>
      </c>
      <c r="X196" s="1">
        <v>1.0</v>
      </c>
      <c r="Y196" s="1">
        <v>1.0</v>
      </c>
      <c r="Z196" s="1">
        <v>1.0</v>
      </c>
      <c r="AA196" s="1">
        <v>1.0</v>
      </c>
      <c r="AB196" s="1">
        <v>1.0</v>
      </c>
    </row>
    <row r="197">
      <c r="A197" s="1" t="s">
        <v>201</v>
      </c>
      <c r="B197" s="1" t="s">
        <v>5</v>
      </c>
      <c r="C197" s="2">
        <v>43952.0</v>
      </c>
      <c r="U197" s="1">
        <v>1.0</v>
      </c>
      <c r="V197" s="1">
        <v>1.0</v>
      </c>
      <c r="W197" s="1">
        <v>1.0</v>
      </c>
      <c r="X197" s="1">
        <v>1.0</v>
      </c>
      <c r="Y197" s="1">
        <v>1.0</v>
      </c>
      <c r="Z197" s="1">
        <v>1.0</v>
      </c>
      <c r="AA197" s="1">
        <v>1.0</v>
      </c>
      <c r="AB197" s="1">
        <v>1.0</v>
      </c>
    </row>
    <row r="198">
      <c r="A198" s="1" t="s">
        <v>202</v>
      </c>
      <c r="B198" s="1" t="s">
        <v>7</v>
      </c>
      <c r="C198" s="2">
        <v>43952.0</v>
      </c>
      <c r="D198" s="2">
        <v>44075.0</v>
      </c>
      <c r="U198" s="1">
        <v>1.0</v>
      </c>
      <c r="V198" s="1">
        <v>1.0</v>
      </c>
      <c r="W198" s="1">
        <v>1.0</v>
      </c>
      <c r="X198" s="1">
        <v>1.0</v>
      </c>
    </row>
    <row r="199">
      <c r="A199" s="1" t="s">
        <v>203</v>
      </c>
      <c r="B199" s="1" t="s">
        <v>5</v>
      </c>
      <c r="C199" s="2">
        <v>43952.0</v>
      </c>
      <c r="U199" s="1">
        <v>1.0</v>
      </c>
      <c r="V199" s="1">
        <v>1.0</v>
      </c>
      <c r="W199" s="1">
        <v>1.0</v>
      </c>
      <c r="X199" s="1">
        <v>1.0</v>
      </c>
      <c r="Y199" s="1">
        <v>1.0</v>
      </c>
      <c r="Z199" s="1">
        <v>1.0</v>
      </c>
      <c r="AA199" s="1">
        <v>1.0</v>
      </c>
      <c r="AB199" s="1">
        <v>1.0</v>
      </c>
    </row>
    <row r="200">
      <c r="A200" s="1" t="s">
        <v>204</v>
      </c>
      <c r="B200" s="1" t="s">
        <v>7</v>
      </c>
      <c r="C200" s="2">
        <v>43952.0</v>
      </c>
      <c r="D200" s="2">
        <v>44075.0</v>
      </c>
      <c r="U200" s="1">
        <v>1.0</v>
      </c>
      <c r="V200" s="1">
        <v>1.0</v>
      </c>
      <c r="W200" s="1">
        <v>1.0</v>
      </c>
      <c r="X200" s="1">
        <v>1.0</v>
      </c>
    </row>
    <row r="201">
      <c r="A201" s="1" t="s">
        <v>205</v>
      </c>
      <c r="B201" s="1" t="s">
        <v>5</v>
      </c>
      <c r="C201" s="2">
        <v>43952.0</v>
      </c>
      <c r="U201" s="1">
        <v>1.0</v>
      </c>
      <c r="V201" s="1">
        <v>1.0</v>
      </c>
      <c r="W201" s="1">
        <v>1.0</v>
      </c>
      <c r="X201" s="1">
        <v>1.0</v>
      </c>
      <c r="Y201" s="1">
        <v>1.0</v>
      </c>
      <c r="Z201" s="1">
        <v>1.0</v>
      </c>
      <c r="AA201" s="1">
        <v>1.0</v>
      </c>
      <c r="AB201" s="1">
        <v>1.0</v>
      </c>
    </row>
    <row r="202">
      <c r="A202" s="1" t="s">
        <v>206</v>
      </c>
      <c r="B202" s="1" t="s">
        <v>7</v>
      </c>
      <c r="C202" s="2">
        <v>43952.0</v>
      </c>
      <c r="D202" s="2">
        <v>44105.0</v>
      </c>
      <c r="U202" s="1">
        <v>1.0</v>
      </c>
      <c r="V202" s="1">
        <v>1.0</v>
      </c>
      <c r="W202" s="1">
        <v>1.0</v>
      </c>
      <c r="X202" s="1">
        <v>1.0</v>
      </c>
      <c r="Y202" s="1">
        <v>1.0</v>
      </c>
    </row>
    <row r="203">
      <c r="A203" s="1" t="s">
        <v>207</v>
      </c>
      <c r="B203" s="1" t="s">
        <v>7</v>
      </c>
      <c r="C203" s="2">
        <v>43952.0</v>
      </c>
      <c r="D203" s="2">
        <v>44044.0</v>
      </c>
      <c r="U203" s="1">
        <v>1.0</v>
      </c>
      <c r="V203" s="1">
        <v>1.0</v>
      </c>
      <c r="W203" s="1">
        <v>1.0</v>
      </c>
    </row>
    <row r="204">
      <c r="A204" s="1" t="s">
        <v>208</v>
      </c>
      <c r="B204" s="1" t="s">
        <v>7</v>
      </c>
      <c r="C204" s="2">
        <v>43952.0</v>
      </c>
      <c r="D204" s="2">
        <v>44105.0</v>
      </c>
      <c r="U204" s="1">
        <v>1.0</v>
      </c>
      <c r="V204" s="1">
        <v>1.0</v>
      </c>
      <c r="W204" s="1">
        <v>1.0</v>
      </c>
      <c r="X204" s="1">
        <v>1.0</v>
      </c>
      <c r="Y204" s="1">
        <v>1.0</v>
      </c>
    </row>
    <row r="205">
      <c r="A205" s="1" t="s">
        <v>209</v>
      </c>
      <c r="B205" s="1" t="s">
        <v>5</v>
      </c>
      <c r="C205" s="2">
        <v>43952.0</v>
      </c>
      <c r="U205" s="1">
        <v>1.0</v>
      </c>
      <c r="V205" s="1">
        <v>1.0</v>
      </c>
      <c r="W205" s="1">
        <v>1.0</v>
      </c>
      <c r="X205" s="1">
        <v>1.0</v>
      </c>
      <c r="Y205" s="1">
        <v>1.0</v>
      </c>
      <c r="Z205" s="1">
        <v>1.0</v>
      </c>
      <c r="AA205" s="1">
        <v>1.0</v>
      </c>
      <c r="AB205" s="1">
        <v>1.0</v>
      </c>
    </row>
    <row r="206">
      <c r="A206" s="1" t="s">
        <v>210</v>
      </c>
      <c r="B206" s="1" t="s">
        <v>7</v>
      </c>
      <c r="C206" s="2">
        <v>43952.0</v>
      </c>
      <c r="D206" s="2">
        <v>43983.0</v>
      </c>
      <c r="U206" s="1">
        <v>1.0</v>
      </c>
    </row>
    <row r="207">
      <c r="A207" s="1" t="s">
        <v>211</v>
      </c>
      <c r="B207" s="1" t="s">
        <v>5</v>
      </c>
      <c r="C207" s="2">
        <v>43952.0</v>
      </c>
      <c r="U207" s="1">
        <v>1.0</v>
      </c>
      <c r="V207" s="1">
        <v>1.0</v>
      </c>
      <c r="W207" s="1">
        <v>1.0</v>
      </c>
      <c r="X207" s="1">
        <v>1.0</v>
      </c>
      <c r="Y207" s="1">
        <v>1.0</v>
      </c>
      <c r="Z207" s="1">
        <v>1.0</v>
      </c>
      <c r="AA207" s="1">
        <v>1.0</v>
      </c>
      <c r="AB207" s="1">
        <v>1.0</v>
      </c>
    </row>
    <row r="208">
      <c r="A208" s="1" t="s">
        <v>212</v>
      </c>
      <c r="B208" s="1" t="s">
        <v>7</v>
      </c>
      <c r="C208" s="2">
        <v>43952.0</v>
      </c>
      <c r="D208" s="2">
        <v>44136.0</v>
      </c>
      <c r="U208" s="1">
        <v>1.0</v>
      </c>
      <c r="V208" s="1">
        <v>1.0</v>
      </c>
      <c r="W208" s="1">
        <v>1.0</v>
      </c>
      <c r="X208" s="1">
        <v>1.0</v>
      </c>
      <c r="Y208" s="1">
        <v>1.0</v>
      </c>
      <c r="Z208" s="1">
        <v>1.0</v>
      </c>
    </row>
    <row r="209">
      <c r="A209" s="1" t="s">
        <v>213</v>
      </c>
      <c r="B209" s="1" t="s">
        <v>5</v>
      </c>
      <c r="C209" s="2">
        <v>43952.0</v>
      </c>
      <c r="U209" s="1">
        <v>1.0</v>
      </c>
      <c r="V209" s="1">
        <v>1.0</v>
      </c>
      <c r="W209" s="1">
        <v>1.0</v>
      </c>
      <c r="X209" s="1">
        <v>1.0</v>
      </c>
      <c r="Y209" s="1">
        <v>1.0</v>
      </c>
      <c r="Z209" s="1">
        <v>1.0</v>
      </c>
      <c r="AA209" s="1">
        <v>1.0</v>
      </c>
      <c r="AB209" s="1">
        <v>1.0</v>
      </c>
    </row>
    <row r="210">
      <c r="A210" s="1" t="s">
        <v>214</v>
      </c>
      <c r="B210" s="1" t="s">
        <v>5</v>
      </c>
      <c r="C210" s="2">
        <v>43952.0</v>
      </c>
      <c r="U210" s="1">
        <v>1.0</v>
      </c>
      <c r="V210" s="1">
        <v>1.0</v>
      </c>
      <c r="W210" s="1">
        <v>1.0</v>
      </c>
      <c r="X210" s="1">
        <v>1.0</v>
      </c>
      <c r="Y210" s="1">
        <v>1.0</v>
      </c>
      <c r="Z210" s="1">
        <v>1.0</v>
      </c>
      <c r="AA210" s="1">
        <v>1.0</v>
      </c>
      <c r="AB210" s="1">
        <v>1.0</v>
      </c>
    </row>
    <row r="211">
      <c r="A211" s="1" t="s">
        <v>215</v>
      </c>
      <c r="B211" s="1" t="s">
        <v>7</v>
      </c>
      <c r="C211" s="2">
        <v>43952.0</v>
      </c>
      <c r="D211" s="2">
        <v>44075.0</v>
      </c>
      <c r="U211" s="1">
        <v>1.0</v>
      </c>
      <c r="V211" s="1">
        <v>1.0</v>
      </c>
      <c r="W211" s="1">
        <v>1.0</v>
      </c>
      <c r="X211" s="1">
        <v>1.0</v>
      </c>
    </row>
    <row r="212">
      <c r="A212" s="1" t="s">
        <v>216</v>
      </c>
      <c r="B212" s="1" t="s">
        <v>5</v>
      </c>
      <c r="C212" s="2">
        <v>43952.0</v>
      </c>
      <c r="U212" s="1">
        <v>1.0</v>
      </c>
      <c r="V212" s="1">
        <v>1.0</v>
      </c>
      <c r="W212" s="1">
        <v>1.0</v>
      </c>
      <c r="X212" s="1">
        <v>1.0</v>
      </c>
      <c r="Y212" s="1">
        <v>1.0</v>
      </c>
      <c r="Z212" s="1">
        <v>1.0</v>
      </c>
      <c r="AA212" s="1">
        <v>1.0</v>
      </c>
      <c r="AB212" s="1">
        <v>1.0</v>
      </c>
    </row>
    <row r="213">
      <c r="A213" s="1" t="s">
        <v>217</v>
      </c>
      <c r="B213" s="1" t="s">
        <v>5</v>
      </c>
      <c r="C213" s="2">
        <v>43952.0</v>
      </c>
      <c r="U213" s="1">
        <v>1.0</v>
      </c>
      <c r="V213" s="1">
        <v>1.0</v>
      </c>
      <c r="W213" s="1">
        <v>1.0</v>
      </c>
      <c r="X213" s="1">
        <v>1.0</v>
      </c>
      <c r="Y213" s="1">
        <v>1.0</v>
      </c>
      <c r="Z213" s="1">
        <v>1.0</v>
      </c>
      <c r="AA213" s="1">
        <v>1.0</v>
      </c>
      <c r="AB213" s="1">
        <v>1.0</v>
      </c>
    </row>
    <row r="214">
      <c r="A214" s="1" t="s">
        <v>218</v>
      </c>
      <c r="B214" s="1" t="s">
        <v>5</v>
      </c>
      <c r="C214" s="2">
        <v>43952.0</v>
      </c>
      <c r="U214" s="1">
        <v>1.0</v>
      </c>
      <c r="V214" s="1">
        <v>1.0</v>
      </c>
      <c r="W214" s="1">
        <v>1.0</v>
      </c>
      <c r="X214" s="1">
        <v>1.0</v>
      </c>
      <c r="Y214" s="1">
        <v>1.0</v>
      </c>
      <c r="Z214" s="1">
        <v>1.0</v>
      </c>
      <c r="AA214" s="1">
        <v>1.0</v>
      </c>
      <c r="AB214" s="1">
        <v>1.0</v>
      </c>
    </row>
    <row r="215">
      <c r="A215" s="1" t="s">
        <v>219</v>
      </c>
      <c r="B215" s="1" t="s">
        <v>5</v>
      </c>
      <c r="C215" s="2">
        <v>43952.0</v>
      </c>
      <c r="U215" s="1">
        <v>1.0</v>
      </c>
      <c r="V215" s="1">
        <v>1.0</v>
      </c>
      <c r="W215" s="1">
        <v>1.0</v>
      </c>
      <c r="X215" s="1">
        <v>1.0</v>
      </c>
      <c r="Y215" s="1">
        <v>1.0</v>
      </c>
      <c r="Z215" s="1">
        <v>1.0</v>
      </c>
      <c r="AA215" s="1">
        <v>1.0</v>
      </c>
      <c r="AB215" s="1">
        <v>1.0</v>
      </c>
    </row>
    <row r="216">
      <c r="A216" s="1" t="s">
        <v>220</v>
      </c>
      <c r="B216" s="1" t="s">
        <v>5</v>
      </c>
      <c r="C216" s="2">
        <v>43952.0</v>
      </c>
      <c r="U216" s="1">
        <v>1.0</v>
      </c>
      <c r="V216" s="1">
        <v>1.0</v>
      </c>
      <c r="W216" s="1">
        <v>1.0</v>
      </c>
      <c r="X216" s="1">
        <v>1.0</v>
      </c>
      <c r="Y216" s="1">
        <v>1.0</v>
      </c>
      <c r="Z216" s="1">
        <v>1.0</v>
      </c>
      <c r="AA216" s="1">
        <v>1.0</v>
      </c>
      <c r="AB216" s="1">
        <v>1.0</v>
      </c>
    </row>
    <row r="217">
      <c r="A217" s="1" t="s">
        <v>221</v>
      </c>
      <c r="B217" s="1" t="s">
        <v>5</v>
      </c>
      <c r="C217" s="2">
        <v>43952.0</v>
      </c>
      <c r="U217" s="1">
        <v>1.0</v>
      </c>
      <c r="V217" s="1">
        <v>1.0</v>
      </c>
      <c r="W217" s="1">
        <v>1.0</v>
      </c>
      <c r="X217" s="1">
        <v>1.0</v>
      </c>
      <c r="Y217" s="1">
        <v>1.0</v>
      </c>
      <c r="Z217" s="1">
        <v>1.0</v>
      </c>
      <c r="AA217" s="1">
        <v>1.0</v>
      </c>
      <c r="AB217" s="1">
        <v>1.0</v>
      </c>
    </row>
    <row r="218">
      <c r="A218" s="1" t="s">
        <v>222</v>
      </c>
      <c r="B218" s="1" t="s">
        <v>5</v>
      </c>
      <c r="C218" s="2">
        <v>43952.0</v>
      </c>
      <c r="U218" s="1">
        <v>1.0</v>
      </c>
      <c r="V218" s="1">
        <v>1.0</v>
      </c>
      <c r="W218" s="1">
        <v>1.0</v>
      </c>
      <c r="X218" s="1">
        <v>1.0</v>
      </c>
      <c r="Y218" s="1">
        <v>1.0</v>
      </c>
      <c r="Z218" s="1">
        <v>1.0</v>
      </c>
      <c r="AA218" s="1">
        <v>1.0</v>
      </c>
      <c r="AB218" s="1">
        <v>1.0</v>
      </c>
    </row>
    <row r="219">
      <c r="A219" s="1" t="s">
        <v>223</v>
      </c>
      <c r="B219" s="1" t="s">
        <v>7</v>
      </c>
      <c r="C219" s="2">
        <v>43983.0</v>
      </c>
      <c r="D219" s="2">
        <v>44166.0</v>
      </c>
      <c r="V219" s="1">
        <v>1.0</v>
      </c>
      <c r="W219" s="1">
        <v>1.0</v>
      </c>
      <c r="X219" s="1">
        <v>1.0</v>
      </c>
      <c r="Y219" s="1">
        <v>1.0</v>
      </c>
      <c r="Z219" s="1">
        <v>1.0</v>
      </c>
      <c r="AA219" s="1">
        <v>1.0</v>
      </c>
    </row>
    <row r="220">
      <c r="A220" s="1" t="s">
        <v>224</v>
      </c>
      <c r="B220" s="1" t="s">
        <v>7</v>
      </c>
      <c r="C220" s="2">
        <v>43983.0</v>
      </c>
      <c r="D220" s="2">
        <v>44166.0</v>
      </c>
      <c r="V220" s="1">
        <v>1.0</v>
      </c>
      <c r="W220" s="1">
        <v>1.0</v>
      </c>
      <c r="X220" s="1">
        <v>1.0</v>
      </c>
      <c r="Y220" s="1">
        <v>1.0</v>
      </c>
      <c r="Z220" s="1">
        <v>1.0</v>
      </c>
      <c r="AA220" s="1">
        <v>1.0</v>
      </c>
    </row>
    <row r="221">
      <c r="A221" s="1" t="s">
        <v>225</v>
      </c>
      <c r="B221" s="1" t="s">
        <v>5</v>
      </c>
      <c r="C221" s="2">
        <v>43983.0</v>
      </c>
      <c r="V221" s="1">
        <v>1.0</v>
      </c>
      <c r="W221" s="1">
        <v>1.0</v>
      </c>
      <c r="X221" s="1">
        <v>1.0</v>
      </c>
      <c r="Y221" s="1">
        <v>1.0</v>
      </c>
      <c r="Z221" s="1">
        <v>1.0</v>
      </c>
      <c r="AA221" s="1">
        <v>1.0</v>
      </c>
      <c r="AB221" s="1">
        <v>1.0</v>
      </c>
    </row>
    <row r="222">
      <c r="A222" s="1" t="s">
        <v>226</v>
      </c>
      <c r="B222" s="1" t="s">
        <v>5</v>
      </c>
      <c r="C222" s="2">
        <v>43983.0</v>
      </c>
      <c r="V222" s="1">
        <v>1.0</v>
      </c>
      <c r="W222" s="1">
        <v>1.0</v>
      </c>
      <c r="X222" s="1">
        <v>1.0</v>
      </c>
      <c r="Y222" s="1">
        <v>1.0</v>
      </c>
      <c r="Z222" s="1">
        <v>1.0</v>
      </c>
      <c r="AA222" s="1">
        <v>1.0</v>
      </c>
      <c r="AB222" s="1">
        <v>1.0</v>
      </c>
    </row>
    <row r="223">
      <c r="A223" s="1" t="s">
        <v>227</v>
      </c>
      <c r="B223" s="1" t="s">
        <v>5</v>
      </c>
      <c r="C223" s="2">
        <v>43983.0</v>
      </c>
      <c r="V223" s="1">
        <v>1.0</v>
      </c>
      <c r="W223" s="1">
        <v>1.0</v>
      </c>
      <c r="X223" s="1">
        <v>1.0</v>
      </c>
      <c r="Y223" s="1">
        <v>1.0</v>
      </c>
      <c r="Z223" s="1">
        <v>1.0</v>
      </c>
      <c r="AA223" s="1">
        <v>1.0</v>
      </c>
      <c r="AB223" s="1">
        <v>1.0</v>
      </c>
    </row>
    <row r="224">
      <c r="A224" s="1" t="s">
        <v>228</v>
      </c>
      <c r="B224" s="1" t="s">
        <v>7</v>
      </c>
      <c r="C224" s="2">
        <v>43983.0</v>
      </c>
      <c r="D224" s="2">
        <v>44075.0</v>
      </c>
      <c r="V224" s="1">
        <v>1.0</v>
      </c>
      <c r="W224" s="1">
        <v>1.0</v>
      </c>
      <c r="X224" s="1">
        <v>1.0</v>
      </c>
    </row>
    <row r="225">
      <c r="A225" s="1" t="s">
        <v>229</v>
      </c>
      <c r="B225" s="1" t="s">
        <v>5</v>
      </c>
      <c r="C225" s="2">
        <v>43983.0</v>
      </c>
      <c r="V225" s="1">
        <v>1.0</v>
      </c>
      <c r="W225" s="1">
        <v>1.0</v>
      </c>
      <c r="X225" s="1">
        <v>1.0</v>
      </c>
      <c r="Y225" s="1">
        <v>1.0</v>
      </c>
      <c r="Z225" s="1">
        <v>1.0</v>
      </c>
      <c r="AA225" s="1">
        <v>1.0</v>
      </c>
      <c r="AB225" s="1">
        <v>1.0</v>
      </c>
    </row>
    <row r="226">
      <c r="A226" s="1" t="s">
        <v>230</v>
      </c>
      <c r="B226" s="1" t="s">
        <v>5</v>
      </c>
      <c r="C226" s="2">
        <v>43983.0</v>
      </c>
      <c r="V226" s="1">
        <v>1.0</v>
      </c>
      <c r="W226" s="1">
        <v>1.0</v>
      </c>
      <c r="X226" s="1">
        <v>1.0</v>
      </c>
      <c r="Y226" s="1">
        <v>1.0</v>
      </c>
      <c r="Z226" s="1">
        <v>1.0</v>
      </c>
      <c r="AA226" s="1">
        <v>1.0</v>
      </c>
      <c r="AB226" s="1">
        <v>1.0</v>
      </c>
    </row>
    <row r="227">
      <c r="A227" s="1" t="s">
        <v>231</v>
      </c>
      <c r="B227" s="1" t="s">
        <v>5</v>
      </c>
      <c r="C227" s="2">
        <v>43983.0</v>
      </c>
      <c r="V227" s="1">
        <v>1.0</v>
      </c>
      <c r="W227" s="1">
        <v>1.0</v>
      </c>
      <c r="X227" s="1">
        <v>1.0</v>
      </c>
      <c r="Y227" s="1">
        <v>1.0</v>
      </c>
      <c r="Z227" s="1">
        <v>1.0</v>
      </c>
      <c r="AA227" s="1">
        <v>1.0</v>
      </c>
      <c r="AB227" s="1">
        <v>1.0</v>
      </c>
    </row>
    <row r="228">
      <c r="A228" s="1" t="s">
        <v>232</v>
      </c>
      <c r="B228" s="1" t="s">
        <v>5</v>
      </c>
      <c r="C228" s="2">
        <v>43983.0</v>
      </c>
      <c r="V228" s="1">
        <v>1.0</v>
      </c>
      <c r="W228" s="1">
        <v>1.0</v>
      </c>
      <c r="X228" s="1">
        <v>1.0</v>
      </c>
      <c r="Y228" s="1">
        <v>1.0</v>
      </c>
      <c r="Z228" s="1">
        <v>1.0</v>
      </c>
      <c r="AA228" s="1">
        <v>1.0</v>
      </c>
      <c r="AB228" s="1">
        <v>1.0</v>
      </c>
    </row>
    <row r="229">
      <c r="A229" s="1" t="s">
        <v>233</v>
      </c>
      <c r="B229" s="1" t="s">
        <v>5</v>
      </c>
      <c r="C229" s="2">
        <v>43983.0</v>
      </c>
      <c r="V229" s="1">
        <v>1.0</v>
      </c>
      <c r="W229" s="1">
        <v>1.0</v>
      </c>
      <c r="X229" s="1">
        <v>1.0</v>
      </c>
      <c r="Y229" s="1">
        <v>1.0</v>
      </c>
      <c r="Z229" s="1">
        <v>1.0</v>
      </c>
      <c r="AA229" s="1">
        <v>1.0</v>
      </c>
      <c r="AB229" s="1">
        <v>1.0</v>
      </c>
    </row>
    <row r="230">
      <c r="A230" s="1" t="s">
        <v>234</v>
      </c>
      <c r="B230" s="1" t="s">
        <v>5</v>
      </c>
      <c r="C230" s="2">
        <v>43983.0</v>
      </c>
      <c r="V230" s="1">
        <v>1.0</v>
      </c>
      <c r="W230" s="1">
        <v>1.0</v>
      </c>
      <c r="X230" s="1">
        <v>1.0</v>
      </c>
      <c r="Y230" s="1">
        <v>1.0</v>
      </c>
      <c r="Z230" s="1">
        <v>1.0</v>
      </c>
      <c r="AA230" s="1">
        <v>1.0</v>
      </c>
      <c r="AB230" s="1">
        <v>1.0</v>
      </c>
    </row>
    <row r="231">
      <c r="A231" s="1" t="s">
        <v>235</v>
      </c>
      <c r="B231" s="1" t="s">
        <v>5</v>
      </c>
      <c r="C231" s="2">
        <v>43983.0</v>
      </c>
      <c r="V231" s="1">
        <v>1.0</v>
      </c>
      <c r="W231" s="1">
        <v>1.0</v>
      </c>
      <c r="X231" s="1">
        <v>1.0</v>
      </c>
      <c r="Y231" s="1">
        <v>1.0</v>
      </c>
      <c r="Z231" s="1">
        <v>1.0</v>
      </c>
      <c r="AA231" s="1">
        <v>1.0</v>
      </c>
      <c r="AB231" s="1">
        <v>1.0</v>
      </c>
    </row>
    <row r="232">
      <c r="A232" s="1" t="s">
        <v>236</v>
      </c>
      <c r="B232" s="1" t="s">
        <v>7</v>
      </c>
      <c r="C232" s="2">
        <v>43983.0</v>
      </c>
      <c r="D232" s="2">
        <v>44166.0</v>
      </c>
      <c r="V232" s="1">
        <v>1.0</v>
      </c>
      <c r="W232" s="1">
        <v>1.0</v>
      </c>
      <c r="X232" s="1">
        <v>1.0</v>
      </c>
      <c r="Y232" s="1">
        <v>1.0</v>
      </c>
      <c r="Z232" s="1">
        <v>1.0</v>
      </c>
      <c r="AA232" s="1">
        <v>1.0</v>
      </c>
    </row>
    <row r="233">
      <c r="A233" s="1" t="s">
        <v>237</v>
      </c>
      <c r="B233" s="1" t="s">
        <v>5</v>
      </c>
      <c r="C233" s="2">
        <v>43983.0</v>
      </c>
      <c r="V233" s="1">
        <v>1.0</v>
      </c>
      <c r="W233" s="1">
        <v>1.0</v>
      </c>
      <c r="X233" s="1">
        <v>1.0</v>
      </c>
      <c r="Y233" s="1">
        <v>1.0</v>
      </c>
      <c r="Z233" s="1">
        <v>1.0</v>
      </c>
      <c r="AA233" s="1">
        <v>1.0</v>
      </c>
      <c r="AB233" s="1">
        <v>1.0</v>
      </c>
    </row>
    <row r="234">
      <c r="A234" s="1" t="s">
        <v>238</v>
      </c>
      <c r="B234" s="1" t="s">
        <v>7</v>
      </c>
      <c r="C234" s="2">
        <v>43983.0</v>
      </c>
      <c r="D234" s="2">
        <v>44136.0</v>
      </c>
      <c r="V234" s="1">
        <v>1.0</v>
      </c>
      <c r="W234" s="1">
        <v>1.0</v>
      </c>
      <c r="X234" s="1">
        <v>1.0</v>
      </c>
      <c r="Y234" s="1">
        <v>1.0</v>
      </c>
      <c r="Z234" s="1">
        <v>1.0</v>
      </c>
    </row>
    <row r="235">
      <c r="A235" s="1" t="s">
        <v>239</v>
      </c>
      <c r="B235" s="1" t="s">
        <v>5</v>
      </c>
      <c r="C235" s="2">
        <v>43983.0</v>
      </c>
      <c r="V235" s="1">
        <v>1.0</v>
      </c>
      <c r="W235" s="1">
        <v>1.0</v>
      </c>
      <c r="X235" s="1">
        <v>1.0</v>
      </c>
      <c r="Y235" s="1">
        <v>1.0</v>
      </c>
      <c r="Z235" s="1">
        <v>1.0</v>
      </c>
      <c r="AA235" s="1">
        <v>1.0</v>
      </c>
      <c r="AB235" s="1">
        <v>1.0</v>
      </c>
    </row>
    <row r="236">
      <c r="A236" s="1" t="s">
        <v>240</v>
      </c>
      <c r="B236" s="1" t="s">
        <v>5</v>
      </c>
      <c r="C236" s="2">
        <v>43983.0</v>
      </c>
      <c r="V236" s="1">
        <v>1.0</v>
      </c>
      <c r="W236" s="1">
        <v>1.0</v>
      </c>
      <c r="X236" s="1">
        <v>1.0</v>
      </c>
      <c r="Y236" s="1">
        <v>1.0</v>
      </c>
      <c r="Z236" s="1">
        <v>1.0</v>
      </c>
      <c r="AA236" s="1">
        <v>1.0</v>
      </c>
      <c r="AB236" s="1">
        <v>1.0</v>
      </c>
    </row>
    <row r="237">
      <c r="A237" s="1" t="s">
        <v>241</v>
      </c>
      <c r="B237" s="1" t="s">
        <v>5</v>
      </c>
      <c r="C237" s="2">
        <v>43983.0</v>
      </c>
      <c r="V237" s="1">
        <v>1.0</v>
      </c>
      <c r="W237" s="1">
        <v>1.0</v>
      </c>
      <c r="X237" s="1">
        <v>1.0</v>
      </c>
      <c r="Y237" s="1">
        <v>1.0</v>
      </c>
      <c r="Z237" s="1">
        <v>1.0</v>
      </c>
      <c r="AA237" s="1">
        <v>1.0</v>
      </c>
      <c r="AB237" s="1">
        <v>1.0</v>
      </c>
    </row>
    <row r="238">
      <c r="A238" s="1" t="s">
        <v>242</v>
      </c>
      <c r="B238" s="1" t="s">
        <v>5</v>
      </c>
      <c r="C238" s="2">
        <v>43983.0</v>
      </c>
      <c r="V238" s="1">
        <v>1.0</v>
      </c>
      <c r="W238" s="1">
        <v>1.0</v>
      </c>
      <c r="X238" s="1">
        <v>1.0</v>
      </c>
      <c r="Y238" s="1">
        <v>1.0</v>
      </c>
      <c r="Z238" s="1">
        <v>1.0</v>
      </c>
      <c r="AA238" s="1">
        <v>1.0</v>
      </c>
      <c r="AB238" s="1">
        <v>1.0</v>
      </c>
    </row>
    <row r="239">
      <c r="A239" s="1" t="s">
        <v>243</v>
      </c>
      <c r="B239" s="1" t="s">
        <v>5</v>
      </c>
      <c r="C239" s="2">
        <v>43983.0</v>
      </c>
      <c r="V239" s="1">
        <v>1.0</v>
      </c>
      <c r="W239" s="1">
        <v>1.0</v>
      </c>
      <c r="X239" s="1">
        <v>1.0</v>
      </c>
      <c r="Y239" s="1">
        <v>1.0</v>
      </c>
      <c r="Z239" s="1">
        <v>1.0</v>
      </c>
      <c r="AA239" s="1">
        <v>1.0</v>
      </c>
      <c r="AB239" s="1">
        <v>1.0</v>
      </c>
    </row>
    <row r="240">
      <c r="A240" s="1" t="s">
        <v>244</v>
      </c>
      <c r="B240" s="1" t="s">
        <v>7</v>
      </c>
      <c r="C240" s="2">
        <v>43983.0</v>
      </c>
      <c r="D240" s="2">
        <v>44075.0</v>
      </c>
      <c r="V240" s="1">
        <v>1.0</v>
      </c>
      <c r="W240" s="1">
        <v>1.0</v>
      </c>
      <c r="X240" s="1">
        <v>1.0</v>
      </c>
    </row>
    <row r="241">
      <c r="A241" s="1" t="s">
        <v>245</v>
      </c>
      <c r="B241" s="1" t="s">
        <v>5</v>
      </c>
      <c r="C241" s="2">
        <v>44013.0</v>
      </c>
      <c r="W241" s="1">
        <v>1.0</v>
      </c>
      <c r="X241" s="1">
        <v>1.0</v>
      </c>
      <c r="Y241" s="1">
        <v>1.0</v>
      </c>
      <c r="Z241" s="1">
        <v>1.0</v>
      </c>
      <c r="AA241" s="1">
        <v>1.0</v>
      </c>
      <c r="AB241" s="1">
        <v>1.0</v>
      </c>
    </row>
    <row r="242">
      <c r="A242" s="1" t="s">
        <v>246</v>
      </c>
      <c r="B242" s="1" t="s">
        <v>5</v>
      </c>
      <c r="C242" s="2">
        <v>44013.0</v>
      </c>
      <c r="W242" s="1">
        <v>1.0</v>
      </c>
      <c r="X242" s="1">
        <v>1.0</v>
      </c>
      <c r="Y242" s="1">
        <v>1.0</v>
      </c>
      <c r="Z242" s="1">
        <v>1.0</v>
      </c>
      <c r="AA242" s="1">
        <v>1.0</v>
      </c>
      <c r="AB242" s="1">
        <v>1.0</v>
      </c>
    </row>
    <row r="243">
      <c r="A243" s="1" t="s">
        <v>247</v>
      </c>
      <c r="B243" s="1" t="s">
        <v>5</v>
      </c>
      <c r="C243" s="2">
        <v>44013.0</v>
      </c>
      <c r="W243" s="1">
        <v>1.0</v>
      </c>
      <c r="X243" s="1">
        <v>1.0</v>
      </c>
      <c r="Y243" s="1">
        <v>1.0</v>
      </c>
      <c r="Z243" s="1">
        <v>1.0</v>
      </c>
      <c r="AA243" s="1">
        <v>1.0</v>
      </c>
      <c r="AB243" s="1">
        <v>1.0</v>
      </c>
    </row>
    <row r="244">
      <c r="A244" s="1" t="s">
        <v>248</v>
      </c>
      <c r="B244" s="1" t="s">
        <v>7</v>
      </c>
      <c r="C244" s="2">
        <v>44013.0</v>
      </c>
      <c r="D244" s="2">
        <v>44136.0</v>
      </c>
      <c r="W244" s="1">
        <v>1.0</v>
      </c>
      <c r="X244" s="1">
        <v>1.0</v>
      </c>
      <c r="Y244" s="1">
        <v>1.0</v>
      </c>
      <c r="Z244" s="1">
        <v>1.0</v>
      </c>
    </row>
    <row r="245">
      <c r="A245" s="1" t="s">
        <v>249</v>
      </c>
      <c r="B245" s="1" t="s">
        <v>7</v>
      </c>
      <c r="C245" s="2">
        <v>44013.0</v>
      </c>
      <c r="D245" s="2">
        <v>44136.0</v>
      </c>
      <c r="W245" s="1">
        <v>1.0</v>
      </c>
      <c r="X245" s="1">
        <v>1.0</v>
      </c>
      <c r="Y245" s="1">
        <v>1.0</v>
      </c>
      <c r="Z245" s="1">
        <v>1.0</v>
      </c>
    </row>
    <row r="246">
      <c r="A246" s="1" t="s">
        <v>250</v>
      </c>
      <c r="B246" s="1" t="s">
        <v>7</v>
      </c>
      <c r="C246" s="2">
        <v>44013.0</v>
      </c>
      <c r="D246" s="2">
        <v>44075.0</v>
      </c>
      <c r="W246" s="1">
        <v>1.0</v>
      </c>
      <c r="X246" s="1">
        <v>1.0</v>
      </c>
    </row>
    <row r="247">
      <c r="A247" s="1" t="s">
        <v>251</v>
      </c>
      <c r="B247" s="1" t="s">
        <v>5</v>
      </c>
      <c r="C247" s="2">
        <v>44013.0</v>
      </c>
      <c r="W247" s="1">
        <v>1.0</v>
      </c>
      <c r="X247" s="1">
        <v>1.0</v>
      </c>
      <c r="Y247" s="1">
        <v>1.0</v>
      </c>
      <c r="Z247" s="1">
        <v>1.0</v>
      </c>
      <c r="AA247" s="1">
        <v>1.0</v>
      </c>
      <c r="AB247" s="1">
        <v>1.0</v>
      </c>
    </row>
    <row r="248">
      <c r="A248" s="1" t="s">
        <v>252</v>
      </c>
      <c r="B248" s="1" t="s">
        <v>5</v>
      </c>
      <c r="C248" s="2">
        <v>44013.0</v>
      </c>
      <c r="W248" s="1">
        <v>1.0</v>
      </c>
      <c r="X248" s="1">
        <v>1.0</v>
      </c>
      <c r="Y248" s="1">
        <v>1.0</v>
      </c>
      <c r="Z248" s="1">
        <v>1.0</v>
      </c>
      <c r="AA248" s="1">
        <v>1.0</v>
      </c>
      <c r="AB248" s="1">
        <v>1.0</v>
      </c>
    </row>
    <row r="249">
      <c r="A249" s="1" t="s">
        <v>253</v>
      </c>
      <c r="B249" s="1" t="s">
        <v>5</v>
      </c>
      <c r="C249" s="2">
        <v>44013.0</v>
      </c>
      <c r="W249" s="1">
        <v>1.0</v>
      </c>
      <c r="X249" s="1">
        <v>1.0</v>
      </c>
      <c r="Y249" s="1">
        <v>1.0</v>
      </c>
      <c r="Z249" s="1">
        <v>1.0</v>
      </c>
      <c r="AA249" s="1">
        <v>1.0</v>
      </c>
      <c r="AB249" s="1">
        <v>1.0</v>
      </c>
    </row>
    <row r="250">
      <c r="A250" s="1" t="s">
        <v>254</v>
      </c>
      <c r="B250" s="1" t="s">
        <v>5</v>
      </c>
      <c r="C250" s="2">
        <v>44013.0</v>
      </c>
      <c r="W250" s="1">
        <v>1.0</v>
      </c>
      <c r="X250" s="1">
        <v>1.0</v>
      </c>
      <c r="Y250" s="1">
        <v>1.0</v>
      </c>
      <c r="Z250" s="1">
        <v>1.0</v>
      </c>
      <c r="AA250" s="1">
        <v>1.0</v>
      </c>
      <c r="AB250" s="1">
        <v>1.0</v>
      </c>
    </row>
    <row r="251">
      <c r="A251" s="1" t="s">
        <v>255</v>
      </c>
      <c r="B251" s="1" t="s">
        <v>5</v>
      </c>
      <c r="C251" s="2">
        <v>44013.0</v>
      </c>
      <c r="W251" s="1">
        <v>1.0</v>
      </c>
      <c r="X251" s="1">
        <v>1.0</v>
      </c>
      <c r="Y251" s="1">
        <v>1.0</v>
      </c>
      <c r="Z251" s="1">
        <v>1.0</v>
      </c>
      <c r="AA251" s="1">
        <v>1.0</v>
      </c>
      <c r="AB251" s="1">
        <v>1.0</v>
      </c>
    </row>
    <row r="252">
      <c r="A252" s="1" t="s">
        <v>256</v>
      </c>
      <c r="B252" s="1" t="s">
        <v>5</v>
      </c>
      <c r="C252" s="2">
        <v>44013.0</v>
      </c>
      <c r="W252" s="1">
        <v>1.0</v>
      </c>
      <c r="X252" s="1">
        <v>1.0</v>
      </c>
      <c r="Y252" s="1">
        <v>1.0</v>
      </c>
      <c r="Z252" s="1">
        <v>1.0</v>
      </c>
      <c r="AA252" s="1">
        <v>1.0</v>
      </c>
      <c r="AB252" s="1">
        <v>1.0</v>
      </c>
    </row>
    <row r="253">
      <c r="A253" s="1" t="s">
        <v>257</v>
      </c>
      <c r="B253" s="1" t="s">
        <v>5</v>
      </c>
      <c r="C253" s="2">
        <v>44013.0</v>
      </c>
      <c r="W253" s="1">
        <v>1.0</v>
      </c>
      <c r="X253" s="1">
        <v>1.0</v>
      </c>
      <c r="Y253" s="1">
        <v>1.0</v>
      </c>
      <c r="Z253" s="1">
        <v>1.0</v>
      </c>
      <c r="AA253" s="1">
        <v>1.0</v>
      </c>
      <c r="AB253" s="1">
        <v>1.0</v>
      </c>
    </row>
    <row r="254">
      <c r="A254" s="1" t="s">
        <v>258</v>
      </c>
      <c r="B254" s="1" t="s">
        <v>5</v>
      </c>
      <c r="C254" s="2">
        <v>44013.0</v>
      </c>
      <c r="W254" s="1">
        <v>1.0</v>
      </c>
      <c r="X254" s="1">
        <v>1.0</v>
      </c>
      <c r="Y254" s="1">
        <v>1.0</v>
      </c>
      <c r="Z254" s="1">
        <v>1.0</v>
      </c>
      <c r="AA254" s="1">
        <v>1.0</v>
      </c>
      <c r="AB254" s="1">
        <v>1.0</v>
      </c>
    </row>
    <row r="255">
      <c r="A255" s="1" t="s">
        <v>259</v>
      </c>
      <c r="B255" s="1" t="s">
        <v>5</v>
      </c>
      <c r="C255" s="2">
        <v>44013.0</v>
      </c>
      <c r="W255" s="1">
        <v>1.0</v>
      </c>
      <c r="X255" s="1">
        <v>1.0</v>
      </c>
      <c r="Y255" s="1">
        <v>1.0</v>
      </c>
      <c r="Z255" s="1">
        <v>1.0</v>
      </c>
      <c r="AA255" s="1">
        <v>1.0</v>
      </c>
      <c r="AB255" s="1">
        <v>1.0</v>
      </c>
    </row>
    <row r="256">
      <c r="A256" s="1" t="s">
        <v>260</v>
      </c>
      <c r="B256" s="1" t="s">
        <v>5</v>
      </c>
      <c r="C256" s="2">
        <v>44013.0</v>
      </c>
      <c r="W256" s="1">
        <v>1.0</v>
      </c>
      <c r="X256" s="1">
        <v>1.0</v>
      </c>
      <c r="Y256" s="1">
        <v>1.0</v>
      </c>
      <c r="Z256" s="1">
        <v>1.0</v>
      </c>
      <c r="AA256" s="1">
        <v>1.0</v>
      </c>
      <c r="AB256" s="1">
        <v>1.0</v>
      </c>
    </row>
    <row r="257">
      <c r="A257" s="1" t="s">
        <v>261</v>
      </c>
      <c r="B257" s="1" t="s">
        <v>5</v>
      </c>
      <c r="C257" s="2">
        <v>44013.0</v>
      </c>
      <c r="W257" s="1">
        <v>1.0</v>
      </c>
      <c r="X257" s="1">
        <v>1.0</v>
      </c>
      <c r="Y257" s="1">
        <v>1.0</v>
      </c>
      <c r="Z257" s="1">
        <v>1.0</v>
      </c>
      <c r="AA257" s="1">
        <v>1.0</v>
      </c>
      <c r="AB257" s="1">
        <v>1.0</v>
      </c>
    </row>
    <row r="258">
      <c r="A258" s="1" t="s">
        <v>262</v>
      </c>
      <c r="B258" s="1" t="s">
        <v>5</v>
      </c>
      <c r="C258" s="2">
        <v>44013.0</v>
      </c>
      <c r="W258" s="1">
        <v>1.0</v>
      </c>
      <c r="X258" s="1">
        <v>1.0</v>
      </c>
      <c r="Y258" s="1">
        <v>1.0</v>
      </c>
      <c r="Z258" s="1">
        <v>1.0</v>
      </c>
      <c r="AA258" s="1">
        <v>1.0</v>
      </c>
      <c r="AB258" s="1">
        <v>1.0</v>
      </c>
    </row>
    <row r="259">
      <c r="A259" s="1" t="s">
        <v>263</v>
      </c>
      <c r="B259" s="1" t="s">
        <v>5</v>
      </c>
      <c r="C259" s="2">
        <v>44013.0</v>
      </c>
      <c r="W259" s="1">
        <v>1.0</v>
      </c>
      <c r="X259" s="1">
        <v>1.0</v>
      </c>
      <c r="Y259" s="1">
        <v>1.0</v>
      </c>
      <c r="Z259" s="1">
        <v>1.0</v>
      </c>
      <c r="AA259" s="1">
        <v>1.0</v>
      </c>
      <c r="AB259" s="1">
        <v>1.0</v>
      </c>
    </row>
    <row r="260">
      <c r="A260" s="1" t="s">
        <v>264</v>
      </c>
      <c r="B260" s="1" t="s">
        <v>5</v>
      </c>
      <c r="C260" s="2">
        <v>44013.0</v>
      </c>
      <c r="W260" s="1">
        <v>1.0</v>
      </c>
      <c r="X260" s="1">
        <v>1.0</v>
      </c>
      <c r="Y260" s="1">
        <v>1.0</v>
      </c>
      <c r="Z260" s="1">
        <v>1.0</v>
      </c>
      <c r="AA260" s="1">
        <v>1.0</v>
      </c>
      <c r="AB260" s="1">
        <v>1.0</v>
      </c>
    </row>
    <row r="261">
      <c r="A261" s="1" t="s">
        <v>265</v>
      </c>
      <c r="B261" s="1" t="s">
        <v>5</v>
      </c>
      <c r="C261" s="2">
        <v>44013.0</v>
      </c>
      <c r="W261" s="1">
        <v>1.0</v>
      </c>
      <c r="X261" s="1">
        <v>1.0</v>
      </c>
      <c r="Y261" s="1">
        <v>1.0</v>
      </c>
      <c r="Z261" s="1">
        <v>1.0</v>
      </c>
      <c r="AA261" s="1">
        <v>1.0</v>
      </c>
      <c r="AB261" s="1">
        <v>1.0</v>
      </c>
    </row>
    <row r="262">
      <c r="A262" s="1" t="s">
        <v>266</v>
      </c>
      <c r="B262" s="1" t="s">
        <v>5</v>
      </c>
      <c r="C262" s="2">
        <v>44044.0</v>
      </c>
      <c r="X262" s="1">
        <v>1.0</v>
      </c>
      <c r="Y262" s="1">
        <v>1.0</v>
      </c>
      <c r="Z262" s="1">
        <v>1.0</v>
      </c>
      <c r="AA262" s="1">
        <v>1.0</v>
      </c>
      <c r="AB262" s="1">
        <v>1.0</v>
      </c>
    </row>
    <row r="263">
      <c r="A263" s="1" t="s">
        <v>267</v>
      </c>
      <c r="B263" s="1" t="s">
        <v>7</v>
      </c>
      <c r="C263" s="2">
        <v>44044.0</v>
      </c>
      <c r="D263" s="2">
        <v>44136.0</v>
      </c>
      <c r="X263" s="1">
        <v>1.0</v>
      </c>
      <c r="Y263" s="1">
        <v>1.0</v>
      </c>
      <c r="Z263" s="1">
        <v>1.0</v>
      </c>
    </row>
    <row r="264">
      <c r="A264" s="1" t="s">
        <v>268</v>
      </c>
      <c r="B264" s="1" t="s">
        <v>5</v>
      </c>
      <c r="C264" s="2">
        <v>44044.0</v>
      </c>
      <c r="X264" s="1">
        <v>1.0</v>
      </c>
      <c r="Y264" s="1">
        <v>1.0</v>
      </c>
      <c r="Z264" s="1">
        <v>1.0</v>
      </c>
      <c r="AA264" s="1">
        <v>1.0</v>
      </c>
      <c r="AB264" s="1">
        <v>1.0</v>
      </c>
    </row>
    <row r="265">
      <c r="A265" s="1" t="s">
        <v>269</v>
      </c>
      <c r="B265" s="1" t="s">
        <v>7</v>
      </c>
      <c r="C265" s="2">
        <v>44044.0</v>
      </c>
      <c r="D265" s="2">
        <v>44166.0</v>
      </c>
      <c r="X265" s="1">
        <v>1.0</v>
      </c>
      <c r="Y265" s="1">
        <v>1.0</v>
      </c>
      <c r="Z265" s="1">
        <v>1.0</v>
      </c>
      <c r="AA265" s="1">
        <v>1.0</v>
      </c>
    </row>
    <row r="266">
      <c r="A266" s="1" t="s">
        <v>270</v>
      </c>
      <c r="B266" s="1" t="s">
        <v>5</v>
      </c>
      <c r="C266" s="2">
        <v>44044.0</v>
      </c>
      <c r="X266" s="1">
        <v>1.0</v>
      </c>
      <c r="Y266" s="1">
        <v>1.0</v>
      </c>
      <c r="Z266" s="1">
        <v>1.0</v>
      </c>
      <c r="AA266" s="1">
        <v>1.0</v>
      </c>
      <c r="AB266" s="1">
        <v>1.0</v>
      </c>
    </row>
    <row r="267">
      <c r="A267" s="1" t="s">
        <v>271</v>
      </c>
      <c r="B267" s="1" t="s">
        <v>7</v>
      </c>
      <c r="C267" s="2">
        <v>44044.0</v>
      </c>
      <c r="D267" s="2">
        <v>44166.0</v>
      </c>
      <c r="X267" s="1">
        <v>1.0</v>
      </c>
      <c r="Y267" s="1">
        <v>1.0</v>
      </c>
      <c r="Z267" s="1">
        <v>1.0</v>
      </c>
      <c r="AA267" s="1">
        <v>1.0</v>
      </c>
    </row>
    <row r="268">
      <c r="A268" s="1" t="s">
        <v>272</v>
      </c>
      <c r="B268" s="1" t="s">
        <v>5</v>
      </c>
      <c r="C268" s="2">
        <v>44044.0</v>
      </c>
      <c r="X268" s="1">
        <v>1.0</v>
      </c>
      <c r="Y268" s="1">
        <v>1.0</v>
      </c>
      <c r="Z268" s="1">
        <v>1.0</v>
      </c>
      <c r="AA268" s="1">
        <v>1.0</v>
      </c>
      <c r="AB268" s="1">
        <v>1.0</v>
      </c>
    </row>
    <row r="269">
      <c r="A269" s="1" t="s">
        <v>273</v>
      </c>
      <c r="B269" s="1" t="s">
        <v>5</v>
      </c>
      <c r="C269" s="2">
        <v>44044.0</v>
      </c>
      <c r="X269" s="1">
        <v>1.0</v>
      </c>
      <c r="Y269" s="1">
        <v>1.0</v>
      </c>
      <c r="Z269" s="1">
        <v>1.0</v>
      </c>
      <c r="AA269" s="1">
        <v>1.0</v>
      </c>
      <c r="AB269" s="1">
        <v>1.0</v>
      </c>
    </row>
    <row r="270">
      <c r="A270" s="1" t="s">
        <v>274</v>
      </c>
      <c r="B270" s="1" t="s">
        <v>7</v>
      </c>
      <c r="C270" s="2">
        <v>44044.0</v>
      </c>
      <c r="D270" s="2">
        <v>44136.0</v>
      </c>
      <c r="X270" s="1">
        <v>1.0</v>
      </c>
      <c r="Y270" s="1">
        <v>1.0</v>
      </c>
      <c r="Z270" s="1">
        <v>1.0</v>
      </c>
    </row>
    <row r="271">
      <c r="A271" s="1" t="s">
        <v>275</v>
      </c>
      <c r="B271" s="1" t="s">
        <v>5</v>
      </c>
      <c r="C271" s="2">
        <v>44044.0</v>
      </c>
      <c r="X271" s="1">
        <v>1.0</v>
      </c>
      <c r="Y271" s="1">
        <v>1.0</v>
      </c>
      <c r="Z271" s="1">
        <v>1.0</v>
      </c>
      <c r="AA271" s="1">
        <v>1.0</v>
      </c>
      <c r="AB271" s="1">
        <v>1.0</v>
      </c>
    </row>
    <row r="272">
      <c r="A272" s="1" t="s">
        <v>276</v>
      </c>
      <c r="B272" s="1" t="s">
        <v>5</v>
      </c>
      <c r="C272" s="2">
        <v>44044.0</v>
      </c>
      <c r="D272" s="2">
        <v>44105.0</v>
      </c>
      <c r="X272" s="1">
        <v>1.0</v>
      </c>
      <c r="Y272" s="1">
        <v>1.0</v>
      </c>
      <c r="Z272" s="1">
        <v>1.0</v>
      </c>
      <c r="AA272" s="1">
        <v>1.0</v>
      </c>
      <c r="AB272" s="1">
        <v>1.0</v>
      </c>
    </row>
    <row r="273">
      <c r="A273" s="1" t="s">
        <v>277</v>
      </c>
      <c r="B273" s="1" t="s">
        <v>5</v>
      </c>
      <c r="C273" s="2">
        <v>44044.0</v>
      </c>
      <c r="X273" s="1">
        <v>1.0</v>
      </c>
      <c r="Y273" s="1">
        <v>1.0</v>
      </c>
      <c r="Z273" s="1">
        <v>1.0</v>
      </c>
      <c r="AA273" s="1">
        <v>1.0</v>
      </c>
      <c r="AB273" s="1">
        <v>1.0</v>
      </c>
    </row>
    <row r="274">
      <c r="A274" s="1" t="s">
        <v>278</v>
      </c>
      <c r="B274" s="1" t="s">
        <v>5</v>
      </c>
      <c r="C274" s="2">
        <v>44044.0</v>
      </c>
      <c r="X274" s="1">
        <v>1.0</v>
      </c>
      <c r="Y274" s="1">
        <v>1.0</v>
      </c>
      <c r="Z274" s="1">
        <v>1.0</v>
      </c>
      <c r="AA274" s="1">
        <v>1.0</v>
      </c>
      <c r="AB274" s="1">
        <v>1.0</v>
      </c>
    </row>
    <row r="275">
      <c r="A275" s="1" t="s">
        <v>279</v>
      </c>
      <c r="B275" s="1" t="s">
        <v>5</v>
      </c>
      <c r="C275" s="2">
        <v>44044.0</v>
      </c>
      <c r="X275" s="1">
        <v>1.0</v>
      </c>
      <c r="Y275" s="1">
        <v>1.0</v>
      </c>
      <c r="Z275" s="1">
        <v>1.0</v>
      </c>
      <c r="AA275" s="1">
        <v>1.0</v>
      </c>
      <c r="AB275" s="1">
        <v>1.0</v>
      </c>
    </row>
    <row r="276">
      <c r="A276" s="1" t="s">
        <v>280</v>
      </c>
      <c r="B276" s="1" t="s">
        <v>5</v>
      </c>
      <c r="C276" s="2">
        <v>44044.0</v>
      </c>
      <c r="X276" s="1">
        <v>1.0</v>
      </c>
      <c r="Y276" s="1">
        <v>1.0</v>
      </c>
      <c r="Z276" s="1">
        <v>1.0</v>
      </c>
      <c r="AA276" s="1">
        <v>1.0</v>
      </c>
      <c r="AB276" s="1">
        <v>1.0</v>
      </c>
    </row>
    <row r="277">
      <c r="A277" s="1" t="s">
        <v>281</v>
      </c>
      <c r="B277" s="1" t="s">
        <v>7</v>
      </c>
      <c r="C277" s="2">
        <v>44044.0</v>
      </c>
      <c r="D277" s="2">
        <v>44166.0</v>
      </c>
      <c r="X277" s="1">
        <v>1.0</v>
      </c>
      <c r="Y277" s="1">
        <v>1.0</v>
      </c>
      <c r="Z277" s="1">
        <v>1.0</v>
      </c>
      <c r="AA277" s="1">
        <v>1.0</v>
      </c>
    </row>
    <row r="278">
      <c r="A278" s="1" t="s">
        <v>282</v>
      </c>
      <c r="B278" s="1" t="s">
        <v>5</v>
      </c>
      <c r="C278" s="2">
        <v>44044.0</v>
      </c>
      <c r="X278" s="1">
        <v>1.0</v>
      </c>
      <c r="Y278" s="1">
        <v>1.0</v>
      </c>
      <c r="Z278" s="1">
        <v>1.0</v>
      </c>
      <c r="AA278" s="1">
        <v>1.0</v>
      </c>
      <c r="AB278" s="1">
        <v>1.0</v>
      </c>
    </row>
    <row r="279">
      <c r="A279" s="1" t="s">
        <v>283</v>
      </c>
      <c r="B279" s="1" t="s">
        <v>5</v>
      </c>
      <c r="C279" s="2">
        <v>44044.0</v>
      </c>
      <c r="X279" s="1">
        <v>1.0</v>
      </c>
      <c r="Y279" s="1">
        <v>1.0</v>
      </c>
      <c r="Z279" s="1">
        <v>1.0</v>
      </c>
      <c r="AA279" s="1">
        <v>1.0</v>
      </c>
      <c r="AB279" s="1">
        <v>1.0</v>
      </c>
    </row>
    <row r="280">
      <c r="A280" s="1" t="s">
        <v>284</v>
      </c>
      <c r="B280" s="1" t="s">
        <v>5</v>
      </c>
      <c r="C280" s="2">
        <v>44044.0</v>
      </c>
      <c r="X280" s="1">
        <v>1.0</v>
      </c>
      <c r="Y280" s="1">
        <v>1.0</v>
      </c>
      <c r="Z280" s="1">
        <v>1.0</v>
      </c>
      <c r="AA280" s="1">
        <v>1.0</v>
      </c>
      <c r="AB280" s="1">
        <v>1.0</v>
      </c>
    </row>
    <row r="281">
      <c r="A281" s="1" t="s">
        <v>285</v>
      </c>
      <c r="B281" s="1" t="s">
        <v>5</v>
      </c>
      <c r="C281" s="2">
        <v>44044.0</v>
      </c>
      <c r="X281" s="1">
        <v>1.0</v>
      </c>
      <c r="Y281" s="1">
        <v>1.0</v>
      </c>
      <c r="Z281" s="1">
        <v>1.0</v>
      </c>
      <c r="AA281" s="1">
        <v>1.0</v>
      </c>
      <c r="AB281" s="1">
        <v>1.0</v>
      </c>
    </row>
    <row r="282">
      <c r="A282" s="1" t="s">
        <v>286</v>
      </c>
      <c r="B282" s="1" t="s">
        <v>5</v>
      </c>
      <c r="C282" s="2">
        <v>44044.0</v>
      </c>
      <c r="X282" s="1">
        <v>1.0</v>
      </c>
      <c r="Y282" s="1">
        <v>1.0</v>
      </c>
      <c r="Z282" s="1">
        <v>1.0</v>
      </c>
      <c r="AA282" s="1">
        <v>1.0</v>
      </c>
      <c r="AB282" s="1">
        <v>1.0</v>
      </c>
    </row>
    <row r="283">
      <c r="A283" s="1" t="s">
        <v>287</v>
      </c>
      <c r="B283" s="1" t="s">
        <v>5</v>
      </c>
      <c r="C283" s="2">
        <v>44044.0</v>
      </c>
      <c r="X283" s="1">
        <v>1.0</v>
      </c>
      <c r="Y283" s="1">
        <v>1.0</v>
      </c>
      <c r="Z283" s="1">
        <v>1.0</v>
      </c>
      <c r="AA283" s="1">
        <v>1.0</v>
      </c>
      <c r="AB283" s="1">
        <v>1.0</v>
      </c>
    </row>
    <row r="284">
      <c r="A284" s="1" t="s">
        <v>288</v>
      </c>
      <c r="B284" s="1" t="s">
        <v>5</v>
      </c>
      <c r="C284" s="2">
        <v>44044.0</v>
      </c>
      <c r="X284" s="1">
        <v>1.0</v>
      </c>
      <c r="Y284" s="1">
        <v>1.0</v>
      </c>
      <c r="Z284" s="1">
        <v>1.0</v>
      </c>
      <c r="AA284" s="1">
        <v>1.0</v>
      </c>
      <c r="AB284" s="1">
        <v>1.0</v>
      </c>
    </row>
    <row r="285">
      <c r="A285" s="1" t="s">
        <v>289</v>
      </c>
      <c r="B285" s="1" t="s">
        <v>5</v>
      </c>
      <c r="C285" s="2">
        <v>44044.0</v>
      </c>
      <c r="X285" s="1">
        <v>1.0</v>
      </c>
      <c r="Y285" s="1">
        <v>1.0</v>
      </c>
      <c r="Z285" s="1">
        <v>1.0</v>
      </c>
      <c r="AA285" s="1">
        <v>1.0</v>
      </c>
      <c r="AB285" s="1">
        <v>1.0</v>
      </c>
    </row>
    <row r="286">
      <c r="A286" s="1" t="s">
        <v>290</v>
      </c>
      <c r="B286" s="1" t="s">
        <v>5</v>
      </c>
      <c r="C286" s="2">
        <v>44044.0</v>
      </c>
      <c r="X286" s="1">
        <v>1.0</v>
      </c>
      <c r="Y286" s="1">
        <v>1.0</v>
      </c>
      <c r="Z286" s="1">
        <v>1.0</v>
      </c>
      <c r="AA286" s="1">
        <v>1.0</v>
      </c>
      <c r="AB286" s="1">
        <v>1.0</v>
      </c>
    </row>
    <row r="287">
      <c r="A287" s="1" t="s">
        <v>291</v>
      </c>
      <c r="B287" s="1" t="s">
        <v>5</v>
      </c>
      <c r="C287" s="2">
        <v>44044.0</v>
      </c>
      <c r="X287" s="1">
        <v>1.0</v>
      </c>
      <c r="Y287" s="1">
        <v>1.0</v>
      </c>
      <c r="Z287" s="1">
        <v>1.0</v>
      </c>
      <c r="AA287" s="1">
        <v>1.0</v>
      </c>
      <c r="AB287" s="1">
        <v>1.0</v>
      </c>
    </row>
    <row r="288">
      <c r="A288" s="1" t="s">
        <v>292</v>
      </c>
      <c r="B288" s="1" t="s">
        <v>5</v>
      </c>
      <c r="C288" s="2">
        <v>44044.0</v>
      </c>
      <c r="X288" s="1">
        <v>1.0</v>
      </c>
      <c r="Y288" s="1">
        <v>1.0</v>
      </c>
      <c r="Z288" s="1">
        <v>1.0</v>
      </c>
      <c r="AA288" s="1">
        <v>1.0</v>
      </c>
      <c r="AB288" s="1">
        <v>1.0</v>
      </c>
    </row>
    <row r="289">
      <c r="A289" s="1" t="s">
        <v>293</v>
      </c>
      <c r="B289" s="1" t="s">
        <v>5</v>
      </c>
      <c r="C289" s="2">
        <v>44075.0</v>
      </c>
      <c r="Y289" s="1">
        <v>1.0</v>
      </c>
      <c r="Z289" s="1">
        <v>1.0</v>
      </c>
      <c r="AA289" s="1">
        <v>1.0</v>
      </c>
      <c r="AB289" s="1">
        <v>1.0</v>
      </c>
    </row>
    <row r="290">
      <c r="A290" s="1" t="s">
        <v>294</v>
      </c>
      <c r="B290" s="1" t="s">
        <v>5</v>
      </c>
      <c r="C290" s="2">
        <v>44075.0</v>
      </c>
      <c r="Y290" s="1">
        <v>1.0</v>
      </c>
      <c r="Z290" s="1">
        <v>1.0</v>
      </c>
      <c r="AA290" s="1">
        <v>1.0</v>
      </c>
      <c r="AB290" s="1">
        <v>1.0</v>
      </c>
    </row>
    <row r="291">
      <c r="A291" s="1" t="s">
        <v>295</v>
      </c>
      <c r="B291" s="1" t="s">
        <v>5</v>
      </c>
      <c r="C291" s="2">
        <v>44075.0</v>
      </c>
      <c r="Y291" s="1">
        <v>1.0</v>
      </c>
      <c r="Z291" s="1">
        <v>1.0</v>
      </c>
      <c r="AA291" s="1">
        <v>1.0</v>
      </c>
      <c r="AB291" s="1">
        <v>1.0</v>
      </c>
    </row>
    <row r="292">
      <c r="A292" s="1" t="s">
        <v>296</v>
      </c>
      <c r="B292" s="1" t="s">
        <v>5</v>
      </c>
      <c r="C292" s="2">
        <v>44075.0</v>
      </c>
      <c r="Y292" s="1">
        <v>1.0</v>
      </c>
      <c r="Z292" s="1">
        <v>1.0</v>
      </c>
      <c r="AA292" s="1">
        <v>1.0</v>
      </c>
      <c r="AB292" s="1">
        <v>1.0</v>
      </c>
    </row>
    <row r="293">
      <c r="A293" s="1" t="s">
        <v>297</v>
      </c>
      <c r="B293" s="1" t="s">
        <v>5</v>
      </c>
      <c r="C293" s="2">
        <v>44075.0</v>
      </c>
      <c r="Y293" s="1">
        <v>1.0</v>
      </c>
      <c r="Z293" s="1">
        <v>1.0</v>
      </c>
      <c r="AA293" s="1">
        <v>1.0</v>
      </c>
      <c r="AB293" s="1">
        <v>1.0</v>
      </c>
    </row>
    <row r="294">
      <c r="A294" s="1" t="s">
        <v>298</v>
      </c>
      <c r="B294" s="1" t="s">
        <v>5</v>
      </c>
      <c r="C294" s="2">
        <v>44105.0</v>
      </c>
      <c r="Z294" s="1">
        <v>1.0</v>
      </c>
      <c r="AA294" s="1">
        <v>1.0</v>
      </c>
      <c r="AB294" s="1">
        <v>1.0</v>
      </c>
    </row>
    <row r="295">
      <c r="A295" s="1" t="s">
        <v>299</v>
      </c>
      <c r="B295" s="1" t="s">
        <v>5</v>
      </c>
      <c r="C295" s="2">
        <v>44105.0</v>
      </c>
      <c r="Z295" s="1">
        <v>1.0</v>
      </c>
      <c r="AA295" s="1">
        <v>1.0</v>
      </c>
      <c r="AB295" s="1">
        <v>1.0</v>
      </c>
    </row>
    <row r="296">
      <c r="A296" s="1" t="s">
        <v>300</v>
      </c>
      <c r="B296" s="1" t="s">
        <v>5</v>
      </c>
      <c r="C296" s="2">
        <v>44105.0</v>
      </c>
      <c r="Z296" s="1">
        <v>1.0</v>
      </c>
      <c r="AA296" s="1">
        <v>1.0</v>
      </c>
      <c r="AB296" s="1">
        <v>1.0</v>
      </c>
    </row>
    <row r="297">
      <c r="A297" s="1" t="s">
        <v>301</v>
      </c>
      <c r="B297" s="1" t="s">
        <v>5</v>
      </c>
      <c r="C297" s="2">
        <v>44105.0</v>
      </c>
      <c r="Z297" s="1">
        <v>1.0</v>
      </c>
      <c r="AA297" s="1">
        <v>1.0</v>
      </c>
      <c r="AB297" s="1">
        <v>1.0</v>
      </c>
    </row>
    <row r="298">
      <c r="A298" s="1" t="s">
        <v>302</v>
      </c>
      <c r="B298" s="1" t="s">
        <v>5</v>
      </c>
      <c r="C298" s="2">
        <v>44105.0</v>
      </c>
      <c r="Z298" s="1">
        <v>1.0</v>
      </c>
      <c r="AA298" s="1">
        <v>1.0</v>
      </c>
      <c r="AB298" s="1">
        <v>1.0</v>
      </c>
    </row>
    <row r="299">
      <c r="A299" s="1" t="s">
        <v>303</v>
      </c>
      <c r="B299" s="1" t="s">
        <v>5</v>
      </c>
      <c r="C299" s="2">
        <v>44105.0</v>
      </c>
      <c r="Z299" s="1">
        <v>1.0</v>
      </c>
      <c r="AA299" s="1">
        <v>1.0</v>
      </c>
      <c r="AB299" s="1">
        <v>1.0</v>
      </c>
    </row>
    <row r="300">
      <c r="A300" s="1" t="s">
        <v>304</v>
      </c>
      <c r="B300" s="1" t="s">
        <v>5</v>
      </c>
      <c r="C300" s="2">
        <v>44105.0</v>
      </c>
      <c r="Z300" s="1">
        <v>1.0</v>
      </c>
      <c r="AA300" s="1">
        <v>1.0</v>
      </c>
      <c r="AB300" s="1">
        <v>1.0</v>
      </c>
    </row>
    <row r="301">
      <c r="A301" s="1" t="s">
        <v>305</v>
      </c>
      <c r="B301" s="1" t="s">
        <v>5</v>
      </c>
      <c r="C301" s="2">
        <v>44105.0</v>
      </c>
      <c r="Z301" s="1">
        <v>1.0</v>
      </c>
      <c r="AA301" s="1">
        <v>1.0</v>
      </c>
      <c r="AB301" s="1">
        <v>1.0</v>
      </c>
    </row>
    <row r="302">
      <c r="A302" s="1" t="s">
        <v>306</v>
      </c>
      <c r="B302" s="1" t="s">
        <v>5</v>
      </c>
      <c r="C302" s="2">
        <v>44105.0</v>
      </c>
      <c r="Z302" s="1">
        <v>1.0</v>
      </c>
      <c r="AA302" s="1">
        <v>1.0</v>
      </c>
      <c r="AB302" s="1">
        <v>1.0</v>
      </c>
    </row>
    <row r="303">
      <c r="A303" s="1" t="s">
        <v>307</v>
      </c>
      <c r="B303" s="1" t="s">
        <v>5</v>
      </c>
      <c r="C303" s="2">
        <v>44105.0</v>
      </c>
      <c r="Z303" s="1">
        <v>1.0</v>
      </c>
      <c r="AA303" s="1">
        <v>1.0</v>
      </c>
      <c r="AB303" s="1">
        <v>1.0</v>
      </c>
    </row>
    <row r="304">
      <c r="A304" s="1" t="s">
        <v>308</v>
      </c>
      <c r="B304" s="1" t="s">
        <v>5</v>
      </c>
      <c r="C304" s="2">
        <v>44105.0</v>
      </c>
      <c r="Z304" s="1">
        <v>1.0</v>
      </c>
      <c r="AA304" s="1">
        <v>1.0</v>
      </c>
      <c r="AB304" s="1">
        <v>1.0</v>
      </c>
    </row>
    <row r="305">
      <c r="A305" s="1" t="s">
        <v>309</v>
      </c>
      <c r="B305" s="1" t="s">
        <v>5</v>
      </c>
      <c r="C305" s="2">
        <v>44105.0</v>
      </c>
      <c r="Z305" s="1">
        <v>1.0</v>
      </c>
      <c r="AA305" s="1">
        <v>1.0</v>
      </c>
      <c r="AB305" s="1">
        <v>1.0</v>
      </c>
    </row>
    <row r="306">
      <c r="A306" s="1" t="s">
        <v>310</v>
      </c>
      <c r="B306" s="1" t="s">
        <v>5</v>
      </c>
      <c r="C306" s="2">
        <v>44136.0</v>
      </c>
      <c r="AA306" s="1">
        <v>1.0</v>
      </c>
      <c r="AB306" s="1">
        <v>1.0</v>
      </c>
    </row>
    <row r="307">
      <c r="A307" s="1" t="s">
        <v>311</v>
      </c>
      <c r="B307" s="1" t="s">
        <v>5</v>
      </c>
      <c r="C307" s="2">
        <v>44136.0</v>
      </c>
      <c r="AA307" s="1">
        <v>1.0</v>
      </c>
      <c r="AB307" s="1">
        <v>1.0</v>
      </c>
    </row>
    <row r="308">
      <c r="A308" s="1" t="s">
        <v>312</v>
      </c>
      <c r="B308" s="1" t="s">
        <v>5</v>
      </c>
      <c r="C308" s="2">
        <v>44136.0</v>
      </c>
      <c r="AA308" s="1">
        <v>1.0</v>
      </c>
      <c r="AB308" s="1">
        <v>1.0</v>
      </c>
    </row>
    <row r="309">
      <c r="A309" s="1" t="s">
        <v>313</v>
      </c>
      <c r="B309" s="1" t="s">
        <v>5</v>
      </c>
      <c r="C309" s="2">
        <v>44136.0</v>
      </c>
      <c r="AA309" s="1">
        <v>1.0</v>
      </c>
      <c r="AB309" s="1">
        <v>1.0</v>
      </c>
    </row>
    <row r="310">
      <c r="A310" s="1" t="s">
        <v>314</v>
      </c>
      <c r="B310" s="1" t="s">
        <v>5</v>
      </c>
      <c r="C310" s="2">
        <v>44136.0</v>
      </c>
      <c r="AA310" s="1">
        <v>1.0</v>
      </c>
      <c r="AB310" s="1">
        <v>1.0</v>
      </c>
    </row>
    <row r="311">
      <c r="A311" s="1" t="s">
        <v>315</v>
      </c>
      <c r="B311" s="1" t="s">
        <v>5</v>
      </c>
      <c r="C311" s="2">
        <v>44136.0</v>
      </c>
      <c r="AA311" s="1">
        <v>1.0</v>
      </c>
      <c r="AB311" s="1">
        <v>1.0</v>
      </c>
    </row>
    <row r="312">
      <c r="A312" s="1" t="s">
        <v>316</v>
      </c>
      <c r="B312" s="1" t="s">
        <v>5</v>
      </c>
      <c r="C312" s="2">
        <v>44136.0</v>
      </c>
      <c r="AA312" s="1">
        <v>1.0</v>
      </c>
      <c r="AB312" s="1">
        <v>1.0</v>
      </c>
    </row>
    <row r="313">
      <c r="A313" s="1" t="s">
        <v>317</v>
      </c>
      <c r="B313" s="1" t="s">
        <v>5</v>
      </c>
      <c r="C313" s="2">
        <v>44136.0</v>
      </c>
      <c r="AA313" s="1">
        <v>1.0</v>
      </c>
      <c r="AB313" s="1">
        <v>1.0</v>
      </c>
    </row>
    <row r="314">
      <c r="A314" s="1" t="s">
        <v>318</v>
      </c>
      <c r="B314" s="1" t="s">
        <v>5</v>
      </c>
      <c r="C314" s="2">
        <v>44136.0</v>
      </c>
      <c r="AA314" s="1">
        <v>1.0</v>
      </c>
      <c r="AB314" s="1">
        <v>1.0</v>
      </c>
    </row>
    <row r="315">
      <c r="A315" s="1" t="s">
        <v>319</v>
      </c>
      <c r="B315" s="1" t="s">
        <v>5</v>
      </c>
      <c r="C315" s="2">
        <v>44136.0</v>
      </c>
      <c r="AA315" s="1">
        <v>1.0</v>
      </c>
      <c r="AB315" s="1">
        <v>1.0</v>
      </c>
    </row>
    <row r="316">
      <c r="A316" s="1" t="s">
        <v>320</v>
      </c>
      <c r="B316" s="1" t="s">
        <v>5</v>
      </c>
      <c r="C316" s="2">
        <v>44166.0</v>
      </c>
      <c r="AB316" s="1">
        <v>1.0</v>
      </c>
    </row>
    <row r="317">
      <c r="A317" s="1" t="s">
        <v>321</v>
      </c>
      <c r="B317" s="1" t="s">
        <v>5</v>
      </c>
      <c r="C317" s="2">
        <v>44166.0</v>
      </c>
      <c r="AB317" s="1">
        <v>1.0</v>
      </c>
    </row>
    <row r="318">
      <c r="A318" s="1" t="s">
        <v>322</v>
      </c>
      <c r="B318" s="1" t="s">
        <v>5</v>
      </c>
      <c r="C318" s="2">
        <v>44166.0</v>
      </c>
      <c r="AB318" s="1">
        <v>1.0</v>
      </c>
    </row>
    <row r="319">
      <c r="A319" s="1" t="s">
        <v>323</v>
      </c>
      <c r="B319" s="1" t="s">
        <v>5</v>
      </c>
      <c r="C319" s="2">
        <v>44166.0</v>
      </c>
      <c r="AB319" s="1">
        <v>1.0</v>
      </c>
    </row>
    <row r="320">
      <c r="A320" s="1" t="s">
        <v>324</v>
      </c>
      <c r="B320" s="1" t="s">
        <v>5</v>
      </c>
      <c r="C320" s="2">
        <v>44166.0</v>
      </c>
      <c r="AB320" s="1">
        <v>1.0</v>
      </c>
    </row>
    <row r="321">
      <c r="A321" s="1" t="s">
        <v>325</v>
      </c>
      <c r="B321" s="1" t="s">
        <v>5</v>
      </c>
      <c r="C321" s="2">
        <v>44166.0</v>
      </c>
      <c r="AB321" s="1">
        <v>1.0</v>
      </c>
    </row>
    <row r="322">
      <c r="A322" s="1" t="s">
        <v>326</v>
      </c>
      <c r="B322" s="1" t="s">
        <v>5</v>
      </c>
      <c r="C322" s="2">
        <v>44166.0</v>
      </c>
      <c r="AB322" s="1">
        <v>1.0</v>
      </c>
    </row>
    <row r="323">
      <c r="A323" s="1" t="s">
        <v>327</v>
      </c>
      <c r="B323" s="1" t="s">
        <v>5</v>
      </c>
      <c r="C323" s="2">
        <v>44166.0</v>
      </c>
      <c r="AB323" s="1">
        <v>1.0</v>
      </c>
    </row>
    <row r="324">
      <c r="A324" s="1" t="s">
        <v>328</v>
      </c>
      <c r="B324" s="1" t="s">
        <v>5</v>
      </c>
      <c r="C324" s="2">
        <v>44166.0</v>
      </c>
      <c r="AB324" s="1">
        <v>1.0</v>
      </c>
    </row>
    <row r="325">
      <c r="A325" s="1" t="s">
        <v>329</v>
      </c>
      <c r="B325" s="1" t="s">
        <v>5</v>
      </c>
      <c r="C325" s="2">
        <v>44166.0</v>
      </c>
      <c r="AB325" s="1">
        <v>1.0</v>
      </c>
    </row>
    <row r="326">
      <c r="A326" s="1" t="s">
        <v>330</v>
      </c>
      <c r="B326" s="1" t="s">
        <v>5</v>
      </c>
      <c r="C326" s="2">
        <v>44166.0</v>
      </c>
      <c r="AB326" s="1">
        <v>1.0</v>
      </c>
    </row>
    <row r="327">
      <c r="A327" s="1" t="s">
        <v>331</v>
      </c>
      <c r="B327" s="1" t="s">
        <v>5</v>
      </c>
      <c r="C327" s="2">
        <v>44166.0</v>
      </c>
      <c r="AB327" s="1">
        <v>1.0</v>
      </c>
    </row>
    <row r="328">
      <c r="A328" s="1" t="s">
        <v>332</v>
      </c>
      <c r="B328" s="1" t="s">
        <v>5</v>
      </c>
      <c r="C328" s="2">
        <v>44166.0</v>
      </c>
      <c r="AB328" s="1">
        <v>1.0</v>
      </c>
    </row>
    <row r="329">
      <c r="A329" s="1" t="s">
        <v>333</v>
      </c>
      <c r="B329" s="1" t="s">
        <v>5</v>
      </c>
      <c r="C329" s="2">
        <v>44166.0</v>
      </c>
      <c r="AB329" s="1">
        <v>1.0</v>
      </c>
    </row>
    <row r="330">
      <c r="A330" s="1" t="s">
        <v>334</v>
      </c>
      <c r="B330" s="1" t="s">
        <v>5</v>
      </c>
      <c r="C330" s="2">
        <v>44166.0</v>
      </c>
      <c r="AB330" s="1">
        <v>1.0</v>
      </c>
    </row>
    <row r="331">
      <c r="A331" s="1" t="s">
        <v>335</v>
      </c>
      <c r="B331" s="1" t="s">
        <v>5</v>
      </c>
      <c r="C331" s="2">
        <v>44166.0</v>
      </c>
      <c r="AB33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336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>
      <c r="A2" s="5">
        <v>43466.0</v>
      </c>
      <c r="B2" s="3">
        <v>11.0</v>
      </c>
      <c r="C2" s="3">
        <f>IFERROR(__xludf.DUMMYFUNCTION("QUERY('Tabla dinámica 1'!C2:Z25, ""SELECT * "")"),11.0)</f>
        <v>11</v>
      </c>
      <c r="D2" s="3">
        <f>IFERROR(__xludf.DUMMYFUNCTION("""COMPUTED_VALUE"""),11.0)</f>
        <v>11</v>
      </c>
      <c r="E2" s="3">
        <f>IFERROR(__xludf.DUMMYFUNCTION("""COMPUTED_VALUE"""),10.0)</f>
        <v>10</v>
      </c>
      <c r="F2" s="3">
        <f>IFERROR(__xludf.DUMMYFUNCTION("""COMPUTED_VALUE"""),10.0)</f>
        <v>10</v>
      </c>
      <c r="G2" s="3">
        <f>IFERROR(__xludf.DUMMYFUNCTION("""COMPUTED_VALUE"""),10.0)</f>
        <v>10</v>
      </c>
      <c r="H2" s="3">
        <f>IFERROR(__xludf.DUMMYFUNCTION("""COMPUTED_VALUE"""),10.0)</f>
        <v>10</v>
      </c>
      <c r="I2" s="3">
        <f>IFERROR(__xludf.DUMMYFUNCTION("""COMPUTED_VALUE"""),10.0)</f>
        <v>10</v>
      </c>
      <c r="J2" s="3">
        <f>IFERROR(__xludf.DUMMYFUNCTION("""COMPUTED_VALUE"""),9.0)</f>
        <v>9</v>
      </c>
      <c r="K2" s="3">
        <f>IFERROR(__xludf.DUMMYFUNCTION("""COMPUTED_VALUE"""),8.0)</f>
        <v>8</v>
      </c>
      <c r="L2" s="3">
        <f>IFERROR(__xludf.DUMMYFUNCTION("""COMPUTED_VALUE"""),8.0)</f>
        <v>8</v>
      </c>
      <c r="M2" s="3">
        <f>IFERROR(__xludf.DUMMYFUNCTION("""COMPUTED_VALUE"""),8.0)</f>
        <v>8</v>
      </c>
      <c r="N2" s="3">
        <f>IFERROR(__xludf.DUMMYFUNCTION("""COMPUTED_VALUE"""),8.0)</f>
        <v>8</v>
      </c>
      <c r="O2" s="3">
        <f>IFERROR(__xludf.DUMMYFUNCTION("""COMPUTED_VALUE"""),8.0)</f>
        <v>8</v>
      </c>
      <c r="P2" s="3">
        <f>IFERROR(__xludf.DUMMYFUNCTION("""COMPUTED_VALUE"""),8.0)</f>
        <v>8</v>
      </c>
      <c r="Q2" s="3">
        <f>IFERROR(__xludf.DUMMYFUNCTION("""COMPUTED_VALUE"""),8.0)</f>
        <v>8</v>
      </c>
      <c r="R2" s="3">
        <f>IFERROR(__xludf.DUMMYFUNCTION("""COMPUTED_VALUE"""),8.0)</f>
        <v>8</v>
      </c>
      <c r="S2" s="3">
        <f>IFERROR(__xludf.DUMMYFUNCTION("""COMPUTED_VALUE"""),8.0)</f>
        <v>8</v>
      </c>
      <c r="T2" s="3">
        <f>IFERROR(__xludf.DUMMYFUNCTION("""COMPUTED_VALUE"""),8.0)</f>
        <v>8</v>
      </c>
      <c r="U2" s="3">
        <f>IFERROR(__xludf.DUMMYFUNCTION("""COMPUTED_VALUE"""),8.0)</f>
        <v>8</v>
      </c>
      <c r="V2" s="3">
        <f>IFERROR(__xludf.DUMMYFUNCTION("""COMPUTED_VALUE"""),8.0)</f>
        <v>8</v>
      </c>
      <c r="W2" s="3">
        <f>IFERROR(__xludf.DUMMYFUNCTION("""COMPUTED_VALUE"""),7.0)</f>
        <v>7</v>
      </c>
      <c r="X2" s="3">
        <f>IFERROR(__xludf.DUMMYFUNCTION("""COMPUTED_VALUE"""),7.0)</f>
        <v>7</v>
      </c>
      <c r="Y2" s="3">
        <f>IFERROR(__xludf.DUMMYFUNCTION("""COMPUTED_VALUE"""),7.0)</f>
        <v>7</v>
      </c>
      <c r="Z2" s="3">
        <f>IFERROR(__xludf.DUMMYFUNCTION("""COMPUTED_VALUE"""),7.0)</f>
        <v>7</v>
      </c>
    </row>
    <row r="3">
      <c r="A3" s="5">
        <v>43497.0</v>
      </c>
      <c r="B3" s="3">
        <v>13.0</v>
      </c>
      <c r="C3" s="3">
        <f>IFERROR(__xludf.DUMMYFUNCTION("""COMPUTED_VALUE"""),0.0)</f>
        <v>0</v>
      </c>
      <c r="D3" s="3">
        <f>IFERROR(__xludf.DUMMYFUNCTION("""COMPUTED_VALUE"""),13.0)</f>
        <v>13</v>
      </c>
      <c r="E3" s="3">
        <f>IFERROR(__xludf.DUMMYFUNCTION("""COMPUTED_VALUE"""),13.0)</f>
        <v>13</v>
      </c>
      <c r="F3" s="3">
        <f>IFERROR(__xludf.DUMMYFUNCTION("""COMPUTED_VALUE"""),12.0)</f>
        <v>12</v>
      </c>
      <c r="G3" s="3">
        <f>IFERROR(__xludf.DUMMYFUNCTION("""COMPUTED_VALUE"""),11.0)</f>
        <v>11</v>
      </c>
      <c r="H3" s="3">
        <f>IFERROR(__xludf.DUMMYFUNCTION("""COMPUTED_VALUE"""),10.0)</f>
        <v>10</v>
      </c>
      <c r="I3" s="3">
        <f>IFERROR(__xludf.DUMMYFUNCTION("""COMPUTED_VALUE"""),10.0)</f>
        <v>10</v>
      </c>
      <c r="J3" s="3">
        <f>IFERROR(__xludf.DUMMYFUNCTION("""COMPUTED_VALUE"""),10.0)</f>
        <v>10</v>
      </c>
      <c r="K3" s="3">
        <f>IFERROR(__xludf.DUMMYFUNCTION("""COMPUTED_VALUE"""),10.0)</f>
        <v>10</v>
      </c>
      <c r="L3" s="3">
        <f>IFERROR(__xludf.DUMMYFUNCTION("""COMPUTED_VALUE"""),9.0)</f>
        <v>9</v>
      </c>
      <c r="M3" s="3">
        <f>IFERROR(__xludf.DUMMYFUNCTION("""COMPUTED_VALUE"""),8.0)</f>
        <v>8</v>
      </c>
      <c r="N3" s="3">
        <f>IFERROR(__xludf.DUMMYFUNCTION("""COMPUTED_VALUE"""),8.0)</f>
        <v>8</v>
      </c>
      <c r="O3" s="3">
        <f>IFERROR(__xludf.DUMMYFUNCTION("""COMPUTED_VALUE"""),8.0)</f>
        <v>8</v>
      </c>
      <c r="P3" s="3">
        <f>IFERROR(__xludf.DUMMYFUNCTION("""COMPUTED_VALUE"""),8.0)</f>
        <v>8</v>
      </c>
      <c r="Q3" s="3">
        <f>IFERROR(__xludf.DUMMYFUNCTION("""COMPUTED_VALUE"""),8.0)</f>
        <v>8</v>
      </c>
      <c r="R3" s="3">
        <f>IFERROR(__xludf.DUMMYFUNCTION("""COMPUTED_VALUE"""),8.0)</f>
        <v>8</v>
      </c>
      <c r="S3" s="3">
        <f>IFERROR(__xludf.DUMMYFUNCTION("""COMPUTED_VALUE"""),8.0)</f>
        <v>8</v>
      </c>
      <c r="T3" s="3">
        <f>IFERROR(__xludf.DUMMYFUNCTION("""COMPUTED_VALUE"""),8.0)</f>
        <v>8</v>
      </c>
      <c r="U3" s="3">
        <f>IFERROR(__xludf.DUMMYFUNCTION("""COMPUTED_VALUE"""),8.0)</f>
        <v>8</v>
      </c>
      <c r="V3" s="3">
        <f>IFERROR(__xludf.DUMMYFUNCTION("""COMPUTED_VALUE"""),8.0)</f>
        <v>8</v>
      </c>
      <c r="W3" s="3">
        <f>IFERROR(__xludf.DUMMYFUNCTION("""COMPUTED_VALUE"""),8.0)</f>
        <v>8</v>
      </c>
      <c r="X3" s="3">
        <f>IFERROR(__xludf.DUMMYFUNCTION("""COMPUTED_VALUE"""),8.0)</f>
        <v>8</v>
      </c>
      <c r="Y3" s="3">
        <f>IFERROR(__xludf.DUMMYFUNCTION("""COMPUTED_VALUE"""),8.0)</f>
        <v>8</v>
      </c>
      <c r="Z3" s="3">
        <f>IFERROR(__xludf.DUMMYFUNCTION("""COMPUTED_VALUE"""),8.0)</f>
        <v>8</v>
      </c>
    </row>
    <row r="4">
      <c r="A4" s="5">
        <v>43525.0</v>
      </c>
      <c r="B4" s="3">
        <v>13.0</v>
      </c>
      <c r="C4" s="3">
        <f>IFERROR(__xludf.DUMMYFUNCTION("""COMPUTED_VALUE"""),0.0)</f>
        <v>0</v>
      </c>
      <c r="D4" s="3">
        <f>IFERROR(__xludf.DUMMYFUNCTION("""COMPUTED_VALUE"""),0.0)</f>
        <v>0</v>
      </c>
      <c r="E4" s="3">
        <f>IFERROR(__xludf.DUMMYFUNCTION("""COMPUTED_VALUE"""),13.0)</f>
        <v>13</v>
      </c>
      <c r="F4" s="3">
        <f>IFERROR(__xludf.DUMMYFUNCTION("""COMPUTED_VALUE"""),13.0)</f>
        <v>13</v>
      </c>
      <c r="G4" s="3">
        <f>IFERROR(__xludf.DUMMYFUNCTION("""COMPUTED_VALUE"""),13.0)</f>
        <v>13</v>
      </c>
      <c r="H4" s="3">
        <f>IFERROR(__xludf.DUMMYFUNCTION("""COMPUTED_VALUE"""),13.0)</f>
        <v>13</v>
      </c>
      <c r="I4" s="3">
        <f>IFERROR(__xludf.DUMMYFUNCTION("""COMPUTED_VALUE"""),13.0)</f>
        <v>13</v>
      </c>
      <c r="J4" s="3">
        <f>IFERROR(__xludf.DUMMYFUNCTION("""COMPUTED_VALUE"""),13.0)</f>
        <v>13</v>
      </c>
      <c r="K4" s="3">
        <f>IFERROR(__xludf.DUMMYFUNCTION("""COMPUTED_VALUE"""),12.0)</f>
        <v>12</v>
      </c>
      <c r="L4" s="3">
        <f>IFERROR(__xludf.DUMMYFUNCTION("""COMPUTED_VALUE"""),11.0)</f>
        <v>11</v>
      </c>
      <c r="M4" s="3">
        <f>IFERROR(__xludf.DUMMYFUNCTION("""COMPUTED_VALUE"""),11.0)</f>
        <v>11</v>
      </c>
      <c r="N4" s="3">
        <f>IFERROR(__xludf.DUMMYFUNCTION("""COMPUTED_VALUE"""),11.0)</f>
        <v>11</v>
      </c>
      <c r="O4" s="3">
        <f>IFERROR(__xludf.DUMMYFUNCTION("""COMPUTED_VALUE"""),11.0)</f>
        <v>11</v>
      </c>
      <c r="P4" s="3">
        <f>IFERROR(__xludf.DUMMYFUNCTION("""COMPUTED_VALUE"""),11.0)</f>
        <v>11</v>
      </c>
      <c r="Q4" s="3">
        <f>IFERROR(__xludf.DUMMYFUNCTION("""COMPUTED_VALUE"""),10.0)</f>
        <v>10</v>
      </c>
      <c r="R4" s="3">
        <f>IFERROR(__xludf.DUMMYFUNCTION("""COMPUTED_VALUE"""),10.0)</f>
        <v>10</v>
      </c>
      <c r="S4" s="3">
        <f>IFERROR(__xludf.DUMMYFUNCTION("""COMPUTED_VALUE"""),7.0)</f>
        <v>7</v>
      </c>
      <c r="T4" s="3">
        <f>IFERROR(__xludf.DUMMYFUNCTION("""COMPUTED_VALUE"""),6.0)</f>
        <v>6</v>
      </c>
      <c r="U4" s="3">
        <f>IFERROR(__xludf.DUMMYFUNCTION("""COMPUTED_VALUE"""),6.0)</f>
        <v>6</v>
      </c>
      <c r="V4" s="3">
        <f>IFERROR(__xludf.DUMMYFUNCTION("""COMPUTED_VALUE"""),6.0)</f>
        <v>6</v>
      </c>
      <c r="W4" s="3">
        <f>IFERROR(__xludf.DUMMYFUNCTION("""COMPUTED_VALUE"""),5.0)</f>
        <v>5</v>
      </c>
      <c r="X4" s="3">
        <f>IFERROR(__xludf.DUMMYFUNCTION("""COMPUTED_VALUE"""),4.0)</f>
        <v>4</v>
      </c>
      <c r="Y4" s="3">
        <f>IFERROR(__xludf.DUMMYFUNCTION("""COMPUTED_VALUE"""),4.0)</f>
        <v>4</v>
      </c>
      <c r="Z4" s="3">
        <f>IFERROR(__xludf.DUMMYFUNCTION("""COMPUTED_VALUE"""),4.0)</f>
        <v>4</v>
      </c>
    </row>
    <row r="5">
      <c r="A5" s="5">
        <v>43556.0</v>
      </c>
      <c r="B5" s="3">
        <v>15.0</v>
      </c>
      <c r="C5" s="3">
        <f>IFERROR(__xludf.DUMMYFUNCTION("""COMPUTED_VALUE"""),0.0)</f>
        <v>0</v>
      </c>
      <c r="D5" s="3">
        <f>IFERROR(__xludf.DUMMYFUNCTION("""COMPUTED_VALUE"""),0.0)</f>
        <v>0</v>
      </c>
      <c r="E5" s="3">
        <f>IFERROR(__xludf.DUMMYFUNCTION("""COMPUTED_VALUE"""),0.0)</f>
        <v>0</v>
      </c>
      <c r="F5" s="3">
        <f>IFERROR(__xludf.DUMMYFUNCTION("""COMPUTED_VALUE"""),15.0)</f>
        <v>15</v>
      </c>
      <c r="G5" s="3">
        <f>IFERROR(__xludf.DUMMYFUNCTION("""COMPUTED_VALUE"""),15.0)</f>
        <v>15</v>
      </c>
      <c r="H5" s="3">
        <f>IFERROR(__xludf.DUMMYFUNCTION("""COMPUTED_VALUE"""),14.0)</f>
        <v>14</v>
      </c>
      <c r="I5" s="3">
        <f>IFERROR(__xludf.DUMMYFUNCTION("""COMPUTED_VALUE"""),14.0)</f>
        <v>14</v>
      </c>
      <c r="J5" s="3">
        <f>IFERROR(__xludf.DUMMYFUNCTION("""COMPUTED_VALUE"""),13.0)</f>
        <v>13</v>
      </c>
      <c r="K5" s="3">
        <f>IFERROR(__xludf.DUMMYFUNCTION("""COMPUTED_VALUE"""),12.0)</f>
        <v>12</v>
      </c>
      <c r="L5" s="3">
        <f>IFERROR(__xludf.DUMMYFUNCTION("""COMPUTED_VALUE"""),12.0)</f>
        <v>12</v>
      </c>
      <c r="M5" s="3">
        <f>IFERROR(__xludf.DUMMYFUNCTION("""COMPUTED_VALUE"""),11.0)</f>
        <v>11</v>
      </c>
      <c r="N5" s="3">
        <f>IFERROR(__xludf.DUMMYFUNCTION("""COMPUTED_VALUE"""),11.0)</f>
        <v>11</v>
      </c>
      <c r="O5" s="3">
        <f>IFERROR(__xludf.DUMMYFUNCTION("""COMPUTED_VALUE"""),9.0)</f>
        <v>9</v>
      </c>
      <c r="P5" s="3">
        <f>IFERROR(__xludf.DUMMYFUNCTION("""COMPUTED_VALUE"""),9.0)</f>
        <v>9</v>
      </c>
      <c r="Q5" s="3">
        <f>IFERROR(__xludf.DUMMYFUNCTION("""COMPUTED_VALUE"""),9.0)</f>
        <v>9</v>
      </c>
      <c r="R5" s="3">
        <f>IFERROR(__xludf.DUMMYFUNCTION("""COMPUTED_VALUE"""),7.0)</f>
        <v>7</v>
      </c>
      <c r="S5" s="3">
        <f>IFERROR(__xludf.DUMMYFUNCTION("""COMPUTED_VALUE"""),7.0)</f>
        <v>7</v>
      </c>
      <c r="T5" s="3">
        <f>IFERROR(__xludf.DUMMYFUNCTION("""COMPUTED_VALUE"""),7.0)</f>
        <v>7</v>
      </c>
      <c r="U5" s="3">
        <f>IFERROR(__xludf.DUMMYFUNCTION("""COMPUTED_VALUE"""),7.0)</f>
        <v>7</v>
      </c>
      <c r="V5" s="3">
        <f>IFERROR(__xludf.DUMMYFUNCTION("""COMPUTED_VALUE"""),7.0)</f>
        <v>7</v>
      </c>
      <c r="W5" s="3">
        <f>IFERROR(__xludf.DUMMYFUNCTION("""COMPUTED_VALUE"""),7.0)</f>
        <v>7</v>
      </c>
      <c r="X5" s="3">
        <f>IFERROR(__xludf.DUMMYFUNCTION("""COMPUTED_VALUE"""),7.0)</f>
        <v>7</v>
      </c>
      <c r="Y5" s="3">
        <f>IFERROR(__xludf.DUMMYFUNCTION("""COMPUTED_VALUE"""),7.0)</f>
        <v>7</v>
      </c>
      <c r="Z5" s="3">
        <f>IFERROR(__xludf.DUMMYFUNCTION("""COMPUTED_VALUE"""),7.0)</f>
        <v>7</v>
      </c>
    </row>
    <row r="6">
      <c r="A6" s="5">
        <v>43586.0</v>
      </c>
      <c r="B6" s="3">
        <v>13.0</v>
      </c>
      <c r="C6" s="3">
        <f>IFERROR(__xludf.DUMMYFUNCTION("""COMPUTED_VALUE"""),0.0)</f>
        <v>0</v>
      </c>
      <c r="D6" s="3">
        <f>IFERROR(__xludf.DUMMYFUNCTION("""COMPUTED_VALUE"""),0.0)</f>
        <v>0</v>
      </c>
      <c r="E6" s="3">
        <f>IFERROR(__xludf.DUMMYFUNCTION("""COMPUTED_VALUE"""),0.0)</f>
        <v>0</v>
      </c>
      <c r="F6" s="3">
        <f>IFERROR(__xludf.DUMMYFUNCTION("""COMPUTED_VALUE"""),0.0)</f>
        <v>0</v>
      </c>
      <c r="G6" s="3">
        <f>IFERROR(__xludf.DUMMYFUNCTION("""COMPUTED_VALUE"""),13.0)</f>
        <v>13</v>
      </c>
      <c r="H6" s="3">
        <f>IFERROR(__xludf.DUMMYFUNCTION("""COMPUTED_VALUE"""),13.0)</f>
        <v>13</v>
      </c>
      <c r="I6" s="3">
        <f>IFERROR(__xludf.DUMMYFUNCTION("""COMPUTED_VALUE"""),13.0)</f>
        <v>13</v>
      </c>
      <c r="J6" s="3">
        <f>IFERROR(__xludf.DUMMYFUNCTION("""COMPUTED_VALUE"""),12.0)</f>
        <v>12</v>
      </c>
      <c r="K6" s="3">
        <f>IFERROR(__xludf.DUMMYFUNCTION("""COMPUTED_VALUE"""),11.0)</f>
        <v>11</v>
      </c>
      <c r="L6" s="3">
        <f>IFERROR(__xludf.DUMMYFUNCTION("""COMPUTED_VALUE"""),10.0)</f>
        <v>10</v>
      </c>
      <c r="M6" s="3">
        <f>IFERROR(__xludf.DUMMYFUNCTION("""COMPUTED_VALUE"""),10.0)</f>
        <v>10</v>
      </c>
      <c r="N6" s="3">
        <f>IFERROR(__xludf.DUMMYFUNCTION("""COMPUTED_VALUE"""),10.0)</f>
        <v>10</v>
      </c>
      <c r="O6" s="3">
        <f>IFERROR(__xludf.DUMMYFUNCTION("""COMPUTED_VALUE"""),10.0)</f>
        <v>10</v>
      </c>
      <c r="P6" s="3">
        <f>IFERROR(__xludf.DUMMYFUNCTION("""COMPUTED_VALUE"""),9.0)</f>
        <v>9</v>
      </c>
      <c r="Q6" s="3">
        <f>IFERROR(__xludf.DUMMYFUNCTION("""COMPUTED_VALUE"""),9.0)</f>
        <v>9</v>
      </c>
      <c r="R6" s="3">
        <f>IFERROR(__xludf.DUMMYFUNCTION("""COMPUTED_VALUE"""),9.0)</f>
        <v>9</v>
      </c>
      <c r="S6" s="3">
        <f>IFERROR(__xludf.DUMMYFUNCTION("""COMPUTED_VALUE"""),8.0)</f>
        <v>8</v>
      </c>
      <c r="T6" s="3">
        <f>IFERROR(__xludf.DUMMYFUNCTION("""COMPUTED_VALUE"""),8.0)</f>
        <v>8</v>
      </c>
      <c r="U6" s="3">
        <f>IFERROR(__xludf.DUMMYFUNCTION("""COMPUTED_VALUE"""),6.0)</f>
        <v>6</v>
      </c>
      <c r="V6" s="3">
        <f>IFERROR(__xludf.DUMMYFUNCTION("""COMPUTED_VALUE"""),6.0)</f>
        <v>6</v>
      </c>
      <c r="W6" s="3">
        <f>IFERROR(__xludf.DUMMYFUNCTION("""COMPUTED_VALUE"""),6.0)</f>
        <v>6</v>
      </c>
      <c r="X6" s="3">
        <f>IFERROR(__xludf.DUMMYFUNCTION("""COMPUTED_VALUE"""),6.0)</f>
        <v>6</v>
      </c>
      <c r="Y6" s="3">
        <f>IFERROR(__xludf.DUMMYFUNCTION("""COMPUTED_VALUE"""),6.0)</f>
        <v>6</v>
      </c>
      <c r="Z6" s="3">
        <f>IFERROR(__xludf.DUMMYFUNCTION("""COMPUTED_VALUE"""),6.0)</f>
        <v>6</v>
      </c>
    </row>
    <row r="7">
      <c r="A7" s="5">
        <v>43617.0</v>
      </c>
      <c r="B7" s="3">
        <v>11.0</v>
      </c>
      <c r="C7" s="3">
        <f>IFERROR(__xludf.DUMMYFUNCTION("""COMPUTED_VALUE"""),0.0)</f>
        <v>0</v>
      </c>
      <c r="D7" s="3">
        <f>IFERROR(__xludf.DUMMYFUNCTION("""COMPUTED_VALUE"""),0.0)</f>
        <v>0</v>
      </c>
      <c r="E7" s="3">
        <f>IFERROR(__xludf.DUMMYFUNCTION("""COMPUTED_VALUE"""),0.0)</f>
        <v>0</v>
      </c>
      <c r="F7" s="3">
        <f>IFERROR(__xludf.DUMMYFUNCTION("""COMPUTED_VALUE"""),0.0)</f>
        <v>0</v>
      </c>
      <c r="G7" s="3">
        <f>IFERROR(__xludf.DUMMYFUNCTION("""COMPUTED_VALUE"""),0.0)</f>
        <v>0</v>
      </c>
      <c r="H7" s="3">
        <f>IFERROR(__xludf.DUMMYFUNCTION("""COMPUTED_VALUE"""),11.0)</f>
        <v>11</v>
      </c>
      <c r="I7" s="3">
        <f>IFERROR(__xludf.DUMMYFUNCTION("""COMPUTED_VALUE"""),11.0)</f>
        <v>11</v>
      </c>
      <c r="J7" s="3">
        <f>IFERROR(__xludf.DUMMYFUNCTION("""COMPUTED_VALUE"""),11.0)</f>
        <v>11</v>
      </c>
      <c r="K7" s="3">
        <f>IFERROR(__xludf.DUMMYFUNCTION("""COMPUTED_VALUE"""),10.0)</f>
        <v>10</v>
      </c>
      <c r="L7" s="3">
        <f>IFERROR(__xludf.DUMMYFUNCTION("""COMPUTED_VALUE"""),10.0)</f>
        <v>10</v>
      </c>
      <c r="M7" s="3">
        <f>IFERROR(__xludf.DUMMYFUNCTION("""COMPUTED_VALUE"""),10.0)</f>
        <v>10</v>
      </c>
      <c r="N7" s="3">
        <f>IFERROR(__xludf.DUMMYFUNCTION("""COMPUTED_VALUE"""),9.0)</f>
        <v>9</v>
      </c>
      <c r="O7" s="3">
        <f>IFERROR(__xludf.DUMMYFUNCTION("""COMPUTED_VALUE"""),9.0)</f>
        <v>9</v>
      </c>
      <c r="P7" s="3">
        <f>IFERROR(__xludf.DUMMYFUNCTION("""COMPUTED_VALUE"""),8.0)</f>
        <v>8</v>
      </c>
      <c r="Q7" s="3">
        <f>IFERROR(__xludf.DUMMYFUNCTION("""COMPUTED_VALUE"""),8.0)</f>
        <v>8</v>
      </c>
      <c r="R7" s="3">
        <f>IFERROR(__xludf.DUMMYFUNCTION("""COMPUTED_VALUE"""),8.0)</f>
        <v>8</v>
      </c>
      <c r="S7" s="3">
        <f>IFERROR(__xludf.DUMMYFUNCTION("""COMPUTED_VALUE"""),8.0)</f>
        <v>8</v>
      </c>
      <c r="T7" s="3">
        <f>IFERROR(__xludf.DUMMYFUNCTION("""COMPUTED_VALUE"""),8.0)</f>
        <v>8</v>
      </c>
      <c r="U7" s="3">
        <f>IFERROR(__xludf.DUMMYFUNCTION("""COMPUTED_VALUE"""),8.0)</f>
        <v>8</v>
      </c>
      <c r="V7" s="3">
        <f>IFERROR(__xludf.DUMMYFUNCTION("""COMPUTED_VALUE"""),8.0)</f>
        <v>8</v>
      </c>
      <c r="W7" s="3">
        <f>IFERROR(__xludf.DUMMYFUNCTION("""COMPUTED_VALUE"""),7.0)</f>
        <v>7</v>
      </c>
      <c r="X7" s="3">
        <f>IFERROR(__xludf.DUMMYFUNCTION("""COMPUTED_VALUE"""),7.0)</f>
        <v>7</v>
      </c>
      <c r="Y7" s="3">
        <f>IFERROR(__xludf.DUMMYFUNCTION("""COMPUTED_VALUE"""),7.0)</f>
        <v>7</v>
      </c>
      <c r="Z7" s="3">
        <f>IFERROR(__xludf.DUMMYFUNCTION("""COMPUTED_VALUE"""),6.0)</f>
        <v>6</v>
      </c>
    </row>
    <row r="8">
      <c r="A8" s="5">
        <v>43647.0</v>
      </c>
      <c r="B8" s="3">
        <v>11.0</v>
      </c>
      <c r="C8" s="3">
        <f>IFERROR(__xludf.DUMMYFUNCTION("""COMPUTED_VALUE"""),0.0)</f>
        <v>0</v>
      </c>
      <c r="D8" s="3">
        <f>IFERROR(__xludf.DUMMYFUNCTION("""COMPUTED_VALUE"""),0.0)</f>
        <v>0</v>
      </c>
      <c r="E8" s="3">
        <f>IFERROR(__xludf.DUMMYFUNCTION("""COMPUTED_VALUE"""),0.0)</f>
        <v>0</v>
      </c>
      <c r="F8" s="3">
        <f>IFERROR(__xludf.DUMMYFUNCTION("""COMPUTED_VALUE"""),0.0)</f>
        <v>0</v>
      </c>
      <c r="G8" s="3">
        <f>IFERROR(__xludf.DUMMYFUNCTION("""COMPUTED_VALUE"""),0.0)</f>
        <v>0</v>
      </c>
      <c r="H8" s="3">
        <f>IFERROR(__xludf.DUMMYFUNCTION("""COMPUTED_VALUE"""),0.0)</f>
        <v>0</v>
      </c>
      <c r="I8" s="3">
        <f>IFERROR(__xludf.DUMMYFUNCTION("""COMPUTED_VALUE"""),11.0)</f>
        <v>11</v>
      </c>
      <c r="J8" s="3">
        <f>IFERROR(__xludf.DUMMYFUNCTION("""COMPUTED_VALUE"""),11.0)</f>
        <v>11</v>
      </c>
      <c r="K8" s="3">
        <f>IFERROR(__xludf.DUMMYFUNCTION("""COMPUTED_VALUE"""),11.0)</f>
        <v>11</v>
      </c>
      <c r="L8" s="3">
        <f>IFERROR(__xludf.DUMMYFUNCTION("""COMPUTED_VALUE"""),11.0)</f>
        <v>11</v>
      </c>
      <c r="M8" s="3">
        <f>IFERROR(__xludf.DUMMYFUNCTION("""COMPUTED_VALUE"""),11.0)</f>
        <v>11</v>
      </c>
      <c r="N8" s="3">
        <f>IFERROR(__xludf.DUMMYFUNCTION("""COMPUTED_VALUE"""),11.0)</f>
        <v>11</v>
      </c>
      <c r="O8" s="3">
        <f>IFERROR(__xludf.DUMMYFUNCTION("""COMPUTED_VALUE"""),10.0)</f>
        <v>10</v>
      </c>
      <c r="P8" s="3">
        <f>IFERROR(__xludf.DUMMYFUNCTION("""COMPUTED_VALUE"""),8.0)</f>
        <v>8</v>
      </c>
      <c r="Q8" s="3">
        <f>IFERROR(__xludf.DUMMYFUNCTION("""COMPUTED_VALUE"""),8.0)</f>
        <v>8</v>
      </c>
      <c r="R8" s="3">
        <f>IFERROR(__xludf.DUMMYFUNCTION("""COMPUTED_VALUE"""),8.0)</f>
        <v>8</v>
      </c>
      <c r="S8" s="3">
        <f>IFERROR(__xludf.DUMMYFUNCTION("""COMPUTED_VALUE"""),7.0)</f>
        <v>7</v>
      </c>
      <c r="T8" s="3">
        <f>IFERROR(__xludf.DUMMYFUNCTION("""COMPUTED_VALUE"""),7.0)</f>
        <v>7</v>
      </c>
      <c r="U8" s="3">
        <f>IFERROR(__xludf.DUMMYFUNCTION("""COMPUTED_VALUE"""),7.0)</f>
        <v>7</v>
      </c>
      <c r="V8" s="3">
        <f>IFERROR(__xludf.DUMMYFUNCTION("""COMPUTED_VALUE"""),6.0)</f>
        <v>6</v>
      </c>
      <c r="W8" s="3">
        <f>IFERROR(__xludf.DUMMYFUNCTION("""COMPUTED_VALUE"""),6.0)</f>
        <v>6</v>
      </c>
      <c r="X8" s="3">
        <f>IFERROR(__xludf.DUMMYFUNCTION("""COMPUTED_VALUE"""),6.0)</f>
        <v>6</v>
      </c>
      <c r="Y8" s="3">
        <f>IFERROR(__xludf.DUMMYFUNCTION("""COMPUTED_VALUE"""),5.0)</f>
        <v>5</v>
      </c>
      <c r="Z8" s="3">
        <f>IFERROR(__xludf.DUMMYFUNCTION("""COMPUTED_VALUE"""),5.0)</f>
        <v>5</v>
      </c>
    </row>
    <row r="9">
      <c r="A9" s="5">
        <v>43678.0</v>
      </c>
      <c r="B9" s="3">
        <v>4.0</v>
      </c>
      <c r="C9" s="3">
        <f>IFERROR(__xludf.DUMMYFUNCTION("""COMPUTED_VALUE"""),0.0)</f>
        <v>0</v>
      </c>
      <c r="D9" s="3">
        <f>IFERROR(__xludf.DUMMYFUNCTION("""COMPUTED_VALUE"""),0.0)</f>
        <v>0</v>
      </c>
      <c r="E9" s="3">
        <f>IFERROR(__xludf.DUMMYFUNCTION("""COMPUTED_VALUE"""),0.0)</f>
        <v>0</v>
      </c>
      <c r="F9" s="3">
        <f>IFERROR(__xludf.DUMMYFUNCTION("""COMPUTED_VALUE"""),0.0)</f>
        <v>0</v>
      </c>
      <c r="G9" s="3">
        <f>IFERROR(__xludf.DUMMYFUNCTION("""COMPUTED_VALUE"""),0.0)</f>
        <v>0</v>
      </c>
      <c r="H9" s="3">
        <f>IFERROR(__xludf.DUMMYFUNCTION("""COMPUTED_VALUE"""),0.0)</f>
        <v>0</v>
      </c>
      <c r="I9" s="3">
        <f>IFERROR(__xludf.DUMMYFUNCTION("""COMPUTED_VALUE"""),0.0)</f>
        <v>0</v>
      </c>
      <c r="J9" s="3">
        <f>IFERROR(__xludf.DUMMYFUNCTION("""COMPUTED_VALUE"""),4.0)</f>
        <v>4</v>
      </c>
      <c r="K9" s="3">
        <f>IFERROR(__xludf.DUMMYFUNCTION("""COMPUTED_VALUE"""),3.0)</f>
        <v>3</v>
      </c>
      <c r="L9" s="3">
        <f>IFERROR(__xludf.DUMMYFUNCTION("""COMPUTED_VALUE"""),3.0)</f>
        <v>3</v>
      </c>
      <c r="M9" s="3">
        <f>IFERROR(__xludf.DUMMYFUNCTION("""COMPUTED_VALUE"""),3.0)</f>
        <v>3</v>
      </c>
      <c r="N9" s="3">
        <f>IFERROR(__xludf.DUMMYFUNCTION("""COMPUTED_VALUE"""),3.0)</f>
        <v>3</v>
      </c>
      <c r="O9" s="3">
        <f>IFERROR(__xludf.DUMMYFUNCTION("""COMPUTED_VALUE"""),3.0)</f>
        <v>3</v>
      </c>
      <c r="P9" s="3">
        <f>IFERROR(__xludf.DUMMYFUNCTION("""COMPUTED_VALUE"""),3.0)</f>
        <v>3</v>
      </c>
      <c r="Q9" s="3">
        <f>IFERROR(__xludf.DUMMYFUNCTION("""COMPUTED_VALUE"""),3.0)</f>
        <v>3</v>
      </c>
      <c r="R9" s="3">
        <f>IFERROR(__xludf.DUMMYFUNCTION("""COMPUTED_VALUE"""),3.0)</f>
        <v>3</v>
      </c>
      <c r="S9" s="3">
        <f>IFERROR(__xludf.DUMMYFUNCTION("""COMPUTED_VALUE"""),3.0)</f>
        <v>3</v>
      </c>
      <c r="T9" s="3">
        <f>IFERROR(__xludf.DUMMYFUNCTION("""COMPUTED_VALUE"""),3.0)</f>
        <v>3</v>
      </c>
      <c r="U9" s="3">
        <f>IFERROR(__xludf.DUMMYFUNCTION("""COMPUTED_VALUE"""),3.0)</f>
        <v>3</v>
      </c>
      <c r="V9" s="3">
        <f>IFERROR(__xludf.DUMMYFUNCTION("""COMPUTED_VALUE"""),3.0)</f>
        <v>3</v>
      </c>
      <c r="W9" s="3">
        <f>IFERROR(__xludf.DUMMYFUNCTION("""COMPUTED_VALUE"""),3.0)</f>
        <v>3</v>
      </c>
      <c r="X9" s="3">
        <f>IFERROR(__xludf.DUMMYFUNCTION("""COMPUTED_VALUE"""),3.0)</f>
        <v>3</v>
      </c>
      <c r="Y9" s="3">
        <f>IFERROR(__xludf.DUMMYFUNCTION("""COMPUTED_VALUE"""),3.0)</f>
        <v>3</v>
      </c>
      <c r="Z9" s="3">
        <f>IFERROR(__xludf.DUMMYFUNCTION("""COMPUTED_VALUE"""),3.0)</f>
        <v>3</v>
      </c>
    </row>
    <row r="10">
      <c r="A10" s="5">
        <v>43709.0</v>
      </c>
      <c r="B10" s="3">
        <v>8.0</v>
      </c>
      <c r="C10" s="3">
        <f>IFERROR(__xludf.DUMMYFUNCTION("""COMPUTED_VALUE"""),0.0)</f>
        <v>0</v>
      </c>
      <c r="D10" s="3">
        <f>IFERROR(__xludf.DUMMYFUNCTION("""COMPUTED_VALUE"""),0.0)</f>
        <v>0</v>
      </c>
      <c r="E10" s="3">
        <f>IFERROR(__xludf.DUMMYFUNCTION("""COMPUTED_VALUE"""),0.0)</f>
        <v>0</v>
      </c>
      <c r="F10" s="3">
        <f>IFERROR(__xludf.DUMMYFUNCTION("""COMPUTED_VALUE"""),0.0)</f>
        <v>0</v>
      </c>
      <c r="G10" s="3">
        <f>IFERROR(__xludf.DUMMYFUNCTION("""COMPUTED_VALUE"""),0.0)</f>
        <v>0</v>
      </c>
      <c r="H10" s="3">
        <f>IFERROR(__xludf.DUMMYFUNCTION("""COMPUTED_VALUE"""),0.0)</f>
        <v>0</v>
      </c>
      <c r="I10" s="3">
        <f>IFERROR(__xludf.DUMMYFUNCTION("""COMPUTED_VALUE"""),0.0)</f>
        <v>0</v>
      </c>
      <c r="J10" s="3">
        <f>IFERROR(__xludf.DUMMYFUNCTION("""COMPUTED_VALUE"""),0.0)</f>
        <v>0</v>
      </c>
      <c r="K10" s="3">
        <f>IFERROR(__xludf.DUMMYFUNCTION("""COMPUTED_VALUE"""),8.0)</f>
        <v>8</v>
      </c>
      <c r="L10" s="3">
        <f>IFERROR(__xludf.DUMMYFUNCTION("""COMPUTED_VALUE"""),8.0)</f>
        <v>8</v>
      </c>
      <c r="M10" s="3">
        <f>IFERROR(__xludf.DUMMYFUNCTION("""COMPUTED_VALUE"""),7.0)</f>
        <v>7</v>
      </c>
      <c r="N10" s="3">
        <f>IFERROR(__xludf.DUMMYFUNCTION("""COMPUTED_VALUE"""),7.0)</f>
        <v>7</v>
      </c>
      <c r="O10" s="3">
        <f>IFERROR(__xludf.DUMMYFUNCTION("""COMPUTED_VALUE"""),6.0)</f>
        <v>6</v>
      </c>
      <c r="P10" s="3">
        <f>IFERROR(__xludf.DUMMYFUNCTION("""COMPUTED_VALUE"""),6.0)</f>
        <v>6</v>
      </c>
      <c r="Q10" s="3">
        <f>IFERROR(__xludf.DUMMYFUNCTION("""COMPUTED_VALUE"""),6.0)</f>
        <v>6</v>
      </c>
      <c r="R10" s="3">
        <f>IFERROR(__xludf.DUMMYFUNCTION("""COMPUTED_VALUE"""),6.0)</f>
        <v>6</v>
      </c>
      <c r="S10" s="3">
        <f>IFERROR(__xludf.DUMMYFUNCTION("""COMPUTED_VALUE"""),6.0)</f>
        <v>6</v>
      </c>
      <c r="T10" s="3">
        <f>IFERROR(__xludf.DUMMYFUNCTION("""COMPUTED_VALUE"""),6.0)</f>
        <v>6</v>
      </c>
      <c r="U10" s="3">
        <f>IFERROR(__xludf.DUMMYFUNCTION("""COMPUTED_VALUE"""),6.0)</f>
        <v>6</v>
      </c>
      <c r="V10" s="3">
        <f>IFERROR(__xludf.DUMMYFUNCTION("""COMPUTED_VALUE"""),6.0)</f>
        <v>6</v>
      </c>
      <c r="W10" s="3">
        <f>IFERROR(__xludf.DUMMYFUNCTION("""COMPUTED_VALUE"""),4.0)</f>
        <v>4</v>
      </c>
      <c r="X10" s="3">
        <f>IFERROR(__xludf.DUMMYFUNCTION("""COMPUTED_VALUE"""),4.0)</f>
        <v>4</v>
      </c>
      <c r="Y10" s="3">
        <f>IFERROR(__xludf.DUMMYFUNCTION("""COMPUTED_VALUE"""),4.0)</f>
        <v>4</v>
      </c>
      <c r="Z10" s="3">
        <f>IFERROR(__xludf.DUMMYFUNCTION("""COMPUTED_VALUE"""),4.0)</f>
        <v>4</v>
      </c>
    </row>
    <row r="11">
      <c r="A11" s="5">
        <v>43739.0</v>
      </c>
      <c r="B11" s="3">
        <v>15.0</v>
      </c>
      <c r="C11" s="3">
        <f>IFERROR(__xludf.DUMMYFUNCTION("""COMPUTED_VALUE"""),0.0)</f>
        <v>0</v>
      </c>
      <c r="D11" s="3">
        <f>IFERROR(__xludf.DUMMYFUNCTION("""COMPUTED_VALUE"""),0.0)</f>
        <v>0</v>
      </c>
      <c r="E11" s="3">
        <f>IFERROR(__xludf.DUMMYFUNCTION("""COMPUTED_VALUE"""),0.0)</f>
        <v>0</v>
      </c>
      <c r="F11" s="3">
        <f>IFERROR(__xludf.DUMMYFUNCTION("""COMPUTED_VALUE"""),0.0)</f>
        <v>0</v>
      </c>
      <c r="G11" s="3">
        <f>IFERROR(__xludf.DUMMYFUNCTION("""COMPUTED_VALUE"""),0.0)</f>
        <v>0</v>
      </c>
      <c r="H11" s="3">
        <f>IFERROR(__xludf.DUMMYFUNCTION("""COMPUTED_VALUE"""),0.0)</f>
        <v>0</v>
      </c>
      <c r="I11" s="3">
        <f>IFERROR(__xludf.DUMMYFUNCTION("""COMPUTED_VALUE"""),0.0)</f>
        <v>0</v>
      </c>
      <c r="J11" s="3">
        <f>IFERROR(__xludf.DUMMYFUNCTION("""COMPUTED_VALUE"""),0.0)</f>
        <v>0</v>
      </c>
      <c r="K11" s="3">
        <f>IFERROR(__xludf.DUMMYFUNCTION("""COMPUTED_VALUE"""),0.0)</f>
        <v>0</v>
      </c>
      <c r="L11" s="3">
        <f>IFERROR(__xludf.DUMMYFUNCTION("""COMPUTED_VALUE"""),15.0)</f>
        <v>15</v>
      </c>
      <c r="M11" s="3">
        <f>IFERROR(__xludf.DUMMYFUNCTION("""COMPUTED_VALUE"""),15.0)</f>
        <v>15</v>
      </c>
      <c r="N11" s="3">
        <f>IFERROR(__xludf.DUMMYFUNCTION("""COMPUTED_VALUE"""),15.0)</f>
        <v>15</v>
      </c>
      <c r="O11" s="3">
        <f>IFERROR(__xludf.DUMMYFUNCTION("""COMPUTED_VALUE"""),15.0)</f>
        <v>15</v>
      </c>
      <c r="P11" s="3">
        <f>IFERROR(__xludf.DUMMYFUNCTION("""COMPUTED_VALUE"""),15.0)</f>
        <v>15</v>
      </c>
      <c r="Q11" s="3">
        <f>IFERROR(__xludf.DUMMYFUNCTION("""COMPUTED_VALUE"""),14.0)</f>
        <v>14</v>
      </c>
      <c r="R11" s="3">
        <f>IFERROR(__xludf.DUMMYFUNCTION("""COMPUTED_VALUE"""),14.0)</f>
        <v>14</v>
      </c>
      <c r="S11" s="3">
        <f>IFERROR(__xludf.DUMMYFUNCTION("""COMPUTED_VALUE"""),14.0)</f>
        <v>14</v>
      </c>
      <c r="T11" s="3">
        <f>IFERROR(__xludf.DUMMYFUNCTION("""COMPUTED_VALUE"""),14.0)</f>
        <v>14</v>
      </c>
      <c r="U11" s="3">
        <f>IFERROR(__xludf.DUMMYFUNCTION("""COMPUTED_VALUE"""),13.0)</f>
        <v>13</v>
      </c>
      <c r="V11" s="3">
        <f>IFERROR(__xludf.DUMMYFUNCTION("""COMPUTED_VALUE"""),13.0)</f>
        <v>13</v>
      </c>
      <c r="W11" s="3">
        <f>IFERROR(__xludf.DUMMYFUNCTION("""COMPUTED_VALUE"""),13.0)</f>
        <v>13</v>
      </c>
      <c r="X11" s="3">
        <f>IFERROR(__xludf.DUMMYFUNCTION("""COMPUTED_VALUE"""),12.0)</f>
        <v>12</v>
      </c>
      <c r="Y11" s="3">
        <f>IFERROR(__xludf.DUMMYFUNCTION("""COMPUTED_VALUE"""),11.0)</f>
        <v>11</v>
      </c>
      <c r="Z11" s="3">
        <f>IFERROR(__xludf.DUMMYFUNCTION("""COMPUTED_VALUE"""),11.0)</f>
        <v>11</v>
      </c>
    </row>
    <row r="12">
      <c r="A12" s="5">
        <v>43770.0</v>
      </c>
      <c r="B12" s="3">
        <v>13.0</v>
      </c>
      <c r="C12" s="3">
        <f>IFERROR(__xludf.DUMMYFUNCTION("""COMPUTED_VALUE"""),0.0)</f>
        <v>0</v>
      </c>
      <c r="D12" s="3">
        <f>IFERROR(__xludf.DUMMYFUNCTION("""COMPUTED_VALUE"""),0.0)</f>
        <v>0</v>
      </c>
      <c r="E12" s="3">
        <f>IFERROR(__xludf.DUMMYFUNCTION("""COMPUTED_VALUE"""),0.0)</f>
        <v>0</v>
      </c>
      <c r="F12" s="3">
        <f>IFERROR(__xludf.DUMMYFUNCTION("""COMPUTED_VALUE"""),0.0)</f>
        <v>0</v>
      </c>
      <c r="G12" s="3">
        <f>IFERROR(__xludf.DUMMYFUNCTION("""COMPUTED_VALUE"""),0.0)</f>
        <v>0</v>
      </c>
      <c r="H12" s="3">
        <f>IFERROR(__xludf.DUMMYFUNCTION("""COMPUTED_VALUE"""),0.0)</f>
        <v>0</v>
      </c>
      <c r="I12" s="3">
        <f>IFERROR(__xludf.DUMMYFUNCTION("""COMPUTED_VALUE"""),0.0)</f>
        <v>0</v>
      </c>
      <c r="J12" s="3">
        <f>IFERROR(__xludf.DUMMYFUNCTION("""COMPUTED_VALUE"""),0.0)</f>
        <v>0</v>
      </c>
      <c r="K12" s="3">
        <f>IFERROR(__xludf.DUMMYFUNCTION("""COMPUTED_VALUE"""),0.0)</f>
        <v>0</v>
      </c>
      <c r="L12" s="3">
        <f>IFERROR(__xludf.DUMMYFUNCTION("""COMPUTED_VALUE"""),0.0)</f>
        <v>0</v>
      </c>
      <c r="M12" s="3">
        <f>IFERROR(__xludf.DUMMYFUNCTION("""COMPUTED_VALUE"""),13.0)</f>
        <v>13</v>
      </c>
      <c r="N12" s="3">
        <f>IFERROR(__xludf.DUMMYFUNCTION("""COMPUTED_VALUE"""),13.0)</f>
        <v>13</v>
      </c>
      <c r="O12" s="3">
        <f>IFERROR(__xludf.DUMMYFUNCTION("""COMPUTED_VALUE"""),13.0)</f>
        <v>13</v>
      </c>
      <c r="P12" s="3">
        <f>IFERROR(__xludf.DUMMYFUNCTION("""COMPUTED_VALUE"""),13.0)</f>
        <v>13</v>
      </c>
      <c r="Q12" s="3">
        <f>IFERROR(__xludf.DUMMYFUNCTION("""COMPUTED_VALUE"""),13.0)</f>
        <v>13</v>
      </c>
      <c r="R12" s="3">
        <f>IFERROR(__xludf.DUMMYFUNCTION("""COMPUTED_VALUE"""),12.0)</f>
        <v>12</v>
      </c>
      <c r="S12" s="3">
        <f>IFERROR(__xludf.DUMMYFUNCTION("""COMPUTED_VALUE"""),10.0)</f>
        <v>10</v>
      </c>
      <c r="T12" s="3">
        <f>IFERROR(__xludf.DUMMYFUNCTION("""COMPUTED_VALUE"""),10.0)</f>
        <v>10</v>
      </c>
      <c r="U12" s="3">
        <f>IFERROR(__xludf.DUMMYFUNCTION("""COMPUTED_VALUE"""),10.0)</f>
        <v>10</v>
      </c>
      <c r="V12" s="3">
        <f>IFERROR(__xludf.DUMMYFUNCTION("""COMPUTED_VALUE"""),10.0)</f>
        <v>10</v>
      </c>
      <c r="W12" s="3">
        <f>IFERROR(__xludf.DUMMYFUNCTION("""COMPUTED_VALUE"""),10.0)</f>
        <v>10</v>
      </c>
      <c r="X12" s="3">
        <f>IFERROR(__xludf.DUMMYFUNCTION("""COMPUTED_VALUE"""),10.0)</f>
        <v>10</v>
      </c>
      <c r="Y12" s="3">
        <f>IFERROR(__xludf.DUMMYFUNCTION("""COMPUTED_VALUE"""),10.0)</f>
        <v>10</v>
      </c>
      <c r="Z12" s="3">
        <f>IFERROR(__xludf.DUMMYFUNCTION("""COMPUTED_VALUE"""),9.0)</f>
        <v>9</v>
      </c>
    </row>
    <row r="13">
      <c r="A13" s="5">
        <v>43800.0</v>
      </c>
      <c r="B13" s="3">
        <v>6.0</v>
      </c>
      <c r="C13" s="3">
        <f>IFERROR(__xludf.DUMMYFUNCTION("""COMPUTED_VALUE"""),0.0)</f>
        <v>0</v>
      </c>
      <c r="D13" s="3">
        <f>IFERROR(__xludf.DUMMYFUNCTION("""COMPUTED_VALUE"""),0.0)</f>
        <v>0</v>
      </c>
      <c r="E13" s="3">
        <f>IFERROR(__xludf.DUMMYFUNCTION("""COMPUTED_VALUE"""),0.0)</f>
        <v>0</v>
      </c>
      <c r="F13" s="3">
        <f>IFERROR(__xludf.DUMMYFUNCTION("""COMPUTED_VALUE"""),0.0)</f>
        <v>0</v>
      </c>
      <c r="G13" s="3">
        <f>IFERROR(__xludf.DUMMYFUNCTION("""COMPUTED_VALUE"""),0.0)</f>
        <v>0</v>
      </c>
      <c r="H13" s="3">
        <f>IFERROR(__xludf.DUMMYFUNCTION("""COMPUTED_VALUE"""),0.0)</f>
        <v>0</v>
      </c>
      <c r="I13" s="3">
        <f>IFERROR(__xludf.DUMMYFUNCTION("""COMPUTED_VALUE"""),0.0)</f>
        <v>0</v>
      </c>
      <c r="J13" s="3">
        <f>IFERROR(__xludf.DUMMYFUNCTION("""COMPUTED_VALUE"""),0.0)</f>
        <v>0</v>
      </c>
      <c r="K13" s="3">
        <f>IFERROR(__xludf.DUMMYFUNCTION("""COMPUTED_VALUE"""),0.0)</f>
        <v>0</v>
      </c>
      <c r="L13" s="3">
        <f>IFERROR(__xludf.DUMMYFUNCTION("""COMPUTED_VALUE"""),0.0)</f>
        <v>0</v>
      </c>
      <c r="M13" s="3">
        <f>IFERROR(__xludf.DUMMYFUNCTION("""COMPUTED_VALUE"""),0.0)</f>
        <v>0</v>
      </c>
      <c r="N13" s="3">
        <f>IFERROR(__xludf.DUMMYFUNCTION("""COMPUTED_VALUE"""),6.0)</f>
        <v>6</v>
      </c>
      <c r="O13" s="3">
        <f>IFERROR(__xludf.DUMMYFUNCTION("""COMPUTED_VALUE"""),6.0)</f>
        <v>6</v>
      </c>
      <c r="P13" s="3">
        <f>IFERROR(__xludf.DUMMYFUNCTION("""COMPUTED_VALUE"""),6.0)</f>
        <v>6</v>
      </c>
      <c r="Q13" s="3">
        <f>IFERROR(__xludf.DUMMYFUNCTION("""COMPUTED_VALUE"""),6.0)</f>
        <v>6</v>
      </c>
      <c r="R13" s="3">
        <f>IFERROR(__xludf.DUMMYFUNCTION("""COMPUTED_VALUE"""),6.0)</f>
        <v>6</v>
      </c>
      <c r="S13" s="3">
        <f>IFERROR(__xludf.DUMMYFUNCTION("""COMPUTED_VALUE"""),6.0)</f>
        <v>6</v>
      </c>
      <c r="T13" s="3">
        <f>IFERROR(__xludf.DUMMYFUNCTION("""COMPUTED_VALUE"""),6.0)</f>
        <v>6</v>
      </c>
      <c r="U13" s="3">
        <f>IFERROR(__xludf.DUMMYFUNCTION("""COMPUTED_VALUE"""),6.0)</f>
        <v>6</v>
      </c>
      <c r="V13" s="3">
        <f>IFERROR(__xludf.DUMMYFUNCTION("""COMPUTED_VALUE"""),6.0)</f>
        <v>6</v>
      </c>
      <c r="W13" s="3">
        <f>IFERROR(__xludf.DUMMYFUNCTION("""COMPUTED_VALUE"""),6.0)</f>
        <v>6</v>
      </c>
      <c r="X13" s="3">
        <f>IFERROR(__xludf.DUMMYFUNCTION("""COMPUTED_VALUE"""),6.0)</f>
        <v>6</v>
      </c>
      <c r="Y13" s="3">
        <f>IFERROR(__xludf.DUMMYFUNCTION("""COMPUTED_VALUE"""),6.0)</f>
        <v>6</v>
      </c>
      <c r="Z13" s="3">
        <f>IFERROR(__xludf.DUMMYFUNCTION("""COMPUTED_VALUE"""),6.0)</f>
        <v>6</v>
      </c>
    </row>
    <row r="14">
      <c r="A14" s="5">
        <v>43831.0</v>
      </c>
      <c r="B14" s="3">
        <v>21.0</v>
      </c>
      <c r="C14" s="3">
        <f>IFERROR(__xludf.DUMMYFUNCTION("""COMPUTED_VALUE"""),0.0)</f>
        <v>0</v>
      </c>
      <c r="D14" s="3">
        <f>IFERROR(__xludf.DUMMYFUNCTION("""COMPUTED_VALUE"""),0.0)</f>
        <v>0</v>
      </c>
      <c r="E14" s="3">
        <f>IFERROR(__xludf.DUMMYFUNCTION("""COMPUTED_VALUE"""),0.0)</f>
        <v>0</v>
      </c>
      <c r="F14" s="3">
        <f>IFERROR(__xludf.DUMMYFUNCTION("""COMPUTED_VALUE"""),0.0)</f>
        <v>0</v>
      </c>
      <c r="G14" s="3">
        <f>IFERROR(__xludf.DUMMYFUNCTION("""COMPUTED_VALUE"""),0.0)</f>
        <v>0</v>
      </c>
      <c r="H14" s="3">
        <f>IFERROR(__xludf.DUMMYFUNCTION("""COMPUTED_VALUE"""),0.0)</f>
        <v>0</v>
      </c>
      <c r="I14" s="3">
        <f>IFERROR(__xludf.DUMMYFUNCTION("""COMPUTED_VALUE"""),0.0)</f>
        <v>0</v>
      </c>
      <c r="J14" s="3">
        <f>IFERROR(__xludf.DUMMYFUNCTION("""COMPUTED_VALUE"""),0.0)</f>
        <v>0</v>
      </c>
      <c r="K14" s="3">
        <f>IFERROR(__xludf.DUMMYFUNCTION("""COMPUTED_VALUE"""),0.0)</f>
        <v>0</v>
      </c>
      <c r="L14" s="3">
        <f>IFERROR(__xludf.DUMMYFUNCTION("""COMPUTED_VALUE"""),0.0)</f>
        <v>0</v>
      </c>
      <c r="M14" s="3">
        <f>IFERROR(__xludf.DUMMYFUNCTION("""COMPUTED_VALUE"""),0.0)</f>
        <v>0</v>
      </c>
      <c r="N14" s="3">
        <f>IFERROR(__xludf.DUMMYFUNCTION("""COMPUTED_VALUE"""),0.0)</f>
        <v>0</v>
      </c>
      <c r="O14" s="3">
        <f>IFERROR(__xludf.DUMMYFUNCTION("""COMPUTED_VALUE"""),21.0)</f>
        <v>21</v>
      </c>
      <c r="P14" s="3">
        <f>IFERROR(__xludf.DUMMYFUNCTION("""COMPUTED_VALUE"""),21.0)</f>
        <v>21</v>
      </c>
      <c r="Q14" s="3">
        <f>IFERROR(__xludf.DUMMYFUNCTION("""COMPUTED_VALUE"""),21.0)</f>
        <v>21</v>
      </c>
      <c r="R14" s="3">
        <f>IFERROR(__xludf.DUMMYFUNCTION("""COMPUTED_VALUE"""),21.0)</f>
        <v>21</v>
      </c>
      <c r="S14" s="3">
        <f>IFERROR(__xludf.DUMMYFUNCTION("""COMPUTED_VALUE"""),21.0)</f>
        <v>21</v>
      </c>
      <c r="T14" s="3">
        <f>IFERROR(__xludf.DUMMYFUNCTION("""COMPUTED_VALUE"""),19.0)</f>
        <v>19</v>
      </c>
      <c r="U14" s="3">
        <f>IFERROR(__xludf.DUMMYFUNCTION("""COMPUTED_VALUE"""),19.0)</f>
        <v>19</v>
      </c>
      <c r="V14" s="3">
        <f>IFERROR(__xludf.DUMMYFUNCTION("""COMPUTED_VALUE"""),19.0)</f>
        <v>19</v>
      </c>
      <c r="W14" s="3">
        <f>IFERROR(__xludf.DUMMYFUNCTION("""COMPUTED_VALUE"""),18.0)</f>
        <v>18</v>
      </c>
      <c r="X14" s="3">
        <f>IFERROR(__xludf.DUMMYFUNCTION("""COMPUTED_VALUE"""),17.0)</f>
        <v>17</v>
      </c>
      <c r="Y14" s="3">
        <f>IFERROR(__xludf.DUMMYFUNCTION("""COMPUTED_VALUE"""),16.0)</f>
        <v>16</v>
      </c>
      <c r="Z14" s="3">
        <f>IFERROR(__xludf.DUMMYFUNCTION("""COMPUTED_VALUE"""),14.0)</f>
        <v>14</v>
      </c>
    </row>
    <row r="15">
      <c r="A15" s="5">
        <v>43862.0</v>
      </c>
      <c r="B15" s="3">
        <v>11.0</v>
      </c>
      <c r="C15" s="3">
        <f>IFERROR(__xludf.DUMMYFUNCTION("""COMPUTED_VALUE"""),0.0)</f>
        <v>0</v>
      </c>
      <c r="D15" s="3">
        <f>IFERROR(__xludf.DUMMYFUNCTION("""COMPUTED_VALUE"""),0.0)</f>
        <v>0</v>
      </c>
      <c r="E15" s="3">
        <f>IFERROR(__xludf.DUMMYFUNCTION("""COMPUTED_VALUE"""),0.0)</f>
        <v>0</v>
      </c>
      <c r="F15" s="3">
        <f>IFERROR(__xludf.DUMMYFUNCTION("""COMPUTED_VALUE"""),0.0)</f>
        <v>0</v>
      </c>
      <c r="G15" s="3">
        <f>IFERROR(__xludf.DUMMYFUNCTION("""COMPUTED_VALUE"""),0.0)</f>
        <v>0</v>
      </c>
      <c r="H15" s="3">
        <f>IFERROR(__xludf.DUMMYFUNCTION("""COMPUTED_VALUE"""),0.0)</f>
        <v>0</v>
      </c>
      <c r="I15" s="3">
        <f>IFERROR(__xludf.DUMMYFUNCTION("""COMPUTED_VALUE"""),0.0)</f>
        <v>0</v>
      </c>
      <c r="J15" s="3">
        <f>IFERROR(__xludf.DUMMYFUNCTION("""COMPUTED_VALUE"""),0.0)</f>
        <v>0</v>
      </c>
      <c r="K15" s="3">
        <f>IFERROR(__xludf.DUMMYFUNCTION("""COMPUTED_VALUE"""),0.0)</f>
        <v>0</v>
      </c>
      <c r="L15" s="3">
        <f>IFERROR(__xludf.DUMMYFUNCTION("""COMPUTED_VALUE"""),0.0)</f>
        <v>0</v>
      </c>
      <c r="M15" s="3">
        <f>IFERROR(__xludf.DUMMYFUNCTION("""COMPUTED_VALUE"""),0.0)</f>
        <v>0</v>
      </c>
      <c r="N15" s="3">
        <f>IFERROR(__xludf.DUMMYFUNCTION("""COMPUTED_VALUE"""),0.0)</f>
        <v>0</v>
      </c>
      <c r="O15" s="3">
        <f>IFERROR(__xludf.DUMMYFUNCTION("""COMPUTED_VALUE"""),0.0)</f>
        <v>0</v>
      </c>
      <c r="P15" s="3">
        <f>IFERROR(__xludf.DUMMYFUNCTION("""COMPUTED_VALUE"""),11.0)</f>
        <v>11</v>
      </c>
      <c r="Q15" s="3">
        <f>IFERROR(__xludf.DUMMYFUNCTION("""COMPUTED_VALUE"""),10.0)</f>
        <v>10</v>
      </c>
      <c r="R15" s="3">
        <f>IFERROR(__xludf.DUMMYFUNCTION("""COMPUTED_VALUE"""),10.0)</f>
        <v>10</v>
      </c>
      <c r="S15" s="3">
        <f>IFERROR(__xludf.DUMMYFUNCTION("""COMPUTED_VALUE"""),10.0)</f>
        <v>10</v>
      </c>
      <c r="T15" s="3">
        <f>IFERROR(__xludf.DUMMYFUNCTION("""COMPUTED_VALUE"""),10.0)</f>
        <v>10</v>
      </c>
      <c r="U15" s="3">
        <f>IFERROR(__xludf.DUMMYFUNCTION("""COMPUTED_VALUE"""),10.0)</f>
        <v>10</v>
      </c>
      <c r="V15" s="3">
        <f>IFERROR(__xludf.DUMMYFUNCTION("""COMPUTED_VALUE"""),10.0)</f>
        <v>10</v>
      </c>
      <c r="W15" s="3">
        <f>IFERROR(__xludf.DUMMYFUNCTION("""COMPUTED_VALUE"""),10.0)</f>
        <v>10</v>
      </c>
      <c r="X15" s="3">
        <f>IFERROR(__xludf.DUMMYFUNCTION("""COMPUTED_VALUE"""),10.0)</f>
        <v>10</v>
      </c>
      <c r="Y15" s="3">
        <f>IFERROR(__xludf.DUMMYFUNCTION("""COMPUTED_VALUE"""),10.0)</f>
        <v>10</v>
      </c>
      <c r="Z15" s="3">
        <f>IFERROR(__xludf.DUMMYFUNCTION("""COMPUTED_VALUE"""),9.0)</f>
        <v>9</v>
      </c>
    </row>
    <row r="16">
      <c r="A16" s="5">
        <v>43891.0</v>
      </c>
      <c r="B16" s="3">
        <v>11.0</v>
      </c>
      <c r="C16" s="3">
        <f>IFERROR(__xludf.DUMMYFUNCTION("""COMPUTED_VALUE"""),0.0)</f>
        <v>0</v>
      </c>
      <c r="D16" s="3">
        <f>IFERROR(__xludf.DUMMYFUNCTION("""COMPUTED_VALUE"""),0.0)</f>
        <v>0</v>
      </c>
      <c r="E16" s="3">
        <f>IFERROR(__xludf.DUMMYFUNCTION("""COMPUTED_VALUE"""),0.0)</f>
        <v>0</v>
      </c>
      <c r="F16" s="3">
        <f>IFERROR(__xludf.DUMMYFUNCTION("""COMPUTED_VALUE"""),0.0)</f>
        <v>0</v>
      </c>
      <c r="G16" s="3">
        <f>IFERROR(__xludf.DUMMYFUNCTION("""COMPUTED_VALUE"""),0.0)</f>
        <v>0</v>
      </c>
      <c r="H16" s="3">
        <f>IFERROR(__xludf.DUMMYFUNCTION("""COMPUTED_VALUE"""),0.0)</f>
        <v>0</v>
      </c>
      <c r="I16" s="3">
        <f>IFERROR(__xludf.DUMMYFUNCTION("""COMPUTED_VALUE"""),0.0)</f>
        <v>0</v>
      </c>
      <c r="J16" s="3">
        <f>IFERROR(__xludf.DUMMYFUNCTION("""COMPUTED_VALUE"""),0.0)</f>
        <v>0</v>
      </c>
      <c r="K16" s="3">
        <f>IFERROR(__xludf.DUMMYFUNCTION("""COMPUTED_VALUE"""),0.0)</f>
        <v>0</v>
      </c>
      <c r="L16" s="3">
        <f>IFERROR(__xludf.DUMMYFUNCTION("""COMPUTED_VALUE"""),0.0)</f>
        <v>0</v>
      </c>
      <c r="M16" s="3">
        <f>IFERROR(__xludf.DUMMYFUNCTION("""COMPUTED_VALUE"""),0.0)</f>
        <v>0</v>
      </c>
      <c r="N16" s="3">
        <f>IFERROR(__xludf.DUMMYFUNCTION("""COMPUTED_VALUE"""),0.0)</f>
        <v>0</v>
      </c>
      <c r="O16" s="3">
        <f>IFERROR(__xludf.DUMMYFUNCTION("""COMPUTED_VALUE"""),0.0)</f>
        <v>0</v>
      </c>
      <c r="P16" s="3">
        <f>IFERROR(__xludf.DUMMYFUNCTION("""COMPUTED_VALUE"""),0.0)</f>
        <v>0</v>
      </c>
      <c r="Q16" s="3">
        <f>IFERROR(__xludf.DUMMYFUNCTION("""COMPUTED_VALUE"""),11.0)</f>
        <v>11</v>
      </c>
      <c r="R16" s="3">
        <f>IFERROR(__xludf.DUMMYFUNCTION("""COMPUTED_VALUE"""),11.0)</f>
        <v>11</v>
      </c>
      <c r="S16" s="3">
        <f>IFERROR(__xludf.DUMMYFUNCTION("""COMPUTED_VALUE"""),11.0)</f>
        <v>11</v>
      </c>
      <c r="T16" s="3">
        <f>IFERROR(__xludf.DUMMYFUNCTION("""COMPUTED_VALUE"""),8.0)</f>
        <v>8</v>
      </c>
      <c r="U16" s="3">
        <f>IFERROR(__xludf.DUMMYFUNCTION("""COMPUTED_VALUE"""),8.0)</f>
        <v>8</v>
      </c>
      <c r="V16" s="3">
        <f>IFERROR(__xludf.DUMMYFUNCTION("""COMPUTED_VALUE"""),6.0)</f>
        <v>6</v>
      </c>
      <c r="W16" s="3">
        <f>IFERROR(__xludf.DUMMYFUNCTION("""COMPUTED_VALUE"""),5.0)</f>
        <v>5</v>
      </c>
      <c r="X16" s="3">
        <f>IFERROR(__xludf.DUMMYFUNCTION("""COMPUTED_VALUE"""),5.0)</f>
        <v>5</v>
      </c>
      <c r="Y16" s="3">
        <f>IFERROR(__xludf.DUMMYFUNCTION("""COMPUTED_VALUE"""),5.0)</f>
        <v>5</v>
      </c>
      <c r="Z16" s="3">
        <f>IFERROR(__xludf.DUMMYFUNCTION("""COMPUTED_VALUE"""),5.0)</f>
        <v>5</v>
      </c>
    </row>
    <row r="17">
      <c r="A17" s="5">
        <v>43922.0</v>
      </c>
      <c r="B17" s="3">
        <v>16.0</v>
      </c>
      <c r="C17" s="3">
        <f>IFERROR(__xludf.DUMMYFUNCTION("""COMPUTED_VALUE"""),0.0)</f>
        <v>0</v>
      </c>
      <c r="D17" s="3">
        <f>IFERROR(__xludf.DUMMYFUNCTION("""COMPUTED_VALUE"""),0.0)</f>
        <v>0</v>
      </c>
      <c r="E17" s="3">
        <f>IFERROR(__xludf.DUMMYFUNCTION("""COMPUTED_VALUE"""),0.0)</f>
        <v>0</v>
      </c>
      <c r="F17" s="3">
        <f>IFERROR(__xludf.DUMMYFUNCTION("""COMPUTED_VALUE"""),0.0)</f>
        <v>0</v>
      </c>
      <c r="G17" s="3">
        <f>IFERROR(__xludf.DUMMYFUNCTION("""COMPUTED_VALUE"""),0.0)</f>
        <v>0</v>
      </c>
      <c r="H17" s="3">
        <f>IFERROR(__xludf.DUMMYFUNCTION("""COMPUTED_VALUE"""),0.0)</f>
        <v>0</v>
      </c>
      <c r="I17" s="3">
        <f>IFERROR(__xludf.DUMMYFUNCTION("""COMPUTED_VALUE"""),0.0)</f>
        <v>0</v>
      </c>
      <c r="J17" s="3">
        <f>IFERROR(__xludf.DUMMYFUNCTION("""COMPUTED_VALUE"""),0.0)</f>
        <v>0</v>
      </c>
      <c r="K17" s="3">
        <f>IFERROR(__xludf.DUMMYFUNCTION("""COMPUTED_VALUE"""),0.0)</f>
        <v>0</v>
      </c>
      <c r="L17" s="3">
        <f>IFERROR(__xludf.DUMMYFUNCTION("""COMPUTED_VALUE"""),0.0)</f>
        <v>0</v>
      </c>
      <c r="M17" s="3">
        <f>IFERROR(__xludf.DUMMYFUNCTION("""COMPUTED_VALUE"""),0.0)</f>
        <v>0</v>
      </c>
      <c r="N17" s="3">
        <f>IFERROR(__xludf.DUMMYFUNCTION("""COMPUTED_VALUE"""),0.0)</f>
        <v>0</v>
      </c>
      <c r="O17" s="3">
        <f>IFERROR(__xludf.DUMMYFUNCTION("""COMPUTED_VALUE"""),0.0)</f>
        <v>0</v>
      </c>
      <c r="P17" s="3">
        <f>IFERROR(__xludf.DUMMYFUNCTION("""COMPUTED_VALUE"""),0.0)</f>
        <v>0</v>
      </c>
      <c r="Q17" s="3">
        <f>IFERROR(__xludf.DUMMYFUNCTION("""COMPUTED_VALUE"""),0.0)</f>
        <v>0</v>
      </c>
      <c r="R17" s="3">
        <f>IFERROR(__xludf.DUMMYFUNCTION("""COMPUTED_VALUE"""),16.0)</f>
        <v>16</v>
      </c>
      <c r="S17" s="3">
        <f>IFERROR(__xludf.DUMMYFUNCTION("""COMPUTED_VALUE"""),16.0)</f>
        <v>16</v>
      </c>
      <c r="T17" s="3">
        <f>IFERROR(__xludf.DUMMYFUNCTION("""COMPUTED_VALUE"""),15.0)</f>
        <v>15</v>
      </c>
      <c r="U17" s="3">
        <f>IFERROR(__xludf.DUMMYFUNCTION("""COMPUTED_VALUE"""),15.0)</f>
        <v>15</v>
      </c>
      <c r="V17" s="3">
        <f>IFERROR(__xludf.DUMMYFUNCTION("""COMPUTED_VALUE"""),15.0)</f>
        <v>15</v>
      </c>
      <c r="W17" s="3">
        <f>IFERROR(__xludf.DUMMYFUNCTION("""COMPUTED_VALUE"""),14.0)</f>
        <v>14</v>
      </c>
      <c r="X17" s="3">
        <f>IFERROR(__xludf.DUMMYFUNCTION("""COMPUTED_VALUE"""),14.0)</f>
        <v>14</v>
      </c>
      <c r="Y17" s="3">
        <f>IFERROR(__xludf.DUMMYFUNCTION("""COMPUTED_VALUE"""),14.0)</f>
        <v>14</v>
      </c>
      <c r="Z17" s="3">
        <f>IFERROR(__xludf.DUMMYFUNCTION("""COMPUTED_VALUE"""),14.0)</f>
        <v>14</v>
      </c>
    </row>
    <row r="18">
      <c r="A18" s="5">
        <v>43952.0</v>
      </c>
      <c r="B18" s="3">
        <v>25.0</v>
      </c>
      <c r="C18" s="3">
        <f>IFERROR(__xludf.DUMMYFUNCTION("""COMPUTED_VALUE"""),0.0)</f>
        <v>0</v>
      </c>
      <c r="D18" s="3">
        <f>IFERROR(__xludf.DUMMYFUNCTION("""COMPUTED_VALUE"""),0.0)</f>
        <v>0</v>
      </c>
      <c r="E18" s="3">
        <f>IFERROR(__xludf.DUMMYFUNCTION("""COMPUTED_VALUE"""),0.0)</f>
        <v>0</v>
      </c>
      <c r="F18" s="3">
        <f>IFERROR(__xludf.DUMMYFUNCTION("""COMPUTED_VALUE"""),0.0)</f>
        <v>0</v>
      </c>
      <c r="G18" s="3">
        <f>IFERROR(__xludf.DUMMYFUNCTION("""COMPUTED_VALUE"""),0.0)</f>
        <v>0</v>
      </c>
      <c r="H18" s="3">
        <f>IFERROR(__xludf.DUMMYFUNCTION("""COMPUTED_VALUE"""),0.0)</f>
        <v>0</v>
      </c>
      <c r="I18" s="3">
        <f>IFERROR(__xludf.DUMMYFUNCTION("""COMPUTED_VALUE"""),0.0)</f>
        <v>0</v>
      </c>
      <c r="J18" s="3">
        <f>IFERROR(__xludf.DUMMYFUNCTION("""COMPUTED_VALUE"""),0.0)</f>
        <v>0</v>
      </c>
      <c r="K18" s="3">
        <f>IFERROR(__xludf.DUMMYFUNCTION("""COMPUTED_VALUE"""),0.0)</f>
        <v>0</v>
      </c>
      <c r="L18" s="3">
        <f>IFERROR(__xludf.DUMMYFUNCTION("""COMPUTED_VALUE"""),0.0)</f>
        <v>0</v>
      </c>
      <c r="M18" s="3">
        <f>IFERROR(__xludf.DUMMYFUNCTION("""COMPUTED_VALUE"""),0.0)</f>
        <v>0</v>
      </c>
      <c r="N18" s="3">
        <f>IFERROR(__xludf.DUMMYFUNCTION("""COMPUTED_VALUE"""),0.0)</f>
        <v>0</v>
      </c>
      <c r="O18" s="3">
        <f>IFERROR(__xludf.DUMMYFUNCTION("""COMPUTED_VALUE"""),0.0)</f>
        <v>0</v>
      </c>
      <c r="P18" s="3">
        <f>IFERROR(__xludf.DUMMYFUNCTION("""COMPUTED_VALUE"""),0.0)</f>
        <v>0</v>
      </c>
      <c r="Q18" s="3">
        <f>IFERROR(__xludf.DUMMYFUNCTION("""COMPUTED_VALUE"""),0.0)</f>
        <v>0</v>
      </c>
      <c r="R18" s="3">
        <f>IFERROR(__xludf.DUMMYFUNCTION("""COMPUTED_VALUE"""),0.0)</f>
        <v>0</v>
      </c>
      <c r="S18" s="3">
        <f>IFERROR(__xludf.DUMMYFUNCTION("""COMPUTED_VALUE"""),25.0)</f>
        <v>25</v>
      </c>
      <c r="T18" s="3">
        <f>IFERROR(__xludf.DUMMYFUNCTION("""COMPUTED_VALUE"""),24.0)</f>
        <v>24</v>
      </c>
      <c r="U18" s="3">
        <f>IFERROR(__xludf.DUMMYFUNCTION("""COMPUTED_VALUE"""),24.0)</f>
        <v>24</v>
      </c>
      <c r="V18" s="3">
        <f>IFERROR(__xludf.DUMMYFUNCTION("""COMPUTED_VALUE"""),23.0)</f>
        <v>23</v>
      </c>
      <c r="W18" s="3">
        <f>IFERROR(__xludf.DUMMYFUNCTION("""COMPUTED_VALUE"""),19.0)</f>
        <v>19</v>
      </c>
      <c r="X18" s="3">
        <f>IFERROR(__xludf.DUMMYFUNCTION("""COMPUTED_VALUE"""),17.0)</f>
        <v>17</v>
      </c>
      <c r="Y18" s="3">
        <f>IFERROR(__xludf.DUMMYFUNCTION("""COMPUTED_VALUE"""),16.0)</f>
        <v>16</v>
      </c>
      <c r="Z18" s="3">
        <f>IFERROR(__xludf.DUMMYFUNCTION("""COMPUTED_VALUE"""),16.0)</f>
        <v>16</v>
      </c>
    </row>
    <row r="19">
      <c r="A19" s="5">
        <v>43983.0</v>
      </c>
      <c r="B19" s="3">
        <v>22.0</v>
      </c>
      <c r="C19" s="3">
        <f>IFERROR(__xludf.DUMMYFUNCTION("""COMPUTED_VALUE"""),0.0)</f>
        <v>0</v>
      </c>
      <c r="D19" s="3">
        <f>IFERROR(__xludf.DUMMYFUNCTION("""COMPUTED_VALUE"""),0.0)</f>
        <v>0</v>
      </c>
      <c r="E19" s="3">
        <f>IFERROR(__xludf.DUMMYFUNCTION("""COMPUTED_VALUE"""),0.0)</f>
        <v>0</v>
      </c>
      <c r="F19" s="3">
        <f>IFERROR(__xludf.DUMMYFUNCTION("""COMPUTED_VALUE"""),0.0)</f>
        <v>0</v>
      </c>
      <c r="G19" s="3">
        <f>IFERROR(__xludf.DUMMYFUNCTION("""COMPUTED_VALUE"""),0.0)</f>
        <v>0</v>
      </c>
      <c r="H19" s="3">
        <f>IFERROR(__xludf.DUMMYFUNCTION("""COMPUTED_VALUE"""),0.0)</f>
        <v>0</v>
      </c>
      <c r="I19" s="3">
        <f>IFERROR(__xludf.DUMMYFUNCTION("""COMPUTED_VALUE"""),0.0)</f>
        <v>0</v>
      </c>
      <c r="J19" s="3">
        <f>IFERROR(__xludf.DUMMYFUNCTION("""COMPUTED_VALUE"""),0.0)</f>
        <v>0</v>
      </c>
      <c r="K19" s="3">
        <f>IFERROR(__xludf.DUMMYFUNCTION("""COMPUTED_VALUE"""),0.0)</f>
        <v>0</v>
      </c>
      <c r="L19" s="3">
        <f>IFERROR(__xludf.DUMMYFUNCTION("""COMPUTED_VALUE"""),0.0)</f>
        <v>0</v>
      </c>
      <c r="M19" s="3">
        <f>IFERROR(__xludf.DUMMYFUNCTION("""COMPUTED_VALUE"""),0.0)</f>
        <v>0</v>
      </c>
      <c r="N19" s="3">
        <f>IFERROR(__xludf.DUMMYFUNCTION("""COMPUTED_VALUE"""),0.0)</f>
        <v>0</v>
      </c>
      <c r="O19" s="3">
        <f>IFERROR(__xludf.DUMMYFUNCTION("""COMPUTED_VALUE"""),0.0)</f>
        <v>0</v>
      </c>
      <c r="P19" s="3">
        <f>IFERROR(__xludf.DUMMYFUNCTION("""COMPUTED_VALUE"""),0.0)</f>
        <v>0</v>
      </c>
      <c r="Q19" s="3">
        <f>IFERROR(__xludf.DUMMYFUNCTION("""COMPUTED_VALUE"""),0.0)</f>
        <v>0</v>
      </c>
      <c r="R19" s="3">
        <f>IFERROR(__xludf.DUMMYFUNCTION("""COMPUTED_VALUE"""),0.0)</f>
        <v>0</v>
      </c>
      <c r="S19" s="3">
        <f>IFERROR(__xludf.DUMMYFUNCTION("""COMPUTED_VALUE"""),0.0)</f>
        <v>0</v>
      </c>
      <c r="T19" s="3">
        <f>IFERROR(__xludf.DUMMYFUNCTION("""COMPUTED_VALUE"""),22.0)</f>
        <v>22</v>
      </c>
      <c r="U19" s="3">
        <f>IFERROR(__xludf.DUMMYFUNCTION("""COMPUTED_VALUE"""),22.0)</f>
        <v>22</v>
      </c>
      <c r="V19" s="3">
        <f>IFERROR(__xludf.DUMMYFUNCTION("""COMPUTED_VALUE"""),22.0)</f>
        <v>22</v>
      </c>
      <c r="W19" s="3">
        <f>IFERROR(__xludf.DUMMYFUNCTION("""COMPUTED_VALUE"""),20.0)</f>
        <v>20</v>
      </c>
      <c r="X19" s="3">
        <f>IFERROR(__xludf.DUMMYFUNCTION("""COMPUTED_VALUE"""),20.0)</f>
        <v>20</v>
      </c>
      <c r="Y19" s="3">
        <f>IFERROR(__xludf.DUMMYFUNCTION("""COMPUTED_VALUE"""),19.0)</f>
        <v>19</v>
      </c>
      <c r="Z19" s="3">
        <f>IFERROR(__xludf.DUMMYFUNCTION("""COMPUTED_VALUE"""),16.0)</f>
        <v>16</v>
      </c>
    </row>
    <row r="20">
      <c r="A20" s="5">
        <v>44013.0</v>
      </c>
      <c r="B20" s="3">
        <v>21.0</v>
      </c>
      <c r="C20" s="3">
        <f>IFERROR(__xludf.DUMMYFUNCTION("""COMPUTED_VALUE"""),0.0)</f>
        <v>0</v>
      </c>
      <c r="D20" s="3">
        <f>IFERROR(__xludf.DUMMYFUNCTION("""COMPUTED_VALUE"""),0.0)</f>
        <v>0</v>
      </c>
      <c r="E20" s="3">
        <f>IFERROR(__xludf.DUMMYFUNCTION("""COMPUTED_VALUE"""),0.0)</f>
        <v>0</v>
      </c>
      <c r="F20" s="3">
        <f>IFERROR(__xludf.DUMMYFUNCTION("""COMPUTED_VALUE"""),0.0)</f>
        <v>0</v>
      </c>
      <c r="G20" s="3">
        <f>IFERROR(__xludf.DUMMYFUNCTION("""COMPUTED_VALUE"""),0.0)</f>
        <v>0</v>
      </c>
      <c r="H20" s="3">
        <f>IFERROR(__xludf.DUMMYFUNCTION("""COMPUTED_VALUE"""),0.0)</f>
        <v>0</v>
      </c>
      <c r="I20" s="3">
        <f>IFERROR(__xludf.DUMMYFUNCTION("""COMPUTED_VALUE"""),0.0)</f>
        <v>0</v>
      </c>
      <c r="J20" s="3">
        <f>IFERROR(__xludf.DUMMYFUNCTION("""COMPUTED_VALUE"""),0.0)</f>
        <v>0</v>
      </c>
      <c r="K20" s="3">
        <f>IFERROR(__xludf.DUMMYFUNCTION("""COMPUTED_VALUE"""),0.0)</f>
        <v>0</v>
      </c>
      <c r="L20" s="3">
        <f>IFERROR(__xludf.DUMMYFUNCTION("""COMPUTED_VALUE"""),0.0)</f>
        <v>0</v>
      </c>
      <c r="M20" s="3">
        <f>IFERROR(__xludf.DUMMYFUNCTION("""COMPUTED_VALUE"""),0.0)</f>
        <v>0</v>
      </c>
      <c r="N20" s="3">
        <f>IFERROR(__xludf.DUMMYFUNCTION("""COMPUTED_VALUE"""),0.0)</f>
        <v>0</v>
      </c>
      <c r="O20" s="3">
        <f>IFERROR(__xludf.DUMMYFUNCTION("""COMPUTED_VALUE"""),0.0)</f>
        <v>0</v>
      </c>
      <c r="P20" s="3">
        <f>IFERROR(__xludf.DUMMYFUNCTION("""COMPUTED_VALUE"""),0.0)</f>
        <v>0</v>
      </c>
      <c r="Q20" s="3">
        <f>IFERROR(__xludf.DUMMYFUNCTION("""COMPUTED_VALUE"""),0.0)</f>
        <v>0</v>
      </c>
      <c r="R20" s="3">
        <f>IFERROR(__xludf.DUMMYFUNCTION("""COMPUTED_VALUE"""),0.0)</f>
        <v>0</v>
      </c>
      <c r="S20" s="3">
        <f>IFERROR(__xludf.DUMMYFUNCTION("""COMPUTED_VALUE"""),0.0)</f>
        <v>0</v>
      </c>
      <c r="T20" s="3">
        <f>IFERROR(__xludf.DUMMYFUNCTION("""COMPUTED_VALUE"""),0.0)</f>
        <v>0</v>
      </c>
      <c r="U20" s="3">
        <f>IFERROR(__xludf.DUMMYFUNCTION("""COMPUTED_VALUE"""),21.0)</f>
        <v>21</v>
      </c>
      <c r="V20" s="3">
        <f>IFERROR(__xludf.DUMMYFUNCTION("""COMPUTED_VALUE"""),21.0)</f>
        <v>21</v>
      </c>
      <c r="W20" s="3">
        <f>IFERROR(__xludf.DUMMYFUNCTION("""COMPUTED_VALUE"""),20.0)</f>
        <v>20</v>
      </c>
      <c r="X20" s="3">
        <f>IFERROR(__xludf.DUMMYFUNCTION("""COMPUTED_VALUE"""),20.0)</f>
        <v>20</v>
      </c>
      <c r="Y20" s="3">
        <f>IFERROR(__xludf.DUMMYFUNCTION("""COMPUTED_VALUE"""),18.0)</f>
        <v>18</v>
      </c>
      <c r="Z20" s="3">
        <f>IFERROR(__xludf.DUMMYFUNCTION("""COMPUTED_VALUE"""),18.0)</f>
        <v>18</v>
      </c>
    </row>
    <row r="21">
      <c r="A21" s="5">
        <v>44044.0</v>
      </c>
      <c r="B21" s="3">
        <v>27.0</v>
      </c>
      <c r="C21" s="3">
        <f>IFERROR(__xludf.DUMMYFUNCTION("""COMPUTED_VALUE"""),0.0)</f>
        <v>0</v>
      </c>
      <c r="D21" s="3">
        <f>IFERROR(__xludf.DUMMYFUNCTION("""COMPUTED_VALUE"""),0.0)</f>
        <v>0</v>
      </c>
      <c r="E21" s="3">
        <f>IFERROR(__xludf.DUMMYFUNCTION("""COMPUTED_VALUE"""),0.0)</f>
        <v>0</v>
      </c>
      <c r="F21" s="3">
        <f>IFERROR(__xludf.DUMMYFUNCTION("""COMPUTED_VALUE"""),0.0)</f>
        <v>0</v>
      </c>
      <c r="G21" s="3">
        <f>IFERROR(__xludf.DUMMYFUNCTION("""COMPUTED_VALUE"""),0.0)</f>
        <v>0</v>
      </c>
      <c r="H21" s="3">
        <f>IFERROR(__xludf.DUMMYFUNCTION("""COMPUTED_VALUE"""),0.0)</f>
        <v>0</v>
      </c>
      <c r="I21" s="3">
        <f>IFERROR(__xludf.DUMMYFUNCTION("""COMPUTED_VALUE"""),0.0)</f>
        <v>0</v>
      </c>
      <c r="J21" s="3">
        <f>IFERROR(__xludf.DUMMYFUNCTION("""COMPUTED_VALUE"""),0.0)</f>
        <v>0</v>
      </c>
      <c r="K21" s="3">
        <f>IFERROR(__xludf.DUMMYFUNCTION("""COMPUTED_VALUE"""),0.0)</f>
        <v>0</v>
      </c>
      <c r="L21" s="3">
        <f>IFERROR(__xludf.DUMMYFUNCTION("""COMPUTED_VALUE"""),0.0)</f>
        <v>0</v>
      </c>
      <c r="M21" s="3">
        <f>IFERROR(__xludf.DUMMYFUNCTION("""COMPUTED_VALUE"""),0.0)</f>
        <v>0</v>
      </c>
      <c r="N21" s="3">
        <f>IFERROR(__xludf.DUMMYFUNCTION("""COMPUTED_VALUE"""),0.0)</f>
        <v>0</v>
      </c>
      <c r="O21" s="3">
        <f>IFERROR(__xludf.DUMMYFUNCTION("""COMPUTED_VALUE"""),0.0)</f>
        <v>0</v>
      </c>
      <c r="P21" s="3">
        <f>IFERROR(__xludf.DUMMYFUNCTION("""COMPUTED_VALUE"""),0.0)</f>
        <v>0</v>
      </c>
      <c r="Q21" s="3">
        <f>IFERROR(__xludf.DUMMYFUNCTION("""COMPUTED_VALUE"""),0.0)</f>
        <v>0</v>
      </c>
      <c r="R21" s="3">
        <f>IFERROR(__xludf.DUMMYFUNCTION("""COMPUTED_VALUE"""),0.0)</f>
        <v>0</v>
      </c>
      <c r="S21" s="3">
        <f>IFERROR(__xludf.DUMMYFUNCTION("""COMPUTED_VALUE"""),0.0)</f>
        <v>0</v>
      </c>
      <c r="T21" s="3">
        <f>IFERROR(__xludf.DUMMYFUNCTION("""COMPUTED_VALUE"""),0.0)</f>
        <v>0</v>
      </c>
      <c r="U21" s="3">
        <f>IFERROR(__xludf.DUMMYFUNCTION("""COMPUTED_VALUE"""),0.0)</f>
        <v>0</v>
      </c>
      <c r="V21" s="3">
        <f>IFERROR(__xludf.DUMMYFUNCTION("""COMPUTED_VALUE"""),27.0)</f>
        <v>27</v>
      </c>
      <c r="W21" s="3">
        <f>IFERROR(__xludf.DUMMYFUNCTION("""COMPUTED_VALUE"""),27.0)</f>
        <v>27</v>
      </c>
      <c r="X21" s="3">
        <f>IFERROR(__xludf.DUMMYFUNCTION("""COMPUTED_VALUE"""),27.0)</f>
        <v>27</v>
      </c>
      <c r="Y21" s="3">
        <f>IFERROR(__xludf.DUMMYFUNCTION("""COMPUTED_VALUE"""),25.0)</f>
        <v>25</v>
      </c>
      <c r="Z21" s="3">
        <f>IFERROR(__xludf.DUMMYFUNCTION("""COMPUTED_VALUE"""),22.0)</f>
        <v>22</v>
      </c>
    </row>
    <row r="22">
      <c r="A22" s="5">
        <v>44075.0</v>
      </c>
      <c r="B22" s="3">
        <v>5.0</v>
      </c>
      <c r="C22" s="3">
        <f>IFERROR(__xludf.DUMMYFUNCTION("""COMPUTED_VALUE"""),0.0)</f>
        <v>0</v>
      </c>
      <c r="D22" s="3">
        <f>IFERROR(__xludf.DUMMYFUNCTION("""COMPUTED_VALUE"""),0.0)</f>
        <v>0</v>
      </c>
      <c r="E22" s="3">
        <f>IFERROR(__xludf.DUMMYFUNCTION("""COMPUTED_VALUE"""),0.0)</f>
        <v>0</v>
      </c>
      <c r="F22" s="3">
        <f>IFERROR(__xludf.DUMMYFUNCTION("""COMPUTED_VALUE"""),0.0)</f>
        <v>0</v>
      </c>
      <c r="G22" s="3">
        <f>IFERROR(__xludf.DUMMYFUNCTION("""COMPUTED_VALUE"""),0.0)</f>
        <v>0</v>
      </c>
      <c r="H22" s="3">
        <f>IFERROR(__xludf.DUMMYFUNCTION("""COMPUTED_VALUE"""),0.0)</f>
        <v>0</v>
      </c>
      <c r="I22" s="3">
        <f>IFERROR(__xludf.DUMMYFUNCTION("""COMPUTED_VALUE"""),0.0)</f>
        <v>0</v>
      </c>
      <c r="J22" s="3">
        <f>IFERROR(__xludf.DUMMYFUNCTION("""COMPUTED_VALUE"""),0.0)</f>
        <v>0</v>
      </c>
      <c r="K22" s="3">
        <f>IFERROR(__xludf.DUMMYFUNCTION("""COMPUTED_VALUE"""),0.0)</f>
        <v>0</v>
      </c>
      <c r="L22" s="3">
        <f>IFERROR(__xludf.DUMMYFUNCTION("""COMPUTED_VALUE"""),0.0)</f>
        <v>0</v>
      </c>
      <c r="M22" s="3">
        <f>IFERROR(__xludf.DUMMYFUNCTION("""COMPUTED_VALUE"""),0.0)</f>
        <v>0</v>
      </c>
      <c r="N22" s="3">
        <f>IFERROR(__xludf.DUMMYFUNCTION("""COMPUTED_VALUE"""),0.0)</f>
        <v>0</v>
      </c>
      <c r="O22" s="3">
        <f>IFERROR(__xludf.DUMMYFUNCTION("""COMPUTED_VALUE"""),0.0)</f>
        <v>0</v>
      </c>
      <c r="P22" s="3">
        <f>IFERROR(__xludf.DUMMYFUNCTION("""COMPUTED_VALUE"""),0.0)</f>
        <v>0</v>
      </c>
      <c r="Q22" s="3">
        <f>IFERROR(__xludf.DUMMYFUNCTION("""COMPUTED_VALUE"""),0.0)</f>
        <v>0</v>
      </c>
      <c r="R22" s="3">
        <f>IFERROR(__xludf.DUMMYFUNCTION("""COMPUTED_VALUE"""),0.0)</f>
        <v>0</v>
      </c>
      <c r="S22" s="3">
        <f>IFERROR(__xludf.DUMMYFUNCTION("""COMPUTED_VALUE"""),0.0)</f>
        <v>0</v>
      </c>
      <c r="T22" s="3">
        <f>IFERROR(__xludf.DUMMYFUNCTION("""COMPUTED_VALUE"""),0.0)</f>
        <v>0</v>
      </c>
      <c r="U22" s="3">
        <f>IFERROR(__xludf.DUMMYFUNCTION("""COMPUTED_VALUE"""),0.0)</f>
        <v>0</v>
      </c>
      <c r="V22" s="3">
        <f>IFERROR(__xludf.DUMMYFUNCTION("""COMPUTED_VALUE"""),0.0)</f>
        <v>0</v>
      </c>
      <c r="W22" s="3">
        <f>IFERROR(__xludf.DUMMYFUNCTION("""COMPUTED_VALUE"""),5.0)</f>
        <v>5</v>
      </c>
      <c r="X22" s="3">
        <f>IFERROR(__xludf.DUMMYFUNCTION("""COMPUTED_VALUE"""),5.0)</f>
        <v>5</v>
      </c>
      <c r="Y22" s="3">
        <f>IFERROR(__xludf.DUMMYFUNCTION("""COMPUTED_VALUE"""),5.0)</f>
        <v>5</v>
      </c>
      <c r="Z22" s="3">
        <f>IFERROR(__xludf.DUMMYFUNCTION("""COMPUTED_VALUE"""),5.0)</f>
        <v>5</v>
      </c>
    </row>
    <row r="23">
      <c r="A23" s="5">
        <v>44105.0</v>
      </c>
      <c r="B23" s="3">
        <v>12.0</v>
      </c>
      <c r="C23" s="3">
        <f>IFERROR(__xludf.DUMMYFUNCTION("""COMPUTED_VALUE"""),0.0)</f>
        <v>0</v>
      </c>
      <c r="D23" s="3">
        <f>IFERROR(__xludf.DUMMYFUNCTION("""COMPUTED_VALUE"""),0.0)</f>
        <v>0</v>
      </c>
      <c r="E23" s="3">
        <f>IFERROR(__xludf.DUMMYFUNCTION("""COMPUTED_VALUE"""),0.0)</f>
        <v>0</v>
      </c>
      <c r="F23" s="3">
        <f>IFERROR(__xludf.DUMMYFUNCTION("""COMPUTED_VALUE"""),0.0)</f>
        <v>0</v>
      </c>
      <c r="G23" s="3">
        <f>IFERROR(__xludf.DUMMYFUNCTION("""COMPUTED_VALUE"""),0.0)</f>
        <v>0</v>
      </c>
      <c r="H23" s="3">
        <f>IFERROR(__xludf.DUMMYFUNCTION("""COMPUTED_VALUE"""),0.0)</f>
        <v>0</v>
      </c>
      <c r="I23" s="3">
        <f>IFERROR(__xludf.DUMMYFUNCTION("""COMPUTED_VALUE"""),0.0)</f>
        <v>0</v>
      </c>
      <c r="J23" s="3">
        <f>IFERROR(__xludf.DUMMYFUNCTION("""COMPUTED_VALUE"""),0.0)</f>
        <v>0</v>
      </c>
      <c r="K23" s="3">
        <f>IFERROR(__xludf.DUMMYFUNCTION("""COMPUTED_VALUE"""),0.0)</f>
        <v>0</v>
      </c>
      <c r="L23" s="3">
        <f>IFERROR(__xludf.DUMMYFUNCTION("""COMPUTED_VALUE"""),0.0)</f>
        <v>0</v>
      </c>
      <c r="M23" s="3">
        <f>IFERROR(__xludf.DUMMYFUNCTION("""COMPUTED_VALUE"""),0.0)</f>
        <v>0</v>
      </c>
      <c r="N23" s="3">
        <f>IFERROR(__xludf.DUMMYFUNCTION("""COMPUTED_VALUE"""),0.0)</f>
        <v>0</v>
      </c>
      <c r="O23" s="3">
        <f>IFERROR(__xludf.DUMMYFUNCTION("""COMPUTED_VALUE"""),0.0)</f>
        <v>0</v>
      </c>
      <c r="P23" s="3">
        <f>IFERROR(__xludf.DUMMYFUNCTION("""COMPUTED_VALUE"""),0.0)</f>
        <v>0</v>
      </c>
      <c r="Q23" s="3">
        <f>IFERROR(__xludf.DUMMYFUNCTION("""COMPUTED_VALUE"""),0.0)</f>
        <v>0</v>
      </c>
      <c r="R23" s="3">
        <f>IFERROR(__xludf.DUMMYFUNCTION("""COMPUTED_VALUE"""),0.0)</f>
        <v>0</v>
      </c>
      <c r="S23" s="3">
        <f>IFERROR(__xludf.DUMMYFUNCTION("""COMPUTED_VALUE"""),0.0)</f>
        <v>0</v>
      </c>
      <c r="T23" s="3">
        <f>IFERROR(__xludf.DUMMYFUNCTION("""COMPUTED_VALUE"""),0.0)</f>
        <v>0</v>
      </c>
      <c r="U23" s="3">
        <f>IFERROR(__xludf.DUMMYFUNCTION("""COMPUTED_VALUE"""),0.0)</f>
        <v>0</v>
      </c>
      <c r="V23" s="3">
        <f>IFERROR(__xludf.DUMMYFUNCTION("""COMPUTED_VALUE"""),0.0)</f>
        <v>0</v>
      </c>
      <c r="W23" s="3">
        <f>IFERROR(__xludf.DUMMYFUNCTION("""COMPUTED_VALUE"""),0.0)</f>
        <v>0</v>
      </c>
      <c r="X23" s="3">
        <f>IFERROR(__xludf.DUMMYFUNCTION("""COMPUTED_VALUE"""),12.0)</f>
        <v>12</v>
      </c>
      <c r="Y23" s="3">
        <f>IFERROR(__xludf.DUMMYFUNCTION("""COMPUTED_VALUE"""),12.0)</f>
        <v>12</v>
      </c>
      <c r="Z23" s="3">
        <f>IFERROR(__xludf.DUMMYFUNCTION("""COMPUTED_VALUE"""),12.0)</f>
        <v>12</v>
      </c>
    </row>
    <row r="24">
      <c r="A24" s="5">
        <v>44136.0</v>
      </c>
      <c r="B24" s="3">
        <v>10.0</v>
      </c>
      <c r="C24" s="3">
        <f>IFERROR(__xludf.DUMMYFUNCTION("""COMPUTED_VALUE"""),0.0)</f>
        <v>0</v>
      </c>
      <c r="D24" s="3">
        <f>IFERROR(__xludf.DUMMYFUNCTION("""COMPUTED_VALUE"""),0.0)</f>
        <v>0</v>
      </c>
      <c r="E24" s="3">
        <f>IFERROR(__xludf.DUMMYFUNCTION("""COMPUTED_VALUE"""),0.0)</f>
        <v>0</v>
      </c>
      <c r="F24" s="3">
        <f>IFERROR(__xludf.DUMMYFUNCTION("""COMPUTED_VALUE"""),0.0)</f>
        <v>0</v>
      </c>
      <c r="G24" s="3">
        <f>IFERROR(__xludf.DUMMYFUNCTION("""COMPUTED_VALUE"""),0.0)</f>
        <v>0</v>
      </c>
      <c r="H24" s="3">
        <f>IFERROR(__xludf.DUMMYFUNCTION("""COMPUTED_VALUE"""),0.0)</f>
        <v>0</v>
      </c>
      <c r="I24" s="3">
        <f>IFERROR(__xludf.DUMMYFUNCTION("""COMPUTED_VALUE"""),0.0)</f>
        <v>0</v>
      </c>
      <c r="J24" s="3">
        <f>IFERROR(__xludf.DUMMYFUNCTION("""COMPUTED_VALUE"""),0.0)</f>
        <v>0</v>
      </c>
      <c r="K24" s="3">
        <f>IFERROR(__xludf.DUMMYFUNCTION("""COMPUTED_VALUE"""),0.0)</f>
        <v>0</v>
      </c>
      <c r="L24" s="3">
        <f>IFERROR(__xludf.DUMMYFUNCTION("""COMPUTED_VALUE"""),0.0)</f>
        <v>0</v>
      </c>
      <c r="M24" s="3">
        <f>IFERROR(__xludf.DUMMYFUNCTION("""COMPUTED_VALUE"""),0.0)</f>
        <v>0</v>
      </c>
      <c r="N24" s="3">
        <f>IFERROR(__xludf.DUMMYFUNCTION("""COMPUTED_VALUE"""),0.0)</f>
        <v>0</v>
      </c>
      <c r="O24" s="3">
        <f>IFERROR(__xludf.DUMMYFUNCTION("""COMPUTED_VALUE"""),0.0)</f>
        <v>0</v>
      </c>
      <c r="P24" s="3">
        <f>IFERROR(__xludf.DUMMYFUNCTION("""COMPUTED_VALUE"""),0.0)</f>
        <v>0</v>
      </c>
      <c r="Q24" s="3">
        <f>IFERROR(__xludf.DUMMYFUNCTION("""COMPUTED_VALUE"""),0.0)</f>
        <v>0</v>
      </c>
      <c r="R24" s="3">
        <f>IFERROR(__xludf.DUMMYFUNCTION("""COMPUTED_VALUE"""),0.0)</f>
        <v>0</v>
      </c>
      <c r="S24" s="3">
        <f>IFERROR(__xludf.DUMMYFUNCTION("""COMPUTED_VALUE"""),0.0)</f>
        <v>0</v>
      </c>
      <c r="T24" s="3">
        <f>IFERROR(__xludf.DUMMYFUNCTION("""COMPUTED_VALUE"""),0.0)</f>
        <v>0</v>
      </c>
      <c r="U24" s="3">
        <f>IFERROR(__xludf.DUMMYFUNCTION("""COMPUTED_VALUE"""),0.0)</f>
        <v>0</v>
      </c>
      <c r="V24" s="3">
        <f>IFERROR(__xludf.DUMMYFUNCTION("""COMPUTED_VALUE"""),0.0)</f>
        <v>0</v>
      </c>
      <c r="W24" s="3">
        <f>IFERROR(__xludf.DUMMYFUNCTION("""COMPUTED_VALUE"""),0.0)</f>
        <v>0</v>
      </c>
      <c r="X24" s="3">
        <f>IFERROR(__xludf.DUMMYFUNCTION("""COMPUTED_VALUE"""),0.0)</f>
        <v>0</v>
      </c>
      <c r="Y24" s="3">
        <f>IFERROR(__xludf.DUMMYFUNCTION("""COMPUTED_VALUE"""),10.0)</f>
        <v>10</v>
      </c>
      <c r="Z24" s="3">
        <f>IFERROR(__xludf.DUMMYFUNCTION("""COMPUTED_VALUE"""),10.0)</f>
        <v>10</v>
      </c>
    </row>
    <row r="25">
      <c r="A25" s="5">
        <v>44166.0</v>
      </c>
      <c r="B25" s="3">
        <v>16.0</v>
      </c>
      <c r="C25" s="3">
        <f>IFERROR(__xludf.DUMMYFUNCTION("""COMPUTED_VALUE"""),0.0)</f>
        <v>0</v>
      </c>
      <c r="D25" s="3">
        <f>IFERROR(__xludf.DUMMYFUNCTION("""COMPUTED_VALUE"""),0.0)</f>
        <v>0</v>
      </c>
      <c r="E25" s="3">
        <f>IFERROR(__xludf.DUMMYFUNCTION("""COMPUTED_VALUE"""),0.0)</f>
        <v>0</v>
      </c>
      <c r="F25" s="3">
        <f>IFERROR(__xludf.DUMMYFUNCTION("""COMPUTED_VALUE"""),0.0)</f>
        <v>0</v>
      </c>
      <c r="G25" s="3">
        <f>IFERROR(__xludf.DUMMYFUNCTION("""COMPUTED_VALUE"""),0.0)</f>
        <v>0</v>
      </c>
      <c r="H25" s="3">
        <f>IFERROR(__xludf.DUMMYFUNCTION("""COMPUTED_VALUE"""),0.0)</f>
        <v>0</v>
      </c>
      <c r="I25" s="3">
        <f>IFERROR(__xludf.DUMMYFUNCTION("""COMPUTED_VALUE"""),0.0)</f>
        <v>0</v>
      </c>
      <c r="J25" s="3">
        <f>IFERROR(__xludf.DUMMYFUNCTION("""COMPUTED_VALUE"""),0.0)</f>
        <v>0</v>
      </c>
      <c r="K25" s="3">
        <f>IFERROR(__xludf.DUMMYFUNCTION("""COMPUTED_VALUE"""),0.0)</f>
        <v>0</v>
      </c>
      <c r="L25" s="3">
        <f>IFERROR(__xludf.DUMMYFUNCTION("""COMPUTED_VALUE"""),0.0)</f>
        <v>0</v>
      </c>
      <c r="M25" s="3">
        <f>IFERROR(__xludf.DUMMYFUNCTION("""COMPUTED_VALUE"""),0.0)</f>
        <v>0</v>
      </c>
      <c r="N25" s="3">
        <f>IFERROR(__xludf.DUMMYFUNCTION("""COMPUTED_VALUE"""),0.0)</f>
        <v>0</v>
      </c>
      <c r="O25" s="3">
        <f>IFERROR(__xludf.DUMMYFUNCTION("""COMPUTED_VALUE"""),0.0)</f>
        <v>0</v>
      </c>
      <c r="P25" s="3">
        <f>IFERROR(__xludf.DUMMYFUNCTION("""COMPUTED_VALUE"""),0.0)</f>
        <v>0</v>
      </c>
      <c r="Q25" s="3">
        <f>IFERROR(__xludf.DUMMYFUNCTION("""COMPUTED_VALUE"""),0.0)</f>
        <v>0</v>
      </c>
      <c r="R25" s="3">
        <f>IFERROR(__xludf.DUMMYFUNCTION("""COMPUTED_VALUE"""),0.0)</f>
        <v>0</v>
      </c>
      <c r="S25" s="3">
        <f>IFERROR(__xludf.DUMMYFUNCTION("""COMPUTED_VALUE"""),0.0)</f>
        <v>0</v>
      </c>
      <c r="T25" s="3">
        <f>IFERROR(__xludf.DUMMYFUNCTION("""COMPUTED_VALUE"""),0.0)</f>
        <v>0</v>
      </c>
      <c r="U25" s="3">
        <f>IFERROR(__xludf.DUMMYFUNCTION("""COMPUTED_VALUE"""),0.0)</f>
        <v>0</v>
      </c>
      <c r="V25" s="3">
        <f>IFERROR(__xludf.DUMMYFUNCTION("""COMPUTED_VALUE"""),0.0)</f>
        <v>0</v>
      </c>
      <c r="W25" s="3">
        <f>IFERROR(__xludf.DUMMYFUNCTION("""COMPUTED_VALUE"""),0.0)</f>
        <v>0</v>
      </c>
      <c r="X25" s="3">
        <f>IFERROR(__xludf.DUMMYFUNCTION("""COMPUTED_VALUE"""),0.0)</f>
        <v>0</v>
      </c>
      <c r="Y25" s="3">
        <f>IFERROR(__xludf.DUMMYFUNCTION("""COMPUTED_VALUE"""),0.0)</f>
        <v>0</v>
      </c>
      <c r="Z25" s="3">
        <f>IFERROR(__xludf.DUMMYFUNCTION("""COMPUTED_VALUE"""),16.0)</f>
        <v>16</v>
      </c>
    </row>
    <row r="26">
      <c r="A26" s="3" t="s">
        <v>361</v>
      </c>
      <c r="B26" s="3">
        <v>330.0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6" t="s">
        <v>336</v>
      </c>
      <c r="C1" s="7" t="s">
        <v>362</v>
      </c>
      <c r="D1" s="7" t="s">
        <v>363</v>
      </c>
      <c r="E1" s="7" t="s">
        <v>364</v>
      </c>
      <c r="F1" s="7" t="s">
        <v>365</v>
      </c>
      <c r="G1" s="7" t="s">
        <v>366</v>
      </c>
      <c r="H1" s="7" t="s">
        <v>367</v>
      </c>
      <c r="I1" s="7" t="s">
        <v>368</v>
      </c>
      <c r="J1" s="7" t="s">
        <v>369</v>
      </c>
      <c r="K1" s="7" t="s">
        <v>370</v>
      </c>
      <c r="L1" s="7" t="s">
        <v>371</v>
      </c>
      <c r="M1" s="7" t="s">
        <v>372</v>
      </c>
      <c r="N1" s="7" t="s">
        <v>373</v>
      </c>
      <c r="O1" s="7" t="s">
        <v>374</v>
      </c>
      <c r="P1" s="7" t="s">
        <v>375</v>
      </c>
      <c r="Q1" s="7" t="s">
        <v>376</v>
      </c>
      <c r="R1" s="7" t="s">
        <v>377</v>
      </c>
      <c r="S1" s="7" t="s">
        <v>378</v>
      </c>
      <c r="T1" s="7" t="s">
        <v>379</v>
      </c>
      <c r="U1" s="7" t="s">
        <v>380</v>
      </c>
      <c r="V1" s="7" t="s">
        <v>381</v>
      </c>
      <c r="W1" s="7" t="s">
        <v>382</v>
      </c>
      <c r="X1" s="7" t="s">
        <v>383</v>
      </c>
      <c r="Y1" s="7" t="s">
        <v>384</v>
      </c>
      <c r="Z1" s="7" t="s">
        <v>385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>
      <c r="A2" s="5">
        <v>43466.0</v>
      </c>
      <c r="B2" s="3">
        <v>11.0</v>
      </c>
      <c r="C2" s="1">
        <f>IFERROR(__xludf.DUMMYFUNCTION("QUERY('Tabla dinámica 1'!C2:Z$25,""SELECT * LIMIT 1"")"),11.0)</f>
        <v>11</v>
      </c>
      <c r="D2" s="3">
        <f>IFERROR(__xludf.DUMMYFUNCTION("""COMPUTED_VALUE"""),11.0)</f>
        <v>11</v>
      </c>
      <c r="E2" s="3">
        <f>IFERROR(__xludf.DUMMYFUNCTION("""COMPUTED_VALUE"""),10.0)</f>
        <v>10</v>
      </c>
      <c r="F2" s="3">
        <f>IFERROR(__xludf.DUMMYFUNCTION("""COMPUTED_VALUE"""),10.0)</f>
        <v>10</v>
      </c>
      <c r="G2" s="3">
        <f>IFERROR(__xludf.DUMMYFUNCTION("""COMPUTED_VALUE"""),10.0)</f>
        <v>10</v>
      </c>
      <c r="H2" s="3">
        <f>IFERROR(__xludf.DUMMYFUNCTION("""COMPUTED_VALUE"""),10.0)</f>
        <v>10</v>
      </c>
      <c r="I2" s="3">
        <f>IFERROR(__xludf.DUMMYFUNCTION("""COMPUTED_VALUE"""),10.0)</f>
        <v>10</v>
      </c>
      <c r="J2" s="3">
        <f>IFERROR(__xludf.DUMMYFUNCTION("""COMPUTED_VALUE"""),9.0)</f>
        <v>9</v>
      </c>
      <c r="K2" s="3">
        <f>IFERROR(__xludf.DUMMYFUNCTION("""COMPUTED_VALUE"""),8.0)</f>
        <v>8</v>
      </c>
      <c r="L2" s="3">
        <f>IFERROR(__xludf.DUMMYFUNCTION("""COMPUTED_VALUE"""),8.0)</f>
        <v>8</v>
      </c>
      <c r="M2" s="3">
        <f>IFERROR(__xludf.DUMMYFUNCTION("""COMPUTED_VALUE"""),8.0)</f>
        <v>8</v>
      </c>
      <c r="N2" s="3">
        <f>IFERROR(__xludf.DUMMYFUNCTION("""COMPUTED_VALUE"""),8.0)</f>
        <v>8</v>
      </c>
      <c r="O2" s="3">
        <f>IFERROR(__xludf.DUMMYFUNCTION("""COMPUTED_VALUE"""),8.0)</f>
        <v>8</v>
      </c>
      <c r="P2" s="3">
        <f>IFERROR(__xludf.DUMMYFUNCTION("""COMPUTED_VALUE"""),8.0)</f>
        <v>8</v>
      </c>
      <c r="Q2" s="3">
        <f>IFERROR(__xludf.DUMMYFUNCTION("""COMPUTED_VALUE"""),8.0)</f>
        <v>8</v>
      </c>
      <c r="R2" s="3">
        <f>IFERROR(__xludf.DUMMYFUNCTION("""COMPUTED_VALUE"""),8.0)</f>
        <v>8</v>
      </c>
      <c r="S2" s="3">
        <f>IFERROR(__xludf.DUMMYFUNCTION("""COMPUTED_VALUE"""),8.0)</f>
        <v>8</v>
      </c>
      <c r="T2" s="3">
        <f>IFERROR(__xludf.DUMMYFUNCTION("""COMPUTED_VALUE"""),8.0)</f>
        <v>8</v>
      </c>
      <c r="U2" s="3">
        <f>IFERROR(__xludf.DUMMYFUNCTION("""COMPUTED_VALUE"""),8.0)</f>
        <v>8</v>
      </c>
      <c r="V2" s="3">
        <f>IFERROR(__xludf.DUMMYFUNCTION("""COMPUTED_VALUE"""),8.0)</f>
        <v>8</v>
      </c>
      <c r="W2" s="3">
        <f>IFERROR(__xludf.DUMMYFUNCTION("""COMPUTED_VALUE"""),7.0)</f>
        <v>7</v>
      </c>
      <c r="X2" s="3">
        <f>IFERROR(__xludf.DUMMYFUNCTION("""COMPUTED_VALUE"""),7.0)</f>
        <v>7</v>
      </c>
      <c r="Y2" s="3">
        <f>IFERROR(__xludf.DUMMYFUNCTION("""COMPUTED_VALUE"""),7.0)</f>
        <v>7</v>
      </c>
      <c r="Z2" s="3">
        <f>IFERROR(__xludf.DUMMYFUNCTION("""COMPUTED_VALUE"""),7.0)</f>
        <v>7</v>
      </c>
    </row>
    <row r="3">
      <c r="A3" s="5">
        <v>43497.0</v>
      </c>
      <c r="B3" s="3">
        <v>13.0</v>
      </c>
      <c r="C3" s="1">
        <f>IFERROR(__xludf.DUMMYFUNCTION("QUERY('Tabla dinámica 1'!D3:Z$25,""SELECT * LIMIT 1"")"),13.0)</f>
        <v>13</v>
      </c>
      <c r="D3" s="3">
        <f>IFERROR(__xludf.DUMMYFUNCTION("""COMPUTED_VALUE"""),13.0)</f>
        <v>13</v>
      </c>
      <c r="E3" s="3">
        <f>IFERROR(__xludf.DUMMYFUNCTION("""COMPUTED_VALUE"""),12.0)</f>
        <v>12</v>
      </c>
      <c r="F3" s="3">
        <f>IFERROR(__xludf.DUMMYFUNCTION("""COMPUTED_VALUE"""),11.0)</f>
        <v>11</v>
      </c>
      <c r="G3" s="3">
        <f>IFERROR(__xludf.DUMMYFUNCTION("""COMPUTED_VALUE"""),10.0)</f>
        <v>10</v>
      </c>
      <c r="H3" s="3">
        <f>IFERROR(__xludf.DUMMYFUNCTION("""COMPUTED_VALUE"""),10.0)</f>
        <v>10</v>
      </c>
      <c r="I3" s="3">
        <f>IFERROR(__xludf.DUMMYFUNCTION("""COMPUTED_VALUE"""),10.0)</f>
        <v>10</v>
      </c>
      <c r="J3" s="3">
        <f>IFERROR(__xludf.DUMMYFUNCTION("""COMPUTED_VALUE"""),10.0)</f>
        <v>10</v>
      </c>
      <c r="K3" s="3">
        <f>IFERROR(__xludf.DUMMYFUNCTION("""COMPUTED_VALUE"""),9.0)</f>
        <v>9</v>
      </c>
      <c r="L3" s="3">
        <f>IFERROR(__xludf.DUMMYFUNCTION("""COMPUTED_VALUE"""),8.0)</f>
        <v>8</v>
      </c>
      <c r="M3" s="3">
        <f>IFERROR(__xludf.DUMMYFUNCTION("""COMPUTED_VALUE"""),8.0)</f>
        <v>8</v>
      </c>
      <c r="N3" s="3">
        <f>IFERROR(__xludf.DUMMYFUNCTION("""COMPUTED_VALUE"""),8.0)</f>
        <v>8</v>
      </c>
      <c r="O3" s="3">
        <f>IFERROR(__xludf.DUMMYFUNCTION("""COMPUTED_VALUE"""),8.0)</f>
        <v>8</v>
      </c>
      <c r="P3" s="3">
        <f>IFERROR(__xludf.DUMMYFUNCTION("""COMPUTED_VALUE"""),8.0)</f>
        <v>8</v>
      </c>
      <c r="Q3" s="3">
        <f>IFERROR(__xludf.DUMMYFUNCTION("""COMPUTED_VALUE"""),8.0)</f>
        <v>8</v>
      </c>
      <c r="R3" s="3">
        <f>IFERROR(__xludf.DUMMYFUNCTION("""COMPUTED_VALUE"""),8.0)</f>
        <v>8</v>
      </c>
      <c r="S3" s="3">
        <f>IFERROR(__xludf.DUMMYFUNCTION("""COMPUTED_VALUE"""),8.0)</f>
        <v>8</v>
      </c>
      <c r="T3" s="3">
        <f>IFERROR(__xludf.DUMMYFUNCTION("""COMPUTED_VALUE"""),8.0)</f>
        <v>8</v>
      </c>
      <c r="U3" s="3">
        <f>IFERROR(__xludf.DUMMYFUNCTION("""COMPUTED_VALUE"""),8.0)</f>
        <v>8</v>
      </c>
      <c r="V3" s="3">
        <f>IFERROR(__xludf.DUMMYFUNCTION("""COMPUTED_VALUE"""),8.0)</f>
        <v>8</v>
      </c>
      <c r="W3" s="3">
        <f>IFERROR(__xludf.DUMMYFUNCTION("""COMPUTED_VALUE"""),8.0)</f>
        <v>8</v>
      </c>
      <c r="X3" s="3">
        <f>IFERROR(__xludf.DUMMYFUNCTION("""COMPUTED_VALUE"""),8.0)</f>
        <v>8</v>
      </c>
      <c r="Y3" s="3">
        <f>IFERROR(__xludf.DUMMYFUNCTION("""COMPUTED_VALUE"""),8.0)</f>
        <v>8</v>
      </c>
    </row>
    <row r="4">
      <c r="A4" s="5">
        <v>43525.0</v>
      </c>
      <c r="B4" s="3">
        <v>13.0</v>
      </c>
      <c r="C4" s="1">
        <f>IFERROR(__xludf.DUMMYFUNCTION("QUERY('Tabla dinámica 1'!E4:Z$25,""SELECT * LIMIT 1"")"),13.0)</f>
        <v>13</v>
      </c>
      <c r="D4" s="3">
        <f>IFERROR(__xludf.DUMMYFUNCTION("""COMPUTED_VALUE"""),13.0)</f>
        <v>13</v>
      </c>
      <c r="E4" s="3">
        <f>IFERROR(__xludf.DUMMYFUNCTION("""COMPUTED_VALUE"""),13.0)</f>
        <v>13</v>
      </c>
      <c r="F4" s="3">
        <f>IFERROR(__xludf.DUMMYFUNCTION("""COMPUTED_VALUE"""),13.0)</f>
        <v>13</v>
      </c>
      <c r="G4" s="3">
        <f>IFERROR(__xludf.DUMMYFUNCTION("""COMPUTED_VALUE"""),13.0)</f>
        <v>13</v>
      </c>
      <c r="H4" s="3">
        <f>IFERROR(__xludf.DUMMYFUNCTION("""COMPUTED_VALUE"""),13.0)</f>
        <v>13</v>
      </c>
      <c r="I4" s="3">
        <f>IFERROR(__xludf.DUMMYFUNCTION("""COMPUTED_VALUE"""),12.0)</f>
        <v>12</v>
      </c>
      <c r="J4" s="3">
        <f>IFERROR(__xludf.DUMMYFUNCTION("""COMPUTED_VALUE"""),11.0)</f>
        <v>11</v>
      </c>
      <c r="K4" s="3">
        <f>IFERROR(__xludf.DUMMYFUNCTION("""COMPUTED_VALUE"""),11.0)</f>
        <v>11</v>
      </c>
      <c r="L4" s="3">
        <f>IFERROR(__xludf.DUMMYFUNCTION("""COMPUTED_VALUE"""),11.0)</f>
        <v>11</v>
      </c>
      <c r="M4" s="3">
        <f>IFERROR(__xludf.DUMMYFUNCTION("""COMPUTED_VALUE"""),11.0)</f>
        <v>11</v>
      </c>
      <c r="N4" s="3">
        <f>IFERROR(__xludf.DUMMYFUNCTION("""COMPUTED_VALUE"""),11.0)</f>
        <v>11</v>
      </c>
      <c r="O4" s="3">
        <f>IFERROR(__xludf.DUMMYFUNCTION("""COMPUTED_VALUE"""),10.0)</f>
        <v>10</v>
      </c>
      <c r="P4" s="3">
        <f>IFERROR(__xludf.DUMMYFUNCTION("""COMPUTED_VALUE"""),10.0)</f>
        <v>10</v>
      </c>
      <c r="Q4" s="3">
        <f>IFERROR(__xludf.DUMMYFUNCTION("""COMPUTED_VALUE"""),7.0)</f>
        <v>7</v>
      </c>
      <c r="R4" s="3">
        <f>IFERROR(__xludf.DUMMYFUNCTION("""COMPUTED_VALUE"""),6.0)</f>
        <v>6</v>
      </c>
      <c r="S4" s="3">
        <f>IFERROR(__xludf.DUMMYFUNCTION("""COMPUTED_VALUE"""),6.0)</f>
        <v>6</v>
      </c>
      <c r="T4" s="3">
        <f>IFERROR(__xludf.DUMMYFUNCTION("""COMPUTED_VALUE"""),6.0)</f>
        <v>6</v>
      </c>
      <c r="U4" s="3">
        <f>IFERROR(__xludf.DUMMYFUNCTION("""COMPUTED_VALUE"""),5.0)</f>
        <v>5</v>
      </c>
      <c r="V4" s="3">
        <f>IFERROR(__xludf.DUMMYFUNCTION("""COMPUTED_VALUE"""),4.0)</f>
        <v>4</v>
      </c>
      <c r="W4" s="3">
        <f>IFERROR(__xludf.DUMMYFUNCTION("""COMPUTED_VALUE"""),4.0)</f>
        <v>4</v>
      </c>
      <c r="X4" s="3">
        <f>IFERROR(__xludf.DUMMYFUNCTION("""COMPUTED_VALUE"""),4.0)</f>
        <v>4</v>
      </c>
    </row>
    <row r="5">
      <c r="A5" s="5">
        <v>43556.0</v>
      </c>
      <c r="B5" s="3">
        <v>15.0</v>
      </c>
      <c r="C5" s="1">
        <f>IFERROR(__xludf.DUMMYFUNCTION("QUERY('Tabla dinámica 1'!F5:Z$25,""SELECT * LIMIT 1"")"),15.0)</f>
        <v>15</v>
      </c>
      <c r="D5" s="3">
        <f>IFERROR(__xludf.DUMMYFUNCTION("""COMPUTED_VALUE"""),15.0)</f>
        <v>15</v>
      </c>
      <c r="E5" s="3">
        <f>IFERROR(__xludf.DUMMYFUNCTION("""COMPUTED_VALUE"""),14.0)</f>
        <v>14</v>
      </c>
      <c r="F5" s="3">
        <f>IFERROR(__xludf.DUMMYFUNCTION("""COMPUTED_VALUE"""),14.0)</f>
        <v>14</v>
      </c>
      <c r="G5" s="3">
        <f>IFERROR(__xludf.DUMMYFUNCTION("""COMPUTED_VALUE"""),13.0)</f>
        <v>13</v>
      </c>
      <c r="H5" s="3">
        <f>IFERROR(__xludf.DUMMYFUNCTION("""COMPUTED_VALUE"""),12.0)</f>
        <v>12</v>
      </c>
      <c r="I5" s="3">
        <f>IFERROR(__xludf.DUMMYFUNCTION("""COMPUTED_VALUE"""),12.0)</f>
        <v>12</v>
      </c>
      <c r="J5" s="3">
        <f>IFERROR(__xludf.DUMMYFUNCTION("""COMPUTED_VALUE"""),11.0)</f>
        <v>11</v>
      </c>
      <c r="K5" s="3">
        <f>IFERROR(__xludf.DUMMYFUNCTION("""COMPUTED_VALUE"""),11.0)</f>
        <v>11</v>
      </c>
      <c r="L5" s="3">
        <f>IFERROR(__xludf.DUMMYFUNCTION("""COMPUTED_VALUE"""),9.0)</f>
        <v>9</v>
      </c>
      <c r="M5" s="3">
        <f>IFERROR(__xludf.DUMMYFUNCTION("""COMPUTED_VALUE"""),9.0)</f>
        <v>9</v>
      </c>
      <c r="N5" s="3">
        <f>IFERROR(__xludf.DUMMYFUNCTION("""COMPUTED_VALUE"""),9.0)</f>
        <v>9</v>
      </c>
      <c r="O5" s="3">
        <f>IFERROR(__xludf.DUMMYFUNCTION("""COMPUTED_VALUE"""),7.0)</f>
        <v>7</v>
      </c>
      <c r="P5" s="3">
        <f>IFERROR(__xludf.DUMMYFUNCTION("""COMPUTED_VALUE"""),7.0)</f>
        <v>7</v>
      </c>
      <c r="Q5" s="3">
        <f>IFERROR(__xludf.DUMMYFUNCTION("""COMPUTED_VALUE"""),7.0)</f>
        <v>7</v>
      </c>
      <c r="R5" s="3">
        <f>IFERROR(__xludf.DUMMYFUNCTION("""COMPUTED_VALUE"""),7.0)</f>
        <v>7</v>
      </c>
      <c r="S5" s="3">
        <f>IFERROR(__xludf.DUMMYFUNCTION("""COMPUTED_VALUE"""),7.0)</f>
        <v>7</v>
      </c>
      <c r="T5" s="3">
        <f>IFERROR(__xludf.DUMMYFUNCTION("""COMPUTED_VALUE"""),7.0)</f>
        <v>7</v>
      </c>
      <c r="U5" s="3">
        <f>IFERROR(__xludf.DUMMYFUNCTION("""COMPUTED_VALUE"""),7.0)</f>
        <v>7</v>
      </c>
      <c r="V5" s="3">
        <f>IFERROR(__xludf.DUMMYFUNCTION("""COMPUTED_VALUE"""),7.0)</f>
        <v>7</v>
      </c>
      <c r="W5" s="3">
        <f>IFERROR(__xludf.DUMMYFUNCTION("""COMPUTED_VALUE"""),7.0)</f>
        <v>7</v>
      </c>
    </row>
    <row r="6">
      <c r="A6" s="5">
        <v>43586.0</v>
      </c>
      <c r="B6" s="3">
        <v>13.0</v>
      </c>
      <c r="C6" s="1">
        <f>IFERROR(__xludf.DUMMYFUNCTION("QUERY('Tabla dinámica 1'!G6:Z$25,""SELECT * LIMIT 1"")"),13.0)</f>
        <v>13</v>
      </c>
      <c r="D6" s="3">
        <f>IFERROR(__xludf.DUMMYFUNCTION("""COMPUTED_VALUE"""),13.0)</f>
        <v>13</v>
      </c>
      <c r="E6" s="3">
        <f>IFERROR(__xludf.DUMMYFUNCTION("""COMPUTED_VALUE"""),13.0)</f>
        <v>13</v>
      </c>
      <c r="F6" s="3">
        <f>IFERROR(__xludf.DUMMYFUNCTION("""COMPUTED_VALUE"""),12.0)</f>
        <v>12</v>
      </c>
      <c r="G6" s="3">
        <f>IFERROR(__xludf.DUMMYFUNCTION("""COMPUTED_VALUE"""),11.0)</f>
        <v>11</v>
      </c>
      <c r="H6" s="3">
        <f>IFERROR(__xludf.DUMMYFUNCTION("""COMPUTED_VALUE"""),10.0)</f>
        <v>10</v>
      </c>
      <c r="I6" s="3">
        <f>IFERROR(__xludf.DUMMYFUNCTION("""COMPUTED_VALUE"""),10.0)</f>
        <v>10</v>
      </c>
      <c r="J6" s="3">
        <f>IFERROR(__xludf.DUMMYFUNCTION("""COMPUTED_VALUE"""),10.0)</f>
        <v>10</v>
      </c>
      <c r="K6" s="3">
        <f>IFERROR(__xludf.DUMMYFUNCTION("""COMPUTED_VALUE"""),10.0)</f>
        <v>10</v>
      </c>
      <c r="L6" s="3">
        <f>IFERROR(__xludf.DUMMYFUNCTION("""COMPUTED_VALUE"""),9.0)</f>
        <v>9</v>
      </c>
      <c r="M6" s="3">
        <f>IFERROR(__xludf.DUMMYFUNCTION("""COMPUTED_VALUE"""),9.0)</f>
        <v>9</v>
      </c>
      <c r="N6" s="3">
        <f>IFERROR(__xludf.DUMMYFUNCTION("""COMPUTED_VALUE"""),9.0)</f>
        <v>9</v>
      </c>
      <c r="O6" s="3">
        <f>IFERROR(__xludf.DUMMYFUNCTION("""COMPUTED_VALUE"""),8.0)</f>
        <v>8</v>
      </c>
      <c r="P6" s="3">
        <f>IFERROR(__xludf.DUMMYFUNCTION("""COMPUTED_VALUE"""),8.0)</f>
        <v>8</v>
      </c>
      <c r="Q6" s="3">
        <f>IFERROR(__xludf.DUMMYFUNCTION("""COMPUTED_VALUE"""),6.0)</f>
        <v>6</v>
      </c>
      <c r="R6" s="3">
        <f>IFERROR(__xludf.DUMMYFUNCTION("""COMPUTED_VALUE"""),6.0)</f>
        <v>6</v>
      </c>
      <c r="S6" s="3">
        <f>IFERROR(__xludf.DUMMYFUNCTION("""COMPUTED_VALUE"""),6.0)</f>
        <v>6</v>
      </c>
      <c r="T6" s="3">
        <f>IFERROR(__xludf.DUMMYFUNCTION("""COMPUTED_VALUE"""),6.0)</f>
        <v>6</v>
      </c>
      <c r="U6" s="3">
        <f>IFERROR(__xludf.DUMMYFUNCTION("""COMPUTED_VALUE"""),6.0)</f>
        <v>6</v>
      </c>
      <c r="V6" s="3">
        <f>IFERROR(__xludf.DUMMYFUNCTION("""COMPUTED_VALUE"""),6.0)</f>
        <v>6</v>
      </c>
    </row>
    <row r="7">
      <c r="A7" s="5">
        <v>43617.0</v>
      </c>
      <c r="B7" s="3">
        <v>11.0</v>
      </c>
      <c r="C7" s="1">
        <f>IFERROR(__xludf.DUMMYFUNCTION("QUERY('Tabla dinámica 1'!H7:Z$25,""SELECT * LIMIT 1"")"),11.0)</f>
        <v>11</v>
      </c>
      <c r="D7" s="3">
        <f>IFERROR(__xludf.DUMMYFUNCTION("""COMPUTED_VALUE"""),11.0)</f>
        <v>11</v>
      </c>
      <c r="E7" s="3">
        <f>IFERROR(__xludf.DUMMYFUNCTION("""COMPUTED_VALUE"""),11.0)</f>
        <v>11</v>
      </c>
      <c r="F7" s="3">
        <f>IFERROR(__xludf.DUMMYFUNCTION("""COMPUTED_VALUE"""),10.0)</f>
        <v>10</v>
      </c>
      <c r="G7" s="3">
        <f>IFERROR(__xludf.DUMMYFUNCTION("""COMPUTED_VALUE"""),10.0)</f>
        <v>10</v>
      </c>
      <c r="H7" s="3">
        <f>IFERROR(__xludf.DUMMYFUNCTION("""COMPUTED_VALUE"""),10.0)</f>
        <v>10</v>
      </c>
      <c r="I7" s="3">
        <f>IFERROR(__xludf.DUMMYFUNCTION("""COMPUTED_VALUE"""),9.0)</f>
        <v>9</v>
      </c>
      <c r="J7" s="3">
        <f>IFERROR(__xludf.DUMMYFUNCTION("""COMPUTED_VALUE"""),9.0)</f>
        <v>9</v>
      </c>
      <c r="K7" s="3">
        <f>IFERROR(__xludf.DUMMYFUNCTION("""COMPUTED_VALUE"""),8.0)</f>
        <v>8</v>
      </c>
      <c r="L7" s="3">
        <f>IFERROR(__xludf.DUMMYFUNCTION("""COMPUTED_VALUE"""),8.0)</f>
        <v>8</v>
      </c>
      <c r="M7" s="3">
        <f>IFERROR(__xludf.DUMMYFUNCTION("""COMPUTED_VALUE"""),8.0)</f>
        <v>8</v>
      </c>
      <c r="N7" s="3">
        <f>IFERROR(__xludf.DUMMYFUNCTION("""COMPUTED_VALUE"""),8.0)</f>
        <v>8</v>
      </c>
      <c r="O7" s="3">
        <f>IFERROR(__xludf.DUMMYFUNCTION("""COMPUTED_VALUE"""),8.0)</f>
        <v>8</v>
      </c>
      <c r="P7" s="3">
        <f>IFERROR(__xludf.DUMMYFUNCTION("""COMPUTED_VALUE"""),8.0)</f>
        <v>8</v>
      </c>
      <c r="Q7" s="3">
        <f>IFERROR(__xludf.DUMMYFUNCTION("""COMPUTED_VALUE"""),8.0)</f>
        <v>8</v>
      </c>
      <c r="R7" s="3">
        <f>IFERROR(__xludf.DUMMYFUNCTION("""COMPUTED_VALUE"""),7.0)</f>
        <v>7</v>
      </c>
      <c r="S7" s="3">
        <f>IFERROR(__xludf.DUMMYFUNCTION("""COMPUTED_VALUE"""),7.0)</f>
        <v>7</v>
      </c>
      <c r="T7" s="3">
        <f>IFERROR(__xludf.DUMMYFUNCTION("""COMPUTED_VALUE"""),7.0)</f>
        <v>7</v>
      </c>
      <c r="U7" s="3">
        <f>IFERROR(__xludf.DUMMYFUNCTION("""COMPUTED_VALUE"""),6.0)</f>
        <v>6</v>
      </c>
    </row>
    <row r="8">
      <c r="A8" s="5">
        <v>43647.0</v>
      </c>
      <c r="B8" s="3">
        <v>11.0</v>
      </c>
      <c r="C8" s="1">
        <f>IFERROR(__xludf.DUMMYFUNCTION("QUERY('Tabla dinámica 1'!I8:Z$25,""SELECT * LIMIT 1"")"),11.0)</f>
        <v>11</v>
      </c>
      <c r="D8" s="3">
        <f>IFERROR(__xludf.DUMMYFUNCTION("""COMPUTED_VALUE"""),11.0)</f>
        <v>11</v>
      </c>
      <c r="E8" s="3">
        <f>IFERROR(__xludf.DUMMYFUNCTION("""COMPUTED_VALUE"""),11.0)</f>
        <v>11</v>
      </c>
      <c r="F8" s="3">
        <f>IFERROR(__xludf.DUMMYFUNCTION("""COMPUTED_VALUE"""),11.0)</f>
        <v>11</v>
      </c>
      <c r="G8" s="3">
        <f>IFERROR(__xludf.DUMMYFUNCTION("""COMPUTED_VALUE"""),11.0)</f>
        <v>11</v>
      </c>
      <c r="H8" s="3">
        <f>IFERROR(__xludf.DUMMYFUNCTION("""COMPUTED_VALUE"""),11.0)</f>
        <v>11</v>
      </c>
      <c r="I8" s="3">
        <f>IFERROR(__xludf.DUMMYFUNCTION("""COMPUTED_VALUE"""),10.0)</f>
        <v>10</v>
      </c>
      <c r="J8" s="3">
        <f>IFERROR(__xludf.DUMMYFUNCTION("""COMPUTED_VALUE"""),8.0)</f>
        <v>8</v>
      </c>
      <c r="K8" s="3">
        <f>IFERROR(__xludf.DUMMYFUNCTION("""COMPUTED_VALUE"""),8.0)</f>
        <v>8</v>
      </c>
      <c r="L8" s="3">
        <f>IFERROR(__xludf.DUMMYFUNCTION("""COMPUTED_VALUE"""),8.0)</f>
        <v>8</v>
      </c>
      <c r="M8" s="3">
        <f>IFERROR(__xludf.DUMMYFUNCTION("""COMPUTED_VALUE"""),7.0)</f>
        <v>7</v>
      </c>
      <c r="N8" s="3">
        <f>IFERROR(__xludf.DUMMYFUNCTION("""COMPUTED_VALUE"""),7.0)</f>
        <v>7</v>
      </c>
      <c r="O8" s="3">
        <f>IFERROR(__xludf.DUMMYFUNCTION("""COMPUTED_VALUE"""),7.0)</f>
        <v>7</v>
      </c>
      <c r="P8" s="3">
        <f>IFERROR(__xludf.DUMMYFUNCTION("""COMPUTED_VALUE"""),6.0)</f>
        <v>6</v>
      </c>
      <c r="Q8" s="3">
        <f>IFERROR(__xludf.DUMMYFUNCTION("""COMPUTED_VALUE"""),6.0)</f>
        <v>6</v>
      </c>
      <c r="R8" s="3">
        <f>IFERROR(__xludf.DUMMYFUNCTION("""COMPUTED_VALUE"""),6.0)</f>
        <v>6</v>
      </c>
      <c r="S8" s="3">
        <f>IFERROR(__xludf.DUMMYFUNCTION("""COMPUTED_VALUE"""),5.0)</f>
        <v>5</v>
      </c>
      <c r="T8" s="3">
        <f>IFERROR(__xludf.DUMMYFUNCTION("""COMPUTED_VALUE"""),5.0)</f>
        <v>5</v>
      </c>
    </row>
    <row r="9">
      <c r="A9" s="5">
        <v>43678.0</v>
      </c>
      <c r="B9" s="3">
        <v>4.0</v>
      </c>
      <c r="C9" s="1">
        <f>IFERROR(__xludf.DUMMYFUNCTION("QUERY('Tabla dinámica 1'!J9:Z$25,""SELECT * LIMIT 1"")"),4.0)</f>
        <v>4</v>
      </c>
      <c r="D9" s="3">
        <f>IFERROR(__xludf.DUMMYFUNCTION("""COMPUTED_VALUE"""),3.0)</f>
        <v>3</v>
      </c>
      <c r="E9" s="3">
        <f>IFERROR(__xludf.DUMMYFUNCTION("""COMPUTED_VALUE"""),3.0)</f>
        <v>3</v>
      </c>
      <c r="F9" s="3">
        <f>IFERROR(__xludf.DUMMYFUNCTION("""COMPUTED_VALUE"""),3.0)</f>
        <v>3</v>
      </c>
      <c r="G9" s="3">
        <f>IFERROR(__xludf.DUMMYFUNCTION("""COMPUTED_VALUE"""),3.0)</f>
        <v>3</v>
      </c>
      <c r="H9" s="3">
        <f>IFERROR(__xludf.DUMMYFUNCTION("""COMPUTED_VALUE"""),3.0)</f>
        <v>3</v>
      </c>
      <c r="I9" s="3">
        <f>IFERROR(__xludf.DUMMYFUNCTION("""COMPUTED_VALUE"""),3.0)</f>
        <v>3</v>
      </c>
      <c r="J9" s="3">
        <f>IFERROR(__xludf.DUMMYFUNCTION("""COMPUTED_VALUE"""),3.0)</f>
        <v>3</v>
      </c>
      <c r="K9" s="3">
        <f>IFERROR(__xludf.DUMMYFUNCTION("""COMPUTED_VALUE"""),3.0)</f>
        <v>3</v>
      </c>
      <c r="L9" s="3">
        <f>IFERROR(__xludf.DUMMYFUNCTION("""COMPUTED_VALUE"""),3.0)</f>
        <v>3</v>
      </c>
      <c r="M9" s="3">
        <f>IFERROR(__xludf.DUMMYFUNCTION("""COMPUTED_VALUE"""),3.0)</f>
        <v>3</v>
      </c>
      <c r="N9" s="3">
        <f>IFERROR(__xludf.DUMMYFUNCTION("""COMPUTED_VALUE"""),3.0)</f>
        <v>3</v>
      </c>
      <c r="O9" s="3">
        <f>IFERROR(__xludf.DUMMYFUNCTION("""COMPUTED_VALUE"""),3.0)</f>
        <v>3</v>
      </c>
      <c r="P9" s="3">
        <f>IFERROR(__xludf.DUMMYFUNCTION("""COMPUTED_VALUE"""),3.0)</f>
        <v>3</v>
      </c>
      <c r="Q9" s="3">
        <f>IFERROR(__xludf.DUMMYFUNCTION("""COMPUTED_VALUE"""),3.0)</f>
        <v>3</v>
      </c>
      <c r="R9" s="3">
        <f>IFERROR(__xludf.DUMMYFUNCTION("""COMPUTED_VALUE"""),3.0)</f>
        <v>3</v>
      </c>
      <c r="S9" s="3">
        <f>IFERROR(__xludf.DUMMYFUNCTION("""COMPUTED_VALUE"""),3.0)</f>
        <v>3</v>
      </c>
    </row>
    <row r="10">
      <c r="A10" s="5">
        <v>43709.0</v>
      </c>
      <c r="B10" s="3">
        <v>8.0</v>
      </c>
      <c r="C10" s="1">
        <f>IFERROR(__xludf.DUMMYFUNCTION("QUERY('Tabla dinámica 1'!K10:Z$25,""SELECT * LIMIT 1"")"),8.0)</f>
        <v>8</v>
      </c>
      <c r="D10" s="3">
        <f>IFERROR(__xludf.DUMMYFUNCTION("""COMPUTED_VALUE"""),8.0)</f>
        <v>8</v>
      </c>
      <c r="E10" s="3">
        <f>IFERROR(__xludf.DUMMYFUNCTION("""COMPUTED_VALUE"""),7.0)</f>
        <v>7</v>
      </c>
      <c r="F10" s="3">
        <f>IFERROR(__xludf.DUMMYFUNCTION("""COMPUTED_VALUE"""),7.0)</f>
        <v>7</v>
      </c>
      <c r="G10" s="3">
        <f>IFERROR(__xludf.DUMMYFUNCTION("""COMPUTED_VALUE"""),6.0)</f>
        <v>6</v>
      </c>
      <c r="H10" s="3">
        <f>IFERROR(__xludf.DUMMYFUNCTION("""COMPUTED_VALUE"""),6.0)</f>
        <v>6</v>
      </c>
      <c r="I10" s="3">
        <f>IFERROR(__xludf.DUMMYFUNCTION("""COMPUTED_VALUE"""),6.0)</f>
        <v>6</v>
      </c>
      <c r="J10" s="3">
        <f>IFERROR(__xludf.DUMMYFUNCTION("""COMPUTED_VALUE"""),6.0)</f>
        <v>6</v>
      </c>
      <c r="K10" s="3">
        <f>IFERROR(__xludf.DUMMYFUNCTION("""COMPUTED_VALUE"""),6.0)</f>
        <v>6</v>
      </c>
      <c r="L10" s="3">
        <f>IFERROR(__xludf.DUMMYFUNCTION("""COMPUTED_VALUE"""),6.0)</f>
        <v>6</v>
      </c>
      <c r="M10" s="3">
        <f>IFERROR(__xludf.DUMMYFUNCTION("""COMPUTED_VALUE"""),6.0)</f>
        <v>6</v>
      </c>
      <c r="N10" s="3">
        <f>IFERROR(__xludf.DUMMYFUNCTION("""COMPUTED_VALUE"""),6.0)</f>
        <v>6</v>
      </c>
      <c r="O10" s="3">
        <f>IFERROR(__xludf.DUMMYFUNCTION("""COMPUTED_VALUE"""),4.0)</f>
        <v>4</v>
      </c>
      <c r="P10" s="3">
        <f>IFERROR(__xludf.DUMMYFUNCTION("""COMPUTED_VALUE"""),4.0)</f>
        <v>4</v>
      </c>
      <c r="Q10" s="3">
        <f>IFERROR(__xludf.DUMMYFUNCTION("""COMPUTED_VALUE"""),4.0)</f>
        <v>4</v>
      </c>
      <c r="R10" s="3">
        <f>IFERROR(__xludf.DUMMYFUNCTION("""COMPUTED_VALUE"""),4.0)</f>
        <v>4</v>
      </c>
    </row>
    <row r="11">
      <c r="A11" s="5">
        <v>43739.0</v>
      </c>
      <c r="B11" s="3">
        <v>15.0</v>
      </c>
      <c r="C11" s="1">
        <f>IFERROR(__xludf.DUMMYFUNCTION("QUERY('Tabla dinámica 1'!L11:Z$25,""SELECT * LIMIT 1"")"),15.0)</f>
        <v>15</v>
      </c>
      <c r="D11" s="3">
        <f>IFERROR(__xludf.DUMMYFUNCTION("""COMPUTED_VALUE"""),15.0)</f>
        <v>15</v>
      </c>
      <c r="E11" s="3">
        <f>IFERROR(__xludf.DUMMYFUNCTION("""COMPUTED_VALUE"""),15.0)</f>
        <v>15</v>
      </c>
      <c r="F11" s="3">
        <f>IFERROR(__xludf.DUMMYFUNCTION("""COMPUTED_VALUE"""),15.0)</f>
        <v>15</v>
      </c>
      <c r="G11" s="3">
        <f>IFERROR(__xludf.DUMMYFUNCTION("""COMPUTED_VALUE"""),15.0)</f>
        <v>15</v>
      </c>
      <c r="H11" s="3">
        <f>IFERROR(__xludf.DUMMYFUNCTION("""COMPUTED_VALUE"""),14.0)</f>
        <v>14</v>
      </c>
      <c r="I11" s="3">
        <f>IFERROR(__xludf.DUMMYFUNCTION("""COMPUTED_VALUE"""),14.0)</f>
        <v>14</v>
      </c>
      <c r="J11" s="3">
        <f>IFERROR(__xludf.DUMMYFUNCTION("""COMPUTED_VALUE"""),14.0)</f>
        <v>14</v>
      </c>
      <c r="K11" s="3">
        <f>IFERROR(__xludf.DUMMYFUNCTION("""COMPUTED_VALUE"""),14.0)</f>
        <v>14</v>
      </c>
      <c r="L11" s="3">
        <f>IFERROR(__xludf.DUMMYFUNCTION("""COMPUTED_VALUE"""),13.0)</f>
        <v>13</v>
      </c>
      <c r="M11" s="3">
        <f>IFERROR(__xludf.DUMMYFUNCTION("""COMPUTED_VALUE"""),13.0)</f>
        <v>13</v>
      </c>
      <c r="N11" s="3">
        <f>IFERROR(__xludf.DUMMYFUNCTION("""COMPUTED_VALUE"""),13.0)</f>
        <v>13</v>
      </c>
      <c r="O11" s="3">
        <f>IFERROR(__xludf.DUMMYFUNCTION("""COMPUTED_VALUE"""),12.0)</f>
        <v>12</v>
      </c>
      <c r="P11" s="3">
        <f>IFERROR(__xludf.DUMMYFUNCTION("""COMPUTED_VALUE"""),11.0)</f>
        <v>11</v>
      </c>
      <c r="Q11" s="3">
        <f>IFERROR(__xludf.DUMMYFUNCTION("""COMPUTED_VALUE"""),11.0)</f>
        <v>11</v>
      </c>
    </row>
    <row r="12">
      <c r="A12" s="5">
        <v>43770.0</v>
      </c>
      <c r="B12" s="3">
        <v>13.0</v>
      </c>
      <c r="C12" s="1">
        <f>IFERROR(__xludf.DUMMYFUNCTION("QUERY('Tabla dinámica 1'!M12:Z$25,""SELECT * LIMIT 1"")"),13.0)</f>
        <v>13</v>
      </c>
      <c r="D12" s="3">
        <f>IFERROR(__xludf.DUMMYFUNCTION("""COMPUTED_VALUE"""),13.0)</f>
        <v>13</v>
      </c>
      <c r="E12" s="3">
        <f>IFERROR(__xludf.DUMMYFUNCTION("""COMPUTED_VALUE"""),13.0)</f>
        <v>13</v>
      </c>
      <c r="F12" s="3">
        <f>IFERROR(__xludf.DUMMYFUNCTION("""COMPUTED_VALUE"""),13.0)</f>
        <v>13</v>
      </c>
      <c r="G12" s="3">
        <f>IFERROR(__xludf.DUMMYFUNCTION("""COMPUTED_VALUE"""),13.0)</f>
        <v>13</v>
      </c>
      <c r="H12" s="3">
        <f>IFERROR(__xludf.DUMMYFUNCTION("""COMPUTED_VALUE"""),12.0)</f>
        <v>12</v>
      </c>
      <c r="I12" s="3">
        <f>IFERROR(__xludf.DUMMYFUNCTION("""COMPUTED_VALUE"""),10.0)</f>
        <v>10</v>
      </c>
      <c r="J12" s="3">
        <f>IFERROR(__xludf.DUMMYFUNCTION("""COMPUTED_VALUE"""),10.0)</f>
        <v>10</v>
      </c>
      <c r="K12" s="3">
        <f>IFERROR(__xludf.DUMMYFUNCTION("""COMPUTED_VALUE"""),10.0)</f>
        <v>10</v>
      </c>
      <c r="L12" s="3">
        <f>IFERROR(__xludf.DUMMYFUNCTION("""COMPUTED_VALUE"""),10.0)</f>
        <v>10</v>
      </c>
      <c r="M12" s="3">
        <f>IFERROR(__xludf.DUMMYFUNCTION("""COMPUTED_VALUE"""),10.0)</f>
        <v>10</v>
      </c>
      <c r="N12" s="3">
        <f>IFERROR(__xludf.DUMMYFUNCTION("""COMPUTED_VALUE"""),10.0)</f>
        <v>10</v>
      </c>
      <c r="O12" s="3">
        <f>IFERROR(__xludf.DUMMYFUNCTION("""COMPUTED_VALUE"""),10.0)</f>
        <v>10</v>
      </c>
      <c r="P12" s="3">
        <f>IFERROR(__xludf.DUMMYFUNCTION("""COMPUTED_VALUE"""),9.0)</f>
        <v>9</v>
      </c>
    </row>
    <row r="13">
      <c r="A13" s="5">
        <v>43800.0</v>
      </c>
      <c r="B13" s="3">
        <v>6.0</v>
      </c>
      <c r="C13" s="1">
        <f>IFERROR(__xludf.DUMMYFUNCTION("QUERY('Tabla dinámica 1'!N13:Z$25,""SELECT * LIMIT 1"")"),6.0)</f>
        <v>6</v>
      </c>
      <c r="D13" s="3">
        <f>IFERROR(__xludf.DUMMYFUNCTION("""COMPUTED_VALUE"""),6.0)</f>
        <v>6</v>
      </c>
      <c r="E13" s="3">
        <f>IFERROR(__xludf.DUMMYFUNCTION("""COMPUTED_VALUE"""),6.0)</f>
        <v>6</v>
      </c>
      <c r="F13" s="3">
        <f>IFERROR(__xludf.DUMMYFUNCTION("""COMPUTED_VALUE"""),6.0)</f>
        <v>6</v>
      </c>
      <c r="G13" s="3">
        <f>IFERROR(__xludf.DUMMYFUNCTION("""COMPUTED_VALUE"""),6.0)</f>
        <v>6</v>
      </c>
      <c r="H13" s="3">
        <f>IFERROR(__xludf.DUMMYFUNCTION("""COMPUTED_VALUE"""),6.0)</f>
        <v>6</v>
      </c>
      <c r="I13" s="3">
        <f>IFERROR(__xludf.DUMMYFUNCTION("""COMPUTED_VALUE"""),6.0)</f>
        <v>6</v>
      </c>
      <c r="J13" s="3">
        <f>IFERROR(__xludf.DUMMYFUNCTION("""COMPUTED_VALUE"""),6.0)</f>
        <v>6</v>
      </c>
      <c r="K13" s="3">
        <f>IFERROR(__xludf.DUMMYFUNCTION("""COMPUTED_VALUE"""),6.0)</f>
        <v>6</v>
      </c>
      <c r="L13" s="3">
        <f>IFERROR(__xludf.DUMMYFUNCTION("""COMPUTED_VALUE"""),6.0)</f>
        <v>6</v>
      </c>
      <c r="M13" s="3">
        <f>IFERROR(__xludf.DUMMYFUNCTION("""COMPUTED_VALUE"""),6.0)</f>
        <v>6</v>
      </c>
      <c r="N13" s="3">
        <f>IFERROR(__xludf.DUMMYFUNCTION("""COMPUTED_VALUE"""),6.0)</f>
        <v>6</v>
      </c>
      <c r="O13" s="3">
        <f>IFERROR(__xludf.DUMMYFUNCTION("""COMPUTED_VALUE"""),6.0)</f>
        <v>6</v>
      </c>
    </row>
    <row r="14">
      <c r="A14" s="5">
        <v>43831.0</v>
      </c>
      <c r="B14" s="3">
        <v>21.0</v>
      </c>
      <c r="C14" s="1">
        <f>IFERROR(__xludf.DUMMYFUNCTION("QUERY('Tabla dinámica 1'!O14:Z$25,""SELECT * LIMIT 1"")"),21.0)</f>
        <v>21</v>
      </c>
      <c r="D14" s="3">
        <f>IFERROR(__xludf.DUMMYFUNCTION("""COMPUTED_VALUE"""),21.0)</f>
        <v>21</v>
      </c>
      <c r="E14" s="3">
        <f>IFERROR(__xludf.DUMMYFUNCTION("""COMPUTED_VALUE"""),21.0)</f>
        <v>21</v>
      </c>
      <c r="F14" s="3">
        <f>IFERROR(__xludf.DUMMYFUNCTION("""COMPUTED_VALUE"""),21.0)</f>
        <v>21</v>
      </c>
      <c r="G14" s="3">
        <f>IFERROR(__xludf.DUMMYFUNCTION("""COMPUTED_VALUE"""),21.0)</f>
        <v>21</v>
      </c>
      <c r="H14" s="3">
        <f>IFERROR(__xludf.DUMMYFUNCTION("""COMPUTED_VALUE"""),19.0)</f>
        <v>19</v>
      </c>
      <c r="I14" s="3">
        <f>IFERROR(__xludf.DUMMYFUNCTION("""COMPUTED_VALUE"""),19.0)</f>
        <v>19</v>
      </c>
      <c r="J14" s="3">
        <f>IFERROR(__xludf.DUMMYFUNCTION("""COMPUTED_VALUE"""),19.0)</f>
        <v>19</v>
      </c>
      <c r="K14" s="3">
        <f>IFERROR(__xludf.DUMMYFUNCTION("""COMPUTED_VALUE"""),18.0)</f>
        <v>18</v>
      </c>
      <c r="L14" s="3">
        <f>IFERROR(__xludf.DUMMYFUNCTION("""COMPUTED_VALUE"""),17.0)</f>
        <v>17</v>
      </c>
      <c r="M14" s="3">
        <f>IFERROR(__xludf.DUMMYFUNCTION("""COMPUTED_VALUE"""),16.0)</f>
        <v>16</v>
      </c>
      <c r="N14" s="3">
        <f>IFERROR(__xludf.DUMMYFUNCTION("""COMPUTED_VALUE"""),14.0)</f>
        <v>14</v>
      </c>
    </row>
    <row r="15">
      <c r="A15" s="5">
        <v>43862.0</v>
      </c>
      <c r="B15" s="3">
        <v>11.0</v>
      </c>
      <c r="C15" s="1">
        <f>IFERROR(__xludf.DUMMYFUNCTION("QUERY('Tabla dinámica 1'!P15:Z$25,""SELECT * LIMIT 1"")"),11.0)</f>
        <v>11</v>
      </c>
      <c r="D15" s="3">
        <f>IFERROR(__xludf.DUMMYFUNCTION("""COMPUTED_VALUE"""),10.0)</f>
        <v>10</v>
      </c>
      <c r="E15" s="3">
        <f>IFERROR(__xludf.DUMMYFUNCTION("""COMPUTED_VALUE"""),10.0)</f>
        <v>10</v>
      </c>
      <c r="F15" s="3">
        <f>IFERROR(__xludf.DUMMYFUNCTION("""COMPUTED_VALUE"""),10.0)</f>
        <v>10</v>
      </c>
      <c r="G15" s="3">
        <f>IFERROR(__xludf.DUMMYFUNCTION("""COMPUTED_VALUE"""),10.0)</f>
        <v>10</v>
      </c>
      <c r="H15" s="3">
        <f>IFERROR(__xludf.DUMMYFUNCTION("""COMPUTED_VALUE"""),10.0)</f>
        <v>10</v>
      </c>
      <c r="I15" s="3">
        <f>IFERROR(__xludf.DUMMYFUNCTION("""COMPUTED_VALUE"""),10.0)</f>
        <v>10</v>
      </c>
      <c r="J15" s="3">
        <f>IFERROR(__xludf.DUMMYFUNCTION("""COMPUTED_VALUE"""),10.0)</f>
        <v>10</v>
      </c>
      <c r="K15" s="3">
        <f>IFERROR(__xludf.DUMMYFUNCTION("""COMPUTED_VALUE"""),10.0)</f>
        <v>10</v>
      </c>
      <c r="L15" s="3">
        <f>IFERROR(__xludf.DUMMYFUNCTION("""COMPUTED_VALUE"""),10.0)</f>
        <v>10</v>
      </c>
      <c r="M15" s="3">
        <f>IFERROR(__xludf.DUMMYFUNCTION("""COMPUTED_VALUE"""),9.0)</f>
        <v>9</v>
      </c>
    </row>
    <row r="16">
      <c r="A16" s="5">
        <v>43891.0</v>
      </c>
      <c r="B16" s="3">
        <v>11.0</v>
      </c>
      <c r="C16" s="1">
        <f>IFERROR(__xludf.DUMMYFUNCTION("QUERY('Tabla dinámica 1'!Q16:Z$25,""SELECT * LIMIT 1"")"),11.0)</f>
        <v>11</v>
      </c>
      <c r="D16" s="3">
        <f>IFERROR(__xludf.DUMMYFUNCTION("""COMPUTED_VALUE"""),11.0)</f>
        <v>11</v>
      </c>
      <c r="E16" s="3">
        <f>IFERROR(__xludf.DUMMYFUNCTION("""COMPUTED_VALUE"""),11.0)</f>
        <v>11</v>
      </c>
      <c r="F16" s="3">
        <f>IFERROR(__xludf.DUMMYFUNCTION("""COMPUTED_VALUE"""),8.0)</f>
        <v>8</v>
      </c>
      <c r="G16" s="3">
        <f>IFERROR(__xludf.DUMMYFUNCTION("""COMPUTED_VALUE"""),8.0)</f>
        <v>8</v>
      </c>
      <c r="H16" s="3">
        <f>IFERROR(__xludf.DUMMYFUNCTION("""COMPUTED_VALUE"""),6.0)</f>
        <v>6</v>
      </c>
      <c r="I16" s="3">
        <f>IFERROR(__xludf.DUMMYFUNCTION("""COMPUTED_VALUE"""),5.0)</f>
        <v>5</v>
      </c>
      <c r="J16" s="3">
        <f>IFERROR(__xludf.DUMMYFUNCTION("""COMPUTED_VALUE"""),5.0)</f>
        <v>5</v>
      </c>
      <c r="K16" s="3">
        <f>IFERROR(__xludf.DUMMYFUNCTION("""COMPUTED_VALUE"""),5.0)</f>
        <v>5</v>
      </c>
      <c r="L16" s="3">
        <f>IFERROR(__xludf.DUMMYFUNCTION("""COMPUTED_VALUE"""),5.0)</f>
        <v>5</v>
      </c>
    </row>
    <row r="17">
      <c r="A17" s="5">
        <v>43922.0</v>
      </c>
      <c r="B17" s="3">
        <v>16.0</v>
      </c>
      <c r="C17" s="1">
        <f>IFERROR(__xludf.DUMMYFUNCTION("QUERY('Tabla dinámica 1'!R17:Z$25,""SELECT * LIMIT 1"")"),16.0)</f>
        <v>16</v>
      </c>
      <c r="D17" s="3">
        <f>IFERROR(__xludf.DUMMYFUNCTION("""COMPUTED_VALUE"""),16.0)</f>
        <v>16</v>
      </c>
      <c r="E17" s="3">
        <f>IFERROR(__xludf.DUMMYFUNCTION("""COMPUTED_VALUE"""),15.0)</f>
        <v>15</v>
      </c>
      <c r="F17" s="3">
        <f>IFERROR(__xludf.DUMMYFUNCTION("""COMPUTED_VALUE"""),15.0)</f>
        <v>15</v>
      </c>
      <c r="G17" s="3">
        <f>IFERROR(__xludf.DUMMYFUNCTION("""COMPUTED_VALUE"""),15.0)</f>
        <v>15</v>
      </c>
      <c r="H17" s="3">
        <f>IFERROR(__xludf.DUMMYFUNCTION("""COMPUTED_VALUE"""),14.0)</f>
        <v>14</v>
      </c>
      <c r="I17" s="3">
        <f>IFERROR(__xludf.DUMMYFUNCTION("""COMPUTED_VALUE"""),14.0)</f>
        <v>14</v>
      </c>
      <c r="J17" s="3">
        <f>IFERROR(__xludf.DUMMYFUNCTION("""COMPUTED_VALUE"""),14.0)</f>
        <v>14</v>
      </c>
      <c r="K17" s="3">
        <f>IFERROR(__xludf.DUMMYFUNCTION("""COMPUTED_VALUE"""),14.0)</f>
        <v>14</v>
      </c>
    </row>
    <row r="18">
      <c r="A18" s="5">
        <v>43952.0</v>
      </c>
      <c r="B18" s="3">
        <v>25.0</v>
      </c>
      <c r="C18" s="1">
        <f>IFERROR(__xludf.DUMMYFUNCTION("QUERY('Tabla dinámica 1'!S18:Z$25,""SELECT * LIMIT 1"")"),25.0)</f>
        <v>25</v>
      </c>
      <c r="D18" s="3">
        <f>IFERROR(__xludf.DUMMYFUNCTION("""COMPUTED_VALUE"""),24.0)</f>
        <v>24</v>
      </c>
      <c r="E18" s="3">
        <f>IFERROR(__xludf.DUMMYFUNCTION("""COMPUTED_VALUE"""),24.0)</f>
        <v>24</v>
      </c>
      <c r="F18" s="3">
        <f>IFERROR(__xludf.DUMMYFUNCTION("""COMPUTED_VALUE"""),23.0)</f>
        <v>23</v>
      </c>
      <c r="G18" s="3">
        <f>IFERROR(__xludf.DUMMYFUNCTION("""COMPUTED_VALUE"""),19.0)</f>
        <v>19</v>
      </c>
      <c r="H18" s="3">
        <f>IFERROR(__xludf.DUMMYFUNCTION("""COMPUTED_VALUE"""),17.0)</f>
        <v>17</v>
      </c>
      <c r="I18" s="3">
        <f>IFERROR(__xludf.DUMMYFUNCTION("""COMPUTED_VALUE"""),16.0)</f>
        <v>16</v>
      </c>
      <c r="J18" s="3">
        <f>IFERROR(__xludf.DUMMYFUNCTION("""COMPUTED_VALUE"""),16.0)</f>
        <v>16</v>
      </c>
    </row>
    <row r="19">
      <c r="A19" s="5">
        <v>43983.0</v>
      </c>
      <c r="B19" s="3">
        <v>22.0</v>
      </c>
      <c r="C19" s="1">
        <f>IFERROR(__xludf.DUMMYFUNCTION("QUERY('Tabla dinámica 1'!T19:Z$25,""SELECT * LIMIT 1"")"),22.0)</f>
        <v>22</v>
      </c>
      <c r="D19" s="3">
        <f>IFERROR(__xludf.DUMMYFUNCTION("""COMPUTED_VALUE"""),22.0)</f>
        <v>22</v>
      </c>
      <c r="E19" s="3">
        <f>IFERROR(__xludf.DUMMYFUNCTION("""COMPUTED_VALUE"""),22.0)</f>
        <v>22</v>
      </c>
      <c r="F19" s="3">
        <f>IFERROR(__xludf.DUMMYFUNCTION("""COMPUTED_VALUE"""),20.0)</f>
        <v>20</v>
      </c>
      <c r="G19" s="3">
        <f>IFERROR(__xludf.DUMMYFUNCTION("""COMPUTED_VALUE"""),20.0)</f>
        <v>20</v>
      </c>
      <c r="H19" s="3">
        <f>IFERROR(__xludf.DUMMYFUNCTION("""COMPUTED_VALUE"""),19.0)</f>
        <v>19</v>
      </c>
      <c r="I19" s="3">
        <f>IFERROR(__xludf.DUMMYFUNCTION("""COMPUTED_VALUE"""),16.0)</f>
        <v>16</v>
      </c>
    </row>
    <row r="20">
      <c r="A20" s="5">
        <v>44013.0</v>
      </c>
      <c r="B20" s="3">
        <v>21.0</v>
      </c>
      <c r="C20" s="1">
        <f>IFERROR(__xludf.DUMMYFUNCTION("QUERY('Tabla dinámica 1'!U20:Z$25,""SELECT * LIMIT 1"")"),21.0)</f>
        <v>21</v>
      </c>
      <c r="D20" s="3">
        <f>IFERROR(__xludf.DUMMYFUNCTION("""COMPUTED_VALUE"""),21.0)</f>
        <v>21</v>
      </c>
      <c r="E20" s="3">
        <f>IFERROR(__xludf.DUMMYFUNCTION("""COMPUTED_VALUE"""),20.0)</f>
        <v>20</v>
      </c>
      <c r="F20" s="3">
        <f>IFERROR(__xludf.DUMMYFUNCTION("""COMPUTED_VALUE"""),20.0)</f>
        <v>20</v>
      </c>
      <c r="G20" s="3">
        <f>IFERROR(__xludf.DUMMYFUNCTION("""COMPUTED_VALUE"""),18.0)</f>
        <v>18</v>
      </c>
      <c r="H20" s="3">
        <f>IFERROR(__xludf.DUMMYFUNCTION("""COMPUTED_VALUE"""),18.0)</f>
        <v>18</v>
      </c>
    </row>
    <row r="21">
      <c r="A21" s="5">
        <v>44044.0</v>
      </c>
      <c r="B21" s="3">
        <v>27.0</v>
      </c>
      <c r="C21" s="1">
        <f>IFERROR(__xludf.DUMMYFUNCTION("QUERY('Tabla dinámica 1'!V21:Z$25,""SELECT * LIMIT 1"")"),27.0)</f>
        <v>27</v>
      </c>
      <c r="D21" s="3">
        <f>IFERROR(__xludf.DUMMYFUNCTION("""COMPUTED_VALUE"""),27.0)</f>
        <v>27</v>
      </c>
      <c r="E21" s="3">
        <f>IFERROR(__xludf.DUMMYFUNCTION("""COMPUTED_VALUE"""),27.0)</f>
        <v>27</v>
      </c>
      <c r="F21" s="3">
        <f>IFERROR(__xludf.DUMMYFUNCTION("""COMPUTED_VALUE"""),25.0)</f>
        <v>25</v>
      </c>
      <c r="G21" s="3">
        <f>IFERROR(__xludf.DUMMYFUNCTION("""COMPUTED_VALUE"""),22.0)</f>
        <v>22</v>
      </c>
    </row>
    <row r="22">
      <c r="A22" s="5">
        <v>44075.0</v>
      </c>
      <c r="B22" s="3">
        <v>5.0</v>
      </c>
      <c r="C22" s="1">
        <f>IFERROR(__xludf.DUMMYFUNCTION("QUERY('Tabla dinámica 1'!W22:Z$25,""SELECT * LIMIT 1"")"),5.0)</f>
        <v>5</v>
      </c>
      <c r="D22" s="3">
        <f>IFERROR(__xludf.DUMMYFUNCTION("""COMPUTED_VALUE"""),5.0)</f>
        <v>5</v>
      </c>
      <c r="E22" s="3">
        <f>IFERROR(__xludf.DUMMYFUNCTION("""COMPUTED_VALUE"""),5.0)</f>
        <v>5</v>
      </c>
      <c r="F22" s="3">
        <f>IFERROR(__xludf.DUMMYFUNCTION("""COMPUTED_VALUE"""),5.0)</f>
        <v>5</v>
      </c>
    </row>
    <row r="23">
      <c r="A23" s="5">
        <v>44105.0</v>
      </c>
      <c r="B23" s="3">
        <v>12.0</v>
      </c>
      <c r="C23" s="1">
        <f>IFERROR(__xludf.DUMMYFUNCTION("QUERY('Tabla dinámica 1'!X23:Z$25,""SELECT * LIMIT 1"")"),12.0)</f>
        <v>12</v>
      </c>
      <c r="D23" s="3">
        <f>IFERROR(__xludf.DUMMYFUNCTION("""COMPUTED_VALUE"""),12.0)</f>
        <v>12</v>
      </c>
      <c r="E23" s="3">
        <f>IFERROR(__xludf.DUMMYFUNCTION("""COMPUTED_VALUE"""),12.0)</f>
        <v>12</v>
      </c>
    </row>
    <row r="24">
      <c r="A24" s="5">
        <v>44136.0</v>
      </c>
      <c r="B24" s="3">
        <v>10.0</v>
      </c>
      <c r="C24" s="1">
        <f>IFERROR(__xludf.DUMMYFUNCTION("QUERY('Tabla dinámica 1'!Y24:Z$25,""SELECT * LIMIT 1"")"),10.0)</f>
        <v>10</v>
      </c>
      <c r="D24" s="3">
        <f>IFERROR(__xludf.DUMMYFUNCTION("""COMPUTED_VALUE"""),10.0)</f>
        <v>10</v>
      </c>
    </row>
    <row r="25">
      <c r="A25" s="5">
        <v>44166.0</v>
      </c>
      <c r="B25" s="3">
        <v>16.0</v>
      </c>
      <c r="C25" s="1">
        <f>IFERROR(__xludf.DUMMYFUNCTION("QUERY('Tabla dinámica 1'!Z$25:Z25,""SELECT * LIMIT 1"")"),16.0)</f>
        <v>16</v>
      </c>
    </row>
    <row r="26">
      <c r="A26" s="3" t="s">
        <v>361</v>
      </c>
      <c r="B26" s="3">
        <v>330.0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.38"/>
  </cols>
  <sheetData>
    <row r="1">
      <c r="A1" s="6" t="s">
        <v>2</v>
      </c>
      <c r="B1" s="6" t="s">
        <v>336</v>
      </c>
      <c r="C1" s="7" t="s">
        <v>362</v>
      </c>
      <c r="D1" s="7" t="s">
        <v>363</v>
      </c>
      <c r="E1" s="7" t="s">
        <v>364</v>
      </c>
      <c r="F1" s="7" t="s">
        <v>365</v>
      </c>
      <c r="G1" s="7" t="s">
        <v>366</v>
      </c>
      <c r="H1" s="7" t="s">
        <v>367</v>
      </c>
      <c r="I1" s="7" t="s">
        <v>368</v>
      </c>
      <c r="J1" s="7" t="s">
        <v>369</v>
      </c>
      <c r="K1" s="7" t="s">
        <v>370</v>
      </c>
      <c r="L1" s="7" t="s">
        <v>371</v>
      </c>
      <c r="M1" s="7" t="s">
        <v>372</v>
      </c>
      <c r="N1" s="8" t="s">
        <v>373</v>
      </c>
      <c r="O1" s="7" t="s">
        <v>374</v>
      </c>
      <c r="P1" s="7" t="s">
        <v>375</v>
      </c>
      <c r="Q1" s="7" t="s">
        <v>376</v>
      </c>
      <c r="R1" s="7" t="s">
        <v>377</v>
      </c>
      <c r="S1" s="7" t="s">
        <v>378</v>
      </c>
      <c r="T1" s="7" t="s">
        <v>379</v>
      </c>
      <c r="U1" s="7" t="s">
        <v>380</v>
      </c>
      <c r="V1" s="7" t="s">
        <v>381</v>
      </c>
      <c r="W1" s="7" t="s">
        <v>382</v>
      </c>
      <c r="X1" s="7" t="s">
        <v>383</v>
      </c>
      <c r="Y1" s="7" t="s">
        <v>384</v>
      </c>
      <c r="Z1" s="8" t="s">
        <v>385</v>
      </c>
      <c r="AA1" s="1"/>
      <c r="AB1" s="1"/>
      <c r="AC1" s="8" t="s">
        <v>386</v>
      </c>
      <c r="AD1" s="9" t="s">
        <v>387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>
      <c r="A2" s="5">
        <v>43466.0</v>
      </c>
      <c r="B2" s="3">
        <v>11.0</v>
      </c>
      <c r="C2" s="10">
        <f>'Hoja 2'!C2/B2</f>
        <v>1</v>
      </c>
      <c r="D2" s="10">
        <f>'Hoja 2'!D2/B2</f>
        <v>1</v>
      </c>
      <c r="E2" s="10">
        <f>'Hoja 2'!E2/$B2</f>
        <v>0.9090909091</v>
      </c>
      <c r="F2" s="10">
        <f>'Hoja 2'!F2/$B2</f>
        <v>0.9090909091</v>
      </c>
      <c r="G2" s="10">
        <f>'Hoja 2'!G2/$B2</f>
        <v>0.9090909091</v>
      </c>
      <c r="H2" s="10">
        <f>'Hoja 2'!H2/$B2</f>
        <v>0.9090909091</v>
      </c>
      <c r="I2" s="10">
        <f>'Hoja 2'!I2/$B2</f>
        <v>0.9090909091</v>
      </c>
      <c r="J2" s="10">
        <f>'Hoja 2'!J2/$B2</f>
        <v>0.8181818182</v>
      </c>
      <c r="K2" s="10">
        <f>'Hoja 2'!K2/$B2</f>
        <v>0.7272727273</v>
      </c>
      <c r="L2" s="10">
        <f>'Hoja 2'!L2/$B2</f>
        <v>0.7272727273</v>
      </c>
      <c r="M2" s="10">
        <f>'Hoja 2'!M2/$B2</f>
        <v>0.7272727273</v>
      </c>
      <c r="N2" s="10">
        <f>'Hoja 2'!N2/$B2</f>
        <v>0.7272727273</v>
      </c>
      <c r="O2" s="10">
        <f>'Hoja 2'!O2/$B2</f>
        <v>0.7272727273</v>
      </c>
      <c r="P2" s="10">
        <f>'Hoja 2'!P2/$B2</f>
        <v>0.7272727273</v>
      </c>
      <c r="Q2" s="10">
        <f>'Hoja 2'!Q2/$B2</f>
        <v>0.7272727273</v>
      </c>
      <c r="R2" s="10">
        <f>'Hoja 2'!R2/$B2</f>
        <v>0.7272727273</v>
      </c>
      <c r="S2" s="10">
        <f>'Hoja 2'!S2/$B2</f>
        <v>0.7272727273</v>
      </c>
      <c r="T2" s="10">
        <f>'Hoja 2'!T2/$B2</f>
        <v>0.7272727273</v>
      </c>
      <c r="U2" s="10">
        <f>'Hoja 2'!U2/$B2</f>
        <v>0.7272727273</v>
      </c>
      <c r="V2" s="10">
        <f>'Hoja 2'!V2/$B2</f>
        <v>0.7272727273</v>
      </c>
      <c r="W2" s="10">
        <f>'Hoja 2'!W2/$B2</f>
        <v>0.6363636364</v>
      </c>
      <c r="X2" s="10">
        <f>'Hoja 2'!X2/$B2</f>
        <v>0.6363636364</v>
      </c>
      <c r="Y2" s="10">
        <f>'Hoja 2'!Y2/$B2</f>
        <v>0.6363636364</v>
      </c>
      <c r="Z2" s="10">
        <f>'Hoja 2'!Z2/$B2</f>
        <v>0.6363636364</v>
      </c>
      <c r="AC2" s="9" t="s">
        <v>362</v>
      </c>
      <c r="AD2" s="11">
        <v>1.0</v>
      </c>
      <c r="AE2" s="11"/>
    </row>
    <row r="3">
      <c r="A3" s="5">
        <v>43497.0</v>
      </c>
      <c r="B3" s="3">
        <v>13.0</v>
      </c>
      <c r="C3" s="10">
        <f>'Hoja 2'!C3/B3</f>
        <v>1</v>
      </c>
      <c r="D3" s="10">
        <f>'Hoja 2'!D3/B3</f>
        <v>1</v>
      </c>
      <c r="E3" s="10">
        <f>'Hoja 2'!E3/$B3</f>
        <v>0.9230769231</v>
      </c>
      <c r="F3" s="10">
        <f>'Hoja 2'!F3/$B3</f>
        <v>0.8461538462</v>
      </c>
      <c r="G3" s="10">
        <f>'Hoja 2'!G3/$B3</f>
        <v>0.7692307692</v>
      </c>
      <c r="H3" s="10">
        <f>'Hoja 2'!H3/$B3</f>
        <v>0.7692307692</v>
      </c>
      <c r="I3" s="10">
        <f>'Hoja 2'!I3/$B3</f>
        <v>0.7692307692</v>
      </c>
      <c r="J3" s="10">
        <f>'Hoja 2'!J3/$B3</f>
        <v>0.7692307692</v>
      </c>
      <c r="K3" s="10">
        <f>'Hoja 2'!K3/$B3</f>
        <v>0.6923076923</v>
      </c>
      <c r="L3" s="10">
        <f>'Hoja 2'!L3/$B3</f>
        <v>0.6153846154</v>
      </c>
      <c r="M3" s="10">
        <f>'Hoja 2'!M3/$B3</f>
        <v>0.6153846154</v>
      </c>
      <c r="N3" s="10">
        <f>'Hoja 2'!N3/$B3</f>
        <v>0.6153846154</v>
      </c>
      <c r="O3" s="10">
        <f>'Hoja 2'!O3/$B3</f>
        <v>0.6153846154</v>
      </c>
      <c r="P3" s="10">
        <f>'Hoja 2'!P3/$B3</f>
        <v>0.6153846154</v>
      </c>
      <c r="Q3" s="10">
        <f>'Hoja 2'!Q3/$B3</f>
        <v>0.6153846154</v>
      </c>
      <c r="R3" s="10">
        <f>'Hoja 2'!R3/$B3</f>
        <v>0.6153846154</v>
      </c>
      <c r="S3" s="10">
        <f>'Hoja 2'!S3/$B3</f>
        <v>0.6153846154</v>
      </c>
      <c r="T3" s="10">
        <f>'Hoja 2'!T3/$B3</f>
        <v>0.6153846154</v>
      </c>
      <c r="U3" s="10">
        <f>'Hoja 2'!U3/$B3</f>
        <v>0.6153846154</v>
      </c>
      <c r="V3" s="10">
        <f>'Hoja 2'!V3/$B3</f>
        <v>0.6153846154</v>
      </c>
      <c r="W3" s="10">
        <f>'Hoja 2'!W3/$B3</f>
        <v>0.6153846154</v>
      </c>
      <c r="X3" s="10">
        <f>'Hoja 2'!X3/$B3</f>
        <v>0.6153846154</v>
      </c>
      <c r="Y3" s="10">
        <f>'Hoja 2'!Y3/$B3</f>
        <v>0.6153846154</v>
      </c>
      <c r="Z3" s="10"/>
      <c r="AC3" s="9" t="s">
        <v>363</v>
      </c>
      <c r="AD3" s="12">
        <v>0.9834387351778655</v>
      </c>
      <c r="AE3" s="12"/>
    </row>
    <row r="4">
      <c r="A4" s="5">
        <v>43525.0</v>
      </c>
      <c r="B4" s="3">
        <v>13.0</v>
      </c>
      <c r="C4" s="10">
        <f>'Hoja 2'!C4/B4</f>
        <v>1</v>
      </c>
      <c r="D4" s="10">
        <f>'Hoja 2'!D4/B4</f>
        <v>1</v>
      </c>
      <c r="E4" s="10">
        <f>'Hoja 2'!E4/$B4</f>
        <v>1</v>
      </c>
      <c r="F4" s="10">
        <f>'Hoja 2'!F4/$B4</f>
        <v>1</v>
      </c>
      <c r="G4" s="10">
        <f>'Hoja 2'!G4/$B4</f>
        <v>1</v>
      </c>
      <c r="H4" s="10">
        <f>'Hoja 2'!H4/$B4</f>
        <v>1</v>
      </c>
      <c r="I4" s="10">
        <f>'Hoja 2'!I4/$B4</f>
        <v>0.9230769231</v>
      </c>
      <c r="J4" s="10">
        <f>'Hoja 2'!J4/$B4</f>
        <v>0.8461538462</v>
      </c>
      <c r="K4" s="10">
        <f>'Hoja 2'!K4/$B4</f>
        <v>0.8461538462</v>
      </c>
      <c r="L4" s="10">
        <f>'Hoja 2'!L4/$B4</f>
        <v>0.8461538462</v>
      </c>
      <c r="M4" s="10">
        <f>'Hoja 2'!M4/$B4</f>
        <v>0.8461538462</v>
      </c>
      <c r="N4" s="10">
        <f>'Hoja 2'!N4/$B4</f>
        <v>0.8461538462</v>
      </c>
      <c r="O4" s="10">
        <f>'Hoja 2'!O4/$B4</f>
        <v>0.7692307692</v>
      </c>
      <c r="P4" s="10">
        <f>'Hoja 2'!P4/$B4</f>
        <v>0.7692307692</v>
      </c>
      <c r="Q4" s="10">
        <f>'Hoja 2'!Q4/$B4</f>
        <v>0.5384615385</v>
      </c>
      <c r="R4" s="10">
        <f>'Hoja 2'!R4/$B4</f>
        <v>0.4615384615</v>
      </c>
      <c r="S4" s="10">
        <f>'Hoja 2'!S4/$B4</f>
        <v>0.4615384615</v>
      </c>
      <c r="T4" s="10">
        <f>'Hoja 2'!T4/$B4</f>
        <v>0.4615384615</v>
      </c>
      <c r="U4" s="10">
        <f>'Hoja 2'!U4/$B4</f>
        <v>0.3846153846</v>
      </c>
      <c r="V4" s="10">
        <f>'Hoja 2'!V4/$B4</f>
        <v>0.3076923077</v>
      </c>
      <c r="W4" s="10">
        <f>'Hoja 2'!W4/$B4</f>
        <v>0.3076923077</v>
      </c>
      <c r="X4" s="10">
        <f>'Hoja 2'!X4/$B4</f>
        <v>0.3076923077</v>
      </c>
      <c r="Y4" s="10"/>
      <c r="Z4" s="10"/>
      <c r="AC4" s="9" t="s">
        <v>364</v>
      </c>
      <c r="AD4" s="12">
        <v>0.9613396830442285</v>
      </c>
      <c r="AE4" s="12"/>
    </row>
    <row r="5">
      <c r="A5" s="5">
        <v>43556.0</v>
      </c>
      <c r="B5" s="3">
        <v>15.0</v>
      </c>
      <c r="C5" s="10">
        <f>'Hoja 2'!C5/B5</f>
        <v>1</v>
      </c>
      <c r="D5" s="10">
        <f>'Hoja 2'!D5/B5</f>
        <v>1</v>
      </c>
      <c r="E5" s="10">
        <f>'Hoja 2'!E5/$B5</f>
        <v>0.9333333333</v>
      </c>
      <c r="F5" s="10">
        <f>'Hoja 2'!F5/$B5</f>
        <v>0.9333333333</v>
      </c>
      <c r="G5" s="10">
        <f>'Hoja 2'!G5/$B5</f>
        <v>0.8666666667</v>
      </c>
      <c r="H5" s="10">
        <f>'Hoja 2'!H5/$B5</f>
        <v>0.8</v>
      </c>
      <c r="I5" s="10">
        <f>'Hoja 2'!I5/$B5</f>
        <v>0.8</v>
      </c>
      <c r="J5" s="10">
        <f>'Hoja 2'!J5/$B5</f>
        <v>0.7333333333</v>
      </c>
      <c r="K5" s="10">
        <f>'Hoja 2'!K5/$B5</f>
        <v>0.7333333333</v>
      </c>
      <c r="L5" s="10">
        <f>'Hoja 2'!L5/$B5</f>
        <v>0.6</v>
      </c>
      <c r="M5" s="10">
        <f>'Hoja 2'!M5/$B5</f>
        <v>0.6</v>
      </c>
      <c r="N5" s="10">
        <f>'Hoja 2'!N5/$B5</f>
        <v>0.6</v>
      </c>
      <c r="O5" s="10">
        <f>'Hoja 2'!O5/$B5</f>
        <v>0.4666666667</v>
      </c>
      <c r="P5" s="10">
        <f>'Hoja 2'!P5/$B5</f>
        <v>0.4666666667</v>
      </c>
      <c r="Q5" s="10">
        <f>'Hoja 2'!Q5/$B5</f>
        <v>0.4666666667</v>
      </c>
      <c r="R5" s="10">
        <f>'Hoja 2'!R5/$B5</f>
        <v>0.4666666667</v>
      </c>
      <c r="S5" s="10">
        <f>'Hoja 2'!S5/$B5</f>
        <v>0.4666666667</v>
      </c>
      <c r="T5" s="10">
        <f>'Hoja 2'!T5/$B5</f>
        <v>0.4666666667</v>
      </c>
      <c r="U5" s="10">
        <f>'Hoja 2'!U5/$B5</f>
        <v>0.4666666667</v>
      </c>
      <c r="V5" s="10">
        <f>'Hoja 2'!V5/$B5</f>
        <v>0.4666666667</v>
      </c>
      <c r="W5" s="10">
        <f>'Hoja 2'!W5/$B5</f>
        <v>0.4666666667</v>
      </c>
      <c r="X5" s="10"/>
      <c r="Y5" s="10"/>
      <c r="Z5" s="10"/>
      <c r="AC5" s="9" t="s">
        <v>365</v>
      </c>
      <c r="AD5" s="12">
        <v>0.9250955878336831</v>
      </c>
      <c r="AE5" s="12"/>
    </row>
    <row r="6">
      <c r="A6" s="5">
        <v>43586.0</v>
      </c>
      <c r="B6" s="3">
        <v>13.0</v>
      </c>
      <c r="C6" s="10">
        <f>'Hoja 2'!C6/B6</f>
        <v>1</v>
      </c>
      <c r="D6" s="10">
        <f>'Hoja 2'!D6/B6</f>
        <v>1</v>
      </c>
      <c r="E6" s="10">
        <f>'Hoja 2'!E6/$B6</f>
        <v>1</v>
      </c>
      <c r="F6" s="10">
        <f>'Hoja 2'!F6/$B6</f>
        <v>0.9230769231</v>
      </c>
      <c r="G6" s="10">
        <f>'Hoja 2'!G6/$B6</f>
        <v>0.8461538462</v>
      </c>
      <c r="H6" s="10">
        <f>'Hoja 2'!H6/$B6</f>
        <v>0.7692307692</v>
      </c>
      <c r="I6" s="10">
        <f>'Hoja 2'!I6/$B6</f>
        <v>0.7692307692</v>
      </c>
      <c r="J6" s="10">
        <f>'Hoja 2'!J6/$B6</f>
        <v>0.7692307692</v>
      </c>
      <c r="K6" s="10">
        <f>'Hoja 2'!K6/$B6</f>
        <v>0.7692307692</v>
      </c>
      <c r="L6" s="10">
        <f>'Hoja 2'!L6/$B6</f>
        <v>0.6923076923</v>
      </c>
      <c r="M6" s="10">
        <f>'Hoja 2'!M6/$B6</f>
        <v>0.6923076923</v>
      </c>
      <c r="N6" s="10">
        <f>'Hoja 2'!N6/$B6</f>
        <v>0.6923076923</v>
      </c>
      <c r="O6" s="10">
        <f>'Hoja 2'!O6/$B6</f>
        <v>0.6153846154</v>
      </c>
      <c r="P6" s="10">
        <f>'Hoja 2'!P6/$B6</f>
        <v>0.6153846154</v>
      </c>
      <c r="Q6" s="10">
        <f>'Hoja 2'!Q6/$B6</f>
        <v>0.4615384615</v>
      </c>
      <c r="R6" s="10">
        <f>'Hoja 2'!R6/$B6</f>
        <v>0.4615384615</v>
      </c>
      <c r="S6" s="10">
        <f>'Hoja 2'!S6/$B6</f>
        <v>0.4615384615</v>
      </c>
      <c r="T6" s="10">
        <f>'Hoja 2'!T6/$B6</f>
        <v>0.4615384615</v>
      </c>
      <c r="U6" s="10">
        <f>'Hoja 2'!U6/$B6</f>
        <v>0.4615384615</v>
      </c>
      <c r="V6" s="10">
        <f>'Hoja 2'!V6/$B6</f>
        <v>0.4615384615</v>
      </c>
      <c r="W6" s="10"/>
      <c r="X6" s="10"/>
      <c r="Y6" s="10"/>
      <c r="Z6" s="10"/>
      <c r="AC6" s="9" t="s">
        <v>366</v>
      </c>
      <c r="AD6" s="12">
        <v>0.8857572658822658</v>
      </c>
      <c r="AE6" s="12"/>
    </row>
    <row r="7">
      <c r="A7" s="5">
        <v>43617.0</v>
      </c>
      <c r="B7" s="3">
        <v>11.0</v>
      </c>
      <c r="C7" s="10">
        <f>'Hoja 2'!C7/B7</f>
        <v>1</v>
      </c>
      <c r="D7" s="10">
        <f>'Hoja 2'!D7/B7</f>
        <v>1</v>
      </c>
      <c r="E7" s="10">
        <f>'Hoja 2'!E7/$B7</f>
        <v>1</v>
      </c>
      <c r="F7" s="10">
        <f>'Hoja 2'!F7/$B7</f>
        <v>0.9090909091</v>
      </c>
      <c r="G7" s="10">
        <f>'Hoja 2'!G7/$B7</f>
        <v>0.9090909091</v>
      </c>
      <c r="H7" s="10">
        <f>'Hoja 2'!H7/$B7</f>
        <v>0.9090909091</v>
      </c>
      <c r="I7" s="10">
        <f>'Hoja 2'!I7/$B7</f>
        <v>0.8181818182</v>
      </c>
      <c r="J7" s="10">
        <f>'Hoja 2'!J7/$B7</f>
        <v>0.8181818182</v>
      </c>
      <c r="K7" s="10">
        <f>'Hoja 2'!K7/$B7</f>
        <v>0.7272727273</v>
      </c>
      <c r="L7" s="10">
        <f>'Hoja 2'!L7/$B7</f>
        <v>0.7272727273</v>
      </c>
      <c r="M7" s="10">
        <f>'Hoja 2'!M7/$B7</f>
        <v>0.7272727273</v>
      </c>
      <c r="N7" s="10">
        <f>'Hoja 2'!N7/$B7</f>
        <v>0.7272727273</v>
      </c>
      <c r="O7" s="10">
        <f>'Hoja 2'!O7/$B7</f>
        <v>0.7272727273</v>
      </c>
      <c r="P7" s="10">
        <f>'Hoja 2'!P7/$B7</f>
        <v>0.7272727273</v>
      </c>
      <c r="Q7" s="10">
        <f>'Hoja 2'!Q7/$B7</f>
        <v>0.7272727273</v>
      </c>
      <c r="R7" s="10">
        <f>'Hoja 2'!R7/$B7</f>
        <v>0.6363636364</v>
      </c>
      <c r="S7" s="10">
        <f>'Hoja 2'!S7/$B7</f>
        <v>0.6363636364</v>
      </c>
      <c r="T7" s="10">
        <f>'Hoja 2'!T7/$B7</f>
        <v>0.6363636364</v>
      </c>
      <c r="U7" s="10">
        <f>'Hoja 2'!U7/$B7</f>
        <v>0.5454545455</v>
      </c>
      <c r="V7" s="10"/>
      <c r="W7" s="10"/>
      <c r="X7" s="10"/>
      <c r="Y7" s="10"/>
      <c r="Z7" s="10"/>
      <c r="AC7" s="9" t="s">
        <v>367</v>
      </c>
      <c r="AD7" s="12">
        <v>0.8499021154284311</v>
      </c>
      <c r="AE7" s="12"/>
    </row>
    <row r="8">
      <c r="A8" s="5">
        <v>43647.0</v>
      </c>
      <c r="B8" s="3">
        <v>11.0</v>
      </c>
      <c r="C8" s="10">
        <f>'Hoja 2'!C8/B8</f>
        <v>1</v>
      </c>
      <c r="D8" s="10">
        <f>'Hoja 2'!D8/B8</f>
        <v>1</v>
      </c>
      <c r="E8" s="10">
        <f>'Hoja 2'!E8/$B8</f>
        <v>1</v>
      </c>
      <c r="F8" s="10">
        <f>'Hoja 2'!F8/$B8</f>
        <v>1</v>
      </c>
      <c r="G8" s="10">
        <f>'Hoja 2'!G8/$B8</f>
        <v>1</v>
      </c>
      <c r="H8" s="10">
        <f>'Hoja 2'!H8/$B8</f>
        <v>1</v>
      </c>
      <c r="I8" s="10">
        <f>'Hoja 2'!I8/$B8</f>
        <v>0.9090909091</v>
      </c>
      <c r="J8" s="10">
        <f>'Hoja 2'!J8/$B8</f>
        <v>0.7272727273</v>
      </c>
      <c r="K8" s="10">
        <f>'Hoja 2'!K8/$B8</f>
        <v>0.7272727273</v>
      </c>
      <c r="L8" s="10">
        <f>'Hoja 2'!L8/$B8</f>
        <v>0.7272727273</v>
      </c>
      <c r="M8" s="10">
        <f>'Hoja 2'!M8/$B8</f>
        <v>0.6363636364</v>
      </c>
      <c r="N8" s="10">
        <f>'Hoja 2'!N8/$B8</f>
        <v>0.6363636364</v>
      </c>
      <c r="O8" s="10">
        <f>'Hoja 2'!O8/$B8</f>
        <v>0.6363636364</v>
      </c>
      <c r="P8" s="10">
        <f>'Hoja 2'!P8/$B8</f>
        <v>0.5454545455</v>
      </c>
      <c r="Q8" s="10">
        <f>'Hoja 2'!Q8/$B8</f>
        <v>0.5454545455</v>
      </c>
      <c r="R8" s="10">
        <f>'Hoja 2'!R8/$B8</f>
        <v>0.5454545455</v>
      </c>
      <c r="S8" s="10">
        <f>'Hoja 2'!S8/$B8</f>
        <v>0.4545454545</v>
      </c>
      <c r="T8" s="10">
        <f>'Hoja 2'!T8/$B8</f>
        <v>0.4545454545</v>
      </c>
      <c r="U8" s="10"/>
      <c r="V8" s="10"/>
      <c r="W8" s="10"/>
      <c r="X8" s="10"/>
      <c r="Y8" s="10"/>
      <c r="Z8" s="10"/>
      <c r="AC8" s="9" t="s">
        <v>368</v>
      </c>
      <c r="AD8" s="12">
        <v>0.8117298442298443</v>
      </c>
      <c r="AE8" s="12"/>
    </row>
    <row r="9">
      <c r="A9" s="5">
        <v>43678.0</v>
      </c>
      <c r="B9" s="3">
        <v>4.0</v>
      </c>
      <c r="C9" s="10">
        <f>'Hoja 2'!C9/B9</f>
        <v>1</v>
      </c>
      <c r="D9" s="10">
        <f>'Hoja 2'!D9/B9</f>
        <v>0.75</v>
      </c>
      <c r="E9" s="10">
        <f>'Hoja 2'!E9/$B9</f>
        <v>0.75</v>
      </c>
      <c r="F9" s="10">
        <f>'Hoja 2'!F9/$B9</f>
        <v>0.75</v>
      </c>
      <c r="G9" s="10">
        <f>'Hoja 2'!G9/$B9</f>
        <v>0.75</v>
      </c>
      <c r="H9" s="10">
        <f>'Hoja 2'!H9/$B9</f>
        <v>0.75</v>
      </c>
      <c r="I9" s="10">
        <f>'Hoja 2'!I9/$B9</f>
        <v>0.75</v>
      </c>
      <c r="J9" s="10">
        <f>'Hoja 2'!J9/$B9</f>
        <v>0.75</v>
      </c>
      <c r="K9" s="10">
        <f>'Hoja 2'!K9/$B9</f>
        <v>0.75</v>
      </c>
      <c r="L9" s="10">
        <f>'Hoja 2'!L9/$B9</f>
        <v>0.75</v>
      </c>
      <c r="M9" s="10">
        <f>'Hoja 2'!M9/$B9</f>
        <v>0.75</v>
      </c>
      <c r="N9" s="10">
        <f>'Hoja 2'!N9/$B9</f>
        <v>0.75</v>
      </c>
      <c r="O9" s="10">
        <f>'Hoja 2'!O9/$B9</f>
        <v>0.75</v>
      </c>
      <c r="P9" s="10">
        <f>'Hoja 2'!P9/$B9</f>
        <v>0.75</v>
      </c>
      <c r="Q9" s="10">
        <f>'Hoja 2'!Q9/$B9</f>
        <v>0.75</v>
      </c>
      <c r="R9" s="10">
        <f>'Hoja 2'!R9/$B9</f>
        <v>0.75</v>
      </c>
      <c r="S9" s="10">
        <f>'Hoja 2'!S9/$B9</f>
        <v>0.75</v>
      </c>
      <c r="T9" s="10"/>
      <c r="U9" s="10"/>
      <c r="V9" s="10"/>
      <c r="W9" s="10"/>
      <c r="X9" s="10"/>
      <c r="Y9" s="10"/>
      <c r="Z9" s="10"/>
      <c r="AC9" s="9" t="s">
        <v>369</v>
      </c>
      <c r="AD9" s="12">
        <v>0.792208673679262</v>
      </c>
      <c r="AE9" s="12"/>
    </row>
    <row r="10">
      <c r="A10" s="5">
        <v>43709.0</v>
      </c>
      <c r="B10" s="3">
        <v>8.0</v>
      </c>
      <c r="C10" s="10">
        <f>'Hoja 2'!C10/B10</f>
        <v>1</v>
      </c>
      <c r="D10" s="10">
        <f>'Hoja 2'!D10/B10</f>
        <v>1</v>
      </c>
      <c r="E10" s="10">
        <f>'Hoja 2'!E10/$B10</f>
        <v>0.875</v>
      </c>
      <c r="F10" s="10">
        <f>'Hoja 2'!F10/$B10</f>
        <v>0.875</v>
      </c>
      <c r="G10" s="10">
        <f>'Hoja 2'!G10/$B10</f>
        <v>0.75</v>
      </c>
      <c r="H10" s="10">
        <f>'Hoja 2'!H10/$B10</f>
        <v>0.75</v>
      </c>
      <c r="I10" s="10">
        <f>'Hoja 2'!I10/$B10</f>
        <v>0.75</v>
      </c>
      <c r="J10" s="10">
        <f>'Hoja 2'!J10/$B10</f>
        <v>0.75</v>
      </c>
      <c r="K10" s="10">
        <f>'Hoja 2'!K10/$B10</f>
        <v>0.75</v>
      </c>
      <c r="L10" s="10">
        <f>'Hoja 2'!L10/$B10</f>
        <v>0.75</v>
      </c>
      <c r="M10" s="10">
        <f>'Hoja 2'!M10/$B10</f>
        <v>0.75</v>
      </c>
      <c r="N10" s="10">
        <f>'Hoja 2'!N10/$B10</f>
        <v>0.75</v>
      </c>
      <c r="O10" s="10">
        <f>'Hoja 2'!O10/$B10</f>
        <v>0.5</v>
      </c>
      <c r="P10" s="10">
        <f>'Hoja 2'!P10/$B10</f>
        <v>0.5</v>
      </c>
      <c r="Q10" s="10">
        <f>'Hoja 2'!Q10/$B10</f>
        <v>0.5</v>
      </c>
      <c r="R10" s="10">
        <f>'Hoja 2'!R10/$B10</f>
        <v>0.5</v>
      </c>
      <c r="S10" s="10"/>
      <c r="T10" s="10"/>
      <c r="U10" s="10"/>
      <c r="V10" s="10"/>
      <c r="W10" s="10"/>
      <c r="X10" s="10"/>
      <c r="Y10" s="10"/>
      <c r="Z10" s="10"/>
      <c r="AC10" s="9" t="s">
        <v>370</v>
      </c>
      <c r="AD10" s="12">
        <v>0.7825741966366967</v>
      </c>
      <c r="AE10" s="12"/>
    </row>
    <row r="11">
      <c r="A11" s="5">
        <v>43739.0</v>
      </c>
      <c r="B11" s="3">
        <v>15.0</v>
      </c>
      <c r="C11" s="10">
        <f>'Hoja 2'!C11/B11</f>
        <v>1</v>
      </c>
      <c r="D11" s="10">
        <f>'Hoja 2'!D11/B11</f>
        <v>1</v>
      </c>
      <c r="E11" s="10">
        <f>'Hoja 2'!E11/$B11</f>
        <v>1</v>
      </c>
      <c r="F11" s="10">
        <f>'Hoja 2'!F11/$B11</f>
        <v>1</v>
      </c>
      <c r="G11" s="10">
        <f>'Hoja 2'!G11/$B11</f>
        <v>1</v>
      </c>
      <c r="H11" s="10">
        <f>'Hoja 2'!H11/$B11</f>
        <v>0.9333333333</v>
      </c>
      <c r="I11" s="10">
        <f>'Hoja 2'!I11/$B11</f>
        <v>0.9333333333</v>
      </c>
      <c r="J11" s="10">
        <f>'Hoja 2'!J11/$B11</f>
        <v>0.9333333333</v>
      </c>
      <c r="K11" s="10">
        <f>'Hoja 2'!K11/$B11</f>
        <v>0.9333333333</v>
      </c>
      <c r="L11" s="10">
        <f>'Hoja 2'!L11/$B11</f>
        <v>0.8666666667</v>
      </c>
      <c r="M11" s="10">
        <f>'Hoja 2'!M11/$B11</f>
        <v>0.8666666667</v>
      </c>
      <c r="N11" s="10">
        <f>'Hoja 2'!N11/$B11</f>
        <v>0.8666666667</v>
      </c>
      <c r="O11" s="10">
        <f>'Hoja 2'!O11/$B11</f>
        <v>0.8</v>
      </c>
      <c r="P11" s="10">
        <f>'Hoja 2'!P11/$B11</f>
        <v>0.7333333333</v>
      </c>
      <c r="Q11" s="10">
        <f>'Hoja 2'!Q11/$B11</f>
        <v>0.7333333333</v>
      </c>
      <c r="R11" s="10"/>
      <c r="S11" s="10"/>
      <c r="T11" s="10"/>
      <c r="U11" s="10"/>
      <c r="V11" s="10"/>
      <c r="W11" s="10"/>
      <c r="X11" s="10"/>
      <c r="Y11" s="10"/>
      <c r="Z11" s="10"/>
      <c r="AC11" s="9" t="s">
        <v>371</v>
      </c>
      <c r="AD11" s="12">
        <v>0.7496481296481298</v>
      </c>
      <c r="AE11" s="12"/>
    </row>
    <row r="12">
      <c r="A12" s="5">
        <v>43770.0</v>
      </c>
      <c r="B12" s="3">
        <v>13.0</v>
      </c>
      <c r="C12" s="10">
        <f>'Hoja 2'!C12/B12</f>
        <v>1</v>
      </c>
      <c r="D12" s="10">
        <f>'Hoja 2'!D12/B12</f>
        <v>1</v>
      </c>
      <c r="E12" s="10">
        <f>'Hoja 2'!E12/$B12</f>
        <v>1</v>
      </c>
      <c r="F12" s="10">
        <f>'Hoja 2'!F12/$B12</f>
        <v>1</v>
      </c>
      <c r="G12" s="10">
        <f>'Hoja 2'!G12/$B12</f>
        <v>1</v>
      </c>
      <c r="H12" s="10">
        <f>'Hoja 2'!H12/$B12</f>
        <v>0.9230769231</v>
      </c>
      <c r="I12" s="10">
        <f>'Hoja 2'!I12/$B12</f>
        <v>0.7692307692</v>
      </c>
      <c r="J12" s="10">
        <f>'Hoja 2'!J12/$B12</f>
        <v>0.7692307692</v>
      </c>
      <c r="K12" s="10">
        <f>'Hoja 2'!K12/$B12</f>
        <v>0.7692307692</v>
      </c>
      <c r="L12" s="10">
        <f>'Hoja 2'!L12/$B12</f>
        <v>0.7692307692</v>
      </c>
      <c r="M12" s="10">
        <f>'Hoja 2'!M12/$B12</f>
        <v>0.7692307692</v>
      </c>
      <c r="N12" s="10">
        <f>'Hoja 2'!N12/$B12</f>
        <v>0.7692307692</v>
      </c>
      <c r="O12" s="10">
        <f>'Hoja 2'!O12/$B12</f>
        <v>0.7692307692</v>
      </c>
      <c r="P12" s="10">
        <f>'Hoja 2'!P12/$B12</f>
        <v>0.6923076923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C12" s="9" t="s">
        <v>372</v>
      </c>
      <c r="AD12" s="12">
        <v>0.7543385186242331</v>
      </c>
      <c r="AE12" s="12"/>
    </row>
    <row r="13">
      <c r="A13" s="5">
        <v>43800.0</v>
      </c>
      <c r="B13" s="3">
        <v>6.0</v>
      </c>
      <c r="C13" s="10">
        <f>'Hoja 2'!C13/B13</f>
        <v>1</v>
      </c>
      <c r="D13" s="10">
        <f>'Hoja 2'!D13/B13</f>
        <v>1</v>
      </c>
      <c r="E13" s="10">
        <f>'Hoja 2'!E13/$B13</f>
        <v>1</v>
      </c>
      <c r="F13" s="10">
        <f>'Hoja 2'!F13/$B13</f>
        <v>1</v>
      </c>
      <c r="G13" s="10">
        <f>'Hoja 2'!G13/$B13</f>
        <v>1</v>
      </c>
      <c r="H13" s="10">
        <f>'Hoja 2'!H13/$B13</f>
        <v>1</v>
      </c>
      <c r="I13" s="10">
        <f>'Hoja 2'!I13/$B13</f>
        <v>1</v>
      </c>
      <c r="J13" s="10">
        <f>'Hoja 2'!J13/$B13</f>
        <v>1</v>
      </c>
      <c r="K13" s="10">
        <f>'Hoja 2'!K13/$B13</f>
        <v>1</v>
      </c>
      <c r="L13" s="10">
        <f>'Hoja 2'!L13/$B13</f>
        <v>1</v>
      </c>
      <c r="M13" s="10">
        <f>'Hoja 2'!M13/$B13</f>
        <v>1</v>
      </c>
      <c r="N13" s="10">
        <f>'Hoja 2'!N13/$B13</f>
        <v>1</v>
      </c>
      <c r="O13" s="10">
        <f>'Hoja 2'!O13/$B13</f>
        <v>1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C13" s="9" t="s">
        <v>373</v>
      </c>
      <c r="AD13" s="12">
        <v>0.7421014882553345</v>
      </c>
      <c r="AE13" s="12"/>
    </row>
    <row r="14">
      <c r="A14" s="5">
        <v>43831.0</v>
      </c>
      <c r="B14" s="3">
        <v>21.0</v>
      </c>
      <c r="C14" s="10">
        <f>'Hoja 2'!C14/B14</f>
        <v>1</v>
      </c>
      <c r="D14" s="10">
        <f>'Hoja 2'!D14/B14</f>
        <v>1</v>
      </c>
      <c r="E14" s="10">
        <f>'Hoja 2'!E14/$B14</f>
        <v>1</v>
      </c>
      <c r="F14" s="10">
        <f>'Hoja 2'!F14/$B14</f>
        <v>1</v>
      </c>
      <c r="G14" s="10">
        <f>'Hoja 2'!G14/$B14</f>
        <v>1</v>
      </c>
      <c r="H14" s="10">
        <f>'Hoja 2'!H14/$B14</f>
        <v>0.9047619048</v>
      </c>
      <c r="I14" s="10">
        <f>'Hoja 2'!I14/$B14</f>
        <v>0.9047619048</v>
      </c>
      <c r="J14" s="10">
        <f>'Hoja 2'!J14/$B14</f>
        <v>0.9047619048</v>
      </c>
      <c r="K14" s="10">
        <f>'Hoja 2'!K14/$B14</f>
        <v>0.8571428571</v>
      </c>
      <c r="L14" s="10">
        <f>'Hoja 2'!L14/$B14</f>
        <v>0.8095238095</v>
      </c>
      <c r="M14" s="10">
        <f>'Hoja 2'!M14/$B14</f>
        <v>0.7619047619</v>
      </c>
      <c r="N14" s="10">
        <f>'Hoja 2'!N14/$B14</f>
        <v>0.6666666667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C14" s="9" t="s">
        <v>374</v>
      </c>
      <c r="AD14" s="12">
        <v>0.6980672105672107</v>
      </c>
      <c r="AE14" s="12"/>
    </row>
    <row r="15">
      <c r="A15" s="5">
        <v>43862.0</v>
      </c>
      <c r="B15" s="3">
        <v>11.0</v>
      </c>
      <c r="C15" s="10">
        <f>'Hoja 2'!C15/B15</f>
        <v>1</v>
      </c>
      <c r="D15" s="10">
        <f>'Hoja 2'!D15/B15</f>
        <v>0.9090909091</v>
      </c>
      <c r="E15" s="10">
        <f>'Hoja 2'!E15/$B15</f>
        <v>0.9090909091</v>
      </c>
      <c r="F15" s="10">
        <f>'Hoja 2'!F15/$B15</f>
        <v>0.9090909091</v>
      </c>
      <c r="G15" s="10">
        <f>'Hoja 2'!G15/$B15</f>
        <v>0.9090909091</v>
      </c>
      <c r="H15" s="10">
        <f>'Hoja 2'!H15/$B15</f>
        <v>0.9090909091</v>
      </c>
      <c r="I15" s="10">
        <f>'Hoja 2'!I15/$B15</f>
        <v>0.9090909091</v>
      </c>
      <c r="J15" s="10">
        <f>'Hoja 2'!J15/$B15</f>
        <v>0.9090909091</v>
      </c>
      <c r="K15" s="10">
        <f>'Hoja 2'!K15/$B15</f>
        <v>0.9090909091</v>
      </c>
      <c r="L15" s="10">
        <f>'Hoja 2'!L15/$B15</f>
        <v>0.9090909091</v>
      </c>
      <c r="M15" s="10">
        <f>'Hoja 2'!M15/$B15</f>
        <v>0.8181818182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C15" s="9" t="s">
        <v>375</v>
      </c>
      <c r="AD15" s="12">
        <v>0.6493006993006993</v>
      </c>
      <c r="AE15" s="12"/>
    </row>
    <row r="16">
      <c r="A16" s="5">
        <v>43891.0</v>
      </c>
      <c r="B16" s="3">
        <v>11.0</v>
      </c>
      <c r="C16" s="10">
        <f>'Hoja 2'!C16/B16</f>
        <v>1</v>
      </c>
      <c r="D16" s="10">
        <f>'Hoja 2'!D16/B16</f>
        <v>1</v>
      </c>
      <c r="E16" s="10">
        <f>'Hoja 2'!E16/$B16</f>
        <v>1</v>
      </c>
      <c r="F16" s="10">
        <f>'Hoja 2'!F16/$B16</f>
        <v>0.7272727273</v>
      </c>
      <c r="G16" s="10">
        <f>'Hoja 2'!G16/$B16</f>
        <v>0.7272727273</v>
      </c>
      <c r="H16" s="10">
        <f>'Hoja 2'!H16/$B16</f>
        <v>0.5454545455</v>
      </c>
      <c r="I16" s="10">
        <f>'Hoja 2'!I16/$B16</f>
        <v>0.4545454545</v>
      </c>
      <c r="J16" s="10">
        <f>'Hoja 2'!J16/$B16</f>
        <v>0.4545454545</v>
      </c>
      <c r="K16" s="10">
        <f>'Hoja 2'!K16/$B16</f>
        <v>0.4545454545</v>
      </c>
      <c r="L16" s="10">
        <f>'Hoja 2'!L16/$B16</f>
        <v>0.4545454545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C16" s="9" t="s">
        <v>376</v>
      </c>
      <c r="AD16" s="12">
        <v>0.6065384615384615</v>
      </c>
      <c r="AE16" s="12"/>
    </row>
    <row r="17">
      <c r="A17" s="5">
        <v>43922.0</v>
      </c>
      <c r="B17" s="3">
        <v>16.0</v>
      </c>
      <c r="C17" s="10">
        <f>'Hoja 2'!C17/B17</f>
        <v>1</v>
      </c>
      <c r="D17" s="10">
        <f>'Hoja 2'!D17/B17</f>
        <v>1</v>
      </c>
      <c r="E17" s="10">
        <f>'Hoja 2'!E17/$B17</f>
        <v>0.9375</v>
      </c>
      <c r="F17" s="10">
        <f>'Hoja 2'!F17/$B17</f>
        <v>0.9375</v>
      </c>
      <c r="G17" s="10">
        <f>'Hoja 2'!G17/$B17</f>
        <v>0.9375</v>
      </c>
      <c r="H17" s="10">
        <f>'Hoja 2'!H17/$B17</f>
        <v>0.875</v>
      </c>
      <c r="I17" s="10">
        <f>'Hoja 2'!I17/$B17</f>
        <v>0.875</v>
      </c>
      <c r="J17" s="10">
        <f>'Hoja 2'!J17/$B17</f>
        <v>0.875</v>
      </c>
      <c r="K17" s="10">
        <f>'Hoja 2'!K17/$B17</f>
        <v>0.875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C17" s="9" t="s">
        <v>377</v>
      </c>
      <c r="AD17" s="12">
        <v>0.5738021238021238</v>
      </c>
      <c r="AE17" s="12"/>
    </row>
    <row r="18">
      <c r="A18" s="5">
        <v>43952.0</v>
      </c>
      <c r="B18" s="3">
        <v>25.0</v>
      </c>
      <c r="C18" s="10">
        <f>'Hoja 2'!C18/B18</f>
        <v>1</v>
      </c>
      <c r="D18" s="10">
        <f>'Hoja 2'!D18/B18</f>
        <v>0.96</v>
      </c>
      <c r="E18" s="10">
        <f>'Hoja 2'!E18/$B18</f>
        <v>0.96</v>
      </c>
      <c r="F18" s="10">
        <f>'Hoja 2'!F18/$B18</f>
        <v>0.92</v>
      </c>
      <c r="G18" s="10">
        <f>'Hoja 2'!G18/$B18</f>
        <v>0.76</v>
      </c>
      <c r="H18" s="10">
        <f>'Hoja 2'!H18/$B18</f>
        <v>0.68</v>
      </c>
      <c r="I18" s="10">
        <f>'Hoja 2'!I18/$B18</f>
        <v>0.64</v>
      </c>
      <c r="J18" s="10">
        <f>'Hoja 2'!J18/$B18</f>
        <v>0.64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C18" s="9" t="s">
        <v>378</v>
      </c>
      <c r="AD18" s="12">
        <v>0.5716637529137529</v>
      </c>
      <c r="AE18" s="12"/>
    </row>
    <row r="19">
      <c r="A19" s="5">
        <v>43983.0</v>
      </c>
      <c r="B19" s="3">
        <v>22.0</v>
      </c>
      <c r="C19" s="10">
        <f>'Hoja 2'!C19/B19</f>
        <v>1</v>
      </c>
      <c r="D19" s="10">
        <f>'Hoja 2'!D19/B19</f>
        <v>1</v>
      </c>
      <c r="E19" s="10">
        <f>'Hoja 2'!E19/$B19</f>
        <v>1</v>
      </c>
      <c r="F19" s="10">
        <f>'Hoja 2'!F19/$B19</f>
        <v>0.9090909091</v>
      </c>
      <c r="G19" s="10">
        <f>'Hoja 2'!G19/$B19</f>
        <v>0.9090909091</v>
      </c>
      <c r="H19" s="10">
        <f>'Hoja 2'!H19/$B19</f>
        <v>0.8636363636</v>
      </c>
      <c r="I19" s="10">
        <f>'Hoja 2'!I19/$B19</f>
        <v>0.7272727273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C19" s="9" t="s">
        <v>379</v>
      </c>
      <c r="AD19" s="12">
        <v>0.5461871461871463</v>
      </c>
      <c r="AE19" s="12"/>
    </row>
    <row r="20">
      <c r="A20" s="5">
        <v>44013.0</v>
      </c>
      <c r="B20" s="3">
        <v>21.0</v>
      </c>
      <c r="C20" s="10">
        <f>'Hoja 2'!C20/B20</f>
        <v>1</v>
      </c>
      <c r="D20" s="10">
        <f>'Hoja 2'!D20/B20</f>
        <v>1</v>
      </c>
      <c r="E20" s="10">
        <f>'Hoja 2'!E20/$B20</f>
        <v>0.9523809524</v>
      </c>
      <c r="F20" s="10">
        <f>'Hoja 2'!F20/$B20</f>
        <v>0.9523809524</v>
      </c>
      <c r="G20" s="10">
        <f>'Hoja 2'!G20/$B20</f>
        <v>0.8571428571</v>
      </c>
      <c r="H20" s="10">
        <f>'Hoja 2'!H20/$B20</f>
        <v>0.8571428571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C20" s="9" t="s">
        <v>380</v>
      </c>
      <c r="AD20" s="12">
        <v>0.5334887334887335</v>
      </c>
      <c r="AE20" s="12"/>
    </row>
    <row r="21">
      <c r="A21" s="5">
        <v>44044.0</v>
      </c>
      <c r="B21" s="3">
        <v>27.0</v>
      </c>
      <c r="C21" s="10">
        <f>'Hoja 2'!C21/B21</f>
        <v>1</v>
      </c>
      <c r="D21" s="10">
        <f>'Hoja 2'!D21/B21</f>
        <v>1</v>
      </c>
      <c r="E21" s="10">
        <f>'Hoja 2'!E21/$B21</f>
        <v>1</v>
      </c>
      <c r="F21" s="10">
        <f>'Hoja 2'!F21/$B21</f>
        <v>0.9259259259</v>
      </c>
      <c r="G21" s="10">
        <f>'Hoja 2'!G21/$B21</f>
        <v>0.8148148148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C21" s="9" t="s">
        <v>381</v>
      </c>
      <c r="AD21" s="12">
        <v>0.5157109557109558</v>
      </c>
      <c r="AE21" s="12"/>
    </row>
    <row r="22">
      <c r="A22" s="5">
        <v>44075.0</v>
      </c>
      <c r="B22" s="3">
        <v>5.0</v>
      </c>
      <c r="C22" s="10">
        <f>'Hoja 2'!C22/B22</f>
        <v>1</v>
      </c>
      <c r="D22" s="10">
        <f>'Hoja 2'!D22/B22</f>
        <v>1</v>
      </c>
      <c r="E22" s="10">
        <f>'Hoja 2'!E22/$B22</f>
        <v>1</v>
      </c>
      <c r="F22" s="10">
        <f>'Hoja 2'!F22/$B22</f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C22" s="9" t="s">
        <v>382</v>
      </c>
      <c r="AD22" s="12">
        <v>0.5065268065268065</v>
      </c>
      <c r="AE22" s="12"/>
    </row>
    <row r="23">
      <c r="A23" s="5">
        <v>44105.0</v>
      </c>
      <c r="B23" s="3">
        <v>12.0</v>
      </c>
      <c r="C23" s="10">
        <f>'Hoja 2'!C23/B23</f>
        <v>1</v>
      </c>
      <c r="D23" s="10">
        <f>'Hoja 2'!D23/B23</f>
        <v>1</v>
      </c>
      <c r="E23" s="10">
        <f>'Hoja 2'!E23/$B23</f>
        <v>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C23" s="9" t="s">
        <v>383</v>
      </c>
      <c r="AD23" s="12">
        <v>0.5198135198135198</v>
      </c>
      <c r="AE23" s="12"/>
    </row>
    <row r="24">
      <c r="A24" s="5">
        <v>44136.0</v>
      </c>
      <c r="B24" s="3">
        <v>10.0</v>
      </c>
      <c r="C24" s="10">
        <f>'Hoja 2'!C24/B24</f>
        <v>1</v>
      </c>
      <c r="D24" s="10">
        <f>'Hoja 2'!D24/B24</f>
        <v>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C24" s="9" t="s">
        <v>384</v>
      </c>
      <c r="AD24" s="12">
        <v>0.6258741258741258</v>
      </c>
      <c r="AE24" s="12"/>
    </row>
    <row r="25">
      <c r="A25" s="5">
        <v>44166.0</v>
      </c>
      <c r="B25" s="3">
        <v>16.0</v>
      </c>
      <c r="C25" s="10">
        <f>'Hoja 2'!C25/B25</f>
        <v>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"/>
      <c r="V25" s="10"/>
      <c r="W25" s="10"/>
      <c r="X25" s="10"/>
      <c r="Y25" s="10"/>
      <c r="Z25" s="10"/>
      <c r="AC25" s="9" t="s">
        <v>385</v>
      </c>
      <c r="AD25" s="12">
        <v>0.6363636363636364</v>
      </c>
      <c r="AE25" s="12"/>
    </row>
    <row r="26">
      <c r="A26" s="1"/>
      <c r="B26" s="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9" t="s">
        <v>388</v>
      </c>
      <c r="B27" s="3">
        <f>SUM(B2:B25)</f>
        <v>330</v>
      </c>
      <c r="C27" s="14">
        <f t="shared" ref="C27:Y27" si="1">AVERAGE(C3:C26)</f>
        <v>1</v>
      </c>
      <c r="D27" s="15">
        <f t="shared" si="1"/>
        <v>0.9826859504</v>
      </c>
      <c r="E27" s="16">
        <f t="shared" si="1"/>
        <v>0.9638277199</v>
      </c>
      <c r="F27" s="17">
        <f t="shared" si="1"/>
        <v>0.9258958218</v>
      </c>
      <c r="G27" s="18">
        <f t="shared" si="1"/>
        <v>0.8845291794</v>
      </c>
      <c r="H27" s="19">
        <f t="shared" si="1"/>
        <v>0.8466138491</v>
      </c>
      <c r="I27" s="20">
        <f t="shared" si="1"/>
        <v>0.8060027228</v>
      </c>
      <c r="J27" s="21">
        <f t="shared" si="1"/>
        <v>0.7905853521</v>
      </c>
      <c r="K27" s="22">
        <f t="shared" si="1"/>
        <v>0.7862609613</v>
      </c>
      <c r="L27" s="23">
        <f t="shared" si="1"/>
        <v>0.7512463727</v>
      </c>
      <c r="M27" s="24">
        <f t="shared" si="1"/>
        <v>0.7564205026</v>
      </c>
      <c r="N27" s="25">
        <f t="shared" si="1"/>
        <v>0.7433372183</v>
      </c>
      <c r="O27" s="26">
        <f t="shared" si="1"/>
        <v>0.6954121636</v>
      </c>
      <c r="P27" s="27">
        <f t="shared" si="1"/>
        <v>0.6415034965</v>
      </c>
      <c r="Q27" s="28">
        <f t="shared" si="1"/>
        <v>0.5931235431</v>
      </c>
      <c r="R27" s="29">
        <f t="shared" si="1"/>
        <v>0.5546182984</v>
      </c>
      <c r="S27" s="30">
        <f t="shared" si="1"/>
        <v>0.5494338994</v>
      </c>
      <c r="T27" s="31">
        <f t="shared" si="1"/>
        <v>0.516006216</v>
      </c>
      <c r="U27" s="32">
        <f t="shared" si="1"/>
        <v>0.4947319347</v>
      </c>
      <c r="V27" s="33">
        <f t="shared" si="1"/>
        <v>0.4628205128</v>
      </c>
      <c r="W27" s="34">
        <f t="shared" si="1"/>
        <v>0.4632478632</v>
      </c>
      <c r="X27" s="35">
        <f t="shared" si="1"/>
        <v>0.4615384615</v>
      </c>
      <c r="Y27" s="36">
        <f t="shared" si="1"/>
        <v>0.6153846154</v>
      </c>
      <c r="Z27" s="37">
        <f>Z2</f>
        <v>0.6363636364</v>
      </c>
    </row>
    <row r="28">
      <c r="AC28" s="5"/>
    </row>
    <row r="29">
      <c r="A29" s="38" t="s">
        <v>389</v>
      </c>
      <c r="M29" s="38"/>
      <c r="Y29" s="38" t="s">
        <v>389</v>
      </c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40"/>
      <c r="BC29" s="40"/>
      <c r="BD29" s="40"/>
      <c r="BE29" s="40"/>
      <c r="BF29" s="40"/>
      <c r="BG29" s="40"/>
      <c r="BH29" s="40"/>
    </row>
    <row r="30">
      <c r="AC30" s="5"/>
    </row>
    <row r="31">
      <c r="A31" s="6" t="s">
        <v>2</v>
      </c>
      <c r="B31" s="6" t="s">
        <v>336</v>
      </c>
      <c r="C31" s="7" t="s">
        <v>362</v>
      </c>
      <c r="D31" s="7" t="s">
        <v>363</v>
      </c>
      <c r="E31" s="7" t="s">
        <v>364</v>
      </c>
      <c r="F31" s="7" t="s">
        <v>365</v>
      </c>
      <c r="G31" s="7" t="s">
        <v>366</v>
      </c>
      <c r="H31" s="7" t="s">
        <v>367</v>
      </c>
      <c r="I31" s="7" t="s">
        <v>368</v>
      </c>
      <c r="J31" s="7" t="s">
        <v>369</v>
      </c>
      <c r="K31" s="7" t="s">
        <v>370</v>
      </c>
      <c r="L31" s="7" t="s">
        <v>371</v>
      </c>
      <c r="M31" s="7" t="s">
        <v>372</v>
      </c>
      <c r="N31" s="7" t="s">
        <v>373</v>
      </c>
      <c r="O31" s="7" t="s">
        <v>374</v>
      </c>
      <c r="P31" s="7" t="s">
        <v>375</v>
      </c>
      <c r="Q31" s="7" t="s">
        <v>376</v>
      </c>
      <c r="R31" s="7" t="s">
        <v>377</v>
      </c>
      <c r="S31" s="7" t="s">
        <v>378</v>
      </c>
      <c r="T31" s="7" t="s">
        <v>379</v>
      </c>
      <c r="U31" s="7" t="s">
        <v>380</v>
      </c>
      <c r="V31" s="7" t="s">
        <v>381</v>
      </c>
      <c r="W31" s="7" t="s">
        <v>382</v>
      </c>
      <c r="X31" s="7" t="s">
        <v>383</v>
      </c>
      <c r="Y31" s="7" t="s">
        <v>384</v>
      </c>
      <c r="Z31" s="7" t="s">
        <v>385</v>
      </c>
      <c r="AC31" s="8" t="s">
        <v>386</v>
      </c>
      <c r="AD31" s="41" t="s">
        <v>390</v>
      </c>
    </row>
    <row r="32">
      <c r="A32" s="5">
        <v>43466.0</v>
      </c>
      <c r="B32" s="3">
        <v>11.0</v>
      </c>
      <c r="C32" s="42">
        <f t="shared" ref="C32:Z32" si="2">1-C2</f>
        <v>0</v>
      </c>
      <c r="D32" s="42">
        <f t="shared" si="2"/>
        <v>0</v>
      </c>
      <c r="E32" s="42">
        <f t="shared" si="2"/>
        <v>0.09090909091</v>
      </c>
      <c r="F32" s="42">
        <f t="shared" si="2"/>
        <v>0.09090909091</v>
      </c>
      <c r="G32" s="42">
        <f t="shared" si="2"/>
        <v>0.09090909091</v>
      </c>
      <c r="H32" s="42">
        <f t="shared" si="2"/>
        <v>0.09090909091</v>
      </c>
      <c r="I32" s="42">
        <f t="shared" si="2"/>
        <v>0.09090909091</v>
      </c>
      <c r="J32" s="42">
        <f t="shared" si="2"/>
        <v>0.1818181818</v>
      </c>
      <c r="K32" s="42">
        <f t="shared" si="2"/>
        <v>0.2727272727</v>
      </c>
      <c r="L32" s="42">
        <f t="shared" si="2"/>
        <v>0.2727272727</v>
      </c>
      <c r="M32" s="42">
        <f t="shared" si="2"/>
        <v>0.2727272727</v>
      </c>
      <c r="N32" s="42">
        <f t="shared" si="2"/>
        <v>0.2727272727</v>
      </c>
      <c r="O32" s="42">
        <f t="shared" si="2"/>
        <v>0.2727272727</v>
      </c>
      <c r="P32" s="42">
        <f t="shared" si="2"/>
        <v>0.2727272727</v>
      </c>
      <c r="Q32" s="42">
        <f t="shared" si="2"/>
        <v>0.2727272727</v>
      </c>
      <c r="R32" s="42">
        <f t="shared" si="2"/>
        <v>0.2727272727</v>
      </c>
      <c r="S32" s="42">
        <f t="shared" si="2"/>
        <v>0.2727272727</v>
      </c>
      <c r="T32" s="42">
        <f t="shared" si="2"/>
        <v>0.2727272727</v>
      </c>
      <c r="U32" s="42">
        <f t="shared" si="2"/>
        <v>0.2727272727</v>
      </c>
      <c r="V32" s="42">
        <f t="shared" si="2"/>
        <v>0.2727272727</v>
      </c>
      <c r="W32" s="42">
        <f t="shared" si="2"/>
        <v>0.3636363636</v>
      </c>
      <c r="X32" s="42">
        <f t="shared" si="2"/>
        <v>0.3636363636</v>
      </c>
      <c r="Y32" s="42">
        <f t="shared" si="2"/>
        <v>0.3636363636</v>
      </c>
      <c r="Z32" s="42">
        <f t="shared" si="2"/>
        <v>0.3636363636</v>
      </c>
      <c r="AC32" s="9" t="s">
        <v>362</v>
      </c>
      <c r="AD32" s="42">
        <f t="array" ref="AD32:AD55">TRANSPOSE(C57:Z57)</f>
        <v>0</v>
      </c>
    </row>
    <row r="33">
      <c r="A33" s="5">
        <v>43497.0</v>
      </c>
      <c r="B33" s="3">
        <v>13.0</v>
      </c>
      <c r="C33" s="42">
        <f t="shared" ref="C33:Y33" si="3">1-C3</f>
        <v>0</v>
      </c>
      <c r="D33" s="42">
        <f t="shared" si="3"/>
        <v>0</v>
      </c>
      <c r="E33" s="42">
        <f t="shared" si="3"/>
        <v>0.07692307692</v>
      </c>
      <c r="F33" s="42">
        <f t="shared" si="3"/>
        <v>0.1538461538</v>
      </c>
      <c r="G33" s="42">
        <f t="shared" si="3"/>
        <v>0.2307692308</v>
      </c>
      <c r="H33" s="42">
        <f t="shared" si="3"/>
        <v>0.2307692308</v>
      </c>
      <c r="I33" s="42">
        <f t="shared" si="3"/>
        <v>0.2307692308</v>
      </c>
      <c r="J33" s="42">
        <f t="shared" si="3"/>
        <v>0.2307692308</v>
      </c>
      <c r="K33" s="42">
        <f t="shared" si="3"/>
        <v>0.3076923077</v>
      </c>
      <c r="L33" s="42">
        <f t="shared" si="3"/>
        <v>0.3846153846</v>
      </c>
      <c r="M33" s="42">
        <f t="shared" si="3"/>
        <v>0.3846153846</v>
      </c>
      <c r="N33" s="42">
        <f t="shared" si="3"/>
        <v>0.3846153846</v>
      </c>
      <c r="O33" s="42">
        <f t="shared" si="3"/>
        <v>0.3846153846</v>
      </c>
      <c r="P33" s="42">
        <f t="shared" si="3"/>
        <v>0.3846153846</v>
      </c>
      <c r="Q33" s="42">
        <f t="shared" si="3"/>
        <v>0.3846153846</v>
      </c>
      <c r="R33" s="42">
        <f t="shared" si="3"/>
        <v>0.3846153846</v>
      </c>
      <c r="S33" s="42">
        <f t="shared" si="3"/>
        <v>0.3846153846</v>
      </c>
      <c r="T33" s="42">
        <f t="shared" si="3"/>
        <v>0.3846153846</v>
      </c>
      <c r="U33" s="42">
        <f t="shared" si="3"/>
        <v>0.3846153846</v>
      </c>
      <c r="V33" s="42">
        <f t="shared" si="3"/>
        <v>0.3846153846</v>
      </c>
      <c r="W33" s="42">
        <f t="shared" si="3"/>
        <v>0.3846153846</v>
      </c>
      <c r="X33" s="42">
        <f t="shared" si="3"/>
        <v>0.3846153846</v>
      </c>
      <c r="Y33" s="42">
        <f t="shared" si="3"/>
        <v>0.3846153846</v>
      </c>
      <c r="AC33" s="9" t="s">
        <v>363</v>
      </c>
      <c r="AD33" s="42">
        <v>0.01656126482213439</v>
      </c>
    </row>
    <row r="34">
      <c r="A34" s="5">
        <v>43525.0</v>
      </c>
      <c r="B34" s="3">
        <v>13.0</v>
      </c>
      <c r="C34" s="42">
        <f t="shared" ref="C34:X34" si="4">1-C4</f>
        <v>0</v>
      </c>
      <c r="D34" s="42">
        <f t="shared" si="4"/>
        <v>0</v>
      </c>
      <c r="E34" s="42">
        <f t="shared" si="4"/>
        <v>0</v>
      </c>
      <c r="F34" s="42">
        <f t="shared" si="4"/>
        <v>0</v>
      </c>
      <c r="G34" s="42">
        <f t="shared" si="4"/>
        <v>0</v>
      </c>
      <c r="H34" s="42">
        <f t="shared" si="4"/>
        <v>0</v>
      </c>
      <c r="I34" s="42">
        <f t="shared" si="4"/>
        <v>0.07692307692</v>
      </c>
      <c r="J34" s="42">
        <f t="shared" si="4"/>
        <v>0.1538461538</v>
      </c>
      <c r="K34" s="42">
        <f t="shared" si="4"/>
        <v>0.1538461538</v>
      </c>
      <c r="L34" s="42">
        <f t="shared" si="4"/>
        <v>0.1538461538</v>
      </c>
      <c r="M34" s="42">
        <f t="shared" si="4"/>
        <v>0.1538461538</v>
      </c>
      <c r="N34" s="42">
        <f t="shared" si="4"/>
        <v>0.1538461538</v>
      </c>
      <c r="O34" s="42">
        <f t="shared" si="4"/>
        <v>0.2307692308</v>
      </c>
      <c r="P34" s="42">
        <f t="shared" si="4"/>
        <v>0.2307692308</v>
      </c>
      <c r="Q34" s="42">
        <f t="shared" si="4"/>
        <v>0.4615384615</v>
      </c>
      <c r="R34" s="42">
        <f t="shared" si="4"/>
        <v>0.5384615385</v>
      </c>
      <c r="S34" s="42">
        <f t="shared" si="4"/>
        <v>0.5384615385</v>
      </c>
      <c r="T34" s="42">
        <f t="shared" si="4"/>
        <v>0.5384615385</v>
      </c>
      <c r="U34" s="42">
        <f t="shared" si="4"/>
        <v>0.6153846154</v>
      </c>
      <c r="V34" s="42">
        <f t="shared" si="4"/>
        <v>0.6923076923</v>
      </c>
      <c r="W34" s="42">
        <f t="shared" si="4"/>
        <v>0.6923076923</v>
      </c>
      <c r="X34" s="42">
        <f t="shared" si="4"/>
        <v>0.6923076923</v>
      </c>
      <c r="AC34" s="9" t="s">
        <v>364</v>
      </c>
      <c r="AD34" s="42">
        <v>0.038660316955771504</v>
      </c>
    </row>
    <row r="35">
      <c r="A35" s="5">
        <v>43556.0</v>
      </c>
      <c r="B35" s="3">
        <v>15.0</v>
      </c>
      <c r="C35" s="42">
        <f t="shared" ref="C35:W35" si="5">1-C5</f>
        <v>0</v>
      </c>
      <c r="D35" s="42">
        <f t="shared" si="5"/>
        <v>0</v>
      </c>
      <c r="E35" s="42">
        <f t="shared" si="5"/>
        <v>0.06666666667</v>
      </c>
      <c r="F35" s="42">
        <f t="shared" si="5"/>
        <v>0.06666666667</v>
      </c>
      <c r="G35" s="42">
        <f t="shared" si="5"/>
        <v>0.1333333333</v>
      </c>
      <c r="H35" s="42">
        <f t="shared" si="5"/>
        <v>0.2</v>
      </c>
      <c r="I35" s="42">
        <f t="shared" si="5"/>
        <v>0.2</v>
      </c>
      <c r="J35" s="42">
        <f t="shared" si="5"/>
        <v>0.2666666667</v>
      </c>
      <c r="K35" s="42">
        <f t="shared" si="5"/>
        <v>0.2666666667</v>
      </c>
      <c r="L35" s="42">
        <f t="shared" si="5"/>
        <v>0.4</v>
      </c>
      <c r="M35" s="42">
        <f t="shared" si="5"/>
        <v>0.4</v>
      </c>
      <c r="N35" s="42">
        <f t="shared" si="5"/>
        <v>0.4</v>
      </c>
      <c r="O35" s="42">
        <f t="shared" si="5"/>
        <v>0.5333333333</v>
      </c>
      <c r="P35" s="42">
        <f t="shared" si="5"/>
        <v>0.5333333333</v>
      </c>
      <c r="Q35" s="42">
        <f t="shared" si="5"/>
        <v>0.5333333333</v>
      </c>
      <c r="R35" s="42">
        <f t="shared" si="5"/>
        <v>0.5333333333</v>
      </c>
      <c r="S35" s="42">
        <f t="shared" si="5"/>
        <v>0.5333333333</v>
      </c>
      <c r="T35" s="42">
        <f t="shared" si="5"/>
        <v>0.5333333333</v>
      </c>
      <c r="U35" s="42">
        <f t="shared" si="5"/>
        <v>0.5333333333</v>
      </c>
      <c r="V35" s="42">
        <f t="shared" si="5"/>
        <v>0.5333333333</v>
      </c>
      <c r="W35" s="42">
        <f t="shared" si="5"/>
        <v>0.5333333333</v>
      </c>
      <c r="AC35" s="9" t="s">
        <v>365</v>
      </c>
      <c r="AD35" s="42">
        <v>0.07490441216631692</v>
      </c>
    </row>
    <row r="36">
      <c r="A36" s="5">
        <v>43586.0</v>
      </c>
      <c r="B36" s="3">
        <v>13.0</v>
      </c>
      <c r="C36" s="42">
        <f t="shared" ref="C36:V36" si="6">1-C6</f>
        <v>0</v>
      </c>
      <c r="D36" s="42">
        <f t="shared" si="6"/>
        <v>0</v>
      </c>
      <c r="E36" s="42">
        <f t="shared" si="6"/>
        <v>0</v>
      </c>
      <c r="F36" s="42">
        <f t="shared" si="6"/>
        <v>0.07692307692</v>
      </c>
      <c r="G36" s="42">
        <f t="shared" si="6"/>
        <v>0.1538461538</v>
      </c>
      <c r="H36" s="42">
        <f t="shared" si="6"/>
        <v>0.2307692308</v>
      </c>
      <c r="I36" s="42">
        <f t="shared" si="6"/>
        <v>0.2307692308</v>
      </c>
      <c r="J36" s="42">
        <f t="shared" si="6"/>
        <v>0.2307692308</v>
      </c>
      <c r="K36" s="42">
        <f t="shared" si="6"/>
        <v>0.2307692308</v>
      </c>
      <c r="L36" s="42">
        <f t="shared" si="6"/>
        <v>0.3076923077</v>
      </c>
      <c r="M36" s="42">
        <f t="shared" si="6"/>
        <v>0.3076923077</v>
      </c>
      <c r="N36" s="42">
        <f t="shared" si="6"/>
        <v>0.3076923077</v>
      </c>
      <c r="O36" s="42">
        <f t="shared" si="6"/>
        <v>0.3846153846</v>
      </c>
      <c r="P36" s="42">
        <f t="shared" si="6"/>
        <v>0.3846153846</v>
      </c>
      <c r="Q36" s="42">
        <f t="shared" si="6"/>
        <v>0.5384615385</v>
      </c>
      <c r="R36" s="42">
        <f t="shared" si="6"/>
        <v>0.5384615385</v>
      </c>
      <c r="S36" s="42">
        <f t="shared" si="6"/>
        <v>0.5384615385</v>
      </c>
      <c r="T36" s="42">
        <f t="shared" si="6"/>
        <v>0.5384615385</v>
      </c>
      <c r="U36" s="42">
        <f t="shared" si="6"/>
        <v>0.5384615385</v>
      </c>
      <c r="V36" s="42">
        <f t="shared" si="6"/>
        <v>0.5384615385</v>
      </c>
      <c r="AC36" s="9" t="s">
        <v>366</v>
      </c>
      <c r="AD36" s="42">
        <v>0.11424273411773411</v>
      </c>
    </row>
    <row r="37">
      <c r="A37" s="5">
        <v>43617.0</v>
      </c>
      <c r="B37" s="3">
        <v>11.0</v>
      </c>
      <c r="C37" s="42">
        <f t="shared" ref="C37:U37" si="7">1-C7</f>
        <v>0</v>
      </c>
      <c r="D37" s="42">
        <f t="shared" si="7"/>
        <v>0</v>
      </c>
      <c r="E37" s="42">
        <f t="shared" si="7"/>
        <v>0</v>
      </c>
      <c r="F37" s="42">
        <f t="shared" si="7"/>
        <v>0.09090909091</v>
      </c>
      <c r="G37" s="42">
        <f t="shared" si="7"/>
        <v>0.09090909091</v>
      </c>
      <c r="H37" s="42">
        <f t="shared" si="7"/>
        <v>0.09090909091</v>
      </c>
      <c r="I37" s="42">
        <f t="shared" si="7"/>
        <v>0.1818181818</v>
      </c>
      <c r="J37" s="42">
        <f t="shared" si="7"/>
        <v>0.1818181818</v>
      </c>
      <c r="K37" s="42">
        <f t="shared" si="7"/>
        <v>0.2727272727</v>
      </c>
      <c r="L37" s="42">
        <f t="shared" si="7"/>
        <v>0.2727272727</v>
      </c>
      <c r="M37" s="42">
        <f t="shared" si="7"/>
        <v>0.2727272727</v>
      </c>
      <c r="N37" s="42">
        <f t="shared" si="7"/>
        <v>0.2727272727</v>
      </c>
      <c r="O37" s="42">
        <f t="shared" si="7"/>
        <v>0.2727272727</v>
      </c>
      <c r="P37" s="42">
        <f t="shared" si="7"/>
        <v>0.2727272727</v>
      </c>
      <c r="Q37" s="42">
        <f t="shared" si="7"/>
        <v>0.2727272727</v>
      </c>
      <c r="R37" s="42">
        <f t="shared" si="7"/>
        <v>0.3636363636</v>
      </c>
      <c r="S37" s="42">
        <f t="shared" si="7"/>
        <v>0.3636363636</v>
      </c>
      <c r="T37" s="42">
        <f t="shared" si="7"/>
        <v>0.3636363636</v>
      </c>
      <c r="U37" s="42">
        <f t="shared" si="7"/>
        <v>0.4545454545</v>
      </c>
      <c r="AC37" s="9" t="s">
        <v>367</v>
      </c>
      <c r="AD37" s="42">
        <v>0.15009788457156875</v>
      </c>
    </row>
    <row r="38">
      <c r="A38" s="5">
        <v>43647.0</v>
      </c>
      <c r="B38" s="3">
        <v>11.0</v>
      </c>
      <c r="C38" s="42">
        <f t="shared" ref="C38:T38" si="8">1-C8</f>
        <v>0</v>
      </c>
      <c r="D38" s="42">
        <f t="shared" si="8"/>
        <v>0</v>
      </c>
      <c r="E38" s="42">
        <f t="shared" si="8"/>
        <v>0</v>
      </c>
      <c r="F38" s="42">
        <f t="shared" si="8"/>
        <v>0</v>
      </c>
      <c r="G38" s="42">
        <f t="shared" si="8"/>
        <v>0</v>
      </c>
      <c r="H38" s="42">
        <f t="shared" si="8"/>
        <v>0</v>
      </c>
      <c r="I38" s="42">
        <f t="shared" si="8"/>
        <v>0.09090909091</v>
      </c>
      <c r="J38" s="42">
        <f t="shared" si="8"/>
        <v>0.2727272727</v>
      </c>
      <c r="K38" s="42">
        <f t="shared" si="8"/>
        <v>0.2727272727</v>
      </c>
      <c r="L38" s="42">
        <f t="shared" si="8"/>
        <v>0.2727272727</v>
      </c>
      <c r="M38" s="42">
        <f t="shared" si="8"/>
        <v>0.3636363636</v>
      </c>
      <c r="N38" s="42">
        <f t="shared" si="8"/>
        <v>0.3636363636</v>
      </c>
      <c r="O38" s="42">
        <f t="shared" si="8"/>
        <v>0.3636363636</v>
      </c>
      <c r="P38" s="42">
        <f t="shared" si="8"/>
        <v>0.4545454545</v>
      </c>
      <c r="Q38" s="42">
        <f t="shared" si="8"/>
        <v>0.4545454545</v>
      </c>
      <c r="R38" s="42">
        <f t="shared" si="8"/>
        <v>0.4545454545</v>
      </c>
      <c r="S38" s="42">
        <f t="shared" si="8"/>
        <v>0.5454545455</v>
      </c>
      <c r="T38" s="42">
        <f t="shared" si="8"/>
        <v>0.5454545455</v>
      </c>
      <c r="AC38" s="9" t="s">
        <v>368</v>
      </c>
      <c r="AD38" s="42">
        <v>0.18827015577015574</v>
      </c>
    </row>
    <row r="39">
      <c r="A39" s="5">
        <v>43678.0</v>
      </c>
      <c r="B39" s="3">
        <v>4.0</v>
      </c>
      <c r="C39" s="42">
        <f t="shared" ref="C39:S39" si="9">1-C9</f>
        <v>0</v>
      </c>
      <c r="D39" s="42">
        <f t="shared" si="9"/>
        <v>0.25</v>
      </c>
      <c r="E39" s="42">
        <f t="shared" si="9"/>
        <v>0.25</v>
      </c>
      <c r="F39" s="42">
        <f t="shared" si="9"/>
        <v>0.25</v>
      </c>
      <c r="G39" s="42">
        <f t="shared" si="9"/>
        <v>0.25</v>
      </c>
      <c r="H39" s="42">
        <f t="shared" si="9"/>
        <v>0.25</v>
      </c>
      <c r="I39" s="42">
        <f t="shared" si="9"/>
        <v>0.25</v>
      </c>
      <c r="J39" s="42">
        <f t="shared" si="9"/>
        <v>0.25</v>
      </c>
      <c r="K39" s="42">
        <f t="shared" si="9"/>
        <v>0.25</v>
      </c>
      <c r="L39" s="42">
        <f t="shared" si="9"/>
        <v>0.25</v>
      </c>
      <c r="M39" s="42">
        <f t="shared" si="9"/>
        <v>0.25</v>
      </c>
      <c r="N39" s="42">
        <f t="shared" si="9"/>
        <v>0.25</v>
      </c>
      <c r="O39" s="42">
        <f t="shared" si="9"/>
        <v>0.25</v>
      </c>
      <c r="P39" s="42">
        <f t="shared" si="9"/>
        <v>0.25</v>
      </c>
      <c r="Q39" s="42">
        <f t="shared" si="9"/>
        <v>0.25</v>
      </c>
      <c r="R39" s="42">
        <f t="shared" si="9"/>
        <v>0.25</v>
      </c>
      <c r="S39" s="42">
        <f t="shared" si="9"/>
        <v>0.25</v>
      </c>
      <c r="AC39" s="9" t="s">
        <v>369</v>
      </c>
      <c r="AD39" s="42">
        <v>0.20779132632073805</v>
      </c>
    </row>
    <row r="40">
      <c r="A40" s="5">
        <v>43709.0</v>
      </c>
      <c r="B40" s="3">
        <v>8.0</v>
      </c>
      <c r="C40" s="42">
        <f t="shared" ref="C40:R40" si="10">1-C10</f>
        <v>0</v>
      </c>
      <c r="D40" s="42">
        <f t="shared" si="10"/>
        <v>0</v>
      </c>
      <c r="E40" s="42">
        <f t="shared" si="10"/>
        <v>0.125</v>
      </c>
      <c r="F40" s="42">
        <f t="shared" si="10"/>
        <v>0.125</v>
      </c>
      <c r="G40" s="42">
        <f t="shared" si="10"/>
        <v>0.25</v>
      </c>
      <c r="H40" s="42">
        <f t="shared" si="10"/>
        <v>0.25</v>
      </c>
      <c r="I40" s="42">
        <f t="shared" si="10"/>
        <v>0.25</v>
      </c>
      <c r="J40" s="42">
        <f t="shared" si="10"/>
        <v>0.25</v>
      </c>
      <c r="K40" s="42">
        <f t="shared" si="10"/>
        <v>0.25</v>
      </c>
      <c r="L40" s="42">
        <f t="shared" si="10"/>
        <v>0.25</v>
      </c>
      <c r="M40" s="42">
        <f t="shared" si="10"/>
        <v>0.25</v>
      </c>
      <c r="N40" s="42">
        <f t="shared" si="10"/>
        <v>0.25</v>
      </c>
      <c r="O40" s="42">
        <f t="shared" si="10"/>
        <v>0.5</v>
      </c>
      <c r="P40" s="42">
        <f t="shared" si="10"/>
        <v>0.5</v>
      </c>
      <c r="Q40" s="42">
        <f t="shared" si="10"/>
        <v>0.5</v>
      </c>
      <c r="R40" s="42">
        <f t="shared" si="10"/>
        <v>0.5</v>
      </c>
      <c r="AC40" s="9" t="s">
        <v>370</v>
      </c>
      <c r="AD40" s="42">
        <v>0.21742580336330336</v>
      </c>
    </row>
    <row r="41">
      <c r="A41" s="5">
        <v>43739.0</v>
      </c>
      <c r="B41" s="3">
        <v>15.0</v>
      </c>
      <c r="C41" s="42">
        <f t="shared" ref="C41:Q41" si="11">1-C11</f>
        <v>0</v>
      </c>
      <c r="D41" s="42">
        <f t="shared" si="11"/>
        <v>0</v>
      </c>
      <c r="E41" s="42">
        <f t="shared" si="11"/>
        <v>0</v>
      </c>
      <c r="F41" s="42">
        <f t="shared" si="11"/>
        <v>0</v>
      </c>
      <c r="G41" s="42">
        <f t="shared" si="11"/>
        <v>0</v>
      </c>
      <c r="H41" s="42">
        <f t="shared" si="11"/>
        <v>0.06666666667</v>
      </c>
      <c r="I41" s="42">
        <f t="shared" si="11"/>
        <v>0.06666666667</v>
      </c>
      <c r="J41" s="42">
        <f t="shared" si="11"/>
        <v>0.06666666667</v>
      </c>
      <c r="K41" s="42">
        <f t="shared" si="11"/>
        <v>0.06666666667</v>
      </c>
      <c r="L41" s="42">
        <f t="shared" si="11"/>
        <v>0.1333333333</v>
      </c>
      <c r="M41" s="42">
        <f t="shared" si="11"/>
        <v>0.1333333333</v>
      </c>
      <c r="N41" s="42">
        <f t="shared" si="11"/>
        <v>0.1333333333</v>
      </c>
      <c r="O41" s="42">
        <f t="shared" si="11"/>
        <v>0.2</v>
      </c>
      <c r="P41" s="42">
        <f t="shared" si="11"/>
        <v>0.2666666667</v>
      </c>
      <c r="Q41" s="42">
        <f t="shared" si="11"/>
        <v>0.2666666667</v>
      </c>
      <c r="AC41" s="9" t="s">
        <v>371</v>
      </c>
      <c r="AD41" s="42">
        <v>0.25035187035187034</v>
      </c>
    </row>
    <row r="42">
      <c r="A42" s="5">
        <v>43770.0</v>
      </c>
      <c r="B42" s="3">
        <v>13.0</v>
      </c>
      <c r="C42" s="42">
        <f t="shared" ref="C42:P42" si="12">1-C12</f>
        <v>0</v>
      </c>
      <c r="D42" s="42">
        <f t="shared" si="12"/>
        <v>0</v>
      </c>
      <c r="E42" s="42">
        <f t="shared" si="12"/>
        <v>0</v>
      </c>
      <c r="F42" s="42">
        <f t="shared" si="12"/>
        <v>0</v>
      </c>
      <c r="G42" s="42">
        <f t="shared" si="12"/>
        <v>0</v>
      </c>
      <c r="H42" s="42">
        <f t="shared" si="12"/>
        <v>0.07692307692</v>
      </c>
      <c r="I42" s="42">
        <f t="shared" si="12"/>
        <v>0.2307692308</v>
      </c>
      <c r="J42" s="42">
        <f t="shared" si="12"/>
        <v>0.2307692308</v>
      </c>
      <c r="K42" s="42">
        <f t="shared" si="12"/>
        <v>0.2307692308</v>
      </c>
      <c r="L42" s="42">
        <f t="shared" si="12"/>
        <v>0.2307692308</v>
      </c>
      <c r="M42" s="42">
        <f t="shared" si="12"/>
        <v>0.2307692308</v>
      </c>
      <c r="N42" s="42">
        <f t="shared" si="12"/>
        <v>0.2307692308</v>
      </c>
      <c r="O42" s="42">
        <f t="shared" si="12"/>
        <v>0.2307692308</v>
      </c>
      <c r="P42" s="42">
        <f t="shared" si="12"/>
        <v>0.3076923077</v>
      </c>
      <c r="AC42" s="9" t="s">
        <v>372</v>
      </c>
      <c r="AD42" s="42">
        <v>0.2456614813757671</v>
      </c>
    </row>
    <row r="43">
      <c r="A43" s="5">
        <v>43800.0</v>
      </c>
      <c r="B43" s="3">
        <v>6.0</v>
      </c>
      <c r="C43" s="42">
        <f t="shared" ref="C43:O43" si="13">1-C13</f>
        <v>0</v>
      </c>
      <c r="D43" s="42">
        <f t="shared" si="13"/>
        <v>0</v>
      </c>
      <c r="E43" s="42">
        <f t="shared" si="13"/>
        <v>0</v>
      </c>
      <c r="F43" s="42">
        <f t="shared" si="13"/>
        <v>0</v>
      </c>
      <c r="G43" s="42">
        <f t="shared" si="13"/>
        <v>0</v>
      </c>
      <c r="H43" s="42">
        <f t="shared" si="13"/>
        <v>0</v>
      </c>
      <c r="I43" s="42">
        <f t="shared" si="13"/>
        <v>0</v>
      </c>
      <c r="J43" s="42">
        <f t="shared" si="13"/>
        <v>0</v>
      </c>
      <c r="K43" s="42">
        <f t="shared" si="13"/>
        <v>0</v>
      </c>
      <c r="L43" s="42">
        <f t="shared" si="13"/>
        <v>0</v>
      </c>
      <c r="M43" s="42">
        <f t="shared" si="13"/>
        <v>0</v>
      </c>
      <c r="N43" s="42">
        <f t="shared" si="13"/>
        <v>0</v>
      </c>
      <c r="O43" s="42">
        <f t="shared" si="13"/>
        <v>0</v>
      </c>
      <c r="AC43" s="9" t="s">
        <v>373</v>
      </c>
      <c r="AD43" s="42">
        <v>0.2578985117446656</v>
      </c>
    </row>
    <row r="44">
      <c r="A44" s="5">
        <v>43831.0</v>
      </c>
      <c r="B44" s="3">
        <v>21.0</v>
      </c>
      <c r="C44" s="42">
        <f t="shared" ref="C44:N44" si="14">1-C14</f>
        <v>0</v>
      </c>
      <c r="D44" s="42">
        <f t="shared" si="14"/>
        <v>0</v>
      </c>
      <c r="E44" s="42">
        <f t="shared" si="14"/>
        <v>0</v>
      </c>
      <c r="F44" s="42">
        <f t="shared" si="14"/>
        <v>0</v>
      </c>
      <c r="G44" s="42">
        <f t="shared" si="14"/>
        <v>0</v>
      </c>
      <c r="H44" s="42">
        <f t="shared" si="14"/>
        <v>0.09523809524</v>
      </c>
      <c r="I44" s="42">
        <f t="shared" si="14"/>
        <v>0.09523809524</v>
      </c>
      <c r="J44" s="42">
        <f t="shared" si="14"/>
        <v>0.09523809524</v>
      </c>
      <c r="K44" s="42">
        <f t="shared" si="14"/>
        <v>0.1428571429</v>
      </c>
      <c r="L44" s="42">
        <f t="shared" si="14"/>
        <v>0.1904761905</v>
      </c>
      <c r="M44" s="42">
        <f t="shared" si="14"/>
        <v>0.2380952381</v>
      </c>
      <c r="N44" s="42">
        <f t="shared" si="14"/>
        <v>0.3333333333</v>
      </c>
      <c r="AC44" s="9" t="s">
        <v>374</v>
      </c>
      <c r="AD44" s="42">
        <v>0.30193278943278945</v>
      </c>
    </row>
    <row r="45">
      <c r="A45" s="5">
        <v>43862.0</v>
      </c>
      <c r="B45" s="3">
        <v>11.0</v>
      </c>
      <c r="C45" s="42">
        <f t="shared" ref="C45:M45" si="15">1-C15</f>
        <v>0</v>
      </c>
      <c r="D45" s="42">
        <f t="shared" si="15"/>
        <v>0.09090909091</v>
      </c>
      <c r="E45" s="42">
        <f t="shared" si="15"/>
        <v>0.09090909091</v>
      </c>
      <c r="F45" s="42">
        <f t="shared" si="15"/>
        <v>0.09090909091</v>
      </c>
      <c r="G45" s="42">
        <f t="shared" si="15"/>
        <v>0.09090909091</v>
      </c>
      <c r="H45" s="42">
        <f t="shared" si="15"/>
        <v>0.09090909091</v>
      </c>
      <c r="I45" s="42">
        <f t="shared" si="15"/>
        <v>0.09090909091</v>
      </c>
      <c r="J45" s="42">
        <f t="shared" si="15"/>
        <v>0.09090909091</v>
      </c>
      <c r="K45" s="42">
        <f t="shared" si="15"/>
        <v>0.09090909091</v>
      </c>
      <c r="L45" s="42">
        <f t="shared" si="15"/>
        <v>0.09090909091</v>
      </c>
      <c r="M45" s="42">
        <f t="shared" si="15"/>
        <v>0.1818181818</v>
      </c>
      <c r="AC45" s="9" t="s">
        <v>375</v>
      </c>
      <c r="AD45" s="42">
        <v>0.35069930069930066</v>
      </c>
    </row>
    <row r="46">
      <c r="A46" s="5">
        <v>43891.0</v>
      </c>
      <c r="B46" s="3">
        <v>11.0</v>
      </c>
      <c r="C46" s="42">
        <f t="shared" ref="C46:L46" si="16">1-C16</f>
        <v>0</v>
      </c>
      <c r="D46" s="42">
        <f t="shared" si="16"/>
        <v>0</v>
      </c>
      <c r="E46" s="42">
        <f t="shared" si="16"/>
        <v>0</v>
      </c>
      <c r="F46" s="42">
        <f t="shared" si="16"/>
        <v>0.2727272727</v>
      </c>
      <c r="G46" s="42">
        <f t="shared" si="16"/>
        <v>0.2727272727</v>
      </c>
      <c r="H46" s="42">
        <f t="shared" si="16"/>
        <v>0.4545454545</v>
      </c>
      <c r="I46" s="42">
        <f t="shared" si="16"/>
        <v>0.5454545455</v>
      </c>
      <c r="J46" s="42">
        <f t="shared" si="16"/>
        <v>0.5454545455</v>
      </c>
      <c r="K46" s="42">
        <f t="shared" si="16"/>
        <v>0.5454545455</v>
      </c>
      <c r="L46" s="42">
        <f t="shared" si="16"/>
        <v>0.5454545455</v>
      </c>
      <c r="AC46" s="9" t="s">
        <v>376</v>
      </c>
      <c r="AD46" s="42">
        <v>0.3934615384615384</v>
      </c>
    </row>
    <row r="47">
      <c r="A47" s="5">
        <v>43922.0</v>
      </c>
      <c r="B47" s="3">
        <v>16.0</v>
      </c>
      <c r="C47" s="42">
        <f t="shared" ref="C47:K47" si="17">1-C17</f>
        <v>0</v>
      </c>
      <c r="D47" s="42">
        <f t="shared" si="17"/>
        <v>0</v>
      </c>
      <c r="E47" s="42">
        <f t="shared" si="17"/>
        <v>0.0625</v>
      </c>
      <c r="F47" s="42">
        <f t="shared" si="17"/>
        <v>0.0625</v>
      </c>
      <c r="G47" s="42">
        <f t="shared" si="17"/>
        <v>0.0625</v>
      </c>
      <c r="H47" s="42">
        <f t="shared" si="17"/>
        <v>0.125</v>
      </c>
      <c r="I47" s="42">
        <f t="shared" si="17"/>
        <v>0.125</v>
      </c>
      <c r="J47" s="42">
        <f t="shared" si="17"/>
        <v>0.125</v>
      </c>
      <c r="K47" s="42">
        <f t="shared" si="17"/>
        <v>0.125</v>
      </c>
      <c r="AC47" s="9" t="s">
        <v>377</v>
      </c>
      <c r="AD47" s="42">
        <v>0.4261978761978762</v>
      </c>
    </row>
    <row r="48">
      <c r="A48" s="5">
        <v>43952.0</v>
      </c>
      <c r="B48" s="3">
        <v>25.0</v>
      </c>
      <c r="C48" s="42">
        <f t="shared" ref="C48:J48" si="18">1-C18</f>
        <v>0</v>
      </c>
      <c r="D48" s="42">
        <f t="shared" si="18"/>
        <v>0.04</v>
      </c>
      <c r="E48" s="42">
        <f t="shared" si="18"/>
        <v>0.04</v>
      </c>
      <c r="F48" s="42">
        <f t="shared" si="18"/>
        <v>0.08</v>
      </c>
      <c r="G48" s="42">
        <f t="shared" si="18"/>
        <v>0.24</v>
      </c>
      <c r="H48" s="42">
        <f t="shared" si="18"/>
        <v>0.32</v>
      </c>
      <c r="I48" s="42">
        <f t="shared" si="18"/>
        <v>0.36</v>
      </c>
      <c r="J48" s="42">
        <f t="shared" si="18"/>
        <v>0.36</v>
      </c>
      <c r="AC48" s="9" t="s">
        <v>378</v>
      </c>
      <c r="AD48" s="42">
        <v>0.42833624708624707</v>
      </c>
    </row>
    <row r="49">
      <c r="A49" s="5">
        <v>43983.0</v>
      </c>
      <c r="B49" s="3">
        <v>22.0</v>
      </c>
      <c r="C49" s="42">
        <f t="shared" ref="C49:I49" si="19">1-C19</f>
        <v>0</v>
      </c>
      <c r="D49" s="42">
        <f t="shared" si="19"/>
        <v>0</v>
      </c>
      <c r="E49" s="42">
        <f t="shared" si="19"/>
        <v>0</v>
      </c>
      <c r="F49" s="42">
        <f t="shared" si="19"/>
        <v>0.09090909091</v>
      </c>
      <c r="G49" s="42">
        <f t="shared" si="19"/>
        <v>0.09090909091</v>
      </c>
      <c r="H49" s="42">
        <f t="shared" si="19"/>
        <v>0.1363636364</v>
      </c>
      <c r="I49" s="42">
        <f t="shared" si="19"/>
        <v>0.2727272727</v>
      </c>
      <c r="AC49" s="9" t="s">
        <v>379</v>
      </c>
      <c r="AD49" s="42">
        <v>0.4538128538128538</v>
      </c>
    </row>
    <row r="50">
      <c r="A50" s="5">
        <v>44013.0</v>
      </c>
      <c r="B50" s="3">
        <v>21.0</v>
      </c>
      <c r="C50" s="42">
        <f t="shared" ref="C50:H50" si="20">1-C20</f>
        <v>0</v>
      </c>
      <c r="D50" s="42">
        <f t="shared" si="20"/>
        <v>0</v>
      </c>
      <c r="E50" s="42">
        <f t="shared" si="20"/>
        <v>0.04761904762</v>
      </c>
      <c r="F50" s="42">
        <f t="shared" si="20"/>
        <v>0.04761904762</v>
      </c>
      <c r="G50" s="42">
        <f t="shared" si="20"/>
        <v>0.1428571429</v>
      </c>
      <c r="H50" s="42">
        <f t="shared" si="20"/>
        <v>0.1428571429</v>
      </c>
      <c r="AC50" s="9" t="s">
        <v>380</v>
      </c>
      <c r="AD50" s="42">
        <v>0.4665112665112665</v>
      </c>
    </row>
    <row r="51">
      <c r="A51" s="5">
        <v>44044.0</v>
      </c>
      <c r="B51" s="3">
        <v>27.0</v>
      </c>
      <c r="C51" s="42">
        <f t="shared" ref="C51:G51" si="21">1-C21</f>
        <v>0</v>
      </c>
      <c r="D51" s="42">
        <f t="shared" si="21"/>
        <v>0</v>
      </c>
      <c r="E51" s="42">
        <f t="shared" si="21"/>
        <v>0</v>
      </c>
      <c r="F51" s="42">
        <f t="shared" si="21"/>
        <v>0.07407407407</v>
      </c>
      <c r="G51" s="42">
        <f t="shared" si="21"/>
        <v>0.1851851852</v>
      </c>
      <c r="AC51" s="9" t="s">
        <v>381</v>
      </c>
      <c r="AD51" s="42">
        <v>0.48428904428904423</v>
      </c>
    </row>
    <row r="52">
      <c r="A52" s="5">
        <v>44075.0</v>
      </c>
      <c r="B52" s="3">
        <v>5.0</v>
      </c>
      <c r="C52" s="42">
        <f t="shared" ref="C52:F52" si="22">1-C22</f>
        <v>0</v>
      </c>
      <c r="D52" s="42">
        <f t="shared" si="22"/>
        <v>0</v>
      </c>
      <c r="E52" s="42">
        <f t="shared" si="22"/>
        <v>0</v>
      </c>
      <c r="F52" s="42">
        <f t="shared" si="22"/>
        <v>0</v>
      </c>
      <c r="AC52" s="9" t="s">
        <v>382</v>
      </c>
      <c r="AD52" s="42">
        <v>0.4934731934731934</v>
      </c>
    </row>
    <row r="53">
      <c r="A53" s="5">
        <v>44105.0</v>
      </c>
      <c r="B53" s="3">
        <v>12.0</v>
      </c>
      <c r="C53" s="42">
        <f t="shared" ref="C53:E53" si="23">1-C23</f>
        <v>0</v>
      </c>
      <c r="D53" s="42">
        <f t="shared" si="23"/>
        <v>0</v>
      </c>
      <c r="E53" s="42">
        <f t="shared" si="23"/>
        <v>0</v>
      </c>
      <c r="AC53" s="9" t="s">
        <v>383</v>
      </c>
      <c r="AD53" s="42">
        <v>0.48018648018648014</v>
      </c>
    </row>
    <row r="54">
      <c r="A54" s="5">
        <v>44136.0</v>
      </c>
      <c r="B54" s="3">
        <v>10.0</v>
      </c>
      <c r="C54" s="42">
        <f t="shared" ref="C54:D54" si="24">1-C24</f>
        <v>0</v>
      </c>
      <c r="D54" s="42">
        <f t="shared" si="24"/>
        <v>0</v>
      </c>
      <c r="AC54" s="9" t="s">
        <v>384</v>
      </c>
      <c r="AD54" s="42">
        <v>0.3741258741258741</v>
      </c>
    </row>
    <row r="55">
      <c r="A55" s="5">
        <v>44166.0</v>
      </c>
      <c r="B55" s="3">
        <v>16.0</v>
      </c>
      <c r="C55" s="42">
        <f>1-C25</f>
        <v>0</v>
      </c>
      <c r="AC55" s="9" t="s">
        <v>385</v>
      </c>
      <c r="AD55" s="42">
        <v>0.36363636363636365</v>
      </c>
    </row>
    <row r="56">
      <c r="AC56" s="9"/>
    </row>
    <row r="57">
      <c r="A57" s="9" t="s">
        <v>388</v>
      </c>
      <c r="C57" s="42">
        <f t="shared" ref="C57:Z57" si="25">AVERAGE(C32:C55)</f>
        <v>0</v>
      </c>
      <c r="D57" s="42">
        <f t="shared" si="25"/>
        <v>0.01656126482</v>
      </c>
      <c r="E57" s="42">
        <f t="shared" si="25"/>
        <v>0.03866031696</v>
      </c>
      <c r="F57" s="42">
        <f t="shared" si="25"/>
        <v>0.07490441217</v>
      </c>
      <c r="G57" s="42">
        <f t="shared" si="25"/>
        <v>0.1142427341</v>
      </c>
      <c r="H57" s="42">
        <f t="shared" si="25"/>
        <v>0.1500978846</v>
      </c>
      <c r="I57" s="42">
        <f t="shared" si="25"/>
        <v>0.1882701558</v>
      </c>
      <c r="J57" s="42">
        <f t="shared" si="25"/>
        <v>0.2077913263</v>
      </c>
      <c r="K57" s="42">
        <f t="shared" si="25"/>
        <v>0.2174258034</v>
      </c>
      <c r="L57" s="42">
        <f t="shared" si="25"/>
        <v>0.2503518704</v>
      </c>
      <c r="M57" s="42">
        <f t="shared" si="25"/>
        <v>0.2456614814</v>
      </c>
      <c r="N57" s="42">
        <f t="shared" si="25"/>
        <v>0.2578985117</v>
      </c>
      <c r="O57" s="42">
        <f t="shared" si="25"/>
        <v>0.3019327894</v>
      </c>
      <c r="P57" s="42">
        <f t="shared" si="25"/>
        <v>0.3506993007</v>
      </c>
      <c r="Q57" s="42">
        <f t="shared" si="25"/>
        <v>0.3934615385</v>
      </c>
      <c r="R57" s="42">
        <f t="shared" si="25"/>
        <v>0.4261978762</v>
      </c>
      <c r="S57" s="42">
        <f t="shared" si="25"/>
        <v>0.4283362471</v>
      </c>
      <c r="T57" s="42">
        <f t="shared" si="25"/>
        <v>0.4538128538</v>
      </c>
      <c r="U57" s="42">
        <f t="shared" si="25"/>
        <v>0.4665112665</v>
      </c>
      <c r="V57" s="42">
        <f t="shared" si="25"/>
        <v>0.4842890443</v>
      </c>
      <c r="W57" s="42">
        <f t="shared" si="25"/>
        <v>0.4934731935</v>
      </c>
      <c r="X57" s="42">
        <f t="shared" si="25"/>
        <v>0.4801864802</v>
      </c>
      <c r="Y57" s="42">
        <f t="shared" si="25"/>
        <v>0.3741258741</v>
      </c>
      <c r="Z57" s="42">
        <f t="shared" si="25"/>
        <v>0.3636363636</v>
      </c>
    </row>
  </sheetData>
  <mergeCells count="3">
    <mergeCell ref="A29:L29"/>
    <mergeCell ref="M29:X29"/>
    <mergeCell ref="Y29:AJ29"/>
  </mergeCells>
  <conditionalFormatting sqref="C2:Z25">
    <cfRule type="colorScale" priority="1">
      <colorScale>
        <cfvo type="percent" val="0"/>
        <cfvo type="percent" val="50"/>
        <cfvo type="percent" val="100"/>
        <color rgb="FFFF0000"/>
        <color rgb="FFFF6D01"/>
        <color rgb="FF34A853"/>
      </colorScale>
    </cfRule>
  </conditionalFormatting>
  <conditionalFormatting sqref="C26:Z26">
    <cfRule type="colorScale" priority="2">
      <colorScale>
        <cfvo type="percent" val="0"/>
        <cfvo type="percent" val="50"/>
        <cfvo type="percent" val="100"/>
        <color rgb="FFFF0000"/>
        <color rgb="FFFF6D01"/>
        <color rgb="FF34A853"/>
      </colorScale>
    </cfRule>
  </conditionalFormatting>
  <conditionalFormatting sqref="C32:Z57">
    <cfRule type="colorScale" priority="3">
      <colorScale>
        <cfvo type="percent" val="0"/>
        <cfvo type="percent" val="50"/>
        <cfvo type="percent" val="100"/>
        <color rgb="FF34A853"/>
        <color rgb="FFFF6D01"/>
        <color rgb="FFFF0000"/>
      </colorScale>
    </cfRule>
  </conditionalFormatting>
  <conditionalFormatting sqref="C27:Z27">
    <cfRule type="colorScale" priority="4">
      <colorScale>
        <cfvo type="percent" val="0"/>
        <cfvo type="percent" val="50"/>
        <cfvo type="percent" val="100"/>
        <color rgb="FFFF0000"/>
        <color rgb="FFFF6B00"/>
        <color rgb="FF34A853"/>
      </colorScale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</row>
    <row r="2">
      <c r="A2" s="1" t="s">
        <v>4</v>
      </c>
      <c r="B2" s="1" t="s">
        <v>5</v>
      </c>
      <c r="C2" s="2">
        <v>43466.0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</row>
    <row r="3">
      <c r="A3" s="1" t="s">
        <v>6</v>
      </c>
      <c r="B3" s="1" t="s">
        <v>7</v>
      </c>
      <c r="C3" s="2">
        <v>43466.0</v>
      </c>
      <c r="D3" s="2">
        <v>43525.0</v>
      </c>
    </row>
    <row r="4">
      <c r="A4" s="1" t="s">
        <v>8</v>
      </c>
      <c r="B4" s="1" t="s">
        <v>7</v>
      </c>
      <c r="C4" s="2">
        <v>43466.0</v>
      </c>
      <c r="D4" s="2">
        <v>43678.0</v>
      </c>
      <c r="E4" s="1">
        <v>1.0</v>
      </c>
      <c r="F4" s="1">
        <v>1.0</v>
      </c>
    </row>
    <row r="5">
      <c r="A5" s="1" t="s">
        <v>9</v>
      </c>
      <c r="B5" s="1" t="s">
        <v>5</v>
      </c>
      <c r="C5" s="2">
        <v>43466.0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</row>
    <row r="6">
      <c r="A6" s="1" t="s">
        <v>10</v>
      </c>
      <c r="B6" s="1" t="s">
        <v>5</v>
      </c>
      <c r="C6" s="2">
        <v>43466.0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</row>
    <row r="7">
      <c r="A7" s="1" t="s">
        <v>11</v>
      </c>
      <c r="B7" s="1" t="s">
        <v>7</v>
      </c>
      <c r="C7" s="2">
        <v>43466.0</v>
      </c>
      <c r="D7" s="2">
        <v>44075.0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</row>
    <row r="8">
      <c r="A8" s="1" t="s">
        <v>12</v>
      </c>
      <c r="B8" s="1" t="s">
        <v>5</v>
      </c>
      <c r="C8" s="2">
        <v>43466.0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</row>
    <row r="9">
      <c r="A9" s="1" t="s">
        <v>13</v>
      </c>
      <c r="B9" s="1" t="s">
        <v>5</v>
      </c>
      <c r="C9" s="2">
        <v>43466.0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</row>
    <row r="10">
      <c r="A10" s="1" t="s">
        <v>14</v>
      </c>
      <c r="B10" s="1" t="s">
        <v>7</v>
      </c>
      <c r="C10" s="2">
        <v>43466.0</v>
      </c>
      <c r="D10" s="2">
        <v>43709.0</v>
      </c>
      <c r="E10" s="1">
        <v>1.0</v>
      </c>
      <c r="F10" s="1">
        <v>1.0</v>
      </c>
    </row>
    <row r="11">
      <c r="A11" s="1" t="s">
        <v>15</v>
      </c>
      <c r="B11" s="1" t="s">
        <v>5</v>
      </c>
      <c r="C11" s="2">
        <v>43466.0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</row>
    <row r="12">
      <c r="A12" s="1" t="s">
        <v>16</v>
      </c>
      <c r="B12" s="1" t="s">
        <v>5</v>
      </c>
      <c r="C12" s="2">
        <v>43466.0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</row>
    <row r="13">
      <c r="A13" s="1" t="s">
        <v>17</v>
      </c>
      <c r="B13" s="1" t="s">
        <v>7</v>
      </c>
      <c r="C13" s="2">
        <v>43497.0</v>
      </c>
      <c r="D13" s="2">
        <v>43739.0</v>
      </c>
      <c r="E13" s="1">
        <v>1.0</v>
      </c>
      <c r="F13" s="1">
        <v>1.0</v>
      </c>
      <c r="G13" s="1">
        <v>1.0</v>
      </c>
    </row>
    <row r="14">
      <c r="A14" s="1" t="s">
        <v>18</v>
      </c>
      <c r="B14" s="1" t="s">
        <v>7</v>
      </c>
      <c r="C14" s="2">
        <v>43497.0</v>
      </c>
      <c r="D14" s="2">
        <v>43556.0</v>
      </c>
      <c r="E14" s="1">
        <v>1.0</v>
      </c>
    </row>
    <row r="15">
      <c r="A15" s="1" t="s">
        <v>19</v>
      </c>
      <c r="B15" s="1" t="s">
        <v>7</v>
      </c>
      <c r="C15" s="2">
        <v>43497.0</v>
      </c>
      <c r="D15" s="2">
        <v>43617.0</v>
      </c>
      <c r="E15" s="1">
        <v>1.0</v>
      </c>
    </row>
    <row r="16">
      <c r="A16" s="1" t="s">
        <v>20</v>
      </c>
      <c r="B16" s="1" t="s">
        <v>5</v>
      </c>
      <c r="C16" s="2">
        <v>43497.0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</row>
    <row r="17">
      <c r="A17" s="1" t="s">
        <v>21</v>
      </c>
      <c r="B17" s="1" t="s">
        <v>5</v>
      </c>
      <c r="C17" s="2">
        <v>43497.0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</row>
    <row r="18">
      <c r="A18" s="1" t="s">
        <v>22</v>
      </c>
      <c r="B18" s="1" t="s">
        <v>5</v>
      </c>
      <c r="C18" s="2">
        <v>43497.0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</row>
    <row r="19">
      <c r="A19" s="1" t="s">
        <v>23</v>
      </c>
      <c r="B19" s="1" t="s">
        <v>7</v>
      </c>
      <c r="C19" s="2">
        <v>43497.0</v>
      </c>
      <c r="D19" s="2">
        <v>43770.0</v>
      </c>
      <c r="E19" s="1">
        <v>1.0</v>
      </c>
      <c r="F19" s="1">
        <v>1.0</v>
      </c>
      <c r="G19" s="1">
        <v>1.0</v>
      </c>
    </row>
    <row r="20">
      <c r="A20" s="1" t="s">
        <v>24</v>
      </c>
      <c r="B20" s="1" t="s">
        <v>5</v>
      </c>
      <c r="C20" s="2">
        <v>43497.0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</row>
    <row r="21">
      <c r="A21" s="1" t="s">
        <v>25</v>
      </c>
      <c r="B21" s="1" t="s">
        <v>7</v>
      </c>
      <c r="C21" s="2">
        <v>43497.0</v>
      </c>
      <c r="D21" s="2">
        <v>43586.0</v>
      </c>
      <c r="E21" s="1">
        <v>1.0</v>
      </c>
    </row>
    <row r="22">
      <c r="A22" s="1" t="s">
        <v>26</v>
      </c>
      <c r="B22" s="1" t="s">
        <v>5</v>
      </c>
      <c r="C22" s="2">
        <v>43497.0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</row>
    <row r="23">
      <c r="A23" s="1" t="s">
        <v>27</v>
      </c>
      <c r="B23" s="1" t="s">
        <v>5</v>
      </c>
      <c r="C23" s="2">
        <v>43497.0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</row>
    <row r="24">
      <c r="A24" s="1" t="s">
        <v>28</v>
      </c>
      <c r="B24" s="1" t="s">
        <v>5</v>
      </c>
      <c r="C24" s="2">
        <v>43497.0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</row>
    <row r="25">
      <c r="A25" s="1" t="s">
        <v>29</v>
      </c>
      <c r="B25" s="1" t="s">
        <v>5</v>
      </c>
      <c r="C25" s="2">
        <v>43497.0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</row>
    <row r="26">
      <c r="A26" s="1" t="s">
        <v>30</v>
      </c>
      <c r="B26" s="1" t="s">
        <v>7</v>
      </c>
      <c r="C26" s="2">
        <v>43525.0</v>
      </c>
      <c r="D26" s="2">
        <v>43891.0</v>
      </c>
      <c r="E26" s="1">
        <v>1.0</v>
      </c>
      <c r="F26" s="1">
        <v>1.0</v>
      </c>
      <c r="G26" s="1">
        <v>1.0</v>
      </c>
      <c r="H26" s="1">
        <v>1.0</v>
      </c>
    </row>
    <row r="27">
      <c r="A27" s="1" t="s">
        <v>31</v>
      </c>
      <c r="B27" s="1" t="s">
        <v>5</v>
      </c>
      <c r="C27" s="2">
        <v>43525.0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</row>
    <row r="28">
      <c r="A28" s="1" t="s">
        <v>32</v>
      </c>
      <c r="B28" s="1" t="s">
        <v>7</v>
      </c>
      <c r="C28" s="2">
        <v>43525.0</v>
      </c>
      <c r="D28" s="2">
        <v>43739.0</v>
      </c>
      <c r="E28" s="1">
        <v>1.0</v>
      </c>
      <c r="F28" s="1">
        <v>1.0</v>
      </c>
      <c r="G28" s="1">
        <v>1.0</v>
      </c>
    </row>
    <row r="29">
      <c r="A29" s="1" t="s">
        <v>33</v>
      </c>
      <c r="B29" s="1" t="s">
        <v>7</v>
      </c>
      <c r="C29" s="2">
        <v>43525.0</v>
      </c>
      <c r="D29" s="2">
        <v>44105.0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</row>
    <row r="30">
      <c r="A30" s="1" t="s">
        <v>34</v>
      </c>
      <c r="B30" s="1" t="s">
        <v>7</v>
      </c>
      <c r="C30" s="2">
        <v>43525.0</v>
      </c>
      <c r="D30" s="2">
        <v>44075.0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</row>
    <row r="31">
      <c r="A31" s="1" t="s">
        <v>35</v>
      </c>
      <c r="B31" s="1" t="s">
        <v>7</v>
      </c>
      <c r="C31" s="2">
        <v>43525.0</v>
      </c>
      <c r="D31" s="2">
        <v>43983.0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</row>
    <row r="32">
      <c r="A32" s="1" t="s">
        <v>36</v>
      </c>
      <c r="B32" s="1" t="s">
        <v>7</v>
      </c>
      <c r="C32" s="2">
        <v>43525.0</v>
      </c>
      <c r="D32" s="2">
        <v>43709.0</v>
      </c>
      <c r="E32" s="1">
        <v>1.0</v>
      </c>
      <c r="F32" s="1">
        <v>1.0</v>
      </c>
    </row>
    <row r="33">
      <c r="A33" s="1" t="s">
        <v>37</v>
      </c>
      <c r="B33" s="1" t="s">
        <v>7</v>
      </c>
      <c r="C33" s="2">
        <v>43525.0</v>
      </c>
      <c r="D33" s="2">
        <v>43952.0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</row>
    <row r="34">
      <c r="A34" s="1" t="s">
        <v>38</v>
      </c>
      <c r="B34" s="1" t="s">
        <v>5</v>
      </c>
      <c r="C34" s="2">
        <v>43525.0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</row>
    <row r="35">
      <c r="A35" s="1" t="s">
        <v>39</v>
      </c>
      <c r="B35" s="1" t="s">
        <v>5</v>
      </c>
      <c r="C35" s="2">
        <v>43525.0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</row>
    <row r="36">
      <c r="A36" s="1" t="s">
        <v>40</v>
      </c>
      <c r="B36" s="1" t="s">
        <v>7</v>
      </c>
      <c r="C36" s="2">
        <v>43525.0</v>
      </c>
      <c r="D36" s="2">
        <v>43952.0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</row>
    <row r="37">
      <c r="A37" s="1" t="s">
        <v>41</v>
      </c>
      <c r="B37" s="1" t="s">
        <v>7</v>
      </c>
      <c r="C37" s="2">
        <v>43525.0</v>
      </c>
      <c r="D37" s="2">
        <v>43952.0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</row>
    <row r="38">
      <c r="A38" s="1" t="s">
        <v>42</v>
      </c>
      <c r="B38" s="1" t="s">
        <v>5</v>
      </c>
      <c r="C38" s="2">
        <v>43525.0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</row>
    <row r="39">
      <c r="A39" s="1" t="s">
        <v>43</v>
      </c>
      <c r="B39" s="1" t="s">
        <v>7</v>
      </c>
      <c r="C39" s="2">
        <v>43556.0</v>
      </c>
      <c r="D39" s="2">
        <v>43770.0</v>
      </c>
      <c r="F39" s="1">
        <v>1.0</v>
      </c>
      <c r="G39" s="1">
        <v>1.0</v>
      </c>
    </row>
    <row r="40">
      <c r="A40" s="1" t="s">
        <v>44</v>
      </c>
      <c r="B40" s="1" t="s">
        <v>5</v>
      </c>
      <c r="C40" s="2">
        <v>43556.0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</row>
    <row r="41">
      <c r="A41" s="1" t="s">
        <v>45</v>
      </c>
      <c r="B41" s="1" t="s">
        <v>5</v>
      </c>
      <c r="C41" s="2">
        <v>43556.0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</row>
    <row r="42">
      <c r="A42" s="1" t="s">
        <v>46</v>
      </c>
      <c r="B42" s="1" t="s">
        <v>5</v>
      </c>
      <c r="C42" s="2">
        <v>43556.0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</row>
    <row r="43">
      <c r="A43" s="1" t="s">
        <v>47</v>
      </c>
      <c r="B43" s="1" t="s">
        <v>7</v>
      </c>
      <c r="C43" s="2">
        <v>43556.0</v>
      </c>
      <c r="D43" s="2">
        <v>43709.0</v>
      </c>
      <c r="F43" s="1">
        <v>1.0</v>
      </c>
    </row>
    <row r="44">
      <c r="A44" s="1" t="s">
        <v>48</v>
      </c>
      <c r="B44" s="1" t="s">
        <v>7</v>
      </c>
      <c r="C44" s="2">
        <v>43556.0</v>
      </c>
      <c r="D44" s="2">
        <v>43922.0</v>
      </c>
      <c r="F44" s="1">
        <v>1.0</v>
      </c>
      <c r="G44" s="1">
        <v>1.0</v>
      </c>
      <c r="H44" s="1">
        <v>1.0</v>
      </c>
      <c r="I44" s="1">
        <v>1.0</v>
      </c>
    </row>
    <row r="45">
      <c r="A45" s="1" t="s">
        <v>49</v>
      </c>
      <c r="B45" s="1" t="s">
        <v>7</v>
      </c>
      <c r="C45" s="2">
        <v>43556.0</v>
      </c>
      <c r="D45" s="2">
        <v>43617.0</v>
      </c>
    </row>
    <row r="46">
      <c r="A46" s="1" t="s">
        <v>50</v>
      </c>
      <c r="B46" s="1" t="s">
        <v>7</v>
      </c>
      <c r="C46" s="2">
        <v>43556.0</v>
      </c>
      <c r="D46" s="2">
        <v>43922.0</v>
      </c>
      <c r="F46" s="1">
        <v>1.0</v>
      </c>
      <c r="G46" s="1">
        <v>1.0</v>
      </c>
      <c r="H46" s="1">
        <v>1.0</v>
      </c>
      <c r="I46" s="1">
        <v>1.0</v>
      </c>
    </row>
    <row r="47">
      <c r="A47" s="1" t="s">
        <v>51</v>
      </c>
      <c r="B47" s="1" t="s">
        <v>5</v>
      </c>
      <c r="C47" s="2">
        <v>43556.0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</row>
    <row r="48">
      <c r="A48" s="1" t="s">
        <v>52</v>
      </c>
      <c r="B48" s="1" t="s">
        <v>7</v>
      </c>
      <c r="C48" s="2">
        <v>43556.0</v>
      </c>
      <c r="D48" s="2">
        <v>43831.0</v>
      </c>
      <c r="F48" s="1">
        <v>1.0</v>
      </c>
      <c r="G48" s="1">
        <v>1.0</v>
      </c>
      <c r="H48" s="1">
        <v>1.0</v>
      </c>
    </row>
    <row r="49">
      <c r="A49" s="1" t="s">
        <v>53</v>
      </c>
      <c r="B49" s="1" t="s">
        <v>7</v>
      </c>
      <c r="C49" s="2">
        <v>43556.0</v>
      </c>
      <c r="D49" s="2">
        <v>43831.0</v>
      </c>
      <c r="F49" s="1">
        <v>1.0</v>
      </c>
      <c r="G49" s="1">
        <v>1.0</v>
      </c>
      <c r="H49" s="1">
        <v>1.0</v>
      </c>
    </row>
    <row r="50">
      <c r="A50" s="1" t="s">
        <v>54</v>
      </c>
      <c r="B50" s="1" t="s">
        <v>5</v>
      </c>
      <c r="C50" s="2">
        <v>43556.0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</row>
    <row r="51">
      <c r="A51" s="1" t="s">
        <v>55</v>
      </c>
      <c r="B51" s="1" t="s">
        <v>7</v>
      </c>
      <c r="C51" s="2">
        <v>43556.0</v>
      </c>
      <c r="D51" s="2">
        <v>43678.0</v>
      </c>
      <c r="F51" s="1">
        <v>1.0</v>
      </c>
    </row>
    <row r="52">
      <c r="A52" s="1" t="s">
        <v>56</v>
      </c>
      <c r="B52" s="1" t="s">
        <v>5</v>
      </c>
      <c r="C52" s="2">
        <v>43556.0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</row>
    <row r="53">
      <c r="A53" s="1" t="s">
        <v>57</v>
      </c>
      <c r="B53" s="1" t="s">
        <v>5</v>
      </c>
      <c r="C53" s="2">
        <v>43556.0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</row>
    <row r="54">
      <c r="A54" s="1" t="s">
        <v>58</v>
      </c>
      <c r="B54" s="1" t="s">
        <v>7</v>
      </c>
      <c r="C54" s="2">
        <v>43586.0</v>
      </c>
      <c r="D54" s="2">
        <v>43739.0</v>
      </c>
      <c r="F54" s="1">
        <v>1.0</v>
      </c>
      <c r="G54" s="1">
        <v>1.0</v>
      </c>
    </row>
    <row r="55">
      <c r="A55" s="1" t="s">
        <v>59</v>
      </c>
      <c r="B55" s="1" t="s">
        <v>7</v>
      </c>
      <c r="C55" s="2">
        <v>43586.0</v>
      </c>
      <c r="D55" s="2">
        <v>43678.0</v>
      </c>
      <c r="F55" s="1">
        <v>1.0</v>
      </c>
    </row>
    <row r="56">
      <c r="A56" s="1" t="s">
        <v>60</v>
      </c>
      <c r="B56" s="1" t="s">
        <v>7</v>
      </c>
      <c r="C56" s="2">
        <v>43586.0</v>
      </c>
      <c r="D56" s="2">
        <v>44013.0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</row>
    <row r="57">
      <c r="A57" s="1" t="s">
        <v>61</v>
      </c>
      <c r="B57" s="1" t="s">
        <v>5</v>
      </c>
      <c r="C57" s="2">
        <v>43586.0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</row>
    <row r="58">
      <c r="A58" s="1" t="s">
        <v>62</v>
      </c>
      <c r="B58" s="1" t="s">
        <v>5</v>
      </c>
      <c r="C58" s="2">
        <v>43586.0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</row>
    <row r="59">
      <c r="A59" s="1" t="s">
        <v>63</v>
      </c>
      <c r="B59" s="1" t="s">
        <v>7</v>
      </c>
      <c r="C59" s="2">
        <v>43586.0</v>
      </c>
      <c r="D59" s="2">
        <v>43709.0</v>
      </c>
      <c r="F59" s="1">
        <v>1.0</v>
      </c>
    </row>
    <row r="60">
      <c r="A60" s="1" t="s">
        <v>64</v>
      </c>
      <c r="B60" s="1" t="s">
        <v>7</v>
      </c>
      <c r="C60" s="2">
        <v>43586.0</v>
      </c>
      <c r="D60" s="2">
        <v>43952.0</v>
      </c>
      <c r="F60" s="1">
        <v>1.0</v>
      </c>
      <c r="G60" s="1">
        <v>1.0</v>
      </c>
      <c r="H60" s="1">
        <v>1.0</v>
      </c>
      <c r="I60" s="1">
        <v>1.0</v>
      </c>
    </row>
    <row r="61">
      <c r="A61" s="1" t="s">
        <v>65</v>
      </c>
      <c r="B61" s="1" t="s">
        <v>7</v>
      </c>
      <c r="C61" s="2">
        <v>43586.0</v>
      </c>
      <c r="D61" s="2">
        <v>44013.0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</row>
    <row r="62">
      <c r="A62" s="1" t="s">
        <v>66</v>
      </c>
      <c r="B62" s="1" t="s">
        <v>5</v>
      </c>
      <c r="C62" s="2">
        <v>43586.0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</row>
    <row r="63">
      <c r="A63" s="1" t="s">
        <v>67</v>
      </c>
      <c r="B63" s="1" t="s">
        <v>5</v>
      </c>
      <c r="C63" s="2">
        <v>43586.0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</row>
    <row r="64">
      <c r="A64" s="1" t="s">
        <v>68</v>
      </c>
      <c r="B64" s="1" t="s">
        <v>7</v>
      </c>
      <c r="C64" s="2">
        <v>43586.0</v>
      </c>
      <c r="D64" s="2">
        <v>43862.0</v>
      </c>
      <c r="F64" s="1">
        <v>1.0</v>
      </c>
      <c r="G64" s="1">
        <v>1.0</v>
      </c>
      <c r="H64" s="1">
        <v>1.0</v>
      </c>
    </row>
    <row r="65">
      <c r="A65" s="1" t="s">
        <v>69</v>
      </c>
      <c r="B65" s="1" t="s">
        <v>5</v>
      </c>
      <c r="C65" s="2">
        <v>43586.0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</row>
    <row r="66">
      <c r="A66" s="1" t="s">
        <v>70</v>
      </c>
      <c r="B66" s="1" t="s">
        <v>5</v>
      </c>
      <c r="C66" s="2">
        <v>43586.0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</row>
    <row r="67">
      <c r="A67" s="1" t="s">
        <v>71</v>
      </c>
      <c r="B67" s="1" t="s">
        <v>7</v>
      </c>
      <c r="C67" s="2">
        <v>43617.0</v>
      </c>
      <c r="D67" s="2">
        <v>43800.0</v>
      </c>
      <c r="F67" s="1">
        <v>1.0</v>
      </c>
      <c r="G67" s="1">
        <v>1.0</v>
      </c>
    </row>
    <row r="68">
      <c r="A68" s="1" t="s">
        <v>72</v>
      </c>
      <c r="B68" s="1" t="s">
        <v>7</v>
      </c>
      <c r="C68" s="2">
        <v>43617.0</v>
      </c>
      <c r="D68" s="2">
        <v>43709.0</v>
      </c>
      <c r="F68" s="1">
        <v>1.0</v>
      </c>
    </row>
    <row r="69">
      <c r="A69" s="1" t="s">
        <v>73</v>
      </c>
      <c r="B69" s="1" t="s">
        <v>7</v>
      </c>
      <c r="C69" s="2">
        <v>43617.0</v>
      </c>
      <c r="D69" s="2">
        <v>43862.0</v>
      </c>
      <c r="F69" s="1">
        <v>1.0</v>
      </c>
      <c r="G69" s="1">
        <v>1.0</v>
      </c>
      <c r="H69" s="1">
        <v>1.0</v>
      </c>
    </row>
    <row r="70">
      <c r="A70" s="1" t="s">
        <v>74</v>
      </c>
      <c r="B70" s="1" t="s">
        <v>7</v>
      </c>
      <c r="C70" s="2">
        <v>43617.0</v>
      </c>
      <c r="D70" s="2">
        <v>44075.0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</row>
    <row r="71">
      <c r="A71" s="1" t="s">
        <v>75</v>
      </c>
      <c r="B71" s="1" t="s">
        <v>5</v>
      </c>
      <c r="C71" s="2">
        <v>43617.0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</row>
    <row r="72">
      <c r="A72" s="1" t="s">
        <v>76</v>
      </c>
      <c r="B72" s="1" t="s">
        <v>5</v>
      </c>
      <c r="C72" s="2">
        <v>43617.0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</row>
    <row r="73">
      <c r="A73" s="1" t="s">
        <v>77</v>
      </c>
      <c r="B73" s="1" t="s">
        <v>5</v>
      </c>
      <c r="C73" s="2">
        <v>43617.0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</row>
    <row r="74">
      <c r="A74" s="1" t="s">
        <v>78</v>
      </c>
      <c r="B74" s="1" t="s">
        <v>5</v>
      </c>
      <c r="C74" s="2">
        <v>43617.0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</row>
    <row r="75">
      <c r="A75" s="1" t="s">
        <v>79</v>
      </c>
      <c r="B75" s="1" t="s">
        <v>7</v>
      </c>
      <c r="C75" s="2">
        <v>43617.0</v>
      </c>
      <c r="D75" s="2">
        <v>44166.0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</row>
    <row r="76">
      <c r="A76" s="1" t="s">
        <v>80</v>
      </c>
      <c r="B76" s="1" t="s">
        <v>5</v>
      </c>
      <c r="C76" s="2">
        <v>43617.0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</row>
    <row r="77">
      <c r="A77" s="1" t="s">
        <v>81</v>
      </c>
      <c r="B77" s="1" t="s">
        <v>5</v>
      </c>
      <c r="C77" s="2">
        <v>43617.0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</row>
    <row r="78">
      <c r="A78" s="1" t="s">
        <v>82</v>
      </c>
      <c r="B78" s="1" t="s">
        <v>7</v>
      </c>
      <c r="C78" s="2">
        <v>43647.0</v>
      </c>
      <c r="D78" s="2">
        <v>43952.0</v>
      </c>
      <c r="G78" s="1">
        <v>1.0</v>
      </c>
      <c r="H78" s="1">
        <v>1.0</v>
      </c>
      <c r="I78" s="1">
        <v>1.0</v>
      </c>
    </row>
    <row r="79">
      <c r="A79" s="1" t="s">
        <v>83</v>
      </c>
      <c r="B79" s="1" t="s">
        <v>7</v>
      </c>
      <c r="C79" s="2">
        <v>43647.0</v>
      </c>
      <c r="D79" s="2">
        <v>43831.0</v>
      </c>
      <c r="G79" s="1">
        <v>1.0</v>
      </c>
      <c r="H79" s="1">
        <v>1.0</v>
      </c>
    </row>
    <row r="80">
      <c r="A80" s="1" t="s">
        <v>84</v>
      </c>
      <c r="B80" s="1" t="s">
        <v>7</v>
      </c>
      <c r="C80" s="2">
        <v>43647.0</v>
      </c>
      <c r="D80" s="2">
        <v>44044.0</v>
      </c>
      <c r="G80" s="1">
        <v>1.0</v>
      </c>
      <c r="H80" s="1">
        <v>1.0</v>
      </c>
      <c r="I80" s="1">
        <v>1.0</v>
      </c>
      <c r="J80" s="1">
        <v>1.0</v>
      </c>
    </row>
    <row r="81">
      <c r="A81" s="1" t="s">
        <v>85</v>
      </c>
      <c r="B81" s="1" t="s">
        <v>5</v>
      </c>
      <c r="C81" s="2">
        <v>43647.0</v>
      </c>
      <c r="G81" s="1">
        <v>1.0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</row>
    <row r="82">
      <c r="A82" s="1" t="s">
        <v>86</v>
      </c>
      <c r="B82" s="1" t="s">
        <v>5</v>
      </c>
      <c r="C82" s="2">
        <v>43647.0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</row>
    <row r="83">
      <c r="A83" s="1" t="s">
        <v>87</v>
      </c>
      <c r="B83" s="1" t="s">
        <v>7</v>
      </c>
      <c r="C83" s="2">
        <v>43647.0</v>
      </c>
      <c r="D83" s="2">
        <v>43862.0</v>
      </c>
      <c r="G83" s="1">
        <v>1.0</v>
      </c>
      <c r="H83" s="1">
        <v>1.0</v>
      </c>
    </row>
    <row r="84">
      <c r="A84" s="1" t="s">
        <v>88</v>
      </c>
      <c r="B84" s="1" t="s">
        <v>7</v>
      </c>
      <c r="C84" s="2">
        <v>43647.0</v>
      </c>
      <c r="D84" s="2">
        <v>43862.0</v>
      </c>
      <c r="G84" s="1">
        <v>1.0</v>
      </c>
      <c r="H84" s="1">
        <v>1.0</v>
      </c>
    </row>
    <row r="85">
      <c r="A85" s="1" t="s">
        <v>89</v>
      </c>
      <c r="B85" s="1" t="s">
        <v>5</v>
      </c>
      <c r="C85" s="2">
        <v>43647.0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1.0</v>
      </c>
    </row>
    <row r="86">
      <c r="A86" s="1" t="s">
        <v>90</v>
      </c>
      <c r="B86" s="1" t="s">
        <v>5</v>
      </c>
      <c r="C86" s="2">
        <v>43647.0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1.0</v>
      </c>
    </row>
    <row r="87">
      <c r="A87" s="1" t="s">
        <v>91</v>
      </c>
      <c r="B87" s="1" t="s">
        <v>7</v>
      </c>
      <c r="C87" s="2">
        <v>43647.0</v>
      </c>
      <c r="D87" s="2">
        <v>44136.0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</row>
    <row r="88">
      <c r="A88" s="1" t="s">
        <v>92</v>
      </c>
      <c r="B88" s="1" t="s">
        <v>5</v>
      </c>
      <c r="C88" s="2">
        <v>43647.0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</row>
    <row r="89">
      <c r="A89" s="1" t="s">
        <v>93</v>
      </c>
      <c r="B89" s="1" t="s">
        <v>5</v>
      </c>
      <c r="C89" s="2">
        <v>43678.0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</row>
    <row r="90">
      <c r="A90" s="1" t="s">
        <v>94</v>
      </c>
      <c r="B90" s="1" t="s">
        <v>7</v>
      </c>
      <c r="C90" s="2">
        <v>43678.0</v>
      </c>
      <c r="D90" s="2">
        <v>43709.0</v>
      </c>
    </row>
    <row r="91">
      <c r="A91" s="1" t="s">
        <v>95</v>
      </c>
      <c r="B91" s="1" t="s">
        <v>5</v>
      </c>
      <c r="C91" s="2">
        <v>43678.0</v>
      </c>
      <c r="G91" s="1">
        <v>1.0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</row>
    <row r="92">
      <c r="A92" s="1" t="s">
        <v>96</v>
      </c>
      <c r="B92" s="1" t="s">
        <v>5</v>
      </c>
      <c r="C92" s="2">
        <v>43678.0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</row>
    <row r="93">
      <c r="A93" s="1" t="s">
        <v>97</v>
      </c>
      <c r="B93" s="1" t="s">
        <v>7</v>
      </c>
      <c r="C93" s="2">
        <v>43709.0</v>
      </c>
      <c r="D93" s="2">
        <v>44075.0</v>
      </c>
      <c r="G93" s="1">
        <v>1.0</v>
      </c>
      <c r="H93" s="1">
        <v>1.0</v>
      </c>
      <c r="I93" s="1">
        <v>1.0</v>
      </c>
      <c r="J93" s="1">
        <v>1.0</v>
      </c>
    </row>
    <row r="94">
      <c r="A94" s="1" t="s">
        <v>98</v>
      </c>
      <c r="B94" s="1" t="s">
        <v>5</v>
      </c>
      <c r="C94" s="2">
        <v>43709.0</v>
      </c>
      <c r="G94" s="1">
        <v>1.0</v>
      </c>
      <c r="H94" s="1">
        <v>1.0</v>
      </c>
      <c r="I94" s="1">
        <v>1.0</v>
      </c>
      <c r="J94" s="1">
        <v>1.0</v>
      </c>
      <c r="K94" s="1">
        <v>1.0</v>
      </c>
      <c r="L94" s="1">
        <v>1.0</v>
      </c>
    </row>
    <row r="95">
      <c r="A95" s="1" t="s">
        <v>99</v>
      </c>
      <c r="B95" s="1" t="s">
        <v>7</v>
      </c>
      <c r="C95" s="2">
        <v>43709.0</v>
      </c>
      <c r="D95" s="2">
        <v>43831.0</v>
      </c>
      <c r="G95" s="1">
        <v>1.0</v>
      </c>
      <c r="H95" s="1">
        <v>1.0</v>
      </c>
    </row>
    <row r="96">
      <c r="A96" s="1" t="s">
        <v>100</v>
      </c>
      <c r="B96" s="1" t="s">
        <v>5</v>
      </c>
      <c r="C96" s="2">
        <v>43709.0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</row>
    <row r="97">
      <c r="A97" s="1" t="s">
        <v>101</v>
      </c>
      <c r="B97" s="1" t="s">
        <v>7</v>
      </c>
      <c r="C97" s="2">
        <v>43709.0</v>
      </c>
      <c r="D97" s="2">
        <v>43770.0</v>
      </c>
      <c r="G97" s="1">
        <v>1.0</v>
      </c>
    </row>
    <row r="98">
      <c r="A98" s="1" t="s">
        <v>102</v>
      </c>
      <c r="B98" s="1" t="s">
        <v>7</v>
      </c>
      <c r="C98" s="2">
        <v>43709.0</v>
      </c>
      <c r="D98" s="2">
        <v>44075.0</v>
      </c>
      <c r="G98" s="1">
        <v>1.0</v>
      </c>
      <c r="H98" s="1">
        <v>1.0</v>
      </c>
      <c r="I98" s="1">
        <v>1.0</v>
      </c>
      <c r="J98" s="1">
        <v>1.0</v>
      </c>
    </row>
    <row r="99">
      <c r="A99" s="1" t="s">
        <v>103</v>
      </c>
      <c r="B99" s="1" t="s">
        <v>5</v>
      </c>
      <c r="C99" s="2">
        <v>43709.0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</row>
    <row r="100">
      <c r="A100" s="1" t="s">
        <v>104</v>
      </c>
      <c r="B100" s="1" t="s">
        <v>5</v>
      </c>
      <c r="C100" s="2">
        <v>43709.0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</row>
    <row r="101">
      <c r="A101" s="1" t="s">
        <v>105</v>
      </c>
      <c r="B101" s="1" t="s">
        <v>7</v>
      </c>
      <c r="C101" s="2">
        <v>43739.0</v>
      </c>
      <c r="D101" s="2">
        <v>44136.0</v>
      </c>
      <c r="H101" s="1">
        <v>1.0</v>
      </c>
      <c r="I101" s="1">
        <v>1.0</v>
      </c>
      <c r="J101" s="1">
        <v>1.0</v>
      </c>
      <c r="K101" s="1">
        <v>1.0</v>
      </c>
    </row>
    <row r="102">
      <c r="A102" s="1" t="s">
        <v>106</v>
      </c>
      <c r="B102" s="1" t="s">
        <v>5</v>
      </c>
      <c r="C102" s="2">
        <v>43739.0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</row>
    <row r="103">
      <c r="A103" s="1" t="s">
        <v>107</v>
      </c>
      <c r="B103" s="1" t="s">
        <v>7</v>
      </c>
      <c r="C103" s="2">
        <v>43739.0</v>
      </c>
      <c r="D103" s="2">
        <v>43891.0</v>
      </c>
      <c r="H103" s="1">
        <v>1.0</v>
      </c>
    </row>
    <row r="104">
      <c r="A104" s="1" t="s">
        <v>108</v>
      </c>
      <c r="B104" s="1" t="s">
        <v>5</v>
      </c>
      <c r="C104" s="2">
        <v>43739.0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</row>
    <row r="105">
      <c r="A105" s="1" t="s">
        <v>109</v>
      </c>
      <c r="B105" s="1" t="s">
        <v>5</v>
      </c>
      <c r="C105" s="2">
        <v>43739.0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</row>
    <row r="106">
      <c r="A106" s="1" t="s">
        <v>110</v>
      </c>
      <c r="B106" s="1" t="s">
        <v>5</v>
      </c>
      <c r="C106" s="2">
        <v>43739.0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</row>
    <row r="107">
      <c r="A107" s="1" t="s">
        <v>111</v>
      </c>
      <c r="B107" s="1" t="s">
        <v>5</v>
      </c>
      <c r="C107" s="2">
        <v>43739.0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</row>
    <row r="108">
      <c r="A108" s="1" t="s">
        <v>112</v>
      </c>
      <c r="B108" s="1" t="s">
        <v>5</v>
      </c>
      <c r="C108" s="2">
        <v>43739.0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</row>
    <row r="109">
      <c r="A109" s="1" t="s">
        <v>113</v>
      </c>
      <c r="B109" s="1" t="s">
        <v>7</v>
      </c>
      <c r="C109" s="2">
        <v>43739.0</v>
      </c>
      <c r="D109" s="2">
        <v>44013.0</v>
      </c>
      <c r="H109" s="1">
        <v>1.0</v>
      </c>
      <c r="I109" s="1">
        <v>1.0</v>
      </c>
      <c r="J109" s="1">
        <v>1.0</v>
      </c>
    </row>
    <row r="110">
      <c r="A110" s="1" t="s">
        <v>114</v>
      </c>
      <c r="B110" s="1" t="s">
        <v>5</v>
      </c>
      <c r="C110" s="2">
        <v>43739.0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</row>
    <row r="111">
      <c r="A111" s="1" t="s">
        <v>115</v>
      </c>
      <c r="B111" s="1" t="s">
        <v>5</v>
      </c>
      <c r="C111" s="2">
        <v>43739.0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</row>
    <row r="112">
      <c r="A112" s="1" t="s">
        <v>116</v>
      </c>
      <c r="B112" s="1" t="s">
        <v>5</v>
      </c>
      <c r="C112" s="2">
        <v>43739.0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</row>
    <row r="113">
      <c r="A113" s="1" t="s">
        <v>117</v>
      </c>
      <c r="B113" s="1" t="s">
        <v>7</v>
      </c>
      <c r="C113" s="2">
        <v>43739.0</v>
      </c>
      <c r="D113" s="2">
        <v>44105.0</v>
      </c>
      <c r="H113" s="1">
        <v>1.0</v>
      </c>
      <c r="I113" s="1">
        <v>1.0</v>
      </c>
      <c r="J113" s="1">
        <v>1.0</v>
      </c>
      <c r="K113" s="1">
        <v>1.0</v>
      </c>
    </row>
    <row r="114">
      <c r="A114" s="1" t="s">
        <v>118</v>
      </c>
      <c r="B114" s="1" t="s">
        <v>5</v>
      </c>
      <c r="C114" s="2">
        <v>43739.0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</row>
    <row r="115">
      <c r="A115" s="1" t="s">
        <v>119</v>
      </c>
      <c r="B115" s="1" t="s">
        <v>5</v>
      </c>
      <c r="C115" s="2">
        <v>43739.0</v>
      </c>
      <c r="H115" s="1">
        <v>1.0</v>
      </c>
      <c r="I115" s="1">
        <v>1.0</v>
      </c>
      <c r="J115" s="1">
        <v>1.0</v>
      </c>
      <c r="K115" s="1">
        <v>1.0</v>
      </c>
      <c r="L115" s="1">
        <v>1.0</v>
      </c>
    </row>
    <row r="116">
      <c r="A116" s="1" t="s">
        <v>120</v>
      </c>
      <c r="B116" s="1" t="s">
        <v>5</v>
      </c>
      <c r="C116" s="2">
        <v>43770.0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1" t="s">
        <v>121</v>
      </c>
      <c r="B117" s="1" t="s">
        <v>5</v>
      </c>
      <c r="C117" s="2">
        <v>43770.0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</row>
    <row r="118">
      <c r="A118" s="1" t="s">
        <v>122</v>
      </c>
      <c r="B118" s="1" t="s">
        <v>5</v>
      </c>
      <c r="C118" s="2">
        <v>43770.0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</row>
    <row r="119">
      <c r="A119" s="1" t="s">
        <v>123</v>
      </c>
      <c r="B119" s="1" t="s">
        <v>7</v>
      </c>
      <c r="C119" s="2">
        <v>43770.0</v>
      </c>
      <c r="D119" s="2">
        <v>43922.0</v>
      </c>
      <c r="H119" s="1">
        <v>1.0</v>
      </c>
      <c r="I119" s="1">
        <v>1.0</v>
      </c>
    </row>
    <row r="120">
      <c r="A120" s="1" t="s">
        <v>124</v>
      </c>
      <c r="B120" s="1" t="s">
        <v>5</v>
      </c>
      <c r="C120" s="2">
        <v>43770.0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</row>
    <row r="121">
      <c r="A121" s="1" t="s">
        <v>125</v>
      </c>
      <c r="B121" s="1" t="s">
        <v>5</v>
      </c>
      <c r="C121" s="2">
        <v>43770.0</v>
      </c>
      <c r="H121" s="1">
        <v>1.0</v>
      </c>
      <c r="I121" s="1">
        <v>1.0</v>
      </c>
      <c r="J121" s="1">
        <v>1.0</v>
      </c>
      <c r="K121" s="1">
        <v>1.0</v>
      </c>
      <c r="L121" s="1">
        <v>1.0</v>
      </c>
    </row>
    <row r="122">
      <c r="A122" s="1" t="s">
        <v>126</v>
      </c>
      <c r="B122" s="1" t="s">
        <v>5</v>
      </c>
      <c r="C122" s="2">
        <v>43770.0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</row>
    <row r="123">
      <c r="A123" s="1" t="s">
        <v>127</v>
      </c>
      <c r="B123" s="1" t="s">
        <v>5</v>
      </c>
      <c r="C123" s="2">
        <v>43770.0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</row>
    <row r="124">
      <c r="A124" s="1" t="s">
        <v>128</v>
      </c>
      <c r="B124" s="1" t="s">
        <v>7</v>
      </c>
      <c r="C124" s="2">
        <v>43770.0</v>
      </c>
      <c r="D124" s="2">
        <v>43952.0</v>
      </c>
      <c r="H124" s="1">
        <v>1.0</v>
      </c>
      <c r="I124" s="1">
        <v>1.0</v>
      </c>
    </row>
    <row r="125">
      <c r="A125" s="1" t="s">
        <v>129</v>
      </c>
      <c r="B125" s="1" t="s">
        <v>7</v>
      </c>
      <c r="C125" s="2">
        <v>43770.0</v>
      </c>
      <c r="D125" s="2">
        <v>44166.0</v>
      </c>
      <c r="H125" s="1">
        <v>1.0</v>
      </c>
      <c r="I125" s="1">
        <v>1.0</v>
      </c>
      <c r="J125" s="1">
        <v>1.0</v>
      </c>
      <c r="K125" s="1">
        <v>1.0</v>
      </c>
    </row>
    <row r="126">
      <c r="A126" s="1" t="s">
        <v>130</v>
      </c>
      <c r="B126" s="1" t="s">
        <v>5</v>
      </c>
      <c r="C126" s="2">
        <v>43770.0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</row>
    <row r="127">
      <c r="A127" s="1" t="s">
        <v>131</v>
      </c>
      <c r="B127" s="1" t="s">
        <v>5</v>
      </c>
      <c r="C127" s="2">
        <v>43770.0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</row>
    <row r="128">
      <c r="A128" s="1" t="s">
        <v>132</v>
      </c>
      <c r="B128" s="1" t="s">
        <v>7</v>
      </c>
      <c r="C128" s="2">
        <v>43770.0</v>
      </c>
      <c r="D128" s="2">
        <v>43952.0</v>
      </c>
      <c r="H128" s="1">
        <v>1.0</v>
      </c>
      <c r="I128" s="1">
        <v>1.0</v>
      </c>
    </row>
    <row r="129">
      <c r="A129" s="1" t="s">
        <v>133</v>
      </c>
      <c r="B129" s="1" t="s">
        <v>5</v>
      </c>
      <c r="C129" s="2">
        <v>43800.0</v>
      </c>
      <c r="H129" s="1">
        <v>1.0</v>
      </c>
      <c r="I129" s="1">
        <v>1.0</v>
      </c>
      <c r="J129" s="1">
        <v>1.0</v>
      </c>
      <c r="K129" s="1">
        <v>1.0</v>
      </c>
      <c r="L129" s="1">
        <v>1.0</v>
      </c>
    </row>
    <row r="130">
      <c r="A130" s="1" t="s">
        <v>134</v>
      </c>
      <c r="B130" s="1" t="s">
        <v>5</v>
      </c>
      <c r="C130" s="2">
        <v>43800.0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</row>
    <row r="131">
      <c r="A131" s="1" t="s">
        <v>135</v>
      </c>
      <c r="B131" s="1" t="s">
        <v>5</v>
      </c>
      <c r="C131" s="2">
        <v>43800.0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</row>
    <row r="132">
      <c r="A132" s="1" t="s">
        <v>136</v>
      </c>
      <c r="B132" s="1" t="s">
        <v>5</v>
      </c>
      <c r="C132" s="2">
        <v>43800.0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</row>
    <row r="133">
      <c r="A133" s="1" t="s">
        <v>137</v>
      </c>
      <c r="B133" s="1" t="s">
        <v>5</v>
      </c>
      <c r="C133" s="2">
        <v>43800.0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</row>
    <row r="134">
      <c r="A134" s="1" t="s">
        <v>138</v>
      </c>
      <c r="B134" s="1" t="s">
        <v>5</v>
      </c>
      <c r="C134" s="2">
        <v>43800.0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</row>
    <row r="135">
      <c r="A135" s="1" t="s">
        <v>139</v>
      </c>
      <c r="B135" s="1" t="s">
        <v>7</v>
      </c>
      <c r="C135" s="2">
        <v>43831.0</v>
      </c>
      <c r="D135" s="2">
        <v>44075.0</v>
      </c>
      <c r="I135" s="1">
        <v>1.0</v>
      </c>
      <c r="J135" s="1">
        <v>1.0</v>
      </c>
    </row>
    <row r="136">
      <c r="A136" s="1" t="s">
        <v>140</v>
      </c>
      <c r="B136" s="1" t="s">
        <v>5</v>
      </c>
      <c r="C136" s="2">
        <v>43831.0</v>
      </c>
      <c r="D136" s="2">
        <v>43891.0</v>
      </c>
      <c r="I136" s="1">
        <v>1.0</v>
      </c>
      <c r="J136" s="1">
        <v>1.0</v>
      </c>
      <c r="K136" s="1">
        <v>1.0</v>
      </c>
      <c r="L136" s="1">
        <v>1.0</v>
      </c>
    </row>
    <row r="137">
      <c r="A137" s="1" t="s">
        <v>141</v>
      </c>
      <c r="B137" s="1" t="s">
        <v>5</v>
      </c>
      <c r="C137" s="2">
        <v>43831.0</v>
      </c>
      <c r="I137" s="1">
        <v>1.0</v>
      </c>
      <c r="J137" s="1">
        <v>1.0</v>
      </c>
      <c r="K137" s="1">
        <v>1.0</v>
      </c>
      <c r="L137" s="1">
        <v>1.0</v>
      </c>
    </row>
    <row r="138">
      <c r="A138" s="1" t="s">
        <v>142</v>
      </c>
      <c r="B138" s="1" t="s">
        <v>7</v>
      </c>
      <c r="C138" s="2">
        <v>43831.0</v>
      </c>
      <c r="D138" s="2">
        <v>43983.0</v>
      </c>
      <c r="I138" s="1">
        <v>1.0</v>
      </c>
    </row>
    <row r="139">
      <c r="A139" s="1" t="s">
        <v>143</v>
      </c>
      <c r="B139" s="1" t="s">
        <v>7</v>
      </c>
      <c r="C139" s="2">
        <v>43831.0</v>
      </c>
      <c r="D139" s="2">
        <v>44105.0</v>
      </c>
      <c r="I139" s="1">
        <v>1.0</v>
      </c>
      <c r="J139" s="1">
        <v>1.0</v>
      </c>
      <c r="K139" s="1">
        <v>1.0</v>
      </c>
    </row>
    <row r="140">
      <c r="A140" s="1" t="s">
        <v>144</v>
      </c>
      <c r="B140" s="1" t="s">
        <v>7</v>
      </c>
      <c r="C140" s="2">
        <v>43831.0</v>
      </c>
      <c r="D140" s="2">
        <v>43983.0</v>
      </c>
      <c r="I140" s="1">
        <v>1.0</v>
      </c>
    </row>
    <row r="141">
      <c r="A141" s="1" t="s">
        <v>145</v>
      </c>
      <c r="B141" s="1" t="s">
        <v>5</v>
      </c>
      <c r="C141" s="2">
        <v>43831.0</v>
      </c>
      <c r="I141" s="1">
        <v>1.0</v>
      </c>
      <c r="J141" s="1">
        <v>1.0</v>
      </c>
      <c r="K141" s="1">
        <v>1.0</v>
      </c>
      <c r="L141" s="1">
        <v>1.0</v>
      </c>
    </row>
    <row r="142">
      <c r="A142" s="1" t="s">
        <v>146</v>
      </c>
      <c r="B142" s="1" t="s">
        <v>7</v>
      </c>
      <c r="C142" s="2">
        <v>43831.0</v>
      </c>
      <c r="D142" s="2">
        <v>44166.0</v>
      </c>
      <c r="I142" s="1">
        <v>1.0</v>
      </c>
      <c r="J142" s="1">
        <v>1.0</v>
      </c>
      <c r="K142" s="1">
        <v>1.0</v>
      </c>
    </row>
    <row r="143">
      <c r="A143" s="1" t="s">
        <v>147</v>
      </c>
      <c r="B143" s="1" t="s">
        <v>7</v>
      </c>
      <c r="C143" s="2">
        <v>43831.0</v>
      </c>
      <c r="D143" s="2">
        <v>44166.0</v>
      </c>
      <c r="I143" s="1">
        <v>1.0</v>
      </c>
      <c r="J143" s="1">
        <v>1.0</v>
      </c>
      <c r="K143" s="1">
        <v>1.0</v>
      </c>
    </row>
    <row r="144">
      <c r="A144" s="1" t="s">
        <v>148</v>
      </c>
      <c r="B144" s="1" t="s">
        <v>7</v>
      </c>
      <c r="C144" s="2">
        <v>43831.0</v>
      </c>
      <c r="D144" s="2">
        <v>44136.0</v>
      </c>
      <c r="I144" s="1">
        <v>1.0</v>
      </c>
      <c r="J144" s="1">
        <v>1.0</v>
      </c>
      <c r="K144" s="1">
        <v>1.0</v>
      </c>
    </row>
    <row r="145">
      <c r="A145" s="1" t="s">
        <v>149</v>
      </c>
      <c r="B145" s="1" t="s">
        <v>5</v>
      </c>
      <c r="C145" s="2">
        <v>43831.0</v>
      </c>
      <c r="I145" s="1">
        <v>1.0</v>
      </c>
      <c r="J145" s="1">
        <v>1.0</v>
      </c>
      <c r="K145" s="1">
        <v>1.0</v>
      </c>
      <c r="L145" s="1">
        <v>1.0</v>
      </c>
    </row>
    <row r="146">
      <c r="A146" s="1" t="s">
        <v>150</v>
      </c>
      <c r="B146" s="1" t="s">
        <v>5</v>
      </c>
      <c r="C146" s="2">
        <v>43831.0</v>
      </c>
      <c r="I146" s="1">
        <v>1.0</v>
      </c>
      <c r="J146" s="1">
        <v>1.0</v>
      </c>
      <c r="K146" s="1">
        <v>1.0</v>
      </c>
      <c r="L146" s="1">
        <v>1.0</v>
      </c>
    </row>
    <row r="147">
      <c r="A147" s="1" t="s">
        <v>151</v>
      </c>
      <c r="B147" s="1" t="s">
        <v>5</v>
      </c>
      <c r="C147" s="2">
        <v>43831.0</v>
      </c>
      <c r="I147" s="1">
        <v>1.0</v>
      </c>
      <c r="J147" s="1">
        <v>1.0</v>
      </c>
      <c r="K147" s="1">
        <v>1.0</v>
      </c>
      <c r="L147" s="1">
        <v>1.0</v>
      </c>
    </row>
    <row r="148">
      <c r="A148" s="1" t="s">
        <v>152</v>
      </c>
      <c r="B148" s="1" t="s">
        <v>5</v>
      </c>
      <c r="C148" s="2">
        <v>43831.0</v>
      </c>
      <c r="I148" s="1">
        <v>1.0</v>
      </c>
      <c r="J148" s="1">
        <v>1.0</v>
      </c>
      <c r="K148" s="1">
        <v>1.0</v>
      </c>
      <c r="L148" s="1">
        <v>1.0</v>
      </c>
    </row>
    <row r="149">
      <c r="A149" s="1" t="s">
        <v>153</v>
      </c>
      <c r="B149" s="1" t="s">
        <v>5</v>
      </c>
      <c r="C149" s="2">
        <v>43831.0</v>
      </c>
      <c r="I149" s="1">
        <v>1.0</v>
      </c>
      <c r="J149" s="1">
        <v>1.0</v>
      </c>
      <c r="K149" s="1">
        <v>1.0</v>
      </c>
      <c r="L149" s="1">
        <v>1.0</v>
      </c>
    </row>
    <row r="150">
      <c r="A150" s="1" t="s">
        <v>154</v>
      </c>
      <c r="B150" s="1" t="s">
        <v>5</v>
      </c>
      <c r="C150" s="2">
        <v>43831.0</v>
      </c>
      <c r="I150" s="1">
        <v>1.0</v>
      </c>
      <c r="J150" s="1">
        <v>1.0</v>
      </c>
      <c r="K150" s="1">
        <v>1.0</v>
      </c>
      <c r="L150" s="1">
        <v>1.0</v>
      </c>
    </row>
    <row r="151">
      <c r="A151" s="1" t="s">
        <v>155</v>
      </c>
      <c r="B151" s="1" t="s">
        <v>5</v>
      </c>
      <c r="C151" s="2">
        <v>43831.0</v>
      </c>
      <c r="I151" s="1">
        <v>1.0</v>
      </c>
      <c r="J151" s="1">
        <v>1.0</v>
      </c>
      <c r="K151" s="1">
        <v>1.0</v>
      </c>
      <c r="L151" s="1">
        <v>1.0</v>
      </c>
    </row>
    <row r="152">
      <c r="A152" s="1" t="s">
        <v>156</v>
      </c>
      <c r="B152" s="1" t="s">
        <v>5</v>
      </c>
      <c r="C152" s="2">
        <v>43831.0</v>
      </c>
      <c r="I152" s="1">
        <v>1.0</v>
      </c>
      <c r="J152" s="1">
        <v>1.0</v>
      </c>
      <c r="K152" s="1">
        <v>1.0</v>
      </c>
      <c r="L152" s="1">
        <v>1.0</v>
      </c>
    </row>
    <row r="153">
      <c r="A153" s="1" t="s">
        <v>157</v>
      </c>
      <c r="B153" s="1" t="s">
        <v>5</v>
      </c>
      <c r="C153" s="2">
        <v>43831.0</v>
      </c>
      <c r="I153" s="1">
        <v>1.0</v>
      </c>
      <c r="J153" s="1">
        <v>1.0</v>
      </c>
      <c r="K153" s="1">
        <v>1.0</v>
      </c>
      <c r="L153" s="1">
        <v>1.0</v>
      </c>
    </row>
    <row r="154">
      <c r="A154" s="1" t="s">
        <v>158</v>
      </c>
      <c r="B154" s="1" t="s">
        <v>5</v>
      </c>
      <c r="C154" s="2">
        <v>43831.0</v>
      </c>
      <c r="I154" s="1">
        <v>1.0</v>
      </c>
      <c r="J154" s="1">
        <v>1.0</v>
      </c>
      <c r="K154" s="1">
        <v>1.0</v>
      </c>
      <c r="L154" s="1">
        <v>1.0</v>
      </c>
    </row>
    <row r="155">
      <c r="A155" s="1" t="s">
        <v>159</v>
      </c>
      <c r="B155" s="1" t="s">
        <v>5</v>
      </c>
      <c r="C155" s="2">
        <v>43831.0</v>
      </c>
      <c r="I155" s="1">
        <v>1.0</v>
      </c>
      <c r="J155" s="1">
        <v>1.0</v>
      </c>
      <c r="K155" s="1">
        <v>1.0</v>
      </c>
      <c r="L155" s="1">
        <v>1.0</v>
      </c>
    </row>
    <row r="156">
      <c r="A156" s="1" t="s">
        <v>160</v>
      </c>
      <c r="B156" s="1" t="s">
        <v>5</v>
      </c>
      <c r="C156" s="2">
        <v>43862.0</v>
      </c>
      <c r="I156" s="1">
        <v>1.0</v>
      </c>
      <c r="J156" s="1">
        <v>1.0</v>
      </c>
      <c r="K156" s="1">
        <v>1.0</v>
      </c>
      <c r="L156" s="1">
        <v>1.0</v>
      </c>
    </row>
    <row r="157">
      <c r="A157" s="1" t="s">
        <v>161</v>
      </c>
      <c r="B157" s="1" t="s">
        <v>5</v>
      </c>
      <c r="C157" s="2">
        <v>43862.0</v>
      </c>
      <c r="I157" s="1">
        <v>1.0</v>
      </c>
      <c r="J157" s="1">
        <v>1.0</v>
      </c>
      <c r="K157" s="1">
        <v>1.0</v>
      </c>
      <c r="L157" s="1">
        <v>1.0</v>
      </c>
    </row>
    <row r="158">
      <c r="A158" s="1" t="s">
        <v>162</v>
      </c>
      <c r="B158" s="1" t="s">
        <v>7</v>
      </c>
      <c r="C158" s="2">
        <v>43862.0</v>
      </c>
      <c r="D158" s="2">
        <v>43922.0</v>
      </c>
    </row>
    <row r="159">
      <c r="A159" s="1" t="s">
        <v>163</v>
      </c>
      <c r="B159" s="1" t="s">
        <v>5</v>
      </c>
      <c r="C159" s="2">
        <v>43862.0</v>
      </c>
      <c r="I159" s="1">
        <v>1.0</v>
      </c>
      <c r="J159" s="1">
        <v>1.0</v>
      </c>
      <c r="K159" s="1">
        <v>1.0</v>
      </c>
      <c r="L159" s="1">
        <v>1.0</v>
      </c>
    </row>
    <row r="160">
      <c r="A160" s="1" t="s">
        <v>164</v>
      </c>
      <c r="B160" s="1" t="s">
        <v>5</v>
      </c>
      <c r="C160" s="2">
        <v>43862.0</v>
      </c>
      <c r="I160" s="1">
        <v>1.0</v>
      </c>
      <c r="J160" s="1">
        <v>1.0</v>
      </c>
      <c r="K160" s="1">
        <v>1.0</v>
      </c>
      <c r="L160" s="1">
        <v>1.0</v>
      </c>
    </row>
    <row r="161">
      <c r="A161" s="1" t="s">
        <v>165</v>
      </c>
      <c r="B161" s="1" t="s">
        <v>5</v>
      </c>
      <c r="C161" s="2">
        <v>43862.0</v>
      </c>
      <c r="I161" s="1">
        <v>1.0</v>
      </c>
      <c r="J161" s="1">
        <v>1.0</v>
      </c>
      <c r="K161" s="1">
        <v>1.0</v>
      </c>
      <c r="L161" s="1">
        <v>1.0</v>
      </c>
    </row>
    <row r="162">
      <c r="A162" s="1" t="s">
        <v>166</v>
      </c>
      <c r="B162" s="1" t="s">
        <v>7</v>
      </c>
      <c r="C162" s="2">
        <v>43862.0</v>
      </c>
      <c r="D162" s="2">
        <v>44166.0</v>
      </c>
      <c r="I162" s="1">
        <v>1.0</v>
      </c>
      <c r="J162" s="1">
        <v>1.0</v>
      </c>
      <c r="K162" s="1">
        <v>1.0</v>
      </c>
    </row>
    <row r="163">
      <c r="A163" s="1" t="s">
        <v>167</v>
      </c>
      <c r="B163" s="1" t="s">
        <v>5</v>
      </c>
      <c r="C163" s="2">
        <v>43862.0</v>
      </c>
      <c r="I163" s="1">
        <v>1.0</v>
      </c>
      <c r="J163" s="1">
        <v>1.0</v>
      </c>
      <c r="K163" s="1">
        <v>1.0</v>
      </c>
      <c r="L163" s="1">
        <v>1.0</v>
      </c>
    </row>
    <row r="164">
      <c r="A164" s="1" t="s">
        <v>168</v>
      </c>
      <c r="B164" s="1" t="s">
        <v>5</v>
      </c>
      <c r="C164" s="2">
        <v>43862.0</v>
      </c>
      <c r="I164" s="1">
        <v>1.0</v>
      </c>
      <c r="J164" s="1">
        <v>1.0</v>
      </c>
      <c r="K164" s="1">
        <v>1.0</v>
      </c>
      <c r="L164" s="1">
        <v>1.0</v>
      </c>
    </row>
    <row r="165">
      <c r="A165" s="1" t="s">
        <v>169</v>
      </c>
      <c r="B165" s="1" t="s">
        <v>5</v>
      </c>
      <c r="C165" s="2">
        <v>43862.0</v>
      </c>
      <c r="I165" s="1">
        <v>1.0</v>
      </c>
      <c r="J165" s="1">
        <v>1.0</v>
      </c>
      <c r="K165" s="1">
        <v>1.0</v>
      </c>
      <c r="L165" s="1">
        <v>1.0</v>
      </c>
    </row>
    <row r="166">
      <c r="A166" s="1" t="s">
        <v>170</v>
      </c>
      <c r="B166" s="1" t="s">
        <v>5</v>
      </c>
      <c r="C166" s="2">
        <v>43862.0</v>
      </c>
      <c r="I166" s="1">
        <v>1.0</v>
      </c>
      <c r="J166" s="1">
        <v>1.0</v>
      </c>
      <c r="K166" s="1">
        <v>1.0</v>
      </c>
      <c r="L166" s="1">
        <v>1.0</v>
      </c>
    </row>
    <row r="167">
      <c r="A167" s="1" t="s">
        <v>171</v>
      </c>
      <c r="B167" s="1" t="s">
        <v>5</v>
      </c>
      <c r="C167" s="2">
        <v>43891.0</v>
      </c>
      <c r="I167" s="1">
        <v>1.0</v>
      </c>
      <c r="J167" s="1">
        <v>1.0</v>
      </c>
      <c r="K167" s="1">
        <v>1.0</v>
      </c>
      <c r="L167" s="1">
        <v>1.0</v>
      </c>
    </row>
    <row r="168">
      <c r="A168" s="1" t="s">
        <v>172</v>
      </c>
      <c r="B168" s="1" t="s">
        <v>5</v>
      </c>
      <c r="C168" s="2">
        <v>43891.0</v>
      </c>
      <c r="I168" s="1">
        <v>1.0</v>
      </c>
      <c r="J168" s="1">
        <v>1.0</v>
      </c>
      <c r="K168" s="1">
        <v>1.0</v>
      </c>
      <c r="L168" s="1">
        <v>1.0</v>
      </c>
    </row>
    <row r="169">
      <c r="A169" s="1" t="s">
        <v>173</v>
      </c>
      <c r="B169" s="1" t="s">
        <v>7</v>
      </c>
      <c r="C169" s="2">
        <v>43891.0</v>
      </c>
      <c r="D169" s="2">
        <v>44044.0</v>
      </c>
      <c r="I169" s="1">
        <v>1.0</v>
      </c>
      <c r="J169" s="1">
        <v>1.0</v>
      </c>
    </row>
    <row r="170">
      <c r="A170" s="1" t="s">
        <v>174</v>
      </c>
      <c r="B170" s="1" t="s">
        <v>7</v>
      </c>
      <c r="C170" s="2">
        <v>43891.0</v>
      </c>
      <c r="D170" s="2">
        <v>44044.0</v>
      </c>
      <c r="I170" s="1">
        <v>1.0</v>
      </c>
      <c r="J170" s="1">
        <v>1.0</v>
      </c>
    </row>
    <row r="171">
      <c r="A171" s="1" t="s">
        <v>175</v>
      </c>
      <c r="B171" s="1" t="s">
        <v>7</v>
      </c>
      <c r="C171" s="2">
        <v>43891.0</v>
      </c>
      <c r="D171" s="2">
        <v>43983.0</v>
      </c>
      <c r="I171" s="1">
        <v>1.0</v>
      </c>
    </row>
    <row r="172">
      <c r="A172" s="1" t="s">
        <v>176</v>
      </c>
      <c r="B172" s="1" t="s">
        <v>5</v>
      </c>
      <c r="C172" s="2">
        <v>43891.0</v>
      </c>
      <c r="I172" s="1">
        <v>1.0</v>
      </c>
      <c r="J172" s="1">
        <v>1.0</v>
      </c>
      <c r="K172" s="1">
        <v>1.0</v>
      </c>
      <c r="L172" s="1">
        <v>1.0</v>
      </c>
    </row>
    <row r="173">
      <c r="A173" s="1" t="s">
        <v>177</v>
      </c>
      <c r="B173" s="1" t="s">
        <v>5</v>
      </c>
      <c r="C173" s="2">
        <v>43891.0</v>
      </c>
      <c r="I173" s="1">
        <v>1.0</v>
      </c>
      <c r="J173" s="1">
        <v>1.0</v>
      </c>
      <c r="K173" s="1">
        <v>1.0</v>
      </c>
      <c r="L173" s="1">
        <v>1.0</v>
      </c>
    </row>
    <row r="174">
      <c r="A174" s="1" t="s">
        <v>178</v>
      </c>
      <c r="B174" s="1" t="s">
        <v>7</v>
      </c>
      <c r="C174" s="2">
        <v>43891.0</v>
      </c>
      <c r="D174" s="2">
        <v>43983.0</v>
      </c>
      <c r="I174" s="1">
        <v>1.0</v>
      </c>
    </row>
    <row r="175">
      <c r="A175" s="1" t="s">
        <v>179</v>
      </c>
      <c r="B175" s="1" t="s">
        <v>7</v>
      </c>
      <c r="C175" s="2">
        <v>43891.0</v>
      </c>
      <c r="D175" s="2">
        <v>43983.0</v>
      </c>
      <c r="I175" s="1">
        <v>1.0</v>
      </c>
    </row>
    <row r="176">
      <c r="A176" s="1" t="s">
        <v>180</v>
      </c>
      <c r="B176" s="1" t="s">
        <v>5</v>
      </c>
      <c r="C176" s="2">
        <v>43891.0</v>
      </c>
      <c r="I176" s="1">
        <v>1.0</v>
      </c>
      <c r="J176" s="1">
        <v>1.0</v>
      </c>
      <c r="K176" s="1">
        <v>1.0</v>
      </c>
      <c r="L176" s="1">
        <v>1.0</v>
      </c>
    </row>
    <row r="177">
      <c r="A177" s="1" t="s">
        <v>181</v>
      </c>
      <c r="B177" s="1" t="s">
        <v>7</v>
      </c>
      <c r="C177" s="2">
        <v>43891.0</v>
      </c>
      <c r="D177" s="2">
        <v>44075.0</v>
      </c>
      <c r="I177" s="1">
        <v>1.0</v>
      </c>
      <c r="J177" s="1">
        <v>1.0</v>
      </c>
    </row>
    <row r="178">
      <c r="A178" s="1" t="s">
        <v>182</v>
      </c>
      <c r="B178" s="1" t="s">
        <v>7</v>
      </c>
      <c r="C178" s="2">
        <v>43922.0</v>
      </c>
      <c r="D178" s="2">
        <v>44075.0</v>
      </c>
      <c r="J178" s="1">
        <v>1.0</v>
      </c>
    </row>
    <row r="179">
      <c r="A179" s="1" t="s">
        <v>183</v>
      </c>
      <c r="B179" s="1" t="s">
        <v>5</v>
      </c>
      <c r="C179" s="2">
        <v>43922.0</v>
      </c>
      <c r="J179" s="1">
        <v>1.0</v>
      </c>
      <c r="K179" s="1">
        <v>1.0</v>
      </c>
      <c r="L179" s="1">
        <v>1.0</v>
      </c>
    </row>
    <row r="180">
      <c r="A180" s="1" t="s">
        <v>184</v>
      </c>
      <c r="B180" s="1" t="s">
        <v>5</v>
      </c>
      <c r="C180" s="2">
        <v>43922.0</v>
      </c>
      <c r="J180" s="1">
        <v>1.0</v>
      </c>
      <c r="K180" s="1">
        <v>1.0</v>
      </c>
      <c r="L180" s="1">
        <v>1.0</v>
      </c>
    </row>
    <row r="181">
      <c r="A181" s="1" t="s">
        <v>185</v>
      </c>
      <c r="B181" s="1" t="s">
        <v>5</v>
      </c>
      <c r="C181" s="2">
        <v>43922.0</v>
      </c>
      <c r="J181" s="1">
        <v>1.0</v>
      </c>
      <c r="K181" s="1">
        <v>1.0</v>
      </c>
      <c r="L181" s="1">
        <v>1.0</v>
      </c>
    </row>
    <row r="182">
      <c r="A182" s="1" t="s">
        <v>186</v>
      </c>
      <c r="B182" s="1" t="s">
        <v>5</v>
      </c>
      <c r="C182" s="2">
        <v>43922.0</v>
      </c>
      <c r="J182" s="1">
        <v>1.0</v>
      </c>
      <c r="K182" s="1">
        <v>1.0</v>
      </c>
      <c r="L182" s="1">
        <v>1.0</v>
      </c>
    </row>
    <row r="183">
      <c r="A183" s="1" t="s">
        <v>187</v>
      </c>
      <c r="B183" s="1" t="s">
        <v>7</v>
      </c>
      <c r="C183" s="2">
        <v>43922.0</v>
      </c>
      <c r="D183" s="2">
        <v>43983.0</v>
      </c>
    </row>
    <row r="184">
      <c r="A184" s="1" t="s">
        <v>188</v>
      </c>
      <c r="B184" s="1" t="s">
        <v>5</v>
      </c>
      <c r="C184" s="2">
        <v>43922.0</v>
      </c>
      <c r="J184" s="1">
        <v>1.0</v>
      </c>
      <c r="K184" s="1">
        <v>1.0</v>
      </c>
      <c r="L184" s="1">
        <v>1.0</v>
      </c>
    </row>
    <row r="185">
      <c r="A185" s="1" t="s">
        <v>189</v>
      </c>
      <c r="B185" s="1" t="s">
        <v>5</v>
      </c>
      <c r="C185" s="2">
        <v>43922.0</v>
      </c>
      <c r="J185" s="1">
        <v>1.0</v>
      </c>
      <c r="K185" s="1">
        <v>1.0</v>
      </c>
      <c r="L185" s="1">
        <v>1.0</v>
      </c>
    </row>
    <row r="186">
      <c r="A186" s="1" t="s">
        <v>190</v>
      </c>
      <c r="B186" s="1" t="s">
        <v>5</v>
      </c>
      <c r="C186" s="2">
        <v>43922.0</v>
      </c>
      <c r="J186" s="1">
        <v>1.0</v>
      </c>
      <c r="K186" s="1">
        <v>1.0</v>
      </c>
      <c r="L186" s="1">
        <v>1.0</v>
      </c>
    </row>
    <row r="187">
      <c r="A187" s="1" t="s">
        <v>191</v>
      </c>
      <c r="B187" s="1" t="s">
        <v>5</v>
      </c>
      <c r="C187" s="2">
        <v>43922.0</v>
      </c>
      <c r="J187" s="1">
        <v>1.0</v>
      </c>
      <c r="K187" s="1">
        <v>1.0</v>
      </c>
      <c r="L187" s="1">
        <v>1.0</v>
      </c>
    </row>
    <row r="188">
      <c r="A188" s="1" t="s">
        <v>192</v>
      </c>
      <c r="B188" s="1" t="s">
        <v>5</v>
      </c>
      <c r="C188" s="2">
        <v>43922.0</v>
      </c>
      <c r="J188" s="1">
        <v>1.0</v>
      </c>
      <c r="K188" s="1">
        <v>1.0</v>
      </c>
      <c r="L188" s="1">
        <v>1.0</v>
      </c>
    </row>
    <row r="189">
      <c r="A189" s="1" t="s">
        <v>193</v>
      </c>
      <c r="B189" s="1" t="s">
        <v>5</v>
      </c>
      <c r="C189" s="2">
        <v>43922.0</v>
      </c>
      <c r="J189" s="1">
        <v>1.0</v>
      </c>
      <c r="K189" s="1">
        <v>1.0</v>
      </c>
      <c r="L189" s="1">
        <v>1.0</v>
      </c>
    </row>
    <row r="190">
      <c r="A190" s="1" t="s">
        <v>194</v>
      </c>
      <c r="B190" s="1" t="s">
        <v>5</v>
      </c>
      <c r="C190" s="2">
        <v>43922.0</v>
      </c>
      <c r="J190" s="1">
        <v>1.0</v>
      </c>
      <c r="K190" s="1">
        <v>1.0</v>
      </c>
      <c r="L190" s="1">
        <v>1.0</v>
      </c>
    </row>
    <row r="191">
      <c r="A191" s="1" t="s">
        <v>195</v>
      </c>
      <c r="B191" s="1" t="s">
        <v>5</v>
      </c>
      <c r="C191" s="2">
        <v>43922.0</v>
      </c>
      <c r="J191" s="1">
        <v>1.0</v>
      </c>
      <c r="K191" s="1">
        <v>1.0</v>
      </c>
      <c r="L191" s="1">
        <v>1.0</v>
      </c>
    </row>
    <row r="192">
      <c r="A192" s="1" t="s">
        <v>196</v>
      </c>
      <c r="B192" s="1" t="s">
        <v>5</v>
      </c>
      <c r="C192" s="2">
        <v>43922.0</v>
      </c>
      <c r="J192" s="1">
        <v>1.0</v>
      </c>
      <c r="K192" s="1">
        <v>1.0</v>
      </c>
      <c r="L192" s="1">
        <v>1.0</v>
      </c>
    </row>
    <row r="193">
      <c r="A193" s="1" t="s">
        <v>197</v>
      </c>
      <c r="B193" s="1" t="s">
        <v>5</v>
      </c>
      <c r="C193" s="2">
        <v>43922.0</v>
      </c>
      <c r="J193" s="1">
        <v>1.0</v>
      </c>
      <c r="K193" s="1">
        <v>1.0</v>
      </c>
      <c r="L193" s="1">
        <v>1.0</v>
      </c>
    </row>
    <row r="194">
      <c r="A194" s="1" t="s">
        <v>198</v>
      </c>
      <c r="B194" s="1" t="s">
        <v>7</v>
      </c>
      <c r="C194" s="2">
        <v>43952.0</v>
      </c>
      <c r="D194" s="2">
        <v>44075.0</v>
      </c>
      <c r="J194" s="1">
        <v>1.0</v>
      </c>
    </row>
    <row r="195">
      <c r="A195" s="1" t="s">
        <v>199</v>
      </c>
      <c r="B195" s="1" t="s">
        <v>5</v>
      </c>
      <c r="C195" s="2">
        <v>43952.0</v>
      </c>
      <c r="J195" s="1">
        <v>1.0</v>
      </c>
      <c r="K195" s="1">
        <v>1.0</v>
      </c>
      <c r="L195" s="1">
        <v>1.0</v>
      </c>
    </row>
    <row r="196">
      <c r="A196" s="1" t="s">
        <v>200</v>
      </c>
      <c r="B196" s="1" t="s">
        <v>5</v>
      </c>
      <c r="C196" s="2">
        <v>43952.0</v>
      </c>
      <c r="J196" s="1">
        <v>1.0</v>
      </c>
      <c r="K196" s="1">
        <v>1.0</v>
      </c>
      <c r="L196" s="1">
        <v>1.0</v>
      </c>
    </row>
    <row r="197">
      <c r="A197" s="1" t="s">
        <v>201</v>
      </c>
      <c r="B197" s="1" t="s">
        <v>5</v>
      </c>
      <c r="C197" s="2">
        <v>43952.0</v>
      </c>
      <c r="J197" s="1">
        <v>1.0</v>
      </c>
      <c r="K197" s="1">
        <v>1.0</v>
      </c>
      <c r="L197" s="1">
        <v>1.0</v>
      </c>
    </row>
    <row r="198">
      <c r="A198" s="1" t="s">
        <v>202</v>
      </c>
      <c r="B198" s="1" t="s">
        <v>7</v>
      </c>
      <c r="C198" s="2">
        <v>43952.0</v>
      </c>
      <c r="D198" s="2">
        <v>44075.0</v>
      </c>
      <c r="J198" s="1">
        <v>1.0</v>
      </c>
    </row>
    <row r="199">
      <c r="A199" s="1" t="s">
        <v>203</v>
      </c>
      <c r="B199" s="1" t="s">
        <v>5</v>
      </c>
      <c r="C199" s="2">
        <v>43952.0</v>
      </c>
      <c r="J199" s="1">
        <v>1.0</v>
      </c>
      <c r="K199" s="1">
        <v>1.0</v>
      </c>
      <c r="L199" s="1">
        <v>1.0</v>
      </c>
    </row>
    <row r="200">
      <c r="A200" s="1" t="s">
        <v>204</v>
      </c>
      <c r="B200" s="1" t="s">
        <v>7</v>
      </c>
      <c r="C200" s="2">
        <v>43952.0</v>
      </c>
      <c r="D200" s="2">
        <v>44075.0</v>
      </c>
      <c r="J200" s="1">
        <v>1.0</v>
      </c>
    </row>
    <row r="201">
      <c r="A201" s="1" t="s">
        <v>205</v>
      </c>
      <c r="B201" s="1" t="s">
        <v>5</v>
      </c>
      <c r="C201" s="2">
        <v>43952.0</v>
      </c>
      <c r="J201" s="1">
        <v>1.0</v>
      </c>
      <c r="K201" s="1">
        <v>1.0</v>
      </c>
      <c r="L201" s="1">
        <v>1.0</v>
      </c>
    </row>
    <row r="202">
      <c r="A202" s="1" t="s">
        <v>206</v>
      </c>
      <c r="B202" s="1" t="s">
        <v>7</v>
      </c>
      <c r="C202" s="2">
        <v>43952.0</v>
      </c>
      <c r="D202" s="2">
        <v>44105.0</v>
      </c>
      <c r="J202" s="1">
        <v>1.0</v>
      </c>
      <c r="K202" s="1">
        <v>1.0</v>
      </c>
    </row>
    <row r="203">
      <c r="A203" s="1" t="s">
        <v>207</v>
      </c>
      <c r="B203" s="1" t="s">
        <v>7</v>
      </c>
      <c r="C203" s="2">
        <v>43952.0</v>
      </c>
      <c r="D203" s="2">
        <v>44044.0</v>
      </c>
      <c r="J203" s="1">
        <v>1.0</v>
      </c>
    </row>
    <row r="204">
      <c r="A204" s="1" t="s">
        <v>208</v>
      </c>
      <c r="B204" s="1" t="s">
        <v>7</v>
      </c>
      <c r="C204" s="2">
        <v>43952.0</v>
      </c>
      <c r="D204" s="2">
        <v>44105.0</v>
      </c>
      <c r="J204" s="1">
        <v>1.0</v>
      </c>
      <c r="K204" s="1">
        <v>1.0</v>
      </c>
    </row>
    <row r="205">
      <c r="A205" s="1" t="s">
        <v>209</v>
      </c>
      <c r="B205" s="1" t="s">
        <v>5</v>
      </c>
      <c r="C205" s="2">
        <v>43952.0</v>
      </c>
      <c r="J205" s="1">
        <v>1.0</v>
      </c>
      <c r="K205" s="1">
        <v>1.0</v>
      </c>
      <c r="L205" s="1">
        <v>1.0</v>
      </c>
    </row>
    <row r="206">
      <c r="A206" s="1" t="s">
        <v>210</v>
      </c>
      <c r="B206" s="1" t="s">
        <v>7</v>
      </c>
      <c r="C206" s="2">
        <v>43952.0</v>
      </c>
      <c r="D206" s="2">
        <v>43983.0</v>
      </c>
    </row>
    <row r="207">
      <c r="A207" s="1" t="s">
        <v>211</v>
      </c>
      <c r="B207" s="1" t="s">
        <v>5</v>
      </c>
      <c r="C207" s="2">
        <v>43952.0</v>
      </c>
      <c r="J207" s="1">
        <v>1.0</v>
      </c>
      <c r="K207" s="1">
        <v>1.0</v>
      </c>
      <c r="L207" s="1">
        <v>1.0</v>
      </c>
    </row>
    <row r="208">
      <c r="A208" s="1" t="s">
        <v>212</v>
      </c>
      <c r="B208" s="1" t="s">
        <v>7</v>
      </c>
      <c r="C208" s="2">
        <v>43952.0</v>
      </c>
      <c r="D208" s="2">
        <v>44136.0</v>
      </c>
      <c r="J208" s="1">
        <v>1.0</v>
      </c>
      <c r="K208" s="1">
        <v>1.0</v>
      </c>
    </row>
    <row r="209">
      <c r="A209" s="1" t="s">
        <v>213</v>
      </c>
      <c r="B209" s="1" t="s">
        <v>5</v>
      </c>
      <c r="C209" s="2">
        <v>43952.0</v>
      </c>
      <c r="J209" s="1">
        <v>1.0</v>
      </c>
      <c r="K209" s="1">
        <v>1.0</v>
      </c>
      <c r="L209" s="1">
        <v>1.0</v>
      </c>
    </row>
    <row r="210">
      <c r="A210" s="1" t="s">
        <v>214</v>
      </c>
      <c r="B210" s="1" t="s">
        <v>5</v>
      </c>
      <c r="C210" s="2">
        <v>43952.0</v>
      </c>
      <c r="J210" s="1">
        <v>1.0</v>
      </c>
      <c r="K210" s="1">
        <v>1.0</v>
      </c>
      <c r="L210" s="1">
        <v>1.0</v>
      </c>
    </row>
    <row r="211">
      <c r="A211" s="1" t="s">
        <v>215</v>
      </c>
      <c r="B211" s="1" t="s">
        <v>7</v>
      </c>
      <c r="C211" s="2">
        <v>43952.0</v>
      </c>
      <c r="D211" s="2">
        <v>44075.0</v>
      </c>
      <c r="J211" s="1">
        <v>1.0</v>
      </c>
    </row>
    <row r="212">
      <c r="A212" s="1" t="s">
        <v>216</v>
      </c>
      <c r="B212" s="1" t="s">
        <v>5</v>
      </c>
      <c r="C212" s="2">
        <v>43952.0</v>
      </c>
      <c r="J212" s="1">
        <v>1.0</v>
      </c>
      <c r="K212" s="1">
        <v>1.0</v>
      </c>
      <c r="L212" s="1">
        <v>1.0</v>
      </c>
    </row>
    <row r="213">
      <c r="A213" s="1" t="s">
        <v>217</v>
      </c>
      <c r="B213" s="1" t="s">
        <v>5</v>
      </c>
      <c r="C213" s="2">
        <v>43952.0</v>
      </c>
      <c r="J213" s="1">
        <v>1.0</v>
      </c>
      <c r="K213" s="1">
        <v>1.0</v>
      </c>
      <c r="L213" s="1">
        <v>1.0</v>
      </c>
    </row>
    <row r="214">
      <c r="A214" s="1" t="s">
        <v>218</v>
      </c>
      <c r="B214" s="1" t="s">
        <v>5</v>
      </c>
      <c r="C214" s="2">
        <v>43952.0</v>
      </c>
      <c r="J214" s="1">
        <v>1.0</v>
      </c>
      <c r="K214" s="1">
        <v>1.0</v>
      </c>
      <c r="L214" s="1">
        <v>1.0</v>
      </c>
    </row>
    <row r="215">
      <c r="A215" s="1" t="s">
        <v>219</v>
      </c>
      <c r="B215" s="1" t="s">
        <v>5</v>
      </c>
      <c r="C215" s="2">
        <v>43952.0</v>
      </c>
      <c r="J215" s="1">
        <v>1.0</v>
      </c>
      <c r="K215" s="1">
        <v>1.0</v>
      </c>
      <c r="L215" s="1">
        <v>1.0</v>
      </c>
    </row>
    <row r="216">
      <c r="A216" s="1" t="s">
        <v>220</v>
      </c>
      <c r="B216" s="1" t="s">
        <v>5</v>
      </c>
      <c r="C216" s="2">
        <v>43952.0</v>
      </c>
      <c r="J216" s="1">
        <v>1.0</v>
      </c>
      <c r="K216" s="1">
        <v>1.0</v>
      </c>
      <c r="L216" s="1">
        <v>1.0</v>
      </c>
    </row>
    <row r="217">
      <c r="A217" s="1" t="s">
        <v>221</v>
      </c>
      <c r="B217" s="1" t="s">
        <v>5</v>
      </c>
      <c r="C217" s="2">
        <v>43952.0</v>
      </c>
      <c r="J217" s="1">
        <v>1.0</v>
      </c>
      <c r="K217" s="1">
        <v>1.0</v>
      </c>
      <c r="L217" s="1">
        <v>1.0</v>
      </c>
    </row>
    <row r="218">
      <c r="A218" s="1" t="s">
        <v>222</v>
      </c>
      <c r="B218" s="1" t="s">
        <v>5</v>
      </c>
      <c r="C218" s="2">
        <v>43952.0</v>
      </c>
      <c r="J218" s="1">
        <v>1.0</v>
      </c>
      <c r="K218" s="1">
        <v>1.0</v>
      </c>
      <c r="L218" s="1">
        <v>1.0</v>
      </c>
    </row>
    <row r="219">
      <c r="A219" s="1" t="s">
        <v>223</v>
      </c>
      <c r="B219" s="1" t="s">
        <v>7</v>
      </c>
      <c r="C219" s="2">
        <v>43983.0</v>
      </c>
      <c r="D219" s="2">
        <v>44166.0</v>
      </c>
      <c r="J219" s="1">
        <v>1.0</v>
      </c>
      <c r="K219" s="1">
        <v>1.0</v>
      </c>
    </row>
    <row r="220">
      <c r="A220" s="1" t="s">
        <v>224</v>
      </c>
      <c r="B220" s="1" t="s">
        <v>7</v>
      </c>
      <c r="C220" s="2">
        <v>43983.0</v>
      </c>
      <c r="D220" s="2">
        <v>44166.0</v>
      </c>
      <c r="J220" s="1">
        <v>1.0</v>
      </c>
      <c r="K220" s="1">
        <v>1.0</v>
      </c>
    </row>
    <row r="221">
      <c r="A221" s="1" t="s">
        <v>225</v>
      </c>
      <c r="B221" s="1" t="s">
        <v>5</v>
      </c>
      <c r="C221" s="2">
        <v>43983.0</v>
      </c>
      <c r="J221" s="1">
        <v>1.0</v>
      </c>
      <c r="K221" s="1">
        <v>1.0</v>
      </c>
      <c r="L221" s="1">
        <v>1.0</v>
      </c>
    </row>
    <row r="222">
      <c r="A222" s="1" t="s">
        <v>226</v>
      </c>
      <c r="B222" s="1" t="s">
        <v>5</v>
      </c>
      <c r="C222" s="2">
        <v>43983.0</v>
      </c>
      <c r="J222" s="1">
        <v>1.0</v>
      </c>
      <c r="K222" s="1">
        <v>1.0</v>
      </c>
      <c r="L222" s="1">
        <v>1.0</v>
      </c>
    </row>
    <row r="223">
      <c r="A223" s="1" t="s">
        <v>227</v>
      </c>
      <c r="B223" s="1" t="s">
        <v>5</v>
      </c>
      <c r="C223" s="2">
        <v>43983.0</v>
      </c>
      <c r="J223" s="1">
        <v>1.0</v>
      </c>
      <c r="K223" s="1">
        <v>1.0</v>
      </c>
      <c r="L223" s="1">
        <v>1.0</v>
      </c>
    </row>
    <row r="224">
      <c r="A224" s="1" t="s">
        <v>228</v>
      </c>
      <c r="B224" s="1" t="s">
        <v>7</v>
      </c>
      <c r="C224" s="2">
        <v>43983.0</v>
      </c>
      <c r="D224" s="2">
        <v>44075.0</v>
      </c>
      <c r="J224" s="1">
        <v>1.0</v>
      </c>
    </row>
    <row r="225">
      <c r="A225" s="1" t="s">
        <v>229</v>
      </c>
      <c r="B225" s="1" t="s">
        <v>5</v>
      </c>
      <c r="C225" s="2">
        <v>43983.0</v>
      </c>
      <c r="J225" s="1">
        <v>1.0</v>
      </c>
      <c r="K225" s="1">
        <v>1.0</v>
      </c>
      <c r="L225" s="1">
        <v>1.0</v>
      </c>
    </row>
    <row r="226">
      <c r="A226" s="1" t="s">
        <v>230</v>
      </c>
      <c r="B226" s="1" t="s">
        <v>5</v>
      </c>
      <c r="C226" s="2">
        <v>43983.0</v>
      </c>
      <c r="J226" s="1">
        <v>1.0</v>
      </c>
      <c r="K226" s="1">
        <v>1.0</v>
      </c>
      <c r="L226" s="1">
        <v>1.0</v>
      </c>
    </row>
    <row r="227">
      <c r="A227" s="1" t="s">
        <v>231</v>
      </c>
      <c r="B227" s="1" t="s">
        <v>5</v>
      </c>
      <c r="C227" s="2">
        <v>43983.0</v>
      </c>
      <c r="J227" s="1">
        <v>1.0</v>
      </c>
      <c r="K227" s="1">
        <v>1.0</v>
      </c>
      <c r="L227" s="1">
        <v>1.0</v>
      </c>
    </row>
    <row r="228">
      <c r="A228" s="1" t="s">
        <v>232</v>
      </c>
      <c r="B228" s="1" t="s">
        <v>5</v>
      </c>
      <c r="C228" s="2">
        <v>43983.0</v>
      </c>
      <c r="J228" s="1">
        <v>1.0</v>
      </c>
      <c r="K228" s="1">
        <v>1.0</v>
      </c>
      <c r="L228" s="1">
        <v>1.0</v>
      </c>
    </row>
    <row r="229">
      <c r="A229" s="1" t="s">
        <v>233</v>
      </c>
      <c r="B229" s="1" t="s">
        <v>5</v>
      </c>
      <c r="C229" s="2">
        <v>43983.0</v>
      </c>
      <c r="J229" s="1">
        <v>1.0</v>
      </c>
      <c r="K229" s="1">
        <v>1.0</v>
      </c>
      <c r="L229" s="1">
        <v>1.0</v>
      </c>
    </row>
    <row r="230">
      <c r="A230" s="1" t="s">
        <v>234</v>
      </c>
      <c r="B230" s="1" t="s">
        <v>5</v>
      </c>
      <c r="C230" s="2">
        <v>43983.0</v>
      </c>
      <c r="J230" s="1">
        <v>1.0</v>
      </c>
      <c r="K230" s="1">
        <v>1.0</v>
      </c>
      <c r="L230" s="1">
        <v>1.0</v>
      </c>
    </row>
    <row r="231">
      <c r="A231" s="1" t="s">
        <v>235</v>
      </c>
      <c r="B231" s="1" t="s">
        <v>5</v>
      </c>
      <c r="C231" s="2">
        <v>43983.0</v>
      </c>
      <c r="J231" s="1">
        <v>1.0</v>
      </c>
      <c r="K231" s="1">
        <v>1.0</v>
      </c>
      <c r="L231" s="1">
        <v>1.0</v>
      </c>
    </row>
    <row r="232">
      <c r="A232" s="1" t="s">
        <v>236</v>
      </c>
      <c r="B232" s="1" t="s">
        <v>7</v>
      </c>
      <c r="C232" s="2">
        <v>43983.0</v>
      </c>
      <c r="D232" s="2">
        <v>44166.0</v>
      </c>
      <c r="J232" s="1">
        <v>1.0</v>
      </c>
      <c r="K232" s="1">
        <v>1.0</v>
      </c>
    </row>
    <row r="233">
      <c r="A233" s="1" t="s">
        <v>237</v>
      </c>
      <c r="B233" s="1" t="s">
        <v>5</v>
      </c>
      <c r="C233" s="2">
        <v>43983.0</v>
      </c>
      <c r="J233" s="1">
        <v>1.0</v>
      </c>
      <c r="K233" s="1">
        <v>1.0</v>
      </c>
      <c r="L233" s="1">
        <v>1.0</v>
      </c>
    </row>
    <row r="234">
      <c r="A234" s="1" t="s">
        <v>238</v>
      </c>
      <c r="B234" s="1" t="s">
        <v>7</v>
      </c>
      <c r="C234" s="2">
        <v>43983.0</v>
      </c>
      <c r="D234" s="2">
        <v>44136.0</v>
      </c>
      <c r="J234" s="1">
        <v>1.0</v>
      </c>
      <c r="K234" s="1">
        <v>1.0</v>
      </c>
    </row>
    <row r="235">
      <c r="A235" s="1" t="s">
        <v>239</v>
      </c>
      <c r="B235" s="1" t="s">
        <v>5</v>
      </c>
      <c r="C235" s="2">
        <v>43983.0</v>
      </c>
      <c r="J235" s="1">
        <v>1.0</v>
      </c>
      <c r="K235" s="1">
        <v>1.0</v>
      </c>
      <c r="L235" s="1">
        <v>1.0</v>
      </c>
    </row>
    <row r="236">
      <c r="A236" s="1" t="s">
        <v>240</v>
      </c>
      <c r="B236" s="1" t="s">
        <v>5</v>
      </c>
      <c r="C236" s="2">
        <v>43983.0</v>
      </c>
      <c r="J236" s="1">
        <v>1.0</v>
      </c>
      <c r="K236" s="1">
        <v>1.0</v>
      </c>
      <c r="L236" s="1">
        <v>1.0</v>
      </c>
    </row>
    <row r="237">
      <c r="A237" s="1" t="s">
        <v>241</v>
      </c>
      <c r="B237" s="1" t="s">
        <v>5</v>
      </c>
      <c r="C237" s="2">
        <v>43983.0</v>
      </c>
      <c r="J237" s="1">
        <v>1.0</v>
      </c>
      <c r="K237" s="1">
        <v>1.0</v>
      </c>
      <c r="L237" s="1">
        <v>1.0</v>
      </c>
    </row>
    <row r="238">
      <c r="A238" s="1" t="s">
        <v>242</v>
      </c>
      <c r="B238" s="1" t="s">
        <v>5</v>
      </c>
      <c r="C238" s="2">
        <v>43983.0</v>
      </c>
      <c r="J238" s="1">
        <v>1.0</v>
      </c>
      <c r="K238" s="1">
        <v>1.0</v>
      </c>
      <c r="L238" s="1">
        <v>1.0</v>
      </c>
    </row>
    <row r="239">
      <c r="A239" s="1" t="s">
        <v>243</v>
      </c>
      <c r="B239" s="1" t="s">
        <v>5</v>
      </c>
      <c r="C239" s="2">
        <v>43983.0</v>
      </c>
      <c r="J239" s="1">
        <v>1.0</v>
      </c>
      <c r="K239" s="1">
        <v>1.0</v>
      </c>
      <c r="L239" s="1">
        <v>1.0</v>
      </c>
    </row>
    <row r="240">
      <c r="A240" s="1" t="s">
        <v>244</v>
      </c>
      <c r="B240" s="1" t="s">
        <v>7</v>
      </c>
      <c r="C240" s="2">
        <v>43983.0</v>
      </c>
      <c r="D240" s="2">
        <v>44075.0</v>
      </c>
      <c r="J240" s="1">
        <v>1.0</v>
      </c>
    </row>
    <row r="241">
      <c r="A241" s="1" t="s">
        <v>245</v>
      </c>
      <c r="B241" s="1" t="s">
        <v>5</v>
      </c>
      <c r="C241" s="2">
        <v>44013.0</v>
      </c>
      <c r="K241" s="1">
        <v>1.0</v>
      </c>
      <c r="L241" s="1">
        <v>1.0</v>
      </c>
    </row>
    <row r="242">
      <c r="A242" s="1" t="s">
        <v>246</v>
      </c>
      <c r="B242" s="1" t="s">
        <v>5</v>
      </c>
      <c r="C242" s="2">
        <v>44013.0</v>
      </c>
      <c r="K242" s="1">
        <v>1.0</v>
      </c>
      <c r="L242" s="1">
        <v>1.0</v>
      </c>
    </row>
    <row r="243">
      <c r="A243" s="1" t="s">
        <v>247</v>
      </c>
      <c r="B243" s="1" t="s">
        <v>5</v>
      </c>
      <c r="C243" s="2">
        <v>44013.0</v>
      </c>
      <c r="K243" s="1">
        <v>1.0</v>
      </c>
      <c r="L243" s="1">
        <v>1.0</v>
      </c>
    </row>
    <row r="244">
      <c r="A244" s="1" t="s">
        <v>248</v>
      </c>
      <c r="B244" s="1" t="s">
        <v>7</v>
      </c>
      <c r="C244" s="2">
        <v>44013.0</v>
      </c>
      <c r="D244" s="2">
        <v>44136.0</v>
      </c>
      <c r="K244" s="1">
        <v>1.0</v>
      </c>
    </row>
    <row r="245">
      <c r="A245" s="1" t="s">
        <v>249</v>
      </c>
      <c r="B245" s="1" t="s">
        <v>7</v>
      </c>
      <c r="C245" s="2">
        <v>44013.0</v>
      </c>
      <c r="D245" s="2">
        <v>44136.0</v>
      </c>
      <c r="K245" s="1">
        <v>1.0</v>
      </c>
    </row>
    <row r="246">
      <c r="A246" s="1" t="s">
        <v>250</v>
      </c>
      <c r="B246" s="1" t="s">
        <v>7</v>
      </c>
      <c r="C246" s="2">
        <v>44013.0</v>
      </c>
      <c r="D246" s="2">
        <v>44075.0</v>
      </c>
    </row>
    <row r="247">
      <c r="A247" s="1" t="s">
        <v>251</v>
      </c>
      <c r="B247" s="1" t="s">
        <v>5</v>
      </c>
      <c r="C247" s="2">
        <v>44013.0</v>
      </c>
      <c r="K247" s="1">
        <v>1.0</v>
      </c>
      <c r="L247" s="1">
        <v>1.0</v>
      </c>
    </row>
    <row r="248">
      <c r="A248" s="1" t="s">
        <v>252</v>
      </c>
      <c r="B248" s="1" t="s">
        <v>5</v>
      </c>
      <c r="C248" s="2">
        <v>44013.0</v>
      </c>
      <c r="K248" s="1">
        <v>1.0</v>
      </c>
      <c r="L248" s="1">
        <v>1.0</v>
      </c>
    </row>
    <row r="249">
      <c r="A249" s="1" t="s">
        <v>253</v>
      </c>
      <c r="B249" s="1" t="s">
        <v>5</v>
      </c>
      <c r="C249" s="2">
        <v>44013.0</v>
      </c>
      <c r="K249" s="1">
        <v>1.0</v>
      </c>
      <c r="L249" s="1">
        <v>1.0</v>
      </c>
    </row>
    <row r="250">
      <c r="A250" s="1" t="s">
        <v>254</v>
      </c>
      <c r="B250" s="1" t="s">
        <v>5</v>
      </c>
      <c r="C250" s="2">
        <v>44013.0</v>
      </c>
      <c r="K250" s="1">
        <v>1.0</v>
      </c>
      <c r="L250" s="1">
        <v>1.0</v>
      </c>
    </row>
    <row r="251">
      <c r="A251" s="1" t="s">
        <v>255</v>
      </c>
      <c r="B251" s="1" t="s">
        <v>5</v>
      </c>
      <c r="C251" s="2">
        <v>44013.0</v>
      </c>
      <c r="K251" s="1">
        <v>1.0</v>
      </c>
      <c r="L251" s="1">
        <v>1.0</v>
      </c>
    </row>
    <row r="252">
      <c r="A252" s="1" t="s">
        <v>256</v>
      </c>
      <c r="B252" s="1" t="s">
        <v>5</v>
      </c>
      <c r="C252" s="2">
        <v>44013.0</v>
      </c>
      <c r="K252" s="1">
        <v>1.0</v>
      </c>
      <c r="L252" s="1">
        <v>1.0</v>
      </c>
    </row>
    <row r="253">
      <c r="A253" s="1" t="s">
        <v>257</v>
      </c>
      <c r="B253" s="1" t="s">
        <v>5</v>
      </c>
      <c r="C253" s="2">
        <v>44013.0</v>
      </c>
      <c r="K253" s="1">
        <v>1.0</v>
      </c>
      <c r="L253" s="1">
        <v>1.0</v>
      </c>
    </row>
    <row r="254">
      <c r="A254" s="1" t="s">
        <v>258</v>
      </c>
      <c r="B254" s="1" t="s">
        <v>5</v>
      </c>
      <c r="C254" s="2">
        <v>44013.0</v>
      </c>
      <c r="K254" s="1">
        <v>1.0</v>
      </c>
      <c r="L254" s="1">
        <v>1.0</v>
      </c>
    </row>
    <row r="255">
      <c r="A255" s="1" t="s">
        <v>259</v>
      </c>
      <c r="B255" s="1" t="s">
        <v>5</v>
      </c>
      <c r="C255" s="2">
        <v>44013.0</v>
      </c>
      <c r="K255" s="1">
        <v>1.0</v>
      </c>
      <c r="L255" s="1">
        <v>1.0</v>
      </c>
    </row>
    <row r="256">
      <c r="A256" s="1" t="s">
        <v>260</v>
      </c>
      <c r="B256" s="1" t="s">
        <v>5</v>
      </c>
      <c r="C256" s="2">
        <v>44013.0</v>
      </c>
      <c r="K256" s="1">
        <v>1.0</v>
      </c>
      <c r="L256" s="1">
        <v>1.0</v>
      </c>
    </row>
    <row r="257">
      <c r="A257" s="1" t="s">
        <v>261</v>
      </c>
      <c r="B257" s="1" t="s">
        <v>5</v>
      </c>
      <c r="C257" s="2">
        <v>44013.0</v>
      </c>
      <c r="K257" s="1">
        <v>1.0</v>
      </c>
      <c r="L257" s="1">
        <v>1.0</v>
      </c>
    </row>
    <row r="258">
      <c r="A258" s="1" t="s">
        <v>262</v>
      </c>
      <c r="B258" s="1" t="s">
        <v>5</v>
      </c>
      <c r="C258" s="2">
        <v>44013.0</v>
      </c>
      <c r="K258" s="1">
        <v>1.0</v>
      </c>
      <c r="L258" s="1">
        <v>1.0</v>
      </c>
    </row>
    <row r="259">
      <c r="A259" s="1" t="s">
        <v>263</v>
      </c>
      <c r="B259" s="1" t="s">
        <v>5</v>
      </c>
      <c r="C259" s="2">
        <v>44013.0</v>
      </c>
      <c r="K259" s="1">
        <v>1.0</v>
      </c>
      <c r="L259" s="1">
        <v>1.0</v>
      </c>
    </row>
    <row r="260">
      <c r="A260" s="1" t="s">
        <v>264</v>
      </c>
      <c r="B260" s="1" t="s">
        <v>5</v>
      </c>
      <c r="C260" s="2">
        <v>44013.0</v>
      </c>
      <c r="K260" s="1">
        <v>1.0</v>
      </c>
      <c r="L260" s="1">
        <v>1.0</v>
      </c>
    </row>
    <row r="261">
      <c r="A261" s="1" t="s">
        <v>265</v>
      </c>
      <c r="B261" s="1" t="s">
        <v>5</v>
      </c>
      <c r="C261" s="2">
        <v>44013.0</v>
      </c>
      <c r="K261" s="1">
        <v>1.0</v>
      </c>
      <c r="L261" s="1">
        <v>1.0</v>
      </c>
    </row>
    <row r="262">
      <c r="A262" s="1" t="s">
        <v>266</v>
      </c>
      <c r="B262" s="1" t="s">
        <v>5</v>
      </c>
      <c r="C262" s="2">
        <v>44044.0</v>
      </c>
      <c r="K262" s="1">
        <v>1.0</v>
      </c>
      <c r="L262" s="1">
        <v>1.0</v>
      </c>
    </row>
    <row r="263">
      <c r="A263" s="1" t="s">
        <v>267</v>
      </c>
      <c r="B263" s="1" t="s">
        <v>7</v>
      </c>
      <c r="C263" s="2">
        <v>44044.0</v>
      </c>
      <c r="D263" s="2">
        <v>44136.0</v>
      </c>
      <c r="K263" s="1">
        <v>1.0</v>
      </c>
    </row>
    <row r="264">
      <c r="A264" s="1" t="s">
        <v>268</v>
      </c>
      <c r="B264" s="1" t="s">
        <v>5</v>
      </c>
      <c r="C264" s="2">
        <v>44044.0</v>
      </c>
      <c r="K264" s="1">
        <v>1.0</v>
      </c>
      <c r="L264" s="1">
        <v>1.0</v>
      </c>
    </row>
    <row r="265">
      <c r="A265" s="1" t="s">
        <v>269</v>
      </c>
      <c r="B265" s="1" t="s">
        <v>7</v>
      </c>
      <c r="C265" s="2">
        <v>44044.0</v>
      </c>
      <c r="D265" s="2">
        <v>44166.0</v>
      </c>
      <c r="K265" s="1">
        <v>1.0</v>
      </c>
    </row>
    <row r="266">
      <c r="A266" s="1" t="s">
        <v>270</v>
      </c>
      <c r="B266" s="1" t="s">
        <v>5</v>
      </c>
      <c r="C266" s="2">
        <v>44044.0</v>
      </c>
      <c r="K266" s="1">
        <v>1.0</v>
      </c>
      <c r="L266" s="1">
        <v>1.0</v>
      </c>
    </row>
    <row r="267">
      <c r="A267" s="1" t="s">
        <v>271</v>
      </c>
      <c r="B267" s="1" t="s">
        <v>7</v>
      </c>
      <c r="C267" s="2">
        <v>44044.0</v>
      </c>
      <c r="D267" s="2">
        <v>44166.0</v>
      </c>
      <c r="K267" s="1">
        <v>1.0</v>
      </c>
    </row>
    <row r="268">
      <c r="A268" s="1" t="s">
        <v>272</v>
      </c>
      <c r="B268" s="1" t="s">
        <v>5</v>
      </c>
      <c r="C268" s="2">
        <v>44044.0</v>
      </c>
      <c r="K268" s="1">
        <v>1.0</v>
      </c>
      <c r="L268" s="1">
        <v>1.0</v>
      </c>
    </row>
    <row r="269">
      <c r="A269" s="1" t="s">
        <v>273</v>
      </c>
      <c r="B269" s="1" t="s">
        <v>5</v>
      </c>
      <c r="C269" s="2">
        <v>44044.0</v>
      </c>
      <c r="K269" s="1">
        <v>1.0</v>
      </c>
      <c r="L269" s="1">
        <v>1.0</v>
      </c>
    </row>
    <row r="270">
      <c r="A270" s="1" t="s">
        <v>274</v>
      </c>
      <c r="B270" s="1" t="s">
        <v>7</v>
      </c>
      <c r="C270" s="2">
        <v>44044.0</v>
      </c>
      <c r="D270" s="2">
        <v>44136.0</v>
      </c>
      <c r="K270" s="1">
        <v>1.0</v>
      </c>
    </row>
    <row r="271">
      <c r="A271" s="1" t="s">
        <v>275</v>
      </c>
      <c r="B271" s="1" t="s">
        <v>5</v>
      </c>
      <c r="C271" s="2">
        <v>44044.0</v>
      </c>
      <c r="K271" s="1">
        <v>1.0</v>
      </c>
      <c r="L271" s="1">
        <v>1.0</v>
      </c>
    </row>
    <row r="272">
      <c r="A272" s="1" t="s">
        <v>276</v>
      </c>
      <c r="B272" s="1" t="s">
        <v>5</v>
      </c>
      <c r="C272" s="2">
        <v>44044.0</v>
      </c>
      <c r="D272" s="2">
        <v>44105.0</v>
      </c>
      <c r="K272" s="1">
        <v>1.0</v>
      </c>
      <c r="L272" s="1">
        <v>1.0</v>
      </c>
    </row>
    <row r="273">
      <c r="A273" s="1" t="s">
        <v>277</v>
      </c>
      <c r="B273" s="1" t="s">
        <v>5</v>
      </c>
      <c r="C273" s="2">
        <v>44044.0</v>
      </c>
      <c r="K273" s="1">
        <v>1.0</v>
      </c>
      <c r="L273" s="1">
        <v>1.0</v>
      </c>
    </row>
    <row r="274">
      <c r="A274" s="1" t="s">
        <v>278</v>
      </c>
      <c r="B274" s="1" t="s">
        <v>5</v>
      </c>
      <c r="C274" s="2">
        <v>44044.0</v>
      </c>
      <c r="K274" s="1">
        <v>1.0</v>
      </c>
      <c r="L274" s="1">
        <v>1.0</v>
      </c>
    </row>
    <row r="275">
      <c r="A275" s="1" t="s">
        <v>279</v>
      </c>
      <c r="B275" s="1" t="s">
        <v>5</v>
      </c>
      <c r="C275" s="2">
        <v>44044.0</v>
      </c>
      <c r="K275" s="1">
        <v>1.0</v>
      </c>
      <c r="L275" s="1">
        <v>1.0</v>
      </c>
    </row>
    <row r="276">
      <c r="A276" s="1" t="s">
        <v>280</v>
      </c>
      <c r="B276" s="1" t="s">
        <v>5</v>
      </c>
      <c r="C276" s="2">
        <v>44044.0</v>
      </c>
      <c r="K276" s="1">
        <v>1.0</v>
      </c>
      <c r="L276" s="1">
        <v>1.0</v>
      </c>
    </row>
    <row r="277">
      <c r="A277" s="1" t="s">
        <v>281</v>
      </c>
      <c r="B277" s="1" t="s">
        <v>7</v>
      </c>
      <c r="C277" s="2">
        <v>44044.0</v>
      </c>
      <c r="D277" s="2">
        <v>44166.0</v>
      </c>
      <c r="K277" s="1">
        <v>1.0</v>
      </c>
    </row>
    <row r="278">
      <c r="A278" s="1" t="s">
        <v>282</v>
      </c>
      <c r="B278" s="1" t="s">
        <v>5</v>
      </c>
      <c r="C278" s="2">
        <v>44044.0</v>
      </c>
      <c r="K278" s="1">
        <v>1.0</v>
      </c>
      <c r="L278" s="1">
        <v>1.0</v>
      </c>
    </row>
    <row r="279">
      <c r="A279" s="1" t="s">
        <v>283</v>
      </c>
      <c r="B279" s="1" t="s">
        <v>5</v>
      </c>
      <c r="C279" s="2">
        <v>44044.0</v>
      </c>
      <c r="K279" s="1">
        <v>1.0</v>
      </c>
      <c r="L279" s="1">
        <v>1.0</v>
      </c>
    </row>
    <row r="280">
      <c r="A280" s="1" t="s">
        <v>284</v>
      </c>
      <c r="B280" s="1" t="s">
        <v>5</v>
      </c>
      <c r="C280" s="2">
        <v>44044.0</v>
      </c>
      <c r="K280" s="1">
        <v>1.0</v>
      </c>
      <c r="L280" s="1">
        <v>1.0</v>
      </c>
    </row>
    <row r="281">
      <c r="A281" s="1" t="s">
        <v>285</v>
      </c>
      <c r="B281" s="1" t="s">
        <v>5</v>
      </c>
      <c r="C281" s="2">
        <v>44044.0</v>
      </c>
      <c r="K281" s="1">
        <v>1.0</v>
      </c>
      <c r="L281" s="1">
        <v>1.0</v>
      </c>
    </row>
    <row r="282">
      <c r="A282" s="1" t="s">
        <v>286</v>
      </c>
      <c r="B282" s="1" t="s">
        <v>5</v>
      </c>
      <c r="C282" s="2">
        <v>44044.0</v>
      </c>
      <c r="K282" s="1">
        <v>1.0</v>
      </c>
      <c r="L282" s="1">
        <v>1.0</v>
      </c>
    </row>
    <row r="283">
      <c r="A283" s="1" t="s">
        <v>287</v>
      </c>
      <c r="B283" s="1" t="s">
        <v>5</v>
      </c>
      <c r="C283" s="2">
        <v>44044.0</v>
      </c>
      <c r="K283" s="1">
        <v>1.0</v>
      </c>
      <c r="L283" s="1">
        <v>1.0</v>
      </c>
    </row>
    <row r="284">
      <c r="A284" s="1" t="s">
        <v>288</v>
      </c>
      <c r="B284" s="1" t="s">
        <v>5</v>
      </c>
      <c r="C284" s="2">
        <v>44044.0</v>
      </c>
      <c r="K284" s="1">
        <v>1.0</v>
      </c>
      <c r="L284" s="1">
        <v>1.0</v>
      </c>
    </row>
    <row r="285">
      <c r="A285" s="1" t="s">
        <v>289</v>
      </c>
      <c r="B285" s="1" t="s">
        <v>5</v>
      </c>
      <c r="C285" s="2">
        <v>44044.0</v>
      </c>
      <c r="K285" s="1">
        <v>1.0</v>
      </c>
      <c r="L285" s="1">
        <v>1.0</v>
      </c>
    </row>
    <row r="286">
      <c r="A286" s="1" t="s">
        <v>290</v>
      </c>
      <c r="B286" s="1" t="s">
        <v>5</v>
      </c>
      <c r="C286" s="2">
        <v>44044.0</v>
      </c>
      <c r="K286" s="1">
        <v>1.0</v>
      </c>
      <c r="L286" s="1">
        <v>1.0</v>
      </c>
    </row>
    <row r="287">
      <c r="A287" s="1" t="s">
        <v>291</v>
      </c>
      <c r="B287" s="1" t="s">
        <v>5</v>
      </c>
      <c r="C287" s="2">
        <v>44044.0</v>
      </c>
      <c r="K287" s="1">
        <v>1.0</v>
      </c>
      <c r="L287" s="1">
        <v>1.0</v>
      </c>
    </row>
    <row r="288">
      <c r="A288" s="1" t="s">
        <v>292</v>
      </c>
      <c r="B288" s="1" t="s">
        <v>5</v>
      </c>
      <c r="C288" s="2">
        <v>44044.0</v>
      </c>
      <c r="K288" s="1">
        <v>1.0</v>
      </c>
      <c r="L288" s="1">
        <v>1.0</v>
      </c>
    </row>
    <row r="289">
      <c r="A289" s="1" t="s">
        <v>293</v>
      </c>
      <c r="B289" s="1" t="s">
        <v>5</v>
      </c>
      <c r="C289" s="2">
        <v>44075.0</v>
      </c>
      <c r="K289" s="1">
        <v>1.0</v>
      </c>
      <c r="L289" s="1">
        <v>1.0</v>
      </c>
    </row>
    <row r="290">
      <c r="A290" s="1" t="s">
        <v>294</v>
      </c>
      <c r="B290" s="1" t="s">
        <v>5</v>
      </c>
      <c r="C290" s="2">
        <v>44075.0</v>
      </c>
      <c r="K290" s="1">
        <v>1.0</v>
      </c>
      <c r="L290" s="1">
        <v>1.0</v>
      </c>
    </row>
    <row r="291">
      <c r="A291" s="1" t="s">
        <v>295</v>
      </c>
      <c r="B291" s="1" t="s">
        <v>5</v>
      </c>
      <c r="C291" s="2">
        <v>44075.0</v>
      </c>
      <c r="K291" s="1">
        <v>1.0</v>
      </c>
      <c r="L291" s="1">
        <v>1.0</v>
      </c>
    </row>
    <row r="292">
      <c r="A292" s="1" t="s">
        <v>296</v>
      </c>
      <c r="B292" s="1" t="s">
        <v>5</v>
      </c>
      <c r="C292" s="2">
        <v>44075.0</v>
      </c>
      <c r="K292" s="1">
        <v>1.0</v>
      </c>
      <c r="L292" s="1">
        <v>1.0</v>
      </c>
    </row>
    <row r="293">
      <c r="A293" s="1" t="s">
        <v>297</v>
      </c>
      <c r="B293" s="1" t="s">
        <v>5</v>
      </c>
      <c r="C293" s="2">
        <v>44075.0</v>
      </c>
      <c r="K293" s="1">
        <v>1.0</v>
      </c>
      <c r="L293" s="1">
        <v>1.0</v>
      </c>
    </row>
    <row r="294">
      <c r="A294" s="1" t="s">
        <v>298</v>
      </c>
      <c r="B294" s="1" t="s">
        <v>5</v>
      </c>
      <c r="C294" s="2">
        <v>44105.0</v>
      </c>
      <c r="L294" s="1">
        <v>1.0</v>
      </c>
    </row>
    <row r="295">
      <c r="A295" s="1" t="s">
        <v>299</v>
      </c>
      <c r="B295" s="1" t="s">
        <v>5</v>
      </c>
      <c r="C295" s="2">
        <v>44105.0</v>
      </c>
      <c r="L295" s="1">
        <v>1.0</v>
      </c>
    </row>
    <row r="296">
      <c r="A296" s="1" t="s">
        <v>300</v>
      </c>
      <c r="B296" s="1" t="s">
        <v>5</v>
      </c>
      <c r="C296" s="2">
        <v>44105.0</v>
      </c>
      <c r="L296" s="1">
        <v>1.0</v>
      </c>
    </row>
    <row r="297">
      <c r="A297" s="1" t="s">
        <v>301</v>
      </c>
      <c r="B297" s="1" t="s">
        <v>5</v>
      </c>
      <c r="C297" s="2">
        <v>44105.0</v>
      </c>
      <c r="L297" s="1">
        <v>1.0</v>
      </c>
    </row>
    <row r="298">
      <c r="A298" s="1" t="s">
        <v>302</v>
      </c>
      <c r="B298" s="1" t="s">
        <v>5</v>
      </c>
      <c r="C298" s="2">
        <v>44105.0</v>
      </c>
      <c r="L298" s="1">
        <v>1.0</v>
      </c>
    </row>
    <row r="299">
      <c r="A299" s="1" t="s">
        <v>303</v>
      </c>
      <c r="B299" s="1" t="s">
        <v>5</v>
      </c>
      <c r="C299" s="2">
        <v>44105.0</v>
      </c>
      <c r="L299" s="1">
        <v>1.0</v>
      </c>
    </row>
    <row r="300">
      <c r="A300" s="1" t="s">
        <v>304</v>
      </c>
      <c r="B300" s="1" t="s">
        <v>5</v>
      </c>
      <c r="C300" s="2">
        <v>44105.0</v>
      </c>
      <c r="L300" s="1">
        <v>1.0</v>
      </c>
    </row>
    <row r="301">
      <c r="A301" s="1" t="s">
        <v>305</v>
      </c>
      <c r="B301" s="1" t="s">
        <v>5</v>
      </c>
      <c r="C301" s="2">
        <v>44105.0</v>
      </c>
      <c r="L301" s="1">
        <v>1.0</v>
      </c>
    </row>
    <row r="302">
      <c r="A302" s="1" t="s">
        <v>306</v>
      </c>
      <c r="B302" s="1" t="s">
        <v>5</v>
      </c>
      <c r="C302" s="2">
        <v>44105.0</v>
      </c>
      <c r="L302" s="1">
        <v>1.0</v>
      </c>
    </row>
    <row r="303">
      <c r="A303" s="1" t="s">
        <v>307</v>
      </c>
      <c r="B303" s="1" t="s">
        <v>5</v>
      </c>
      <c r="C303" s="2">
        <v>44105.0</v>
      </c>
      <c r="L303" s="1">
        <v>1.0</v>
      </c>
    </row>
    <row r="304">
      <c r="A304" s="1" t="s">
        <v>308</v>
      </c>
      <c r="B304" s="1" t="s">
        <v>5</v>
      </c>
      <c r="C304" s="2">
        <v>44105.0</v>
      </c>
      <c r="L304" s="1">
        <v>1.0</v>
      </c>
    </row>
    <row r="305">
      <c r="A305" s="1" t="s">
        <v>309</v>
      </c>
      <c r="B305" s="1" t="s">
        <v>5</v>
      </c>
      <c r="C305" s="2">
        <v>44105.0</v>
      </c>
      <c r="L305" s="1">
        <v>1.0</v>
      </c>
    </row>
    <row r="306">
      <c r="A306" s="1" t="s">
        <v>310</v>
      </c>
      <c r="B306" s="1" t="s">
        <v>5</v>
      </c>
      <c r="C306" s="2">
        <v>44136.0</v>
      </c>
      <c r="L306" s="1">
        <v>1.0</v>
      </c>
    </row>
    <row r="307">
      <c r="A307" s="1" t="s">
        <v>311</v>
      </c>
      <c r="B307" s="1" t="s">
        <v>5</v>
      </c>
      <c r="C307" s="2">
        <v>44136.0</v>
      </c>
      <c r="L307" s="1">
        <v>1.0</v>
      </c>
    </row>
    <row r="308">
      <c r="A308" s="1" t="s">
        <v>312</v>
      </c>
      <c r="B308" s="1" t="s">
        <v>5</v>
      </c>
      <c r="C308" s="2">
        <v>44136.0</v>
      </c>
      <c r="L308" s="1">
        <v>1.0</v>
      </c>
    </row>
    <row r="309">
      <c r="A309" s="1" t="s">
        <v>313</v>
      </c>
      <c r="B309" s="1" t="s">
        <v>5</v>
      </c>
      <c r="C309" s="2">
        <v>44136.0</v>
      </c>
      <c r="L309" s="1">
        <v>1.0</v>
      </c>
    </row>
    <row r="310">
      <c r="A310" s="1" t="s">
        <v>314</v>
      </c>
      <c r="B310" s="1" t="s">
        <v>5</v>
      </c>
      <c r="C310" s="2">
        <v>44136.0</v>
      </c>
      <c r="L310" s="1">
        <v>1.0</v>
      </c>
    </row>
    <row r="311">
      <c r="A311" s="1" t="s">
        <v>315</v>
      </c>
      <c r="B311" s="1" t="s">
        <v>5</v>
      </c>
      <c r="C311" s="2">
        <v>44136.0</v>
      </c>
      <c r="L311" s="1">
        <v>1.0</v>
      </c>
    </row>
    <row r="312">
      <c r="A312" s="1" t="s">
        <v>316</v>
      </c>
      <c r="B312" s="1" t="s">
        <v>5</v>
      </c>
      <c r="C312" s="2">
        <v>44136.0</v>
      </c>
      <c r="L312" s="1">
        <v>1.0</v>
      </c>
    </row>
    <row r="313">
      <c r="A313" s="1" t="s">
        <v>317</v>
      </c>
      <c r="B313" s="1" t="s">
        <v>5</v>
      </c>
      <c r="C313" s="2">
        <v>44136.0</v>
      </c>
      <c r="L313" s="1">
        <v>1.0</v>
      </c>
    </row>
    <row r="314">
      <c r="A314" s="1" t="s">
        <v>318</v>
      </c>
      <c r="B314" s="1" t="s">
        <v>5</v>
      </c>
      <c r="C314" s="2">
        <v>44136.0</v>
      </c>
      <c r="L314" s="1">
        <v>1.0</v>
      </c>
    </row>
    <row r="315">
      <c r="A315" s="1" t="s">
        <v>319</v>
      </c>
      <c r="B315" s="1" t="s">
        <v>5</v>
      </c>
      <c r="C315" s="2">
        <v>44136.0</v>
      </c>
      <c r="L315" s="1">
        <v>1.0</v>
      </c>
    </row>
    <row r="316">
      <c r="A316" s="1" t="s">
        <v>320</v>
      </c>
      <c r="B316" s="1" t="s">
        <v>5</v>
      </c>
      <c r="C316" s="2">
        <v>44166.0</v>
      </c>
      <c r="L316" s="1">
        <v>1.0</v>
      </c>
    </row>
    <row r="317">
      <c r="A317" s="1" t="s">
        <v>321</v>
      </c>
      <c r="B317" s="1" t="s">
        <v>5</v>
      </c>
      <c r="C317" s="2">
        <v>44166.0</v>
      </c>
      <c r="L317" s="1">
        <v>1.0</v>
      </c>
    </row>
    <row r="318">
      <c r="A318" s="1" t="s">
        <v>322</v>
      </c>
      <c r="B318" s="1" t="s">
        <v>5</v>
      </c>
      <c r="C318" s="2">
        <v>44166.0</v>
      </c>
      <c r="L318" s="1">
        <v>1.0</v>
      </c>
    </row>
    <row r="319">
      <c r="A319" s="1" t="s">
        <v>323</v>
      </c>
      <c r="B319" s="1" t="s">
        <v>5</v>
      </c>
      <c r="C319" s="2">
        <v>44166.0</v>
      </c>
      <c r="L319" s="1">
        <v>1.0</v>
      </c>
    </row>
    <row r="320">
      <c r="A320" s="1" t="s">
        <v>324</v>
      </c>
      <c r="B320" s="1" t="s">
        <v>5</v>
      </c>
      <c r="C320" s="2">
        <v>44166.0</v>
      </c>
      <c r="L320" s="1">
        <v>1.0</v>
      </c>
    </row>
    <row r="321">
      <c r="A321" s="1" t="s">
        <v>325</v>
      </c>
      <c r="B321" s="1" t="s">
        <v>5</v>
      </c>
      <c r="C321" s="2">
        <v>44166.0</v>
      </c>
      <c r="L321" s="1">
        <v>1.0</v>
      </c>
    </row>
    <row r="322">
      <c r="A322" s="1" t="s">
        <v>326</v>
      </c>
      <c r="B322" s="1" t="s">
        <v>5</v>
      </c>
      <c r="C322" s="2">
        <v>44166.0</v>
      </c>
      <c r="L322" s="1">
        <v>1.0</v>
      </c>
    </row>
    <row r="323">
      <c r="A323" s="1" t="s">
        <v>327</v>
      </c>
      <c r="B323" s="1" t="s">
        <v>5</v>
      </c>
      <c r="C323" s="2">
        <v>44166.0</v>
      </c>
      <c r="L323" s="1">
        <v>1.0</v>
      </c>
    </row>
    <row r="324">
      <c r="A324" s="1" t="s">
        <v>328</v>
      </c>
      <c r="B324" s="1" t="s">
        <v>5</v>
      </c>
      <c r="C324" s="2">
        <v>44166.0</v>
      </c>
      <c r="L324" s="1">
        <v>1.0</v>
      </c>
    </row>
    <row r="325">
      <c r="A325" s="1" t="s">
        <v>329</v>
      </c>
      <c r="B325" s="1" t="s">
        <v>5</v>
      </c>
      <c r="C325" s="2">
        <v>44166.0</v>
      </c>
      <c r="L325" s="1">
        <v>1.0</v>
      </c>
    </row>
    <row r="326">
      <c r="A326" s="1" t="s">
        <v>330</v>
      </c>
      <c r="B326" s="1" t="s">
        <v>5</v>
      </c>
      <c r="C326" s="2">
        <v>44166.0</v>
      </c>
      <c r="L326" s="1">
        <v>1.0</v>
      </c>
    </row>
    <row r="327">
      <c r="A327" s="1" t="s">
        <v>331</v>
      </c>
      <c r="B327" s="1" t="s">
        <v>5</v>
      </c>
      <c r="C327" s="2">
        <v>44166.0</v>
      </c>
      <c r="L327" s="1">
        <v>1.0</v>
      </c>
    </row>
    <row r="328">
      <c r="A328" s="1" t="s">
        <v>332</v>
      </c>
      <c r="B328" s="1" t="s">
        <v>5</v>
      </c>
      <c r="C328" s="2">
        <v>44166.0</v>
      </c>
      <c r="L328" s="1">
        <v>1.0</v>
      </c>
    </row>
    <row r="329">
      <c r="A329" s="1" t="s">
        <v>333</v>
      </c>
      <c r="B329" s="1" t="s">
        <v>5</v>
      </c>
      <c r="C329" s="2">
        <v>44166.0</v>
      </c>
      <c r="L329" s="1">
        <v>1.0</v>
      </c>
    </row>
    <row r="330">
      <c r="A330" s="1" t="s">
        <v>334</v>
      </c>
      <c r="B330" s="1" t="s">
        <v>5</v>
      </c>
      <c r="C330" s="2">
        <v>44166.0</v>
      </c>
      <c r="L330" s="1">
        <v>1.0</v>
      </c>
    </row>
    <row r="331">
      <c r="A331" s="1" t="s">
        <v>335</v>
      </c>
      <c r="B331" s="1" t="s">
        <v>5</v>
      </c>
      <c r="C331" s="2">
        <v>44166.0</v>
      </c>
      <c r="L331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>
      <c r="A11" s="43"/>
    </row>
    <row r="12">
      <c r="A12" s="43"/>
    </row>
    <row r="13">
      <c r="A13" s="43"/>
    </row>
    <row r="14">
      <c r="A14" s="43"/>
    </row>
    <row r="15">
      <c r="A15" s="43"/>
    </row>
    <row r="16">
      <c r="A16" s="43"/>
    </row>
    <row r="17">
      <c r="A17" s="43"/>
    </row>
    <row r="18">
      <c r="A18" s="43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conditionalFormatting sqref="A2:A25">
    <cfRule type="notContainsBlanks" dxfId="9" priority="1">
      <formula>LEN(TRIM(A2))&gt;0</formula>
    </cfRule>
  </conditionalFormatting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416</v>
      </c>
      <c r="B1" s="1" t="s">
        <v>417</v>
      </c>
      <c r="C1" s="44" t="s">
        <v>418</v>
      </c>
      <c r="D1" s="44" t="s">
        <v>419</v>
      </c>
      <c r="E1" s="44" t="s">
        <v>420</v>
      </c>
      <c r="F1" s="44" t="s">
        <v>421</v>
      </c>
      <c r="G1" s="44" t="s">
        <v>422</v>
      </c>
      <c r="H1" s="44" t="s">
        <v>423</v>
      </c>
      <c r="I1" s="44" t="s">
        <v>424</v>
      </c>
      <c r="J1" s="45" t="s">
        <v>425</v>
      </c>
    </row>
    <row r="2">
      <c r="A2" s="43" t="s">
        <v>408</v>
      </c>
      <c r="B2" s="3">
        <v>37.0</v>
      </c>
      <c r="C2" s="3">
        <f>IFERROR(__xludf.DUMMYFUNCTION("QUERY('Tabla dinámica 2'!C2:J9,""SELECT *"")"),36.0)</f>
        <v>36</v>
      </c>
      <c r="D2" s="3">
        <f>IFERROR(__xludf.DUMMYFUNCTION("""COMPUTED_VALUE"""),33.0)</f>
        <v>33</v>
      </c>
      <c r="E2" s="3">
        <f>IFERROR(__xludf.DUMMYFUNCTION("""COMPUTED_VALUE"""),30.0)</f>
        <v>30</v>
      </c>
      <c r="F2" s="3">
        <f>IFERROR(__xludf.DUMMYFUNCTION("""COMPUTED_VALUE"""),27.0)</f>
        <v>27</v>
      </c>
      <c r="G2" s="3">
        <f>IFERROR(__xludf.DUMMYFUNCTION("""COMPUTED_VALUE"""),26.0)</f>
        <v>26</v>
      </c>
      <c r="H2" s="3">
        <f>IFERROR(__xludf.DUMMYFUNCTION("""COMPUTED_VALUE"""),22.0)</f>
        <v>22</v>
      </c>
      <c r="I2" s="3">
        <f>IFERROR(__xludf.DUMMYFUNCTION("""COMPUTED_VALUE"""),20.0)</f>
        <v>20</v>
      </c>
      <c r="J2" s="3">
        <f>IFERROR(__xludf.DUMMYFUNCTION("""COMPUTED_VALUE"""),19.0)</f>
        <v>19</v>
      </c>
    </row>
    <row r="3">
      <c r="A3" s="43" t="s">
        <v>409</v>
      </c>
      <c r="B3" s="3">
        <v>39.0</v>
      </c>
      <c r="C3" s="3">
        <f>IFERROR(__xludf.DUMMYFUNCTION("""COMPUTED_VALUE"""),0.0)</f>
        <v>0</v>
      </c>
      <c r="D3" s="3">
        <f>IFERROR(__xludf.DUMMYFUNCTION("""COMPUTED_VALUE"""),38.0)</f>
        <v>38</v>
      </c>
      <c r="E3" s="3">
        <f>IFERROR(__xludf.DUMMYFUNCTION("""COMPUTED_VALUE"""),33.0)</f>
        <v>33</v>
      </c>
      <c r="F3" s="3">
        <f>IFERROR(__xludf.DUMMYFUNCTION("""COMPUTED_VALUE"""),30.0)</f>
        <v>30</v>
      </c>
      <c r="G3" s="3">
        <f>IFERROR(__xludf.DUMMYFUNCTION("""COMPUTED_VALUE"""),26.0)</f>
        <v>26</v>
      </c>
      <c r="H3" s="3">
        <f>IFERROR(__xludf.DUMMYFUNCTION("""COMPUTED_VALUE"""),23.0)</f>
        <v>23</v>
      </c>
      <c r="I3" s="3">
        <f>IFERROR(__xludf.DUMMYFUNCTION("""COMPUTED_VALUE"""),20.0)</f>
        <v>20</v>
      </c>
      <c r="J3" s="3">
        <f>IFERROR(__xludf.DUMMYFUNCTION("""COMPUTED_VALUE"""),19.0)</f>
        <v>19</v>
      </c>
    </row>
    <row r="4">
      <c r="A4" s="43" t="s">
        <v>410</v>
      </c>
      <c r="B4" s="3">
        <v>23.0</v>
      </c>
      <c r="C4" s="3">
        <f>IFERROR(__xludf.DUMMYFUNCTION("""COMPUTED_VALUE"""),0.0)</f>
        <v>0</v>
      </c>
      <c r="D4" s="3">
        <f>IFERROR(__xludf.DUMMYFUNCTION("""COMPUTED_VALUE"""),0.0)</f>
        <v>0</v>
      </c>
      <c r="E4" s="3">
        <f>IFERROR(__xludf.DUMMYFUNCTION("""COMPUTED_VALUE"""),22.0)</f>
        <v>22</v>
      </c>
      <c r="F4" s="3">
        <f>IFERROR(__xludf.DUMMYFUNCTION("""COMPUTED_VALUE"""),21.0)</f>
        <v>21</v>
      </c>
      <c r="G4" s="3">
        <f>IFERROR(__xludf.DUMMYFUNCTION("""COMPUTED_VALUE"""),17.0)</f>
        <v>17</v>
      </c>
      <c r="H4" s="3">
        <f>IFERROR(__xludf.DUMMYFUNCTION("""COMPUTED_VALUE"""),16.0)</f>
        <v>16</v>
      </c>
      <c r="I4" s="3">
        <f>IFERROR(__xludf.DUMMYFUNCTION("""COMPUTED_VALUE"""),13.0)</f>
        <v>13</v>
      </c>
      <c r="J4" s="3">
        <f>IFERROR(__xludf.DUMMYFUNCTION("""COMPUTED_VALUE"""),12.0)</f>
        <v>12</v>
      </c>
    </row>
    <row r="5">
      <c r="A5" s="43" t="s">
        <v>411</v>
      </c>
      <c r="B5" s="3">
        <v>34.0</v>
      </c>
      <c r="C5" s="3">
        <f>IFERROR(__xludf.DUMMYFUNCTION("""COMPUTED_VALUE"""),0.0)</f>
        <v>0</v>
      </c>
      <c r="D5" s="3">
        <f>IFERROR(__xludf.DUMMYFUNCTION("""COMPUTED_VALUE"""),0.0)</f>
        <v>0</v>
      </c>
      <c r="E5" s="3">
        <f>IFERROR(__xludf.DUMMYFUNCTION("""COMPUTED_VALUE"""),0.0)</f>
        <v>0</v>
      </c>
      <c r="F5" s="3">
        <f>IFERROR(__xludf.DUMMYFUNCTION("""COMPUTED_VALUE"""),34.0)</f>
        <v>34</v>
      </c>
      <c r="G5" s="3">
        <f>IFERROR(__xludf.DUMMYFUNCTION("""COMPUTED_VALUE"""),33.0)</f>
        <v>33</v>
      </c>
      <c r="H5" s="3">
        <f>IFERROR(__xludf.DUMMYFUNCTION("""COMPUTED_VALUE"""),30.0)</f>
        <v>30</v>
      </c>
      <c r="I5" s="3">
        <f>IFERROR(__xludf.DUMMYFUNCTION("""COMPUTED_VALUE"""),29.0)</f>
        <v>29</v>
      </c>
      <c r="J5" s="3">
        <f>IFERROR(__xludf.DUMMYFUNCTION("""COMPUTED_VALUE"""),26.0)</f>
        <v>26</v>
      </c>
    </row>
    <row r="6">
      <c r="A6" s="43" t="s">
        <v>412</v>
      </c>
      <c r="B6" s="3">
        <v>43.0</v>
      </c>
      <c r="C6" s="3">
        <f>IFERROR(__xludf.DUMMYFUNCTION("""COMPUTED_VALUE"""),0.0)</f>
        <v>0</v>
      </c>
      <c r="D6" s="3">
        <f>IFERROR(__xludf.DUMMYFUNCTION("""COMPUTED_VALUE"""),0.0)</f>
        <v>0</v>
      </c>
      <c r="E6" s="3">
        <f>IFERROR(__xludf.DUMMYFUNCTION("""COMPUTED_VALUE"""),0.0)</f>
        <v>0</v>
      </c>
      <c r="F6" s="3">
        <f>IFERROR(__xludf.DUMMYFUNCTION("""COMPUTED_VALUE"""),0.0)</f>
        <v>0</v>
      </c>
      <c r="G6" s="3">
        <f>IFERROR(__xludf.DUMMYFUNCTION("""COMPUTED_VALUE"""),42.0)</f>
        <v>42</v>
      </c>
      <c r="H6" s="3">
        <f>IFERROR(__xludf.DUMMYFUNCTION("""COMPUTED_VALUE"""),37.0)</f>
        <v>37</v>
      </c>
      <c r="I6" s="3">
        <f>IFERROR(__xludf.DUMMYFUNCTION("""COMPUTED_VALUE"""),33.0)</f>
        <v>33</v>
      </c>
      <c r="J6" s="3">
        <f>IFERROR(__xludf.DUMMYFUNCTION("""COMPUTED_VALUE"""),28.0)</f>
        <v>28</v>
      </c>
    </row>
    <row r="7">
      <c r="A7" s="43" t="s">
        <v>413</v>
      </c>
      <c r="B7" s="3">
        <v>63.0</v>
      </c>
      <c r="C7" s="3">
        <f>IFERROR(__xludf.DUMMYFUNCTION("""COMPUTED_VALUE"""),0.0)</f>
        <v>0</v>
      </c>
      <c r="D7" s="3">
        <f>IFERROR(__xludf.DUMMYFUNCTION("""COMPUTED_VALUE"""),0.0)</f>
        <v>0</v>
      </c>
      <c r="E7" s="3">
        <f>IFERROR(__xludf.DUMMYFUNCTION("""COMPUTED_VALUE"""),0.0)</f>
        <v>0</v>
      </c>
      <c r="F7" s="3">
        <f>IFERROR(__xludf.DUMMYFUNCTION("""COMPUTED_VALUE"""),0.0)</f>
        <v>0</v>
      </c>
      <c r="G7" s="3">
        <f>IFERROR(__xludf.DUMMYFUNCTION("""COMPUTED_VALUE"""),0.0)</f>
        <v>0</v>
      </c>
      <c r="H7" s="3">
        <f>IFERROR(__xludf.DUMMYFUNCTION("""COMPUTED_VALUE"""),61.0)</f>
        <v>61</v>
      </c>
      <c r="I7" s="3">
        <f>IFERROR(__xludf.DUMMYFUNCTION("""COMPUTED_VALUE"""),53.0)</f>
        <v>53</v>
      </c>
      <c r="J7" s="3">
        <f>IFERROR(__xludf.DUMMYFUNCTION("""COMPUTED_VALUE"""),46.0)</f>
        <v>46</v>
      </c>
    </row>
    <row r="8">
      <c r="A8" s="43" t="s">
        <v>414</v>
      </c>
      <c r="B8" s="3">
        <v>53.0</v>
      </c>
      <c r="C8" s="3">
        <f>IFERROR(__xludf.DUMMYFUNCTION("""COMPUTED_VALUE"""),0.0)</f>
        <v>0</v>
      </c>
      <c r="D8" s="3">
        <f>IFERROR(__xludf.DUMMYFUNCTION("""COMPUTED_VALUE"""),0.0)</f>
        <v>0</v>
      </c>
      <c r="E8" s="3">
        <f>IFERROR(__xludf.DUMMYFUNCTION("""COMPUTED_VALUE"""),0.0)</f>
        <v>0</v>
      </c>
      <c r="F8" s="3">
        <f>IFERROR(__xludf.DUMMYFUNCTION("""COMPUTED_VALUE"""),0.0)</f>
        <v>0</v>
      </c>
      <c r="G8" s="3">
        <f>IFERROR(__xludf.DUMMYFUNCTION("""COMPUTED_VALUE"""),0.0)</f>
        <v>0</v>
      </c>
      <c r="H8" s="3">
        <f>IFERROR(__xludf.DUMMYFUNCTION("""COMPUTED_VALUE"""),0.0)</f>
        <v>0</v>
      </c>
      <c r="I8" s="3">
        <f>IFERROR(__xludf.DUMMYFUNCTION("""COMPUTED_VALUE"""),52.0)</f>
        <v>52</v>
      </c>
      <c r="J8" s="3">
        <f>IFERROR(__xludf.DUMMYFUNCTION("""COMPUTED_VALUE"""),45.0)</f>
        <v>45</v>
      </c>
    </row>
    <row r="9">
      <c r="A9" s="43" t="s">
        <v>415</v>
      </c>
      <c r="B9" s="3">
        <v>38.0</v>
      </c>
      <c r="C9" s="3">
        <f>IFERROR(__xludf.DUMMYFUNCTION("""COMPUTED_VALUE"""),0.0)</f>
        <v>0</v>
      </c>
      <c r="D9" s="3">
        <f>IFERROR(__xludf.DUMMYFUNCTION("""COMPUTED_VALUE"""),0.0)</f>
        <v>0</v>
      </c>
      <c r="E9" s="3">
        <f>IFERROR(__xludf.DUMMYFUNCTION("""COMPUTED_VALUE"""),0.0)</f>
        <v>0</v>
      </c>
      <c r="F9" s="3">
        <f>IFERROR(__xludf.DUMMYFUNCTION("""COMPUTED_VALUE"""),0.0)</f>
        <v>0</v>
      </c>
      <c r="G9" s="3">
        <f>IFERROR(__xludf.DUMMYFUNCTION("""COMPUTED_VALUE"""),0.0)</f>
        <v>0</v>
      </c>
      <c r="H9" s="3">
        <f>IFERROR(__xludf.DUMMYFUNCTION("""COMPUTED_VALUE"""),0.0)</f>
        <v>0</v>
      </c>
      <c r="I9" s="3">
        <f>IFERROR(__xludf.DUMMYFUNCTION("""COMPUTED_VALUE"""),0.0)</f>
        <v>0</v>
      </c>
      <c r="J9" s="3">
        <f>IFERROR(__xludf.DUMMYFUNCTION("""COMPUTED_VALUE"""),38.0)</f>
        <v>38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</sheetData>
  <conditionalFormatting sqref="A2:A9">
    <cfRule type="notContainsBlanks" dxfId="9" priority="1">
      <formula>LEN(TRIM(A2))&gt;0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416</v>
      </c>
      <c r="B1" s="1" t="s">
        <v>417</v>
      </c>
      <c r="C1" s="44" t="s">
        <v>418</v>
      </c>
      <c r="D1" s="44" t="s">
        <v>419</v>
      </c>
      <c r="E1" s="44" t="s">
        <v>420</v>
      </c>
      <c r="F1" s="44" t="s">
        <v>421</v>
      </c>
      <c r="G1" s="44" t="s">
        <v>422</v>
      </c>
      <c r="H1" s="44" t="s">
        <v>423</v>
      </c>
      <c r="I1" s="44" t="s">
        <v>424</v>
      </c>
      <c r="J1" s="45" t="s">
        <v>425</v>
      </c>
    </row>
    <row r="2">
      <c r="A2" s="43" t="s">
        <v>408</v>
      </c>
      <c r="B2" s="3">
        <v>37.0</v>
      </c>
      <c r="C2" s="3">
        <f>IFERROR(__xludf.DUMMYFUNCTION("QUERY('Tabla dinámica 2'!C2:J$25,""SELECT * LIMIT 1"")"),36.0)</f>
        <v>36</v>
      </c>
      <c r="D2" s="3">
        <f>IFERROR(__xludf.DUMMYFUNCTION("""COMPUTED_VALUE"""),33.0)</f>
        <v>33</v>
      </c>
      <c r="E2" s="3">
        <f>IFERROR(__xludf.DUMMYFUNCTION("""COMPUTED_VALUE"""),30.0)</f>
        <v>30</v>
      </c>
      <c r="F2" s="3">
        <f>IFERROR(__xludf.DUMMYFUNCTION("""COMPUTED_VALUE"""),27.0)</f>
        <v>27</v>
      </c>
      <c r="G2" s="3">
        <f>IFERROR(__xludf.DUMMYFUNCTION("""COMPUTED_VALUE"""),26.0)</f>
        <v>26</v>
      </c>
      <c r="H2" s="3">
        <f>IFERROR(__xludf.DUMMYFUNCTION("""COMPUTED_VALUE"""),22.0)</f>
        <v>22</v>
      </c>
      <c r="I2" s="3">
        <f>IFERROR(__xludf.DUMMYFUNCTION("""COMPUTED_VALUE"""),20.0)</f>
        <v>20</v>
      </c>
      <c r="J2" s="3">
        <f>IFERROR(__xludf.DUMMYFUNCTION("""COMPUTED_VALUE"""),19.0)</f>
        <v>19</v>
      </c>
    </row>
    <row r="3">
      <c r="A3" s="43" t="s">
        <v>409</v>
      </c>
      <c r="B3" s="3">
        <v>39.0</v>
      </c>
      <c r="C3" s="3">
        <f>IFERROR(__xludf.DUMMYFUNCTION("QUERY('Hoja 6'!D3:J$25,""SELECT * LIMIT 1"")"),38.0)</f>
        <v>38</v>
      </c>
      <c r="D3" s="3">
        <f>IFERROR(__xludf.DUMMYFUNCTION("""COMPUTED_VALUE"""),33.0)</f>
        <v>33</v>
      </c>
      <c r="E3" s="3">
        <f>IFERROR(__xludf.DUMMYFUNCTION("""COMPUTED_VALUE"""),30.0)</f>
        <v>30</v>
      </c>
      <c r="F3" s="3">
        <f>IFERROR(__xludf.DUMMYFUNCTION("""COMPUTED_VALUE"""),26.0)</f>
        <v>26</v>
      </c>
      <c r="G3" s="3">
        <f>IFERROR(__xludf.DUMMYFUNCTION("""COMPUTED_VALUE"""),23.0)</f>
        <v>23</v>
      </c>
      <c r="H3" s="3">
        <f>IFERROR(__xludf.DUMMYFUNCTION("""COMPUTED_VALUE"""),20.0)</f>
        <v>20</v>
      </c>
      <c r="I3" s="3">
        <f>IFERROR(__xludf.DUMMYFUNCTION("""COMPUTED_VALUE"""),19.0)</f>
        <v>19</v>
      </c>
    </row>
    <row r="4">
      <c r="A4" s="43" t="s">
        <v>410</v>
      </c>
      <c r="B4" s="3">
        <v>23.0</v>
      </c>
      <c r="C4" s="3">
        <f>IFERROR(__xludf.DUMMYFUNCTION("QUERY('Hoja 6'!E4:J$25,""SELECT * LIMIT 1"")"),22.0)</f>
        <v>22</v>
      </c>
      <c r="D4" s="3">
        <f>IFERROR(__xludf.DUMMYFUNCTION("""COMPUTED_VALUE"""),21.0)</f>
        <v>21</v>
      </c>
      <c r="E4" s="3">
        <f>IFERROR(__xludf.DUMMYFUNCTION("""COMPUTED_VALUE"""),17.0)</f>
        <v>17</v>
      </c>
      <c r="F4" s="3">
        <f>IFERROR(__xludf.DUMMYFUNCTION("""COMPUTED_VALUE"""),16.0)</f>
        <v>16</v>
      </c>
      <c r="G4" s="3">
        <f>IFERROR(__xludf.DUMMYFUNCTION("""COMPUTED_VALUE"""),13.0)</f>
        <v>13</v>
      </c>
      <c r="H4" s="3">
        <f>IFERROR(__xludf.DUMMYFUNCTION("""COMPUTED_VALUE"""),12.0)</f>
        <v>12</v>
      </c>
    </row>
    <row r="5">
      <c r="A5" s="43" t="s">
        <v>411</v>
      </c>
      <c r="B5" s="3">
        <v>34.0</v>
      </c>
      <c r="C5" s="3">
        <f>IFERROR(__xludf.DUMMYFUNCTION("QUERY('Hoja 6'!F5:J$25,""SELECT * LIMIT 1"")"),34.0)</f>
        <v>34</v>
      </c>
      <c r="D5" s="3">
        <f>IFERROR(__xludf.DUMMYFUNCTION("""COMPUTED_VALUE"""),33.0)</f>
        <v>33</v>
      </c>
      <c r="E5" s="3">
        <f>IFERROR(__xludf.DUMMYFUNCTION("""COMPUTED_VALUE"""),30.0)</f>
        <v>30</v>
      </c>
      <c r="F5" s="3">
        <f>IFERROR(__xludf.DUMMYFUNCTION("""COMPUTED_VALUE"""),29.0)</f>
        <v>29</v>
      </c>
      <c r="G5" s="3">
        <f>IFERROR(__xludf.DUMMYFUNCTION("""COMPUTED_VALUE"""),26.0)</f>
        <v>26</v>
      </c>
    </row>
    <row r="6">
      <c r="A6" s="43" t="s">
        <v>412</v>
      </c>
      <c r="B6" s="3">
        <v>43.0</v>
      </c>
      <c r="C6" s="3">
        <f>IFERROR(__xludf.DUMMYFUNCTION("QUERY('Hoja 6'!G6:J$25,""SELECT * LIMIT 1"")"),42.0)</f>
        <v>42</v>
      </c>
      <c r="D6" s="3">
        <f>IFERROR(__xludf.DUMMYFUNCTION("""COMPUTED_VALUE"""),37.0)</f>
        <v>37</v>
      </c>
      <c r="E6" s="3">
        <f>IFERROR(__xludf.DUMMYFUNCTION("""COMPUTED_VALUE"""),33.0)</f>
        <v>33</v>
      </c>
      <c r="F6" s="3">
        <f>IFERROR(__xludf.DUMMYFUNCTION("""COMPUTED_VALUE"""),28.0)</f>
        <v>28</v>
      </c>
    </row>
    <row r="7">
      <c r="A7" s="43" t="s">
        <v>413</v>
      </c>
      <c r="B7" s="3">
        <v>63.0</v>
      </c>
      <c r="C7" s="3">
        <f>IFERROR(__xludf.DUMMYFUNCTION("QUERY('Hoja 6'!H7:J$25,""SELECT * LIMIT 1"")"),61.0)</f>
        <v>61</v>
      </c>
      <c r="D7" s="3">
        <f>IFERROR(__xludf.DUMMYFUNCTION("""COMPUTED_VALUE"""),53.0)</f>
        <v>53</v>
      </c>
      <c r="E7" s="3">
        <f>IFERROR(__xludf.DUMMYFUNCTION("""COMPUTED_VALUE"""),46.0)</f>
        <v>46</v>
      </c>
    </row>
    <row r="8">
      <c r="A8" s="43" t="s">
        <v>414</v>
      </c>
      <c r="B8" s="3">
        <v>53.0</v>
      </c>
      <c r="C8" s="3">
        <f>IFERROR(__xludf.DUMMYFUNCTION("QUERY('Hoja 6'!I8:J$25,""SELECT * LIMIT 1"")"),52.0)</f>
        <v>52</v>
      </c>
      <c r="D8" s="3">
        <f>IFERROR(__xludf.DUMMYFUNCTION("""COMPUTED_VALUE"""),45.0)</f>
        <v>45</v>
      </c>
    </row>
    <row r="9">
      <c r="A9" s="43" t="s">
        <v>415</v>
      </c>
      <c r="B9" s="3">
        <v>38.0</v>
      </c>
      <c r="C9" s="3">
        <f>IFERROR(__xludf.DUMMYFUNCTION("QUERY('Hoja 6'!J9:J$25,""SELECT * LIMIT 1"")"),38.0)</f>
        <v>38</v>
      </c>
    </row>
    <row r="10">
      <c r="A10" s="4"/>
      <c r="B10" s="1" t="s">
        <v>388</v>
      </c>
    </row>
    <row r="11">
      <c r="A11" s="4"/>
    </row>
    <row r="12">
      <c r="A12" s="4"/>
    </row>
    <row r="13">
      <c r="A13" s="4"/>
    </row>
    <row r="14">
      <c r="C14" s="46"/>
      <c r="D14" s="46"/>
      <c r="E14" s="46"/>
      <c r="F14" s="46"/>
      <c r="G14" s="46"/>
      <c r="H14" s="46"/>
      <c r="I14" s="46"/>
      <c r="J14" s="1"/>
    </row>
    <row r="15">
      <c r="A15" s="43"/>
    </row>
    <row r="16">
      <c r="A16" s="43"/>
    </row>
    <row r="17">
      <c r="A17" s="43"/>
    </row>
    <row r="18">
      <c r="A18" s="43"/>
    </row>
    <row r="19">
      <c r="A19" s="43"/>
    </row>
    <row r="20">
      <c r="A20" s="43"/>
    </row>
    <row r="21">
      <c r="A21" s="43"/>
    </row>
    <row r="22">
      <c r="A22" s="43"/>
    </row>
    <row r="23">
      <c r="A23" s="4"/>
    </row>
    <row r="24">
      <c r="A24" s="4"/>
    </row>
    <row r="25">
      <c r="A25" s="4"/>
    </row>
  </sheetData>
  <conditionalFormatting sqref="A2:A9 A15:A22">
    <cfRule type="notContainsBlanks" dxfId="9" priority="1">
      <formula>LEN(TRIM(A2))&gt;0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6.13"/>
  </cols>
  <sheetData>
    <row r="1">
      <c r="A1" s="1" t="s">
        <v>416</v>
      </c>
      <c r="B1" s="1" t="s">
        <v>417</v>
      </c>
      <c r="C1" s="47" t="s">
        <v>426</v>
      </c>
      <c r="D1" s="47" t="s">
        <v>427</v>
      </c>
      <c r="E1" s="47" t="s">
        <v>428</v>
      </c>
      <c r="F1" s="47" t="s">
        <v>429</v>
      </c>
      <c r="G1" s="47" t="s">
        <v>430</v>
      </c>
      <c r="H1" s="47" t="s">
        <v>431</v>
      </c>
      <c r="I1" s="47" t="s">
        <v>432</v>
      </c>
      <c r="J1" s="48" t="s">
        <v>433</v>
      </c>
      <c r="L1" s="1" t="s">
        <v>434</v>
      </c>
      <c r="M1" s="1" t="s">
        <v>435</v>
      </c>
    </row>
    <row r="2">
      <c r="A2" s="43" t="s">
        <v>408</v>
      </c>
      <c r="B2" s="3">
        <v>37.0</v>
      </c>
      <c r="C2" s="42">
        <f>'Hoja 8'!C2/$B2</f>
        <v>0.972972973</v>
      </c>
      <c r="D2" s="42">
        <f>'Hoja 8'!D2/$B2</f>
        <v>0.8918918919</v>
      </c>
      <c r="E2" s="42">
        <f>'Hoja 8'!E2/$B2</f>
        <v>0.8108108108</v>
      </c>
      <c r="F2" s="42">
        <f>'Hoja 8'!F2/$B2</f>
        <v>0.7297297297</v>
      </c>
      <c r="G2" s="42">
        <f>'Hoja 8'!G2/$B2</f>
        <v>0.7027027027</v>
      </c>
      <c r="H2" s="42">
        <f>'Hoja 8'!H2/$B2</f>
        <v>0.5945945946</v>
      </c>
      <c r="I2" s="42">
        <f>'Hoja 8'!I2/$B2</f>
        <v>0.5405405405</v>
      </c>
      <c r="J2" s="42">
        <f>'Hoja 8'!J2/$B2</f>
        <v>0.5135135135</v>
      </c>
      <c r="L2" s="9" t="str">
        <f t="array" ref="L2:L9">TRANSPOSE(C1:J1)</f>
        <v>1T</v>
      </c>
      <c r="M2" s="42">
        <f>C10</f>
        <v>0.9787479895</v>
      </c>
    </row>
    <row r="3">
      <c r="A3" s="43" t="s">
        <v>409</v>
      </c>
      <c r="B3" s="3">
        <v>39.0</v>
      </c>
      <c r="C3" s="42">
        <f>'Hoja 8'!C3/$B3</f>
        <v>0.9743589744</v>
      </c>
      <c r="D3" s="42">
        <f>'Hoja 8'!D3/$B3</f>
        <v>0.8461538462</v>
      </c>
      <c r="E3" s="42">
        <f>'Hoja 8'!E3/$B3</f>
        <v>0.7692307692</v>
      </c>
      <c r="F3" s="42">
        <f>'Hoja 8'!F3/$B3</f>
        <v>0.6666666667</v>
      </c>
      <c r="G3" s="42">
        <f>'Hoja 8'!G3/$B3</f>
        <v>0.5897435897</v>
      </c>
      <c r="H3" s="42">
        <f>'Hoja 8'!H3/$B3</f>
        <v>0.5128205128</v>
      </c>
      <c r="I3" s="42">
        <f>'Hoja 8'!I3/$B3</f>
        <v>0.4871794872</v>
      </c>
      <c r="J3" s="42"/>
      <c r="L3" s="9" t="s">
        <v>427</v>
      </c>
      <c r="M3" s="42">
        <f>D10</f>
        <v>0.8817812876</v>
      </c>
    </row>
    <row r="4">
      <c r="A4" s="43" t="s">
        <v>410</v>
      </c>
      <c r="B4" s="3">
        <v>23.0</v>
      </c>
      <c r="C4" s="42">
        <f>'Hoja 8'!C4/$B4</f>
        <v>0.9565217391</v>
      </c>
      <c r="D4" s="42">
        <f>'Hoja 8'!D4/$B4</f>
        <v>0.9130434783</v>
      </c>
      <c r="E4" s="42">
        <f>'Hoja 8'!E4/$B4</f>
        <v>0.7391304348</v>
      </c>
      <c r="F4" s="42">
        <f>'Hoja 8'!F4/$B4</f>
        <v>0.6956521739</v>
      </c>
      <c r="G4" s="42">
        <f>'Hoja 8'!G4/$B4</f>
        <v>0.5652173913</v>
      </c>
      <c r="H4" s="42">
        <f>'Hoja 8'!H4/$B4</f>
        <v>0.5217391304</v>
      </c>
      <c r="I4" s="42"/>
      <c r="J4" s="42"/>
      <c r="L4" s="9" t="s">
        <v>428</v>
      </c>
      <c r="M4" s="42">
        <f>E10</f>
        <v>0.7831875911</v>
      </c>
    </row>
    <row r="5">
      <c r="A5" s="43" t="s">
        <v>411</v>
      </c>
      <c r="B5" s="3">
        <v>34.0</v>
      </c>
      <c r="C5" s="42">
        <f>'Hoja 8'!C5/$B5</f>
        <v>1</v>
      </c>
      <c r="D5" s="42">
        <f>'Hoja 8'!D5/$B5</f>
        <v>0.9705882353</v>
      </c>
      <c r="E5" s="42">
        <f>'Hoja 8'!E5/$B5</f>
        <v>0.8823529412</v>
      </c>
      <c r="F5" s="42">
        <f>'Hoja 8'!F5/$B5</f>
        <v>0.8529411765</v>
      </c>
      <c r="G5" s="42">
        <f>'Hoja 8'!G5/$B5</f>
        <v>0.7647058824</v>
      </c>
      <c r="H5" s="42"/>
      <c r="I5" s="42"/>
      <c r="J5" s="42"/>
      <c r="L5" s="9" t="s">
        <v>429</v>
      </c>
      <c r="M5" s="42">
        <f>F10</f>
        <v>0.7192305075</v>
      </c>
    </row>
    <row r="6">
      <c r="A6" s="43" t="s">
        <v>412</v>
      </c>
      <c r="B6" s="3">
        <v>43.0</v>
      </c>
      <c r="C6" s="42">
        <f>'Hoja 8'!C6/$B6</f>
        <v>0.976744186</v>
      </c>
      <c r="D6" s="42">
        <f>'Hoja 8'!D6/$B6</f>
        <v>0.8604651163</v>
      </c>
      <c r="E6" s="42">
        <f>'Hoja 8'!E6/$B6</f>
        <v>0.7674418605</v>
      </c>
      <c r="F6" s="42">
        <f>'Hoja 8'!F6/$B6</f>
        <v>0.6511627907</v>
      </c>
      <c r="G6" s="42"/>
      <c r="H6" s="42"/>
      <c r="I6" s="42"/>
      <c r="J6" s="42"/>
      <c r="L6" s="9" t="s">
        <v>430</v>
      </c>
      <c r="M6" s="42">
        <f>G10</f>
        <v>0.6555923915</v>
      </c>
    </row>
    <row r="7">
      <c r="A7" s="43" t="s">
        <v>413</v>
      </c>
      <c r="B7" s="3">
        <v>63.0</v>
      </c>
      <c r="C7" s="42">
        <f>'Hoja 8'!C7/$B7</f>
        <v>0.9682539683</v>
      </c>
      <c r="D7" s="42">
        <f>'Hoja 8'!D7/$B7</f>
        <v>0.8412698413</v>
      </c>
      <c r="E7" s="42">
        <f>'Hoja 8'!E7/$B7</f>
        <v>0.7301587302</v>
      </c>
      <c r="F7" s="42"/>
      <c r="G7" s="42"/>
      <c r="H7" s="42"/>
      <c r="I7" s="42"/>
      <c r="J7" s="42"/>
      <c r="L7" s="9" t="s">
        <v>431</v>
      </c>
      <c r="M7" s="42">
        <f>H10</f>
        <v>0.5430514126</v>
      </c>
    </row>
    <row r="8">
      <c r="A8" s="43" t="s">
        <v>414</v>
      </c>
      <c r="B8" s="3">
        <v>53.0</v>
      </c>
      <c r="C8" s="42">
        <f>'Hoja 8'!C8/$B8</f>
        <v>0.9811320755</v>
      </c>
      <c r="D8" s="42">
        <f>'Hoja 8'!D8/$B8</f>
        <v>0.8490566038</v>
      </c>
      <c r="E8" s="42"/>
      <c r="F8" s="42"/>
      <c r="G8" s="42"/>
      <c r="H8" s="42"/>
      <c r="I8" s="42"/>
      <c r="J8" s="42"/>
      <c r="L8" s="9" t="s">
        <v>432</v>
      </c>
      <c r="M8" s="42">
        <f>I10</f>
        <v>0.5138600139</v>
      </c>
    </row>
    <row r="9">
      <c r="A9" s="43" t="s">
        <v>415</v>
      </c>
      <c r="B9" s="3">
        <v>38.0</v>
      </c>
      <c r="C9" s="42">
        <f>'Hoja 8'!C9/$B9</f>
        <v>1</v>
      </c>
      <c r="D9" s="42"/>
      <c r="E9" s="42"/>
      <c r="F9" s="42"/>
      <c r="G9" s="42"/>
      <c r="H9" s="42"/>
      <c r="I9" s="42"/>
      <c r="J9" s="42"/>
      <c r="L9" s="9" t="s">
        <v>433</v>
      </c>
      <c r="M9" s="42">
        <f>J10</f>
        <v>0.5135135135</v>
      </c>
    </row>
    <row r="10">
      <c r="A10" s="1" t="s">
        <v>388</v>
      </c>
      <c r="B10" s="3">
        <f>SUM(B2:B9)</f>
        <v>330</v>
      </c>
      <c r="C10" s="42">
        <f t="shared" ref="C10:J10" si="1">AVERAGE(C2:C9)</f>
        <v>0.9787479895</v>
      </c>
      <c r="D10" s="42">
        <f t="shared" si="1"/>
        <v>0.8817812876</v>
      </c>
      <c r="E10" s="42">
        <f t="shared" si="1"/>
        <v>0.7831875911</v>
      </c>
      <c r="F10" s="42">
        <f t="shared" si="1"/>
        <v>0.7192305075</v>
      </c>
      <c r="G10" s="42">
        <f t="shared" si="1"/>
        <v>0.6555923915</v>
      </c>
      <c r="H10" s="42">
        <f t="shared" si="1"/>
        <v>0.5430514126</v>
      </c>
      <c r="I10" s="42">
        <f t="shared" si="1"/>
        <v>0.5138600139</v>
      </c>
      <c r="J10" s="42">
        <f t="shared" si="1"/>
        <v>0.5135135135</v>
      </c>
    </row>
    <row r="11">
      <c r="A11" s="4"/>
    </row>
    <row r="12">
      <c r="A12" s="49"/>
      <c r="B12" s="50"/>
      <c r="C12" s="50"/>
      <c r="D12" s="51" t="s">
        <v>436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>
      <c r="A13" s="4"/>
    </row>
    <row r="14">
      <c r="A14" s="1" t="s">
        <v>416</v>
      </c>
      <c r="B14" s="1" t="s">
        <v>417</v>
      </c>
      <c r="C14" s="52" t="s">
        <v>426</v>
      </c>
      <c r="D14" s="52" t="s">
        <v>427</v>
      </c>
      <c r="E14" s="52" t="s">
        <v>428</v>
      </c>
      <c r="F14" s="52" t="s">
        <v>429</v>
      </c>
      <c r="G14" s="52" t="s">
        <v>430</v>
      </c>
      <c r="H14" s="52" t="s">
        <v>431</v>
      </c>
      <c r="I14" s="52" t="s">
        <v>432</v>
      </c>
      <c r="J14" s="45" t="s">
        <v>433</v>
      </c>
      <c r="L14" s="1" t="s">
        <v>434</v>
      </c>
      <c r="M14" s="1" t="s">
        <v>437</v>
      </c>
    </row>
    <row r="15">
      <c r="A15" s="43" t="s">
        <v>408</v>
      </c>
      <c r="B15" s="3">
        <v>37.0</v>
      </c>
      <c r="C15" s="42">
        <f t="shared" ref="C15:J15" si="2">1-C2</f>
        <v>0.02702702703</v>
      </c>
      <c r="D15" s="42">
        <f t="shared" si="2"/>
        <v>0.1081081081</v>
      </c>
      <c r="E15" s="42">
        <f t="shared" si="2"/>
        <v>0.1891891892</v>
      </c>
      <c r="F15" s="42">
        <f t="shared" si="2"/>
        <v>0.2702702703</v>
      </c>
      <c r="G15" s="42">
        <f t="shared" si="2"/>
        <v>0.2972972973</v>
      </c>
      <c r="H15" s="42">
        <f t="shared" si="2"/>
        <v>0.4054054054</v>
      </c>
      <c r="I15" s="42">
        <f t="shared" si="2"/>
        <v>0.4594594595</v>
      </c>
      <c r="J15" s="42">
        <f t="shared" si="2"/>
        <v>0.4864864865</v>
      </c>
      <c r="L15" s="43" t="str">
        <f t="array" ref="L15:L22">TRANSPOSE(C14:J14)</f>
        <v>1T</v>
      </c>
      <c r="M15" s="42">
        <f>C23</f>
        <v>0.02125201047</v>
      </c>
    </row>
    <row r="16">
      <c r="A16" s="43" t="s">
        <v>409</v>
      </c>
      <c r="B16" s="3">
        <v>39.0</v>
      </c>
      <c r="C16" s="42">
        <f t="shared" ref="C16:I16" si="3">1-C3</f>
        <v>0.02564102564</v>
      </c>
      <c r="D16" s="42">
        <f t="shared" si="3"/>
        <v>0.1538461538</v>
      </c>
      <c r="E16" s="42">
        <f t="shared" si="3"/>
        <v>0.2307692308</v>
      </c>
      <c r="F16" s="42">
        <f t="shared" si="3"/>
        <v>0.3333333333</v>
      </c>
      <c r="G16" s="42">
        <f t="shared" si="3"/>
        <v>0.4102564103</v>
      </c>
      <c r="H16" s="42">
        <f t="shared" si="3"/>
        <v>0.4871794872</v>
      </c>
      <c r="I16" s="42">
        <f t="shared" si="3"/>
        <v>0.5128205128</v>
      </c>
      <c r="L16" s="43" t="s">
        <v>427</v>
      </c>
      <c r="M16" s="42">
        <f>D23</f>
        <v>0.1182187124</v>
      </c>
    </row>
    <row r="17">
      <c r="A17" s="43" t="s">
        <v>410</v>
      </c>
      <c r="B17" s="3">
        <v>23.0</v>
      </c>
      <c r="C17" s="42">
        <f t="shared" ref="C17:H17" si="4">1-C4</f>
        <v>0.04347826087</v>
      </c>
      <c r="D17" s="42">
        <f t="shared" si="4"/>
        <v>0.08695652174</v>
      </c>
      <c r="E17" s="42">
        <f t="shared" si="4"/>
        <v>0.2608695652</v>
      </c>
      <c r="F17" s="42">
        <f t="shared" si="4"/>
        <v>0.3043478261</v>
      </c>
      <c r="G17" s="42">
        <f t="shared" si="4"/>
        <v>0.4347826087</v>
      </c>
      <c r="H17" s="42">
        <f t="shared" si="4"/>
        <v>0.4782608696</v>
      </c>
      <c r="L17" s="43" t="s">
        <v>428</v>
      </c>
      <c r="M17" s="42">
        <f>E23</f>
        <v>0.2168124089</v>
      </c>
    </row>
    <row r="18">
      <c r="A18" s="43" t="s">
        <v>411</v>
      </c>
      <c r="B18" s="3">
        <v>34.0</v>
      </c>
      <c r="C18" s="42">
        <f t="shared" ref="C18:G18" si="5">1-C5</f>
        <v>0</v>
      </c>
      <c r="D18" s="42">
        <f t="shared" si="5"/>
        <v>0.02941176471</v>
      </c>
      <c r="E18" s="42">
        <f t="shared" si="5"/>
        <v>0.1176470588</v>
      </c>
      <c r="F18" s="42">
        <f t="shared" si="5"/>
        <v>0.1470588235</v>
      </c>
      <c r="G18" s="42">
        <f t="shared" si="5"/>
        <v>0.2352941176</v>
      </c>
      <c r="L18" s="43" t="s">
        <v>429</v>
      </c>
      <c r="M18" s="42">
        <f>F23</f>
        <v>0.2807694925</v>
      </c>
    </row>
    <row r="19">
      <c r="A19" s="43" t="s">
        <v>412</v>
      </c>
      <c r="B19" s="3">
        <v>43.0</v>
      </c>
      <c r="C19" s="42">
        <f t="shared" ref="C19:F19" si="6">1-C6</f>
        <v>0.02325581395</v>
      </c>
      <c r="D19" s="42">
        <f t="shared" si="6"/>
        <v>0.1395348837</v>
      </c>
      <c r="E19" s="42">
        <f t="shared" si="6"/>
        <v>0.2325581395</v>
      </c>
      <c r="F19" s="42">
        <f t="shared" si="6"/>
        <v>0.3488372093</v>
      </c>
      <c r="L19" s="43" t="s">
        <v>430</v>
      </c>
      <c r="M19" s="42">
        <f>G23</f>
        <v>0.3444076085</v>
      </c>
    </row>
    <row r="20">
      <c r="A20" s="43" t="s">
        <v>413</v>
      </c>
      <c r="B20" s="3">
        <v>63.0</v>
      </c>
      <c r="C20" s="42">
        <f t="shared" ref="C20:E20" si="7">1-C7</f>
        <v>0.03174603175</v>
      </c>
      <c r="D20" s="42">
        <f t="shared" si="7"/>
        <v>0.1587301587</v>
      </c>
      <c r="E20" s="42">
        <f t="shared" si="7"/>
        <v>0.2698412698</v>
      </c>
      <c r="L20" s="43" t="s">
        <v>431</v>
      </c>
      <c r="M20" s="42">
        <f>H23</f>
        <v>0.4569485874</v>
      </c>
    </row>
    <row r="21">
      <c r="A21" s="43" t="s">
        <v>414</v>
      </c>
      <c r="B21" s="3">
        <v>53.0</v>
      </c>
      <c r="C21" s="42">
        <f t="shared" ref="C21:D21" si="8">1-C8</f>
        <v>0.01886792453</v>
      </c>
      <c r="D21" s="42">
        <f t="shared" si="8"/>
        <v>0.1509433962</v>
      </c>
      <c r="L21" s="43" t="s">
        <v>432</v>
      </c>
      <c r="M21" s="42">
        <f>I23</f>
        <v>0.4861399861</v>
      </c>
    </row>
    <row r="22">
      <c r="A22" s="43" t="s">
        <v>415</v>
      </c>
      <c r="B22" s="3">
        <v>38.0</v>
      </c>
      <c r="C22" s="42">
        <f>1-C9</f>
        <v>0</v>
      </c>
      <c r="L22" s="43" t="s">
        <v>433</v>
      </c>
      <c r="M22" s="42">
        <f>J23</f>
        <v>0.4864864865</v>
      </c>
    </row>
    <row r="23">
      <c r="A23" s="53" t="s">
        <v>388</v>
      </c>
      <c r="B23" s="53">
        <f>SUM(B15:B22)</f>
        <v>330</v>
      </c>
      <c r="C23" s="54">
        <f t="shared" ref="C23:J23" si="9">AVERAGE(C15:C22)</f>
        <v>0.02125201047</v>
      </c>
      <c r="D23" s="54">
        <f t="shared" si="9"/>
        <v>0.1182187124</v>
      </c>
      <c r="E23" s="54">
        <f t="shared" si="9"/>
        <v>0.2168124089</v>
      </c>
      <c r="F23" s="54">
        <f t="shared" si="9"/>
        <v>0.2807694925</v>
      </c>
      <c r="G23" s="54">
        <f t="shared" si="9"/>
        <v>0.3444076085</v>
      </c>
      <c r="H23" s="54">
        <f t="shared" si="9"/>
        <v>0.4569485874</v>
      </c>
      <c r="I23" s="54">
        <f t="shared" si="9"/>
        <v>0.4861399861</v>
      </c>
      <c r="J23" s="54">
        <f t="shared" si="9"/>
        <v>0.4864864865</v>
      </c>
    </row>
    <row r="24">
      <c r="A24" s="4"/>
    </row>
    <row r="25">
      <c r="A25" s="4"/>
    </row>
  </sheetData>
  <conditionalFormatting sqref="A2:A9 L2:L9 A15:A22 L15:L22">
    <cfRule type="notContainsBlanks" dxfId="9" priority="1">
      <formula>LEN(TRIM(A2))&gt;0</formula>
    </cfRule>
  </conditionalFormatting>
  <conditionalFormatting sqref="E12">
    <cfRule type="notContainsBlanks" dxfId="9" priority="2">
      <formula>LEN(TRIM(E12))&gt;0</formula>
    </cfRule>
  </conditionalFormatting>
  <conditionalFormatting sqref="C2:J10">
    <cfRule type="colorScale" priority="3">
      <colorScale>
        <cfvo type="percent" val="0"/>
        <cfvo type="percent" val="50"/>
        <cfvo type="percent" val="100"/>
        <color rgb="FFFF0000"/>
        <color rgb="FFFF6D01"/>
        <color rgb="FF34A853"/>
      </colorScale>
    </cfRule>
  </conditionalFormatting>
  <conditionalFormatting sqref="C15:J23">
    <cfRule type="colorScale" priority="4">
      <colorScale>
        <cfvo type="percent" val="0"/>
        <cfvo type="percent" val="50"/>
        <cfvo type="percent" val="100"/>
        <color rgb="FF57BB8A"/>
        <color rgb="FFFF9900"/>
        <color rgb="FFFF0000"/>
      </colorScale>
    </cfRule>
  </conditionalFormatting>
  <drawing r:id="rId1"/>
</worksheet>
</file>