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C:\Users\DianaD11\Documents\Data Files for aat level 3\"/>
    </mc:Choice>
  </mc:AlternateContent>
  <xr:revisionPtr revIDLastSave="0" documentId="13_ncr:1_{CDF4CB68-E47A-4C10-8612-BAD94F43CB42}" xr6:coauthVersionLast="38" xr6:coauthVersionMax="40" xr10:uidLastSave="{00000000-0000-0000-0000-000000000000}"/>
  <bookViews>
    <workbookView xWindow="0" yWindow="0" windowWidth="20490" windowHeight="8940" xr2:uid="{00000000-000D-0000-FFFF-FFFF00000000}"/>
  </bookViews>
  <sheets>
    <sheet name="BLM 1" sheetId="6" r:id="rId1"/>
    <sheet name="Assessment tasks" sheetId="4" r:id="rId2"/>
    <sheet name="Diamnod sinks sold" sheetId="7" r:id="rId3"/>
    <sheet name="Invoices" sheetId="1" r:id="rId4"/>
    <sheet name="Price List" sheetId="2" r:id="rId5"/>
    <sheet name="Screen Print" sheetId="5" r:id="rId6"/>
  </sheets>
  <definedNames>
    <definedName name="_xlnm._FilterDatabase" localSheetId="3" hidden="1">Invoices!$A$6:$I$390</definedName>
    <definedName name="_xlnm.Print_Area" localSheetId="1">'Assessment tasks'!$A$1:$G$106</definedName>
  </definedNames>
  <calcPr calcId="162913"/>
  <pivotCaches>
    <pivotCache cacheId="3" r:id="rId7"/>
  </pivotCaches>
  <fileRecoveryPr autoRecover="0"/>
</workbook>
</file>

<file path=xl/calcChain.xml><?xml version="1.0" encoding="utf-8"?>
<calcChain xmlns="http://schemas.openxmlformats.org/spreadsheetml/2006/main">
  <c r="D12" i="6" l="1"/>
  <c r="C12" i="6"/>
  <c r="B12" i="6"/>
  <c r="D11" i="6"/>
  <c r="C11" i="6"/>
  <c r="B11" i="6"/>
  <c r="D10" i="6"/>
  <c r="D7" i="6"/>
  <c r="D9" i="6"/>
  <c r="D8" i="6"/>
  <c r="J3" i="1"/>
  <c r="I11" i="1"/>
  <c r="I15" i="1"/>
  <c r="I19" i="1"/>
  <c r="I23" i="1"/>
  <c r="I27" i="1"/>
  <c r="I31" i="1"/>
  <c r="I35" i="1"/>
  <c r="I39" i="1"/>
  <c r="I43" i="1"/>
  <c r="I47" i="1"/>
  <c r="I51" i="1"/>
  <c r="I55" i="1"/>
  <c r="I59" i="1"/>
  <c r="I63" i="1"/>
  <c r="I67" i="1"/>
  <c r="I71" i="1"/>
  <c r="I75" i="1"/>
  <c r="I79" i="1"/>
  <c r="I83" i="1"/>
  <c r="I87" i="1"/>
  <c r="I91" i="1"/>
  <c r="I95" i="1"/>
  <c r="I99" i="1"/>
  <c r="I103" i="1"/>
  <c r="I107" i="1"/>
  <c r="I111" i="1"/>
  <c r="I115" i="1"/>
  <c r="I119" i="1"/>
  <c r="I123" i="1"/>
  <c r="I127" i="1"/>
  <c r="I131" i="1"/>
  <c r="I135" i="1"/>
  <c r="I139" i="1"/>
  <c r="I143" i="1"/>
  <c r="I147" i="1"/>
  <c r="I151" i="1"/>
  <c r="I155" i="1"/>
  <c r="I159" i="1"/>
  <c r="I163" i="1"/>
  <c r="I167" i="1"/>
  <c r="I171" i="1"/>
  <c r="I175" i="1"/>
  <c r="I218" i="1"/>
  <c r="I222" i="1"/>
  <c r="I226" i="1"/>
  <c r="I230" i="1"/>
  <c r="I234" i="1"/>
  <c r="I238" i="1"/>
  <c r="I242" i="1"/>
  <c r="I246" i="1"/>
  <c r="I250" i="1"/>
  <c r="I254" i="1"/>
  <c r="I258" i="1"/>
  <c r="I262" i="1"/>
  <c r="I266" i="1"/>
  <c r="I270" i="1"/>
  <c r="I274" i="1"/>
  <c r="I278" i="1"/>
  <c r="I282" i="1"/>
  <c r="I286" i="1"/>
  <c r="I290" i="1"/>
  <c r="I294" i="1"/>
  <c r="I298" i="1"/>
  <c r="I302" i="1"/>
  <c r="I306" i="1"/>
  <c r="I310" i="1"/>
  <c r="I314" i="1"/>
  <c r="I318" i="1"/>
  <c r="I322" i="1"/>
  <c r="I326" i="1"/>
  <c r="I330" i="1"/>
  <c r="I334" i="1"/>
  <c r="I338" i="1"/>
  <c r="I342" i="1"/>
  <c r="I346" i="1"/>
  <c r="I350" i="1"/>
  <c r="I354" i="1"/>
  <c r="I358" i="1"/>
  <c r="I362" i="1"/>
  <c r="I366" i="1"/>
  <c r="I370" i="1"/>
  <c r="I374" i="1"/>
  <c r="I378" i="1"/>
  <c r="I382" i="1"/>
  <c r="I386" i="1"/>
  <c r="I390" i="1"/>
  <c r="H8" i="1"/>
  <c r="I8" i="1" s="1"/>
  <c r="H9" i="1"/>
  <c r="I9" i="1" s="1"/>
  <c r="H10" i="1"/>
  <c r="I10" i="1" s="1"/>
  <c r="H11" i="1"/>
  <c r="H12" i="1"/>
  <c r="I12" i="1" s="1"/>
  <c r="H13" i="1"/>
  <c r="I13" i="1" s="1"/>
  <c r="H14" i="1"/>
  <c r="I14" i="1" s="1"/>
  <c r="H15" i="1"/>
  <c r="H16" i="1"/>
  <c r="I16" i="1" s="1"/>
  <c r="H17" i="1"/>
  <c r="I17" i="1" s="1"/>
  <c r="H18" i="1"/>
  <c r="I18" i="1" s="1"/>
  <c r="H19" i="1"/>
  <c r="H20" i="1"/>
  <c r="I20" i="1" s="1"/>
  <c r="H21" i="1"/>
  <c r="I21" i="1" s="1"/>
  <c r="H22" i="1"/>
  <c r="I22" i="1" s="1"/>
  <c r="H23" i="1"/>
  <c r="H24" i="1"/>
  <c r="I24" i="1" s="1"/>
  <c r="H25" i="1"/>
  <c r="I25" i="1" s="1"/>
  <c r="H26" i="1"/>
  <c r="I26" i="1" s="1"/>
  <c r="H27" i="1"/>
  <c r="H28" i="1"/>
  <c r="I28" i="1" s="1"/>
  <c r="H29" i="1"/>
  <c r="I29" i="1" s="1"/>
  <c r="H30" i="1"/>
  <c r="I30" i="1" s="1"/>
  <c r="H31" i="1"/>
  <c r="H32" i="1"/>
  <c r="I32" i="1" s="1"/>
  <c r="H33" i="1"/>
  <c r="I33" i="1" s="1"/>
  <c r="H34" i="1"/>
  <c r="I34" i="1" s="1"/>
  <c r="H35" i="1"/>
  <c r="H36" i="1"/>
  <c r="I36" i="1" s="1"/>
  <c r="H37" i="1"/>
  <c r="I37" i="1" s="1"/>
  <c r="H38" i="1"/>
  <c r="I38" i="1" s="1"/>
  <c r="H39" i="1"/>
  <c r="H40" i="1"/>
  <c r="I40" i="1" s="1"/>
  <c r="H41" i="1"/>
  <c r="I41" i="1" s="1"/>
  <c r="H42" i="1"/>
  <c r="I42" i="1" s="1"/>
  <c r="H43" i="1"/>
  <c r="H44" i="1"/>
  <c r="I44" i="1" s="1"/>
  <c r="H45" i="1"/>
  <c r="I45" i="1" s="1"/>
  <c r="H46" i="1"/>
  <c r="I46" i="1" s="1"/>
  <c r="H47" i="1"/>
  <c r="H48" i="1"/>
  <c r="I48" i="1" s="1"/>
  <c r="H49" i="1"/>
  <c r="I49" i="1" s="1"/>
  <c r="H50" i="1"/>
  <c r="I50" i="1" s="1"/>
  <c r="H51" i="1"/>
  <c r="H52" i="1"/>
  <c r="I52" i="1" s="1"/>
  <c r="H53" i="1"/>
  <c r="I53" i="1" s="1"/>
  <c r="H54" i="1"/>
  <c r="I54" i="1" s="1"/>
  <c r="H55" i="1"/>
  <c r="H56" i="1"/>
  <c r="I56" i="1" s="1"/>
  <c r="H57" i="1"/>
  <c r="I57" i="1" s="1"/>
  <c r="H58" i="1"/>
  <c r="I58" i="1" s="1"/>
  <c r="H59" i="1"/>
  <c r="H60" i="1"/>
  <c r="I60" i="1" s="1"/>
  <c r="H61" i="1"/>
  <c r="I61" i="1" s="1"/>
  <c r="H62" i="1"/>
  <c r="I62" i="1" s="1"/>
  <c r="H63" i="1"/>
  <c r="H64" i="1"/>
  <c r="I64" i="1" s="1"/>
  <c r="H65" i="1"/>
  <c r="I65" i="1" s="1"/>
  <c r="H66" i="1"/>
  <c r="I66" i="1" s="1"/>
  <c r="H67" i="1"/>
  <c r="H68" i="1"/>
  <c r="I68" i="1" s="1"/>
  <c r="H69" i="1"/>
  <c r="I69" i="1" s="1"/>
  <c r="H70" i="1"/>
  <c r="I70" i="1" s="1"/>
  <c r="H71" i="1"/>
  <c r="H72" i="1"/>
  <c r="I72" i="1" s="1"/>
  <c r="H73" i="1"/>
  <c r="I73" i="1" s="1"/>
  <c r="H74" i="1"/>
  <c r="I74" i="1" s="1"/>
  <c r="H75" i="1"/>
  <c r="H76" i="1"/>
  <c r="I76" i="1" s="1"/>
  <c r="H77" i="1"/>
  <c r="I77" i="1" s="1"/>
  <c r="H78" i="1"/>
  <c r="I78" i="1" s="1"/>
  <c r="H79" i="1"/>
  <c r="H80" i="1"/>
  <c r="I80" i="1" s="1"/>
  <c r="H81" i="1"/>
  <c r="I81" i="1" s="1"/>
  <c r="H82" i="1"/>
  <c r="I82" i="1" s="1"/>
  <c r="H83" i="1"/>
  <c r="H84" i="1"/>
  <c r="I84" i="1" s="1"/>
  <c r="H85" i="1"/>
  <c r="I85" i="1" s="1"/>
  <c r="H86" i="1"/>
  <c r="I86" i="1" s="1"/>
  <c r="H87" i="1"/>
  <c r="H88" i="1"/>
  <c r="I88" i="1" s="1"/>
  <c r="H89" i="1"/>
  <c r="I89" i="1" s="1"/>
  <c r="H90" i="1"/>
  <c r="I90" i="1" s="1"/>
  <c r="H91" i="1"/>
  <c r="H92" i="1"/>
  <c r="I92" i="1" s="1"/>
  <c r="H93" i="1"/>
  <c r="I93" i="1" s="1"/>
  <c r="H94" i="1"/>
  <c r="I94" i="1" s="1"/>
  <c r="H95" i="1"/>
  <c r="H96" i="1"/>
  <c r="I96" i="1" s="1"/>
  <c r="H97" i="1"/>
  <c r="I97" i="1" s="1"/>
  <c r="H98" i="1"/>
  <c r="I98" i="1" s="1"/>
  <c r="H99" i="1"/>
  <c r="H100" i="1"/>
  <c r="I100" i="1" s="1"/>
  <c r="H101" i="1"/>
  <c r="I101" i="1" s="1"/>
  <c r="H102" i="1"/>
  <c r="I102" i="1" s="1"/>
  <c r="H103" i="1"/>
  <c r="H104" i="1"/>
  <c r="I104" i="1" s="1"/>
  <c r="H105" i="1"/>
  <c r="I105" i="1" s="1"/>
  <c r="H106" i="1"/>
  <c r="I106" i="1" s="1"/>
  <c r="H107" i="1"/>
  <c r="H108" i="1"/>
  <c r="I108" i="1" s="1"/>
  <c r="H109" i="1"/>
  <c r="I109" i="1" s="1"/>
  <c r="H110" i="1"/>
  <c r="I110" i="1" s="1"/>
  <c r="H111" i="1"/>
  <c r="H112" i="1"/>
  <c r="I112" i="1" s="1"/>
  <c r="H113" i="1"/>
  <c r="I113" i="1" s="1"/>
  <c r="H114" i="1"/>
  <c r="I114" i="1" s="1"/>
  <c r="H115" i="1"/>
  <c r="H116" i="1"/>
  <c r="I116" i="1" s="1"/>
  <c r="H117" i="1"/>
  <c r="I117" i="1" s="1"/>
  <c r="H118" i="1"/>
  <c r="I118" i="1" s="1"/>
  <c r="H119" i="1"/>
  <c r="H120" i="1"/>
  <c r="I120" i="1" s="1"/>
  <c r="H121" i="1"/>
  <c r="I121" i="1" s="1"/>
  <c r="H122" i="1"/>
  <c r="I122" i="1" s="1"/>
  <c r="H123" i="1"/>
  <c r="H124" i="1"/>
  <c r="I124" i="1" s="1"/>
  <c r="H125" i="1"/>
  <c r="I125" i="1" s="1"/>
  <c r="H126" i="1"/>
  <c r="I126" i="1" s="1"/>
  <c r="H127" i="1"/>
  <c r="H128" i="1"/>
  <c r="I128" i="1" s="1"/>
  <c r="H129" i="1"/>
  <c r="I129" i="1" s="1"/>
  <c r="H130" i="1"/>
  <c r="I130" i="1" s="1"/>
  <c r="H131" i="1"/>
  <c r="H132" i="1"/>
  <c r="I132" i="1" s="1"/>
  <c r="H133" i="1"/>
  <c r="I133" i="1" s="1"/>
  <c r="H134" i="1"/>
  <c r="I134" i="1" s="1"/>
  <c r="H135" i="1"/>
  <c r="H136" i="1"/>
  <c r="I136" i="1" s="1"/>
  <c r="H137" i="1"/>
  <c r="I137" i="1" s="1"/>
  <c r="H138" i="1"/>
  <c r="I138" i="1" s="1"/>
  <c r="H139" i="1"/>
  <c r="H140" i="1"/>
  <c r="I140" i="1" s="1"/>
  <c r="H141" i="1"/>
  <c r="I141" i="1" s="1"/>
  <c r="H142" i="1"/>
  <c r="I142" i="1" s="1"/>
  <c r="H143" i="1"/>
  <c r="H144" i="1"/>
  <c r="I144" i="1" s="1"/>
  <c r="H145" i="1"/>
  <c r="I145" i="1" s="1"/>
  <c r="H146" i="1"/>
  <c r="I146" i="1" s="1"/>
  <c r="H147" i="1"/>
  <c r="H148" i="1"/>
  <c r="I148" i="1" s="1"/>
  <c r="H149" i="1"/>
  <c r="I149" i="1" s="1"/>
  <c r="H150" i="1"/>
  <c r="I150" i="1" s="1"/>
  <c r="H151" i="1"/>
  <c r="H152" i="1"/>
  <c r="I152" i="1" s="1"/>
  <c r="H153" i="1"/>
  <c r="I153" i="1" s="1"/>
  <c r="H154" i="1"/>
  <c r="I154" i="1" s="1"/>
  <c r="H155" i="1"/>
  <c r="H156" i="1"/>
  <c r="I156" i="1" s="1"/>
  <c r="H157" i="1"/>
  <c r="I157" i="1" s="1"/>
  <c r="H158" i="1"/>
  <c r="I158" i="1" s="1"/>
  <c r="H159" i="1"/>
  <c r="H160" i="1"/>
  <c r="I160" i="1" s="1"/>
  <c r="H161" i="1"/>
  <c r="I161" i="1" s="1"/>
  <c r="H162" i="1"/>
  <c r="I162" i="1" s="1"/>
  <c r="H163" i="1"/>
  <c r="H164" i="1"/>
  <c r="I164" i="1" s="1"/>
  <c r="H165" i="1"/>
  <c r="I165" i="1" s="1"/>
  <c r="H166" i="1"/>
  <c r="I166" i="1" s="1"/>
  <c r="H167" i="1"/>
  <c r="H168" i="1"/>
  <c r="I168" i="1" s="1"/>
  <c r="H169" i="1"/>
  <c r="I169" i="1" s="1"/>
  <c r="H170" i="1"/>
  <c r="I170" i="1" s="1"/>
  <c r="H171" i="1"/>
  <c r="H172" i="1"/>
  <c r="I172" i="1" s="1"/>
  <c r="H173" i="1"/>
  <c r="I173" i="1" s="1"/>
  <c r="H174" i="1"/>
  <c r="I174" i="1" s="1"/>
  <c r="H175" i="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H219" i="1"/>
  <c r="I219" i="1" s="1"/>
  <c r="H220" i="1"/>
  <c r="I220" i="1" s="1"/>
  <c r="H221" i="1"/>
  <c r="I221" i="1" s="1"/>
  <c r="H222" i="1"/>
  <c r="H223" i="1"/>
  <c r="I223" i="1" s="1"/>
  <c r="H224" i="1"/>
  <c r="I224" i="1" s="1"/>
  <c r="H225" i="1"/>
  <c r="I225" i="1" s="1"/>
  <c r="H226" i="1"/>
  <c r="H227" i="1"/>
  <c r="I227" i="1" s="1"/>
  <c r="H228" i="1"/>
  <c r="I228" i="1" s="1"/>
  <c r="H229" i="1"/>
  <c r="I229" i="1" s="1"/>
  <c r="H230" i="1"/>
  <c r="H231" i="1"/>
  <c r="I231" i="1" s="1"/>
  <c r="H232" i="1"/>
  <c r="I232" i="1" s="1"/>
  <c r="H233" i="1"/>
  <c r="I233" i="1" s="1"/>
  <c r="H234" i="1"/>
  <c r="H235" i="1"/>
  <c r="I235" i="1" s="1"/>
  <c r="H236" i="1"/>
  <c r="I236" i="1" s="1"/>
  <c r="H237" i="1"/>
  <c r="I237" i="1" s="1"/>
  <c r="H238" i="1"/>
  <c r="H239" i="1"/>
  <c r="I239" i="1" s="1"/>
  <c r="H240" i="1"/>
  <c r="I240" i="1" s="1"/>
  <c r="H241" i="1"/>
  <c r="I241" i="1" s="1"/>
  <c r="H242" i="1"/>
  <c r="H243" i="1"/>
  <c r="I243" i="1" s="1"/>
  <c r="H244" i="1"/>
  <c r="I244" i="1" s="1"/>
  <c r="H245" i="1"/>
  <c r="I245" i="1" s="1"/>
  <c r="H246" i="1"/>
  <c r="H247" i="1"/>
  <c r="I247" i="1" s="1"/>
  <c r="H248" i="1"/>
  <c r="I248" i="1" s="1"/>
  <c r="H249" i="1"/>
  <c r="I249" i="1" s="1"/>
  <c r="H250" i="1"/>
  <c r="H251" i="1"/>
  <c r="I251" i="1" s="1"/>
  <c r="H252" i="1"/>
  <c r="I252" i="1" s="1"/>
  <c r="H253" i="1"/>
  <c r="I253" i="1" s="1"/>
  <c r="H254" i="1"/>
  <c r="H255" i="1"/>
  <c r="I255" i="1" s="1"/>
  <c r="H256" i="1"/>
  <c r="I256" i="1" s="1"/>
  <c r="H257" i="1"/>
  <c r="I257" i="1" s="1"/>
  <c r="H258" i="1"/>
  <c r="H259" i="1"/>
  <c r="I259" i="1" s="1"/>
  <c r="H260" i="1"/>
  <c r="I260" i="1" s="1"/>
  <c r="H261" i="1"/>
  <c r="I261" i="1" s="1"/>
  <c r="H262" i="1"/>
  <c r="H263" i="1"/>
  <c r="I263" i="1" s="1"/>
  <c r="H264" i="1"/>
  <c r="I264" i="1" s="1"/>
  <c r="H265" i="1"/>
  <c r="I265" i="1" s="1"/>
  <c r="H266" i="1"/>
  <c r="H267" i="1"/>
  <c r="I267" i="1" s="1"/>
  <c r="H268" i="1"/>
  <c r="I268" i="1" s="1"/>
  <c r="H269" i="1"/>
  <c r="I269" i="1" s="1"/>
  <c r="H270" i="1"/>
  <c r="H271" i="1"/>
  <c r="I271" i="1" s="1"/>
  <c r="H272" i="1"/>
  <c r="I272" i="1" s="1"/>
  <c r="H273" i="1"/>
  <c r="I273" i="1" s="1"/>
  <c r="H274" i="1"/>
  <c r="H275" i="1"/>
  <c r="I275" i="1" s="1"/>
  <c r="H276" i="1"/>
  <c r="I276" i="1" s="1"/>
  <c r="H277" i="1"/>
  <c r="I277" i="1" s="1"/>
  <c r="H278" i="1"/>
  <c r="H279" i="1"/>
  <c r="I279" i="1" s="1"/>
  <c r="H280" i="1"/>
  <c r="I280" i="1" s="1"/>
  <c r="H281" i="1"/>
  <c r="I281" i="1" s="1"/>
  <c r="H282" i="1"/>
  <c r="H283" i="1"/>
  <c r="I283" i="1" s="1"/>
  <c r="H284" i="1"/>
  <c r="I284" i="1" s="1"/>
  <c r="H285" i="1"/>
  <c r="I285" i="1" s="1"/>
  <c r="H286" i="1"/>
  <c r="H287" i="1"/>
  <c r="I287" i="1" s="1"/>
  <c r="H288" i="1"/>
  <c r="I288" i="1" s="1"/>
  <c r="H289" i="1"/>
  <c r="I289" i="1" s="1"/>
  <c r="H290" i="1"/>
  <c r="H291" i="1"/>
  <c r="I291" i="1" s="1"/>
  <c r="H292" i="1"/>
  <c r="I292" i="1" s="1"/>
  <c r="H293" i="1"/>
  <c r="I293" i="1" s="1"/>
  <c r="H294" i="1"/>
  <c r="H295" i="1"/>
  <c r="I295" i="1" s="1"/>
  <c r="H296" i="1"/>
  <c r="I296" i="1" s="1"/>
  <c r="H297" i="1"/>
  <c r="I297" i="1" s="1"/>
  <c r="H298" i="1"/>
  <c r="H299" i="1"/>
  <c r="I299" i="1" s="1"/>
  <c r="H300" i="1"/>
  <c r="I300" i="1" s="1"/>
  <c r="H301" i="1"/>
  <c r="I301" i="1" s="1"/>
  <c r="H302" i="1"/>
  <c r="H303" i="1"/>
  <c r="I303" i="1" s="1"/>
  <c r="H304" i="1"/>
  <c r="I304" i="1" s="1"/>
  <c r="H305" i="1"/>
  <c r="I305" i="1" s="1"/>
  <c r="H306" i="1"/>
  <c r="H307" i="1"/>
  <c r="I307" i="1" s="1"/>
  <c r="H308" i="1"/>
  <c r="I308" i="1" s="1"/>
  <c r="H309" i="1"/>
  <c r="I309" i="1" s="1"/>
  <c r="H310" i="1"/>
  <c r="H311" i="1"/>
  <c r="I311" i="1" s="1"/>
  <c r="H312" i="1"/>
  <c r="I312" i="1" s="1"/>
  <c r="H313" i="1"/>
  <c r="I313" i="1" s="1"/>
  <c r="H314" i="1"/>
  <c r="H315" i="1"/>
  <c r="I315" i="1" s="1"/>
  <c r="H316" i="1"/>
  <c r="I316" i="1" s="1"/>
  <c r="H317" i="1"/>
  <c r="I317" i="1" s="1"/>
  <c r="H318" i="1"/>
  <c r="H319" i="1"/>
  <c r="I319" i="1" s="1"/>
  <c r="H320" i="1"/>
  <c r="I320" i="1" s="1"/>
  <c r="H321" i="1"/>
  <c r="I321" i="1" s="1"/>
  <c r="H322" i="1"/>
  <c r="H323" i="1"/>
  <c r="I323" i="1" s="1"/>
  <c r="H324" i="1"/>
  <c r="I324" i="1" s="1"/>
  <c r="H325" i="1"/>
  <c r="I325" i="1" s="1"/>
  <c r="H326" i="1"/>
  <c r="H327" i="1"/>
  <c r="I327" i="1" s="1"/>
  <c r="H328" i="1"/>
  <c r="I328" i="1" s="1"/>
  <c r="H329" i="1"/>
  <c r="I329" i="1" s="1"/>
  <c r="H330" i="1"/>
  <c r="H331" i="1"/>
  <c r="I331" i="1" s="1"/>
  <c r="H332" i="1"/>
  <c r="I332" i="1" s="1"/>
  <c r="H333" i="1"/>
  <c r="I333" i="1" s="1"/>
  <c r="H334" i="1"/>
  <c r="H335" i="1"/>
  <c r="I335" i="1" s="1"/>
  <c r="H336" i="1"/>
  <c r="I336" i="1" s="1"/>
  <c r="H337" i="1"/>
  <c r="I337" i="1" s="1"/>
  <c r="H338" i="1"/>
  <c r="H339" i="1"/>
  <c r="I339" i="1" s="1"/>
  <c r="H340" i="1"/>
  <c r="I340" i="1" s="1"/>
  <c r="H341" i="1"/>
  <c r="I341" i="1" s="1"/>
  <c r="H342" i="1"/>
  <c r="H343" i="1"/>
  <c r="I343" i="1" s="1"/>
  <c r="H344" i="1"/>
  <c r="I344" i="1" s="1"/>
  <c r="H345" i="1"/>
  <c r="I345" i="1" s="1"/>
  <c r="H346" i="1"/>
  <c r="H347" i="1"/>
  <c r="I347" i="1" s="1"/>
  <c r="H348" i="1"/>
  <c r="I348" i="1" s="1"/>
  <c r="H349" i="1"/>
  <c r="I349" i="1" s="1"/>
  <c r="H350" i="1"/>
  <c r="H351" i="1"/>
  <c r="I351" i="1" s="1"/>
  <c r="H352" i="1"/>
  <c r="I352" i="1" s="1"/>
  <c r="H353" i="1"/>
  <c r="I353" i="1" s="1"/>
  <c r="H354" i="1"/>
  <c r="H355" i="1"/>
  <c r="I355" i="1" s="1"/>
  <c r="H356" i="1"/>
  <c r="I356" i="1" s="1"/>
  <c r="H357" i="1"/>
  <c r="I357" i="1" s="1"/>
  <c r="H358" i="1"/>
  <c r="H359" i="1"/>
  <c r="I359" i="1" s="1"/>
  <c r="H360" i="1"/>
  <c r="I360" i="1" s="1"/>
  <c r="H361" i="1"/>
  <c r="I361" i="1" s="1"/>
  <c r="H362" i="1"/>
  <c r="H363" i="1"/>
  <c r="I363" i="1" s="1"/>
  <c r="H364" i="1"/>
  <c r="I364" i="1" s="1"/>
  <c r="H365" i="1"/>
  <c r="I365" i="1" s="1"/>
  <c r="H366" i="1"/>
  <c r="H367" i="1"/>
  <c r="I367" i="1" s="1"/>
  <c r="H368" i="1"/>
  <c r="I368" i="1" s="1"/>
  <c r="H369" i="1"/>
  <c r="I369" i="1" s="1"/>
  <c r="H370" i="1"/>
  <c r="H371" i="1"/>
  <c r="I371" i="1" s="1"/>
  <c r="H372" i="1"/>
  <c r="I372" i="1" s="1"/>
  <c r="H373" i="1"/>
  <c r="I373" i="1" s="1"/>
  <c r="H374" i="1"/>
  <c r="H375" i="1"/>
  <c r="I375" i="1" s="1"/>
  <c r="H376" i="1"/>
  <c r="I376" i="1" s="1"/>
  <c r="H377" i="1"/>
  <c r="I377" i="1" s="1"/>
  <c r="H378" i="1"/>
  <c r="H379" i="1"/>
  <c r="I379" i="1" s="1"/>
  <c r="H380" i="1"/>
  <c r="I380" i="1" s="1"/>
  <c r="H381" i="1"/>
  <c r="I381" i="1" s="1"/>
  <c r="H382" i="1"/>
  <c r="H383" i="1"/>
  <c r="I383" i="1" s="1"/>
  <c r="H384" i="1"/>
  <c r="I384" i="1" s="1"/>
  <c r="H385" i="1"/>
  <c r="I385" i="1" s="1"/>
  <c r="H386" i="1"/>
  <c r="H387" i="1"/>
  <c r="I387" i="1" s="1"/>
  <c r="H388" i="1"/>
  <c r="I388" i="1" s="1"/>
  <c r="H389" i="1"/>
  <c r="I389" i="1" s="1"/>
  <c r="H390" i="1"/>
  <c r="H7" i="1"/>
  <c r="I7" i="1" s="1"/>
</calcChain>
</file>

<file path=xl/sharedStrings.xml><?xml version="1.0" encoding="utf-8"?>
<sst xmlns="http://schemas.openxmlformats.org/spreadsheetml/2006/main" count="1696" uniqueCount="147">
  <si>
    <t>Advanced Diploma Synoptic (AQ2016)</t>
  </si>
  <si>
    <t xml:space="preserve">For use in AAT qualifications (see below for more information) </t>
  </si>
  <si>
    <r>
      <t xml:space="preserve">Practice assessment 1: Assessment book and data 
</t>
    </r>
    <r>
      <rPr>
        <b/>
        <sz val="12"/>
        <rFont val="Arial"/>
        <family val="2"/>
      </rPr>
      <t>This practice task is for familiarisation purposes only and must not be used in place of a ‘live’ task. When you feel prepared to sit the live assessment please contact your Training Provider who can schedule a live assessment for you.</t>
    </r>
  </si>
  <si>
    <t>Task 2.2</t>
  </si>
  <si>
    <t>Notice to candidates</t>
  </si>
  <si>
    <t>You must:</t>
  </si>
  <si>
    <t>•</t>
  </si>
  <si>
    <t>download files as instructed</t>
  </si>
  <si>
    <t>save and rename files as instructed</t>
  </si>
  <si>
    <t>upload the required files to the assessment platform within the time allowed</t>
  </si>
  <si>
    <t xml:space="preserve">make sure you have uploaded the correct files before deleting locally saved copies at the end of the assessment. </t>
  </si>
  <si>
    <r>
      <t xml:space="preserve">You must </t>
    </r>
    <r>
      <rPr>
        <b/>
        <sz val="11"/>
        <color indexed="8"/>
        <rFont val="Arial"/>
        <family val="2"/>
      </rPr>
      <t>not</t>
    </r>
    <r>
      <rPr>
        <sz val="11"/>
        <color indexed="8"/>
        <rFont val="Arial"/>
        <family val="2"/>
      </rPr>
      <t>:</t>
    </r>
  </si>
  <si>
    <t>use the internet, other than to access the assessment platform</t>
  </si>
  <si>
    <t>access email and unauthorised data, however stored.</t>
  </si>
  <si>
    <t>Copyright of AAT assessments and materials:</t>
  </si>
  <si>
    <t>AAT assessment material is copyright protected. You are not permitted to copy, distribute, download, modify, reuse, reproduce, repost, retransmit, disseminate, publish, broadcast, circulate, sell or otherwise use AAT assessment material.</t>
  </si>
  <si>
    <t>Task 2.2 (30 marks)</t>
  </si>
  <si>
    <t>Your role</t>
  </si>
  <si>
    <t>You are Sam Jones, a part-qualified Accounting Technician. You work for BLM &amp; Co, a business which manufactures and sells sinks. BLM &amp; Co is owned and run by Brian and Lakmani Moore in partnership.</t>
  </si>
  <si>
    <t>You cover all aspects of bookkeeping and accounting for the business.</t>
  </si>
  <si>
    <t>Situation</t>
  </si>
  <si>
    <t xml:space="preserve">BLM &amp; Co has suffered a computer crash. You have been asked to complete the half year sales spreadsheet for the six months ended 31 December 20X7 which was extracted immediately before the crash. </t>
  </si>
  <si>
    <t>You have been given this spreadsheet which contains information relating to sales in the last six months of 20X7.</t>
  </si>
  <si>
    <t>In addition to the assessment tasks, this spreadsheet contains four worksheets: ‘Invoices’, ‘Price list’, 'Screen print' and 'BLM 1'.</t>
  </si>
  <si>
    <t>Today’s date is 31 March 20X8.</t>
  </si>
  <si>
    <r>
      <t xml:space="preserve">You must save this spreadsheet file from the assessment environment. Save the spreadsheet file in the appropriate location and rename it using the following format: </t>
    </r>
    <r>
      <rPr>
        <sz val="11"/>
        <rFont val="Arial"/>
        <family val="2"/>
      </rPr>
      <t xml:space="preserve"> </t>
    </r>
    <r>
      <rPr>
        <b/>
        <sz val="11"/>
        <color theme="1"/>
        <rFont val="Arial"/>
        <family val="2"/>
      </rPr>
      <t>‘your initial-surname-AAT no-ddmmyy-Task2-2’</t>
    </r>
    <r>
      <rPr>
        <sz val="11"/>
        <color theme="1"/>
        <rFont val="Arial"/>
        <family val="2"/>
      </rPr>
      <t>.</t>
    </r>
  </si>
  <si>
    <t>For example: J-Donnovan-123456-1203xx-Task2-2</t>
  </si>
  <si>
    <r>
      <t xml:space="preserve">A </t>
    </r>
    <r>
      <rPr>
        <b/>
        <sz val="10"/>
        <color indexed="8"/>
        <rFont val="Arial"/>
        <family val="2"/>
      </rPr>
      <t>high degree of accuracy</t>
    </r>
    <r>
      <rPr>
        <sz val="10"/>
        <color indexed="8"/>
        <rFont val="Arial"/>
        <family val="2"/>
      </rPr>
      <t xml:space="preserve"> is required. You </t>
    </r>
    <r>
      <rPr>
        <b/>
        <sz val="10"/>
        <color indexed="8"/>
        <rFont val="Arial"/>
        <family val="2"/>
      </rPr>
      <t>must save your work as a .XLSX file</t>
    </r>
    <r>
      <rPr>
        <sz val="10"/>
        <color indexed="8"/>
        <rFont val="Arial"/>
        <family val="2"/>
      </rPr>
      <t xml:space="preserve"> at regular intervals to avoid losing your work.</t>
    </r>
  </si>
  <si>
    <t>Tasks</t>
  </si>
  <si>
    <t>(a)</t>
  </si>
  <si>
    <t>Open the worksheet called ‘Invoices’ which shows 20X7 sales invoices. 
•    Use a Lookup function on the Item No column to complete the Net Sales column for each invoice, using information
      from the 'Price List' worksheet.</t>
  </si>
  <si>
    <t xml:space="preserve">•    Use absolute referencing to calculate the Gross Sales value of each invoice using the VAT figure provided in cell I2. </t>
  </si>
  <si>
    <t>(4 marks)</t>
  </si>
  <si>
    <t>(b)</t>
  </si>
  <si>
    <t>In the worksheet called 'Invoices':</t>
  </si>
  <si>
    <r>
      <t>•</t>
    </r>
    <r>
      <rPr>
        <sz val="7"/>
        <color indexed="8"/>
        <rFont val="Arial"/>
        <family val="2"/>
      </rPr>
      <t>      </t>
    </r>
    <r>
      <rPr>
        <sz val="10"/>
        <color indexed="8"/>
        <rFont val="Arial"/>
        <family val="2"/>
      </rPr>
      <t xml:space="preserve"> Apply the Remove Duplicates </t>
    </r>
    <r>
      <rPr>
        <sz val="10"/>
        <rFont val="Arial"/>
        <family val="2"/>
      </rPr>
      <t>function</t>
    </r>
    <r>
      <rPr>
        <sz val="10"/>
        <color indexed="8"/>
        <rFont val="Arial"/>
        <family val="2"/>
      </rPr>
      <t xml:space="preserve"> to </t>
    </r>
    <r>
      <rPr>
        <sz val="10"/>
        <rFont val="Arial"/>
        <family val="2"/>
      </rPr>
      <t>the whole of the completed Invoices table.</t>
    </r>
  </si>
  <si>
    <t>•    Before you click the OK button in the initial Remove Duplicates dialogue box, use the print screen or the snipping tool         
     to capture evidence of your work and paste the image into the worksheet called ‘Screen Print’, then return to the     
     ‘Invoices’ worksheet and click OK in the Remove Duplicates dialogue box.</t>
  </si>
  <si>
    <r>
      <t>•    </t>
    </r>
    <r>
      <rPr>
        <sz val="10"/>
        <color indexed="8"/>
        <rFont val="Arial"/>
        <family val="2"/>
      </rPr>
      <t>If there were any duplicates, enter the number found in cell J2 (enter '0' if you found none).</t>
    </r>
  </si>
  <si>
    <t>Brian and Lakmani would like to know what the average value of their invoices were for the year.</t>
  </si>
  <si>
    <t xml:space="preserve">•    In cell J3 use a formula to calculate the average gross sales invoice value. </t>
  </si>
  <si>
    <t xml:space="preserve">•    Format the numerical data in the net and gross sales invoice columns to accounting style (two decimal places). </t>
  </si>
  <si>
    <t>(5 marks)</t>
  </si>
  <si>
    <t>(c)</t>
  </si>
  <si>
    <r>
      <t xml:space="preserve">From the 'Invoices' worksheet, produce a pivot chart and pivot table in a new worksheet </t>
    </r>
    <r>
      <rPr>
        <sz val="10"/>
        <rFont val="Arial"/>
        <family val="2"/>
      </rPr>
      <t>showing</t>
    </r>
    <r>
      <rPr>
        <sz val="10"/>
        <color rgb="FFFF0000"/>
        <rFont val="Arial"/>
        <family val="2"/>
      </rPr>
      <t xml:space="preserve"> </t>
    </r>
    <r>
      <rPr>
        <sz val="10"/>
        <color theme="1"/>
        <rFont val="Arial"/>
        <family val="2"/>
      </rPr>
      <t xml:space="preserve">the number of ‘Diamond’ type sinks sold in each of the six months from July to December. </t>
    </r>
  </si>
  <si>
    <r>
      <t xml:space="preserve">•     </t>
    </r>
    <r>
      <rPr>
        <sz val="10"/>
        <color indexed="8"/>
        <rFont val="Arial"/>
        <family val="2"/>
      </rPr>
      <t>Ensure the pivot table is sorted in chronological month order.</t>
    </r>
  </si>
  <si>
    <t xml:space="preserve">•     Format the chart series to show highest sales for the period in black and lowest sales in red. </t>
  </si>
  <si>
    <r>
      <t xml:space="preserve">•     </t>
    </r>
    <r>
      <rPr>
        <sz val="10"/>
        <color indexed="8"/>
        <rFont val="Arial"/>
        <family val="2"/>
      </rPr>
      <t xml:space="preserve">Add a chart title ‘Diamond Sink Sales’. </t>
    </r>
  </si>
  <si>
    <r>
      <t xml:space="preserve">•     </t>
    </r>
    <r>
      <rPr>
        <sz val="10"/>
        <color indexed="8"/>
        <rFont val="Arial"/>
        <family val="2"/>
      </rPr>
      <t>Name this worksheet ‘Diamond sinks sold’.</t>
    </r>
  </si>
  <si>
    <t>(6 marks)</t>
  </si>
  <si>
    <t xml:space="preserve">You are now preparing the final accounts for BLM &amp; Co for the year ended 31 December 20X7. </t>
  </si>
  <si>
    <t>The statement of profit or loss for BLM &amp; Co shows a profit for the year ended 31 December 20X7 of £250,000.</t>
  </si>
  <si>
    <t xml:space="preserve">The business is still operated as a partnership. </t>
  </si>
  <si>
    <t>You are given the following information arising from the partnership agreement:</t>
  </si>
  <si>
    <t>•   Lakmani is entitled to a salary of £25,000 per annum.</t>
  </si>
  <si>
    <t xml:space="preserve">•   Over the year, Brian has earned commission of £8,586 and Lakmani has earned commission of £8,500. </t>
  </si>
  <si>
    <t>•   Brian has taken drawings of £91,200 over the year, and Lakmani has taken £84,400.</t>
  </si>
  <si>
    <t xml:space="preserve">•   Interest on drawings has been calculated at £300 for Brian and £180 for Lakmani for the year ended 31 December 20X7.  </t>
  </si>
  <si>
    <t>•   The residual profit after adjustments is shared between Brian and Lakmani in the ratio 3:2.</t>
  </si>
  <si>
    <t>You are required to prepare the appropriation account and current accounts for BLM &amp; Co for the year ended 31 December 20X7.</t>
  </si>
  <si>
    <t>(d)</t>
  </si>
  <si>
    <t>Complete the partnership appropriation statement and current accounts in the 'BLM 1' worksheet to share the profit for the year ended 31 December 20X7 between the two partners in accordance with the partnership agreement, by making the appropriate entries from the data given above.</t>
  </si>
  <si>
    <t>(15 marks)</t>
  </si>
  <si>
    <t xml:space="preserve">At the end of this task you should have one spreadsheet (saved as a .XLSX file) to upload to the assessment environment. This should have six worksheets titled: 'Assessment tasks', 'Diamond sinks sold', ‘Invoices’,  ‘Price List’, 'Screen print' and 'BLM 1' with information and data in them. </t>
  </si>
  <si>
    <t>Advanced Diploma Synoptic Assessment</t>
  </si>
  <si>
    <t>Assessment book and data</t>
  </si>
  <si>
    <t>Advanced Diploma Synoptic forms part of the following qualifications:</t>
  </si>
  <si>
    <t>AAT Advanced Diploma in Accounting (AQ2016)</t>
  </si>
  <si>
    <r>
      <t xml:space="preserve">QCF qual ref: </t>
    </r>
    <r>
      <rPr>
        <sz val="11"/>
        <color indexed="8"/>
        <rFont val="Calibri"/>
        <family val="2"/>
      </rPr>
      <t>601/6554/6</t>
    </r>
  </si>
  <si>
    <t>Contact us</t>
  </si>
  <si>
    <t>Call us on 0845 863 0800 (UK)</t>
  </si>
  <si>
    <t>+44 (0)20 7397 3000 (outside UK)</t>
  </si>
  <si>
    <t>Lines are open 09:00 to 17:00</t>
  </si>
  <si>
    <t>Monday to Friday (UK time)</t>
  </si>
  <si>
    <t>Email us at aat@aat.org.uk</t>
  </si>
  <si>
    <t>Visit us at aat.org.uk</t>
  </si>
  <si>
    <t>Association of</t>
  </si>
  <si>
    <t>Accounting Technicians</t>
  </si>
  <si>
    <t>140 Aldersgate Street</t>
  </si>
  <si>
    <t>London EC1A 4HY</t>
  </si>
  <si>
    <t>United Kingdom</t>
  </si>
  <si>
    <t>Registered charity no. 105072</t>
  </si>
  <si>
    <t>BLM &amp; Co</t>
  </si>
  <si>
    <t>VAT</t>
  </si>
  <si>
    <t>Average Gross Invoice Value</t>
  </si>
  <si>
    <t>20X7 sales of sinks for the last 6 months of trading through various outlets</t>
  </si>
  <si>
    <t>Type</t>
  </si>
  <si>
    <t>Description</t>
  </si>
  <si>
    <t>Item No</t>
  </si>
  <si>
    <t>Quantity Sold</t>
  </si>
  <si>
    <t>When</t>
  </si>
  <si>
    <t>Where</t>
  </si>
  <si>
    <t>Invoice No</t>
  </si>
  <si>
    <t>Net Sales</t>
  </si>
  <si>
    <t>Gross Sales</t>
  </si>
  <si>
    <t>Jade</t>
  </si>
  <si>
    <t>1 Bowl &amp; drainer</t>
  </si>
  <si>
    <t>July</t>
  </si>
  <si>
    <t>Internet</t>
  </si>
  <si>
    <t>Direct</t>
  </si>
  <si>
    <t>Jones &amp; Co</t>
  </si>
  <si>
    <t>Elders</t>
  </si>
  <si>
    <t>Brinks</t>
  </si>
  <si>
    <t>Ables</t>
  </si>
  <si>
    <t>Elways</t>
  </si>
  <si>
    <t>Zeebras</t>
  </si>
  <si>
    <t>Emerald</t>
  </si>
  <si>
    <t>1 Bowl reversible drainer</t>
  </si>
  <si>
    <t>Diamond</t>
  </si>
  <si>
    <t>1 cubic bowl &amp; drainer</t>
  </si>
  <si>
    <t>Quartz</t>
  </si>
  <si>
    <t>1 square reversible</t>
  </si>
  <si>
    <t>1.5 Bowl &amp; drainer</t>
  </si>
  <si>
    <t>1.5 Bowl reversible drainer</t>
  </si>
  <si>
    <t>Pearl</t>
  </si>
  <si>
    <t>1.5 reversible oval</t>
  </si>
  <si>
    <t>1.5 square reversible</t>
  </si>
  <si>
    <t>August</t>
  </si>
  <si>
    <t>September</t>
  </si>
  <si>
    <t>October</t>
  </si>
  <si>
    <t>November</t>
  </si>
  <si>
    <t>December</t>
  </si>
  <si>
    <t>ONLY Marketing are allowed to alter these prices</t>
  </si>
  <si>
    <t>Price</t>
  </si>
  <si>
    <t>Place your screen print/snip of Duplicate Removal here</t>
  </si>
  <si>
    <t>Partnership appropriation statement for year ended 31 December 20X7</t>
  </si>
  <si>
    <t xml:space="preserve">Brian </t>
  </si>
  <si>
    <t>Lakmani</t>
  </si>
  <si>
    <t xml:space="preserve">Total </t>
  </si>
  <si>
    <t>Profit for the year</t>
  </si>
  <si>
    <t>Salary</t>
  </si>
  <si>
    <t>Interest on drawings</t>
  </si>
  <si>
    <t>Commission</t>
  </si>
  <si>
    <t>Residual profit available for appropriation</t>
  </si>
  <si>
    <t>Profit share</t>
  </si>
  <si>
    <t>Total amount distributed to each partner</t>
  </si>
  <si>
    <t>Partnership current accounts for year ended 31 December 20X7</t>
  </si>
  <si>
    <t>Brian</t>
  </si>
  <si>
    <t xml:space="preserve">Lakmani </t>
  </si>
  <si>
    <t>Debit</t>
  </si>
  <si>
    <t>Credit</t>
  </si>
  <si>
    <t xml:space="preserve">Credit </t>
  </si>
  <si>
    <t>Balance brought down</t>
  </si>
  <si>
    <t>Drawings</t>
  </si>
  <si>
    <t>Balance carried down</t>
  </si>
  <si>
    <t>Sum of Quantity Sold</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</si>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</sst>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809]#,##0"/>
  </numFmts>
  <fonts count="50" x14ac:knownFonts="1">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12"/>
      <color theme="1"/>
      <name val="Calibri"/>
      <family val="2"/>
      <scheme val="minor"/>
    </font>
    <font>
      <b/>
      <sz val="12"/>
      <color rgb="FFFF0000"/>
      <name val="Calibri"/>
      <family val="2"/>
      <scheme val="minor"/>
    </font>
    <font>
      <b/>
      <sz val="12"/>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4"/>
      <color theme="1"/>
      <name val="Calibri"/>
      <family val="2"/>
      <scheme val="minor"/>
    </font>
    <font>
      <b/>
      <sz val="18"/>
      <color theme="0"/>
      <name val="Arial"/>
      <family val="2"/>
    </font>
    <font>
      <b/>
      <sz val="12"/>
      <color theme="0"/>
      <name val="Arial"/>
      <family val="2"/>
    </font>
    <font>
      <b/>
      <sz val="18"/>
      <name val="Arial"/>
      <family val="2"/>
    </font>
    <font>
      <b/>
      <sz val="16"/>
      <name val="Arial"/>
      <family val="2"/>
    </font>
    <font>
      <sz val="11"/>
      <color rgb="FF00B050"/>
      <name val="Arial"/>
      <family val="2"/>
    </font>
    <font>
      <b/>
      <sz val="14"/>
      <color rgb="FFFFFFFF"/>
      <name val="Arial"/>
      <family val="2"/>
    </font>
    <font>
      <sz val="10"/>
      <name val="Arial"/>
      <family val="2"/>
    </font>
    <font>
      <b/>
      <sz val="10"/>
      <name val="Arial"/>
      <family val="2"/>
    </font>
    <font>
      <b/>
      <sz val="10"/>
      <color theme="1"/>
      <name val="Arial"/>
      <family val="2"/>
    </font>
    <font>
      <sz val="10"/>
      <color theme="1"/>
      <name val="Arial"/>
      <family val="2"/>
    </font>
    <font>
      <b/>
      <sz val="16"/>
      <color rgb="FF000000"/>
      <name val="Arial"/>
      <family val="2"/>
    </font>
    <font>
      <b/>
      <sz val="12"/>
      <color rgb="FF00B050"/>
      <name val="Arial"/>
      <family val="2"/>
    </font>
    <font>
      <sz val="10"/>
      <color rgb="FF808080"/>
      <name val="Arial"/>
      <family val="2"/>
    </font>
    <font>
      <sz val="10"/>
      <color theme="0" tint="-0.499984740745262"/>
      <name val="Arial"/>
      <family val="2"/>
    </font>
    <font>
      <sz val="10"/>
      <color rgb="FFFF0000"/>
      <name val="Arial"/>
      <family val="2"/>
    </font>
    <font>
      <b/>
      <sz val="9"/>
      <color rgb="FF000000"/>
      <name val="Arial"/>
      <family val="2"/>
    </font>
    <font>
      <sz val="10"/>
      <color indexed="8"/>
      <name val="Arial"/>
      <family val="2"/>
    </font>
    <font>
      <sz val="11"/>
      <color theme="1"/>
      <name val="Arial"/>
      <family val="2"/>
    </font>
    <font>
      <b/>
      <sz val="11"/>
      <color indexed="8"/>
      <name val="Arial"/>
      <family val="2"/>
    </font>
    <font>
      <sz val="11"/>
      <color indexed="8"/>
      <name val="Arial"/>
      <family val="2"/>
    </font>
    <font>
      <sz val="11"/>
      <name val="Arial"/>
      <family val="2"/>
    </font>
    <font>
      <sz val="11"/>
      <color rgb="FFFF0000"/>
      <name val="Arial"/>
      <family val="2"/>
    </font>
    <font>
      <b/>
      <sz val="11"/>
      <color theme="1"/>
      <name val="Arial"/>
      <family val="2"/>
    </font>
    <font>
      <sz val="7"/>
      <color indexed="8"/>
      <name val="Arial"/>
      <family val="2"/>
    </font>
    <font>
      <b/>
      <sz val="10"/>
      <color indexed="8"/>
      <name val="Arial"/>
      <family val="2"/>
    </font>
    <font>
      <b/>
      <sz val="12"/>
      <name val="Arial"/>
      <family val="2"/>
    </font>
    <font>
      <sz val="11"/>
      <name val="Calibri"/>
      <family val="2"/>
      <scheme val="minor"/>
    </font>
    <font>
      <b/>
      <sz val="11"/>
      <name val="Calibri"/>
      <family val="2"/>
      <scheme val="minor"/>
    </font>
    <font>
      <sz val="12"/>
      <color theme="1"/>
      <name val="Calibri"/>
      <family val="2"/>
    </font>
    <font>
      <sz val="11"/>
      <color theme="1"/>
      <name val="Calibri"/>
      <family val="2"/>
    </font>
    <font>
      <sz val="11"/>
      <color theme="0" tint="-0.499984740745262"/>
      <name val="Calibri"/>
      <family val="2"/>
    </font>
    <font>
      <sz val="10"/>
      <color theme="1"/>
      <name val="Symbol"/>
      <family val="1"/>
      <charset val="2"/>
    </font>
    <font>
      <sz val="11"/>
      <color theme="0" tint="-0.499984740745262"/>
      <name val="Calibri"/>
      <family val="2"/>
      <scheme val="minor"/>
    </font>
    <font>
      <b/>
      <sz val="12"/>
      <color rgb="FF000000"/>
      <name val="Arial"/>
      <family val="2"/>
    </font>
    <font>
      <b/>
      <sz val="10"/>
      <color rgb="FF000000"/>
      <name val="Arial"/>
      <family val="2"/>
    </font>
    <font>
      <sz val="10"/>
      <color rgb="FF000000"/>
      <name val="Arial"/>
      <family val="2"/>
    </font>
    <font>
      <sz val="11"/>
      <color indexed="8"/>
      <name val="Calibri"/>
      <family val="2"/>
    </font>
    <font>
      <sz val="9"/>
      <color rgb="FF000000"/>
      <name val="Arial"/>
      <family val="2"/>
    </font>
    <font>
      <b/>
      <sz val="8"/>
      <color rgb="FF000000"/>
      <name val="Arial"/>
      <family val="2"/>
    </font>
  </fonts>
  <fills count="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rgb="FF00AB4E"/>
        <bgColor indexed="64"/>
      </patternFill>
    </fill>
    <fill>
      <patternFill patternType="solid">
        <fgColor theme="0" tint="-4.9989318521683403E-2"/>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B050"/>
      </left>
      <right/>
      <top style="medium">
        <color rgb="FF00B050"/>
      </top>
      <bottom/>
      <diagonal/>
    </border>
    <border>
      <left/>
      <right style="medium">
        <color rgb="FF00B050"/>
      </right>
      <top style="medium">
        <color rgb="FF00B050"/>
      </top>
      <bottom/>
      <diagonal/>
    </border>
    <border>
      <left style="medium">
        <color rgb="FF00B050"/>
      </left>
      <right/>
      <top/>
      <bottom/>
      <diagonal/>
    </border>
    <border>
      <left/>
      <right style="medium">
        <color rgb="FF00B050"/>
      </right>
      <top/>
      <bottom/>
      <diagonal/>
    </border>
    <border>
      <left style="medium">
        <color rgb="FF00B050"/>
      </left>
      <right/>
      <top/>
      <bottom style="medium">
        <color rgb="FF00B050"/>
      </bottom>
      <diagonal/>
    </border>
    <border>
      <left/>
      <right style="medium">
        <color rgb="FF00B050"/>
      </right>
      <top/>
      <bottom style="medium">
        <color rgb="FF00B050"/>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0"/>
      </right>
      <top style="thin">
        <color theme="1"/>
      </top>
      <bottom style="thin">
        <color rgb="FF00B050"/>
      </bottom>
      <diagonal/>
    </border>
    <border>
      <left style="thin">
        <color theme="0"/>
      </left>
      <right style="thin">
        <color theme="1"/>
      </right>
      <top style="thin">
        <color theme="1"/>
      </top>
      <bottom style="thin">
        <color rgb="FF00B050"/>
      </bottom>
      <diagonal/>
    </border>
    <border>
      <left style="thin">
        <color indexed="64"/>
      </left>
      <right/>
      <top style="thin">
        <color rgb="FF00B050"/>
      </top>
      <bottom/>
      <diagonal/>
    </border>
    <border>
      <left/>
      <right style="thin">
        <color indexed="64"/>
      </right>
      <top style="thin">
        <color rgb="FF00B050"/>
      </top>
      <bottom/>
      <diagonal/>
    </border>
    <border>
      <left style="thin">
        <color theme="0"/>
      </left>
      <right style="thin">
        <color theme="0"/>
      </right>
      <top style="thin">
        <color theme="0"/>
      </top>
      <bottom style="thin">
        <color theme="0"/>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style="thin">
        <color indexed="64"/>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double">
        <color indexed="64"/>
      </bottom>
      <diagonal/>
    </border>
    <border>
      <left/>
      <right style="thin">
        <color indexed="64"/>
      </right>
      <top style="medium">
        <color indexed="64"/>
      </top>
      <bottom/>
      <diagonal/>
    </border>
    <border>
      <left style="medium">
        <color indexed="64"/>
      </left>
      <right/>
      <top/>
      <bottom style="thin">
        <color indexed="64"/>
      </bottom>
      <diagonal/>
    </border>
    <border>
      <left style="thin">
        <color indexed="64"/>
      </left>
      <right/>
      <top style="medium">
        <color indexed="64"/>
      </top>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B050"/>
      </left>
      <right/>
      <top style="medium">
        <color rgb="FF00B050"/>
      </top>
      <bottom style="medium">
        <color rgb="FF00B050"/>
      </bottom>
      <diagonal/>
    </border>
    <border>
      <left/>
      <right style="medium">
        <color rgb="FF00B050"/>
      </right>
      <top style="medium">
        <color rgb="FF00B050"/>
      </top>
      <bottom style="medium">
        <color rgb="FF00B050"/>
      </bottom>
      <diagonal/>
    </border>
  </borders>
  <cellStyleXfs count="3">
    <xf numFmtId="0" fontId="0" fillId="0" borderId="0"/>
    <xf numFmtId="44" fontId="3" fillId="0" borderId="0" applyFont="0" applyFill="0" applyBorder="0" applyAlignment="0" applyProtection="0"/>
    <xf numFmtId="0" fontId="39" fillId="0" borderId="0"/>
  </cellStyleXfs>
  <cellXfs count="168">
    <xf numFmtId="0" fontId="0" fillId="0" borderId="0" xfId="0"/>
    <xf numFmtId="0" fontId="4" fillId="0" borderId="1" xfId="0" applyFont="1" applyBorder="1" applyProtection="1"/>
    <xf numFmtId="0" fontId="4" fillId="0" borderId="2" xfId="0" applyFont="1" applyBorder="1" applyProtection="1"/>
    <xf numFmtId="44" fontId="4" fillId="0" borderId="3" xfId="0" applyNumberFormat="1" applyFont="1" applyBorder="1" applyProtection="1"/>
    <xf numFmtId="0" fontId="4" fillId="0" borderId="4" xfId="0" applyFont="1" applyBorder="1" applyProtection="1"/>
    <xf numFmtId="0" fontId="4" fillId="0" borderId="5" xfId="0" applyFont="1" applyBorder="1" applyProtection="1"/>
    <xf numFmtId="44" fontId="4" fillId="0" borderId="6" xfId="0" applyNumberFormat="1" applyFont="1" applyBorder="1" applyProtection="1"/>
    <xf numFmtId="1" fontId="0" fillId="0" borderId="0" xfId="0" applyNumberFormat="1"/>
    <xf numFmtId="44" fontId="4" fillId="0" borderId="3" xfId="0" applyNumberFormat="1" applyFont="1" applyFill="1" applyBorder="1" applyProtection="1"/>
    <xf numFmtId="9" fontId="0" fillId="0" borderId="0" xfId="0" applyNumberFormat="1" applyAlignment="1">
      <alignment horizontal="center"/>
    </xf>
    <xf numFmtId="164" fontId="0" fillId="0" borderId="0" xfId="0" applyNumberFormat="1" applyAlignment="1">
      <alignment horizontal="right"/>
    </xf>
    <xf numFmtId="0" fontId="7" fillId="0" borderId="0" xfId="0" applyFont="1"/>
    <xf numFmtId="0" fontId="7" fillId="0" borderId="0" xfId="0" applyFont="1" applyAlignment="1">
      <alignment horizontal="center"/>
    </xf>
    <xf numFmtId="2" fontId="0" fillId="0" borderId="0" xfId="0" applyNumberFormat="1"/>
    <xf numFmtId="0" fontId="0" fillId="3" borderId="10" xfId="0" applyFill="1" applyBorder="1" applyAlignment="1">
      <alignment horizontal="center"/>
    </xf>
    <xf numFmtId="0" fontId="6" fillId="2" borderId="7" xfId="0" applyFont="1" applyFill="1" applyBorder="1" applyProtection="1">
      <protection locked="0"/>
    </xf>
    <xf numFmtId="0" fontId="6" fillId="2" borderId="8" xfId="0" applyFont="1" applyFill="1" applyBorder="1" applyProtection="1">
      <protection locked="0"/>
    </xf>
    <xf numFmtId="44" fontId="6" fillId="2" borderId="9" xfId="1" applyFont="1" applyFill="1" applyBorder="1" applyAlignment="1" applyProtection="1">
      <alignment horizontal="center"/>
      <protection locked="0"/>
    </xf>
    <xf numFmtId="0" fontId="4" fillId="0" borderId="0" xfId="0" applyFont="1" applyProtection="1">
      <protection locked="0"/>
    </xf>
    <xf numFmtId="44" fontId="4" fillId="0" borderId="0" xfId="1" applyFont="1" applyProtection="1">
      <protection locked="0"/>
    </xf>
    <xf numFmtId="0" fontId="0" fillId="0" borderId="0" xfId="0" applyProtection="1">
      <protection locked="0"/>
    </xf>
    <xf numFmtId="0" fontId="5" fillId="0" borderId="0" xfId="0" applyFont="1" applyProtection="1">
      <protection locked="0"/>
    </xf>
    <xf numFmtId="9" fontId="4" fillId="0" borderId="0" xfId="0" applyNumberFormat="1" applyFont="1" applyProtection="1">
      <protection locked="0"/>
    </xf>
    <xf numFmtId="2" fontId="4" fillId="0" borderId="0" xfId="0" applyNumberFormat="1" applyFont="1" applyProtection="1">
      <protection locked="0"/>
    </xf>
    <xf numFmtId="44" fontId="4" fillId="0" borderId="0" xfId="0" applyNumberFormat="1" applyFont="1" applyProtection="1">
      <protection locked="0"/>
    </xf>
    <xf numFmtId="1" fontId="4" fillId="0" borderId="0" xfId="0" applyNumberFormat="1" applyFont="1" applyProtection="1">
      <protection locked="0"/>
    </xf>
    <xf numFmtId="1" fontId="0" fillId="0" borderId="0" xfId="0" applyNumberFormat="1" applyProtection="1">
      <protection locked="0"/>
    </xf>
    <xf numFmtId="0" fontId="4" fillId="0" borderId="0" xfId="0" applyFont="1" applyBorder="1" applyProtection="1">
      <protection locked="0"/>
    </xf>
    <xf numFmtId="0" fontId="0" fillId="0" borderId="0" xfId="0" applyAlignment="1">
      <alignment horizontal="center" vertical="center"/>
    </xf>
    <xf numFmtId="1" fontId="0" fillId="0" borderId="0" xfId="0" applyNumberFormat="1" applyBorder="1" applyAlignment="1" applyProtection="1">
      <alignment horizontal="center" vertical="center"/>
      <protection locked="0"/>
    </xf>
    <xf numFmtId="0" fontId="10" fillId="0" borderId="0" xfId="0" applyFont="1"/>
    <xf numFmtId="0" fontId="0" fillId="0" borderId="0" xfId="0" applyAlignment="1">
      <alignment horizontal="center"/>
    </xf>
    <xf numFmtId="0" fontId="11" fillId="4" borderId="21" xfId="0" applyFont="1" applyFill="1" applyBorder="1" applyAlignment="1">
      <alignment vertical="center"/>
    </xf>
    <xf numFmtId="0" fontId="11" fillId="4" borderId="22" xfId="0" applyFont="1" applyFill="1" applyBorder="1" applyAlignment="1">
      <alignment vertical="center"/>
    </xf>
    <xf numFmtId="0" fontId="12" fillId="4" borderId="23" xfId="0" applyFont="1" applyFill="1" applyBorder="1" applyAlignment="1">
      <alignment vertical="center"/>
    </xf>
    <xf numFmtId="0" fontId="11" fillId="4" borderId="24" xfId="0" applyFont="1" applyFill="1" applyBorder="1" applyAlignment="1">
      <alignment vertical="center"/>
    </xf>
    <xf numFmtId="0" fontId="14" fillId="0" borderId="0" xfId="0" applyFont="1" applyAlignment="1">
      <alignment horizontal="left" vertical="center"/>
    </xf>
    <xf numFmtId="0" fontId="15" fillId="0" borderId="0" xfId="0" applyFont="1" applyAlignment="1"/>
    <xf numFmtId="0" fontId="16" fillId="4" borderId="25" xfId="0" applyFont="1" applyFill="1" applyBorder="1" applyAlignment="1">
      <alignment horizontal="left" vertical="center"/>
    </xf>
    <xf numFmtId="0" fontId="16" fillId="4" borderId="26" xfId="0" applyFont="1" applyFill="1" applyBorder="1" applyAlignment="1">
      <alignment horizontal="left" vertical="center"/>
    </xf>
    <xf numFmtId="0" fontId="17" fillId="5" borderId="27" xfId="0" applyFont="1" applyFill="1" applyBorder="1" applyAlignment="1">
      <alignment horizontal="left" vertical="center"/>
    </xf>
    <xf numFmtId="0" fontId="17" fillId="5" borderId="28" xfId="0" applyFont="1" applyFill="1" applyBorder="1" applyAlignment="1">
      <alignment horizontal="left" vertical="center"/>
    </xf>
    <xf numFmtId="0" fontId="18" fillId="5" borderId="11" xfId="0" applyFont="1" applyFill="1" applyBorder="1" applyAlignment="1">
      <alignment horizontal="center" vertical="center"/>
    </xf>
    <xf numFmtId="0" fontId="17" fillId="5" borderId="12" xfId="0" applyFont="1" applyFill="1" applyBorder="1" applyAlignment="1">
      <alignment horizontal="left" vertical="center"/>
    </xf>
    <xf numFmtId="0" fontId="19" fillId="5" borderId="11" xfId="0" applyFont="1" applyFill="1" applyBorder="1" applyAlignment="1">
      <alignment horizontal="center"/>
    </xf>
    <xf numFmtId="0" fontId="21" fillId="5" borderId="11" xfId="0" applyFont="1" applyFill="1" applyBorder="1" applyAlignment="1">
      <alignment vertical="center"/>
    </xf>
    <xf numFmtId="0" fontId="13" fillId="5" borderId="12" xfId="0" applyFont="1" applyFill="1" applyBorder="1" applyAlignment="1">
      <alignment horizontal="left" vertical="center"/>
    </xf>
    <xf numFmtId="0" fontId="22" fillId="0" borderId="0" xfId="0" applyFont="1" applyAlignment="1">
      <alignment horizontal="left" vertical="center"/>
    </xf>
    <xf numFmtId="0" fontId="18" fillId="0" borderId="0" xfId="0" applyFont="1" applyAlignment="1">
      <alignment horizontal="left" vertical="center"/>
    </xf>
    <xf numFmtId="0" fontId="20" fillId="0" borderId="0" xfId="0" applyFont="1" applyAlignment="1">
      <alignment vertical="top"/>
    </xf>
    <xf numFmtId="0" fontId="19" fillId="0" borderId="0" xfId="0" applyFont="1" applyAlignment="1">
      <alignment horizontal="left" vertical="top"/>
    </xf>
    <xf numFmtId="0" fontId="17" fillId="0" borderId="0" xfId="0" applyFont="1" applyAlignment="1">
      <alignment horizontal="left" vertical="top"/>
    </xf>
    <xf numFmtId="0" fontId="17" fillId="0" borderId="0" xfId="0" applyFont="1" applyBorder="1" applyAlignment="1">
      <alignment horizontal="left" vertical="top" wrapText="1"/>
    </xf>
    <xf numFmtId="0" fontId="19" fillId="0" borderId="0" xfId="0" applyFont="1" applyBorder="1" applyAlignment="1">
      <alignment horizontal="left" vertical="top"/>
    </xf>
    <xf numFmtId="0" fontId="23" fillId="0" borderId="0" xfId="0" applyFont="1" applyAlignment="1">
      <alignment horizontal="left" vertical="top"/>
    </xf>
    <xf numFmtId="0" fontId="24" fillId="0" borderId="0" xfId="0" applyFont="1" applyAlignment="1">
      <alignment horizontal="left" vertical="top"/>
    </xf>
    <xf numFmtId="0" fontId="26" fillId="0" borderId="29" xfId="0" applyFont="1" applyBorder="1" applyAlignment="1">
      <alignment vertical="center"/>
    </xf>
    <xf numFmtId="0" fontId="8" fillId="0" borderId="0" xfId="0" applyFont="1" applyAlignment="1">
      <alignment horizontal="center"/>
    </xf>
    <xf numFmtId="0" fontId="17" fillId="0" borderId="0" xfId="0" applyFont="1" applyAlignment="1"/>
    <xf numFmtId="0" fontId="17" fillId="0" borderId="0" xfId="0" applyFont="1" applyAlignment="1">
      <alignment horizontal="left" vertical="top" wrapText="1"/>
    </xf>
    <xf numFmtId="0" fontId="28" fillId="0" borderId="0" xfId="0" applyFont="1" applyAlignment="1"/>
    <xf numFmtId="0" fontId="28" fillId="0" borderId="0" xfId="0" applyFont="1" applyAlignment="1">
      <alignment horizontal="left" vertical="top"/>
    </xf>
    <xf numFmtId="0" fontId="28" fillId="0" borderId="0" xfId="0" applyFont="1"/>
    <xf numFmtId="0" fontId="31" fillId="0" borderId="0" xfId="0" applyFont="1" applyAlignment="1"/>
    <xf numFmtId="0" fontId="32" fillId="0" borderId="0" xfId="0" applyFont="1" applyAlignment="1">
      <alignment horizontal="left" vertical="top"/>
    </xf>
    <xf numFmtId="0" fontId="28" fillId="0" borderId="0" xfId="0" applyFont="1" applyBorder="1"/>
    <xf numFmtId="0" fontId="28" fillId="0" borderId="0" xfId="0" applyFont="1" applyBorder="1" applyAlignment="1"/>
    <xf numFmtId="0" fontId="28" fillId="0" borderId="0" xfId="0" applyFont="1" applyBorder="1" applyAlignment="1">
      <alignment horizontal="left" vertical="top"/>
    </xf>
    <xf numFmtId="0" fontId="28" fillId="0" borderId="0" xfId="0" applyFont="1" applyAlignment="1">
      <alignment horizontal="left"/>
    </xf>
    <xf numFmtId="0" fontId="32" fillId="0" borderId="0" xfId="0" applyFont="1"/>
    <xf numFmtId="0" fontId="0" fillId="0" borderId="0" xfId="0" applyAlignment="1"/>
    <xf numFmtId="0" fontId="2" fillId="0" borderId="0" xfId="0" applyFont="1" applyAlignment="1">
      <alignment vertical="top"/>
    </xf>
    <xf numFmtId="0" fontId="19" fillId="0" borderId="0" xfId="0" applyFont="1" applyAlignment="1">
      <alignment vertical="center"/>
    </xf>
    <xf numFmtId="0" fontId="18" fillId="0" borderId="0" xfId="0" applyNumberFormat="1" applyFont="1"/>
    <xf numFmtId="0" fontId="37" fillId="0" borderId="0" xfId="0" applyNumberFormat="1" applyFont="1"/>
    <xf numFmtId="0" fontId="38" fillId="0" borderId="0" xfId="0" applyNumberFormat="1" applyFont="1"/>
    <xf numFmtId="0" fontId="37" fillId="0" borderId="0" xfId="0" applyNumberFormat="1" applyFont="1" applyBorder="1"/>
    <xf numFmtId="0" fontId="37" fillId="0" borderId="0" xfId="0" applyFont="1"/>
    <xf numFmtId="0" fontId="38" fillId="5" borderId="0" xfId="0" applyFont="1" applyFill="1"/>
    <xf numFmtId="0" fontId="8" fillId="5" borderId="0" xfId="0" applyFont="1" applyFill="1" applyBorder="1"/>
    <xf numFmtId="0" fontId="37" fillId="5" borderId="32" xfId="0" applyFont="1" applyFill="1" applyBorder="1"/>
    <xf numFmtId="0" fontId="37" fillId="5" borderId="35" xfId="0" applyFont="1" applyFill="1" applyBorder="1"/>
    <xf numFmtId="0" fontId="37" fillId="5" borderId="37" xfId="0" applyFont="1" applyFill="1" applyBorder="1"/>
    <xf numFmtId="0" fontId="37" fillId="5" borderId="0" xfId="0" applyFont="1" applyFill="1"/>
    <xf numFmtId="0" fontId="37" fillId="5" borderId="43" xfId="0" applyFont="1" applyFill="1" applyBorder="1"/>
    <xf numFmtId="0" fontId="37" fillId="5" borderId="44" xfId="0" applyFont="1" applyFill="1" applyBorder="1" applyAlignment="1">
      <alignment horizontal="right"/>
    </xf>
    <xf numFmtId="0" fontId="37" fillId="5" borderId="42" xfId="0" applyFont="1" applyFill="1" applyBorder="1" applyAlignment="1">
      <alignment horizontal="right"/>
    </xf>
    <xf numFmtId="0" fontId="37" fillId="5" borderId="33" xfId="0" applyFont="1" applyFill="1" applyBorder="1" applyAlignment="1">
      <alignment horizontal="right"/>
    </xf>
    <xf numFmtId="0" fontId="37" fillId="5" borderId="34" xfId="0" applyFont="1" applyFill="1" applyBorder="1" applyAlignment="1">
      <alignment horizontal="right"/>
    </xf>
    <xf numFmtId="0" fontId="37" fillId="5" borderId="13" xfId="0" applyFont="1" applyFill="1" applyBorder="1" applyAlignment="1">
      <alignment horizontal="right"/>
    </xf>
    <xf numFmtId="0" fontId="37" fillId="5" borderId="14" xfId="0" applyFont="1" applyFill="1" applyBorder="1" applyAlignment="1">
      <alignment horizontal="right"/>
    </xf>
    <xf numFmtId="0" fontId="37" fillId="5" borderId="39" xfId="0" applyFont="1" applyFill="1" applyBorder="1" applyAlignment="1">
      <alignment horizontal="right"/>
    </xf>
    <xf numFmtId="0" fontId="37" fillId="5" borderId="40" xfId="0" applyFont="1" applyFill="1" applyBorder="1" applyAlignment="1">
      <alignment horizontal="right"/>
    </xf>
    <xf numFmtId="165" fontId="37" fillId="5" borderId="0" xfId="0" applyNumberFormat="1" applyFont="1" applyFill="1" applyBorder="1"/>
    <xf numFmtId="165" fontId="37" fillId="5" borderId="36" xfId="0" applyNumberFormat="1" applyFont="1" applyFill="1" applyBorder="1"/>
    <xf numFmtId="165" fontId="8" fillId="5" borderId="0" xfId="0" applyNumberFormat="1" applyFont="1" applyFill="1" applyBorder="1"/>
    <xf numFmtId="165" fontId="8" fillId="5" borderId="36" xfId="0" applyNumberFormat="1" applyFont="1" applyFill="1" applyBorder="1"/>
    <xf numFmtId="165" fontId="37" fillId="5" borderId="38" xfId="0" applyNumberFormat="1" applyFont="1" applyFill="1" applyBorder="1"/>
    <xf numFmtId="165" fontId="37" fillId="5" borderId="39" xfId="0" applyNumberFormat="1" applyFont="1" applyFill="1" applyBorder="1"/>
    <xf numFmtId="165" fontId="37" fillId="5" borderId="40" xfId="0" applyNumberFormat="1" applyFont="1" applyFill="1" applyBorder="1"/>
    <xf numFmtId="165" fontId="37" fillId="5" borderId="41" xfId="0" applyNumberFormat="1" applyFont="1" applyFill="1" applyBorder="1"/>
    <xf numFmtId="165" fontId="37" fillId="5" borderId="11" xfId="0" applyNumberFormat="1" applyFont="1" applyFill="1" applyBorder="1"/>
    <xf numFmtId="165" fontId="37" fillId="5" borderId="12" xfId="0" applyNumberFormat="1" applyFont="1" applyFill="1" applyBorder="1"/>
    <xf numFmtId="165" fontId="37" fillId="5" borderId="48" xfId="0" applyNumberFormat="1" applyFont="1" applyFill="1" applyBorder="1"/>
    <xf numFmtId="165" fontId="37" fillId="5" borderId="49" xfId="0" applyNumberFormat="1" applyFont="1" applyFill="1" applyBorder="1"/>
    <xf numFmtId="165" fontId="37" fillId="5" borderId="50" xfId="0" applyNumberFormat="1" applyFont="1" applyFill="1" applyBorder="1"/>
    <xf numFmtId="165" fontId="37" fillId="5" borderId="51" xfId="0" applyNumberFormat="1" applyFont="1" applyFill="1" applyBorder="1"/>
    <xf numFmtId="165" fontId="37" fillId="0" borderId="47" xfId="0" applyNumberFormat="1" applyFont="1" applyBorder="1"/>
    <xf numFmtId="165" fontId="37" fillId="0" borderId="46" xfId="0" applyNumberFormat="1" applyFont="1" applyBorder="1"/>
    <xf numFmtId="165" fontId="37" fillId="0" borderId="45" xfId="0" applyNumberFormat="1" applyFont="1" applyBorder="1"/>
    <xf numFmtId="0" fontId="23" fillId="0" borderId="0" xfId="0" applyFont="1" applyAlignment="1">
      <alignment horizontal="left"/>
    </xf>
    <xf numFmtId="0" fontId="3" fillId="0" borderId="0" xfId="2" applyFont="1" applyBorder="1" applyAlignment="1"/>
    <xf numFmtId="0" fontId="40" fillId="0" borderId="0" xfId="0" applyFont="1" applyBorder="1" applyAlignment="1"/>
    <xf numFmtId="0" fontId="41" fillId="0" borderId="0" xfId="0" applyFont="1" applyBorder="1" applyAlignment="1">
      <alignment horizontal="right"/>
    </xf>
    <xf numFmtId="0" fontId="42" fillId="0" borderId="0" xfId="2" applyFont="1" applyBorder="1" applyAlignment="1">
      <alignment horizontal="left" vertical="top"/>
    </xf>
    <xf numFmtId="0" fontId="23" fillId="0" borderId="0" xfId="2" applyFont="1" applyBorder="1" applyAlignment="1">
      <alignment horizontal="left" vertical="center"/>
    </xf>
    <xf numFmtId="0" fontId="43" fillId="0" borderId="0" xfId="2" applyFont="1" applyBorder="1" applyAlignment="1">
      <alignment horizontal="right" vertical="top"/>
    </xf>
    <xf numFmtId="0" fontId="19" fillId="0" borderId="0" xfId="2" applyFont="1" applyBorder="1" applyAlignment="1">
      <alignment horizontal="left" vertical="top"/>
    </xf>
    <xf numFmtId="0" fontId="23" fillId="0" borderId="0" xfId="2" applyFont="1" applyBorder="1" applyAlignment="1">
      <alignment horizontal="right" vertical="center"/>
    </xf>
    <xf numFmtId="0" fontId="44" fillId="0" borderId="29" xfId="0" applyFont="1" applyBorder="1"/>
    <xf numFmtId="0" fontId="45" fillId="0" borderId="29" xfId="0" applyFont="1" applyBorder="1"/>
    <xf numFmtId="0" fontId="46" fillId="0" borderId="29" xfId="0" applyFont="1" applyBorder="1"/>
    <xf numFmtId="0" fontId="44" fillId="0" borderId="29" xfId="0" applyFont="1" applyBorder="1" applyAlignment="1">
      <alignment vertical="center"/>
    </xf>
    <xf numFmtId="0" fontId="48" fillId="0" borderId="29" xfId="0" applyFont="1" applyBorder="1" applyAlignment="1">
      <alignment vertical="center"/>
    </xf>
    <xf numFmtId="0" fontId="49" fillId="0" borderId="29" xfId="0" applyFont="1" applyBorder="1" applyAlignment="1">
      <alignment vertical="center"/>
    </xf>
    <xf numFmtId="0" fontId="3" fillId="0" borderId="0" xfId="2" applyFont="1" applyBorder="1" applyAlignment="1">
      <alignment horizontal="left" vertical="top"/>
    </xf>
    <xf numFmtId="0" fontId="0" fillId="0" borderId="0" xfId="0" applyAlignment="1">
      <alignment horizontal="center"/>
    </xf>
    <xf numFmtId="0" fontId="1" fillId="5" borderId="12" xfId="0" applyFont="1" applyFill="1" applyBorder="1" applyAlignment="1">
      <alignment horizontal="left" vertical="center"/>
    </xf>
    <xf numFmtId="0" fontId="1" fillId="5" borderId="11" xfId="0" applyFont="1" applyFill="1" applyBorder="1" applyAlignment="1">
      <alignment horizontal="left" vertical="center"/>
    </xf>
    <xf numFmtId="0" fontId="1" fillId="5" borderId="12" xfId="0" applyFont="1" applyFill="1" applyBorder="1" applyAlignment="1">
      <alignment vertical="center"/>
    </xf>
    <xf numFmtId="0" fontId="1" fillId="5" borderId="11" xfId="0" applyFont="1" applyFill="1" applyBorder="1" applyAlignment="1">
      <alignment vertical="center"/>
    </xf>
    <xf numFmtId="0" fontId="1" fillId="5" borderId="12" xfId="0" applyFont="1" applyFill="1" applyBorder="1" applyAlignment="1">
      <alignment wrapText="1"/>
    </xf>
    <xf numFmtId="0" fontId="1" fillId="5" borderId="13" xfId="0" applyFont="1" applyFill="1" applyBorder="1" applyAlignment="1"/>
    <xf numFmtId="0" fontId="1" fillId="5" borderId="14" xfId="0" applyFont="1" applyFill="1" applyBorder="1" applyAlignment="1"/>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Border="1" applyAlignment="1">
      <alignment horizontal="left" vertical="top"/>
    </xf>
    <xf numFmtId="0" fontId="1" fillId="0" borderId="0" xfId="0" applyFont="1" applyAlignment="1">
      <alignment horizontal="left"/>
    </xf>
    <xf numFmtId="0" fontId="1" fillId="0" borderId="0" xfId="0" applyFont="1" applyAlignment="1">
      <alignment horizontal="left" vertical="center"/>
    </xf>
    <xf numFmtId="0" fontId="1" fillId="0" borderId="0" xfId="0" applyFont="1"/>
    <xf numFmtId="0" fontId="1" fillId="0" borderId="0" xfId="0" applyFont="1" applyAlignment="1"/>
    <xf numFmtId="0" fontId="1" fillId="0" borderId="0" xfId="0" applyFont="1" applyAlignment="1">
      <alignment horizontal="left" vertical="center" wrapText="1"/>
    </xf>
    <xf numFmtId="0" fontId="1" fillId="0" borderId="0" xfId="0" applyFont="1" applyAlignment="1">
      <alignment vertical="center"/>
    </xf>
    <xf numFmtId="0" fontId="1" fillId="0" borderId="0" xfId="0" applyFont="1" applyBorder="1" applyAlignment="1">
      <alignment vertical="center"/>
    </xf>
    <xf numFmtId="0" fontId="1" fillId="0" borderId="0" xfId="2" applyFont="1" applyBorder="1" applyAlignment="1">
      <alignment horizontal="left" vertical="top"/>
    </xf>
    <xf numFmtId="0" fontId="1" fillId="0" borderId="0" xfId="2" applyFont="1" applyBorder="1" applyAlignment="1">
      <alignment horizontal="left" vertical="center"/>
    </xf>
    <xf numFmtId="0" fontId="1" fillId="0" borderId="29" xfId="0" applyFont="1" applyBorder="1" applyAlignment="1"/>
    <xf numFmtId="0" fontId="17" fillId="0" borderId="52" xfId="0" applyFont="1" applyBorder="1" applyAlignment="1">
      <alignment vertical="center" wrapText="1"/>
    </xf>
    <xf numFmtId="0" fontId="17" fillId="0" borderId="53" xfId="0" applyFont="1" applyBorder="1" applyAlignment="1">
      <alignment vertical="center"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1" fillId="0" borderId="0" xfId="0" applyFont="1" applyAlignment="1">
      <alignment horizontal="left" vertical="top" wrapText="1"/>
    </xf>
    <xf numFmtId="0" fontId="13" fillId="5" borderId="30" xfId="0" applyFont="1" applyFill="1" applyBorder="1" applyAlignment="1">
      <alignment vertical="center" wrapText="1"/>
    </xf>
    <xf numFmtId="0" fontId="13" fillId="5" borderId="31" xfId="0" applyFont="1" applyFill="1" applyBorder="1" applyAlignment="1">
      <alignment vertical="center" wrapText="1"/>
    </xf>
    <xf numFmtId="0" fontId="1" fillId="0" borderId="0" xfId="0" applyFont="1" applyAlignment="1">
      <alignment vertical="top" wrapText="1"/>
    </xf>
    <xf numFmtId="0" fontId="17" fillId="0" borderId="15" xfId="0" applyFont="1" applyBorder="1" applyAlignment="1">
      <alignment horizontal="left" vertical="top" wrapText="1"/>
    </xf>
    <xf numFmtId="0" fontId="17" fillId="0" borderId="16" xfId="0" applyFont="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xf>
    <xf numFmtId="0" fontId="0" fillId="0" borderId="0" xfId="0" applyAlignment="1">
      <alignment horizontal="center"/>
    </xf>
    <xf numFmtId="0" fontId="9" fillId="0" borderId="0" xfId="0" applyFont="1" applyAlignment="1">
      <alignment horizontal="center" wrapText="1"/>
    </xf>
    <xf numFmtId="164" fontId="0" fillId="3" borderId="10" xfId="0" applyNumberFormat="1" applyFill="1" applyBorder="1" applyAlignment="1">
      <alignment horizontal="center"/>
    </xf>
    <xf numFmtId="44" fontId="0" fillId="0" borderId="0" xfId="0" applyNumberFormat="1"/>
    <xf numFmtId="0" fontId="0" fillId="0" borderId="0" xfId="0" pivotButton="1"/>
    <xf numFmtId="0" fontId="0" fillId="0" borderId="0" xfId="0" applyNumberFormat="1"/>
    <xf numFmtId="0" fontId="0" fillId="0" borderId="0" xfId="0" applyAlignment="1">
      <alignment horizontal="left"/>
    </xf>
  </cellXfs>
  <cellStyles count="3">
    <cellStyle name="Currency" xfId="1" builtinId="4"/>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[D-Dala-202-141118-Task2-2.xlsx]Diamnod sinks sold!PivotTable1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Diamond</a:t>
            </a:r>
            <a:r>
              <a:rPr lang="en-US" baseline="0"/>
              <a:t> sink sales</a:t>
            </a:r>
          </a:p>
          <a:p>
            <a:pPr>
              <a:defRPr/>
            </a:pPr>
            <a:endParaRPr lang="en-US"/>
          </a:p>
        </c:rich>
      </c:tx>
      <c:layout>
        <c:manualLayout>
          <c:xMode val="edge"/>
          <c:yMode val="edge"/>
          <c:x val="0.38138888888888889"/>
          <c:y val="0.210921551472732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tx1"/>
          </a:solidFill>
          <a:ln>
            <a:noFill/>
          </a:ln>
          <a:effectLst/>
        </c:spPr>
      </c:pivotFmt>
      <c:pivotFmt>
        <c:idx val="2"/>
        <c:spPr>
          <a:solidFill>
            <a:srgbClr val="FF0000"/>
          </a:solidFill>
          <a:ln>
            <a:noFill/>
          </a:ln>
          <a:effectLst/>
        </c:spPr>
      </c:pivotFmt>
    </c:pivotFmts>
    <c:plotArea>
      <c:layout/>
      <c:barChart>
        <c:barDir val="col"/>
        <c:grouping val="clustered"/>
        <c:varyColors val="0"/>
        <c:ser>
          <c:idx val="0"/>
          <c:order val="0"/>
          <c:tx>
            <c:strRef>
              <c:f>'Diamnod sinks sold'!$B$3</c:f>
              <c:strCache>
                <c:ptCount val="1"/>
                <c:pt idx="0">
                  <c:v>Total</c:v>
                </c:pt>
              </c:strCache>
            </c:strRef>
          </c:tx>
          <c:spPr>
            <a:solidFill>
              <a:schemeClr val="accent1"/>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2-70D8-4A51-90C9-423D6356FDAA}"/>
              </c:ext>
            </c:extLst>
          </c:dPt>
          <c:dPt>
            <c:idx val="2"/>
            <c:invertIfNegative val="0"/>
            <c:bubble3D val="0"/>
            <c:spPr>
              <a:solidFill>
                <a:schemeClr val="tx1"/>
              </a:solidFill>
              <a:ln>
                <a:noFill/>
              </a:ln>
              <a:effectLst/>
            </c:spPr>
            <c:extLst>
              <c:ext xmlns:c16="http://schemas.microsoft.com/office/drawing/2014/chart" uri="{C3380CC4-5D6E-409C-BE32-E72D297353CC}">
                <c16:uniqueId val="{00000001-70D8-4A51-90C9-423D6356FDAA}"/>
              </c:ext>
            </c:extLst>
          </c:dPt>
          <c:cat>
            <c:strRef>
              <c:f>'Diamnod sinks sold'!$A$4:$A$10</c:f>
              <c:strCache>
                <c:ptCount val="6"/>
                <c:pt idx="0">
                  <c:v>July</c:v>
                </c:pt>
                <c:pt idx="1">
                  <c:v>August</c:v>
                </c:pt>
                <c:pt idx="2">
                  <c:v>September</c:v>
                </c:pt>
                <c:pt idx="3">
                  <c:v>October</c:v>
                </c:pt>
                <c:pt idx="4">
                  <c:v>November</c:v>
                </c:pt>
                <c:pt idx="5">
                  <c:v>December</c:v>
                </c:pt>
              </c:strCache>
            </c:strRef>
          </c:cat>
          <c:val>
            <c:numRef>
              <c:f>'Diamnod sinks sold'!$B$4:$B$10</c:f>
              <c:numCache>
                <c:formatCode>General</c:formatCode>
                <c:ptCount val="6"/>
                <c:pt idx="0">
                  <c:v>227</c:v>
                </c:pt>
                <c:pt idx="1">
                  <c:v>197</c:v>
                </c:pt>
                <c:pt idx="2">
                  <c:v>253</c:v>
                </c:pt>
                <c:pt idx="3">
                  <c:v>243</c:v>
                </c:pt>
                <c:pt idx="4">
                  <c:v>220</c:v>
                </c:pt>
                <c:pt idx="5">
                  <c:v>219</c:v>
                </c:pt>
              </c:numCache>
            </c:numRef>
          </c:val>
          <c:extLst>
            <c:ext xmlns:c16="http://schemas.microsoft.com/office/drawing/2014/chart" uri="{C3380CC4-5D6E-409C-BE32-E72D297353CC}">
              <c16:uniqueId val="{00000000-70D8-4A51-90C9-423D6356FDAA}"/>
            </c:ext>
          </c:extLst>
        </c:ser>
        <c:dLbls>
          <c:showLegendKey val="0"/>
          <c:showVal val="0"/>
          <c:showCatName val="0"/>
          <c:showSerName val="0"/>
          <c:showPercent val="0"/>
          <c:showBubbleSize val="0"/>
        </c:dLbls>
        <c:gapWidth val="219"/>
        <c:overlap val="-27"/>
        <c:axId val="436419304"/>
        <c:axId val="436414712"/>
      </c:barChart>
      <c:catAx>
        <c:axId val="436419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14712"/>
        <c:crosses val="autoZero"/>
        <c:auto val="1"/>
        <c:lblAlgn val="ctr"/>
        <c:lblOffset val="100"/>
        <c:noMultiLvlLbl val="0"/>
      </c:catAx>
      <c:valAx>
        <c:axId val="436414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19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6562725</xdr:colOff>
      <xdr:row>0</xdr:row>
      <xdr:rowOff>66675</xdr:rowOff>
    </xdr:from>
    <xdr:to>
      <xdr:col>7</xdr:col>
      <xdr:colOff>66675</xdr:colOff>
      <xdr:row>0</xdr:row>
      <xdr:rowOff>990600</xdr:rowOff>
    </xdr:to>
    <xdr:pic>
      <xdr:nvPicPr>
        <xdr:cNvPr id="2073" name="Picture 1">
          <a:extLst>
            <a:ext uri="{FF2B5EF4-FFF2-40B4-BE49-F238E27FC236}">
              <a16:creationId xmlns:a16="http://schemas.microsoft.com/office/drawing/2014/main" id="{00000000-0008-0000-0000-000019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15225" y="66675"/>
          <a:ext cx="265747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2</xdr:col>
      <xdr:colOff>714375</xdr:colOff>
      <xdr:row>0</xdr:row>
      <xdr:rowOff>723900</xdr:rowOff>
    </xdr:to>
    <xdr:pic>
      <xdr:nvPicPr>
        <xdr:cNvPr id="8" name="Picture 6" descr="Description: Description: AAT Logo RGB">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9600" y="0"/>
          <a:ext cx="10572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84455</xdr:colOff>
      <xdr:row>38</xdr:row>
      <xdr:rowOff>51435</xdr:rowOff>
    </xdr:from>
    <xdr:to>
      <xdr:col>3</xdr:col>
      <xdr:colOff>74930</xdr:colOff>
      <xdr:row>38</xdr:row>
      <xdr:rowOff>51435</xdr:rowOff>
    </xdr:to>
    <xdr:cxnSp macro="">
      <xdr:nvCxnSpPr>
        <xdr:cNvPr id="10" name="Straight Connector 9">
          <a:extLst>
            <a:ext uri="{FF2B5EF4-FFF2-40B4-BE49-F238E27FC236}">
              <a16:creationId xmlns:a16="http://schemas.microsoft.com/office/drawing/2014/main" id="{00000000-0008-0000-0000-00000A000000}"/>
            </a:ext>
          </a:extLst>
        </xdr:cNvPr>
        <xdr:cNvCxnSpPr/>
      </xdr:nvCxnSpPr>
      <xdr:spPr>
        <a:xfrm flipV="1">
          <a:off x="694055" y="11259185"/>
          <a:ext cx="7051675"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xdr:colOff>
      <xdr:row>52</xdr:row>
      <xdr:rowOff>66675</xdr:rowOff>
    </xdr:from>
    <xdr:to>
      <xdr:col>2</xdr:col>
      <xdr:colOff>8039100</xdr:colOff>
      <xdr:row>52</xdr:row>
      <xdr:rowOff>76200</xdr:rowOff>
    </xdr:to>
    <xdr:cxnSp macro="">
      <xdr:nvCxnSpPr>
        <xdr:cNvPr id="7" name="Straight Connector 6">
          <a:extLst>
            <a:ext uri="{FF2B5EF4-FFF2-40B4-BE49-F238E27FC236}">
              <a16:creationId xmlns:a16="http://schemas.microsoft.com/office/drawing/2014/main" id="{00000000-0008-0000-0000-000007000000}"/>
            </a:ext>
          </a:extLst>
        </xdr:cNvPr>
        <xdr:cNvCxnSpPr/>
      </xdr:nvCxnSpPr>
      <xdr:spPr>
        <a:xfrm flipV="1">
          <a:off x="619125" y="13582650"/>
          <a:ext cx="8372475" cy="9525"/>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552450</xdr:colOff>
      <xdr:row>46</xdr:row>
      <xdr:rowOff>69850</xdr:rowOff>
    </xdr:from>
    <xdr:to>
      <xdr:col>2</xdr:col>
      <xdr:colOff>6651625</xdr:colOff>
      <xdr:row>46</xdr:row>
      <xdr:rowOff>69850</xdr:rowOff>
    </xdr:to>
    <xdr:cxnSp macro="">
      <xdr:nvCxnSpPr>
        <xdr:cNvPr id="11" name="Straight Connector 10">
          <a:extLst>
            <a:ext uri="{FF2B5EF4-FFF2-40B4-BE49-F238E27FC236}">
              <a16:creationId xmlns:a16="http://schemas.microsoft.com/office/drawing/2014/main" id="{00000000-0008-0000-0000-00000B000000}"/>
            </a:ext>
          </a:extLst>
        </xdr:cNvPr>
        <xdr:cNvCxnSpPr/>
      </xdr:nvCxnSpPr>
      <xdr:spPr>
        <a:xfrm flipV="1">
          <a:off x="552450" y="13112750"/>
          <a:ext cx="7051675" cy="0"/>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70</xdr:row>
      <xdr:rowOff>0</xdr:rowOff>
    </xdr:from>
    <xdr:to>
      <xdr:col>2</xdr:col>
      <xdr:colOff>613996</xdr:colOff>
      <xdr:row>73</xdr:row>
      <xdr:rowOff>19050</xdr:rowOff>
    </xdr:to>
    <xdr:pic>
      <xdr:nvPicPr>
        <xdr:cNvPr id="9" name="Picture 6" descr="Description: Description: AAT Logo RGB">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9600" y="19069050"/>
          <a:ext cx="956896"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3857625</xdr:colOff>
      <xdr:row>70</xdr:row>
      <xdr:rowOff>28575</xdr:rowOff>
    </xdr:from>
    <xdr:to>
      <xdr:col>4</xdr:col>
      <xdr:colOff>76200</xdr:colOff>
      <xdr:row>105</xdr:row>
      <xdr:rowOff>76200</xdr:rowOff>
    </xdr:to>
    <xdr:sp macro="" textlink="">
      <xdr:nvSpPr>
        <xdr:cNvPr id="12" name="Rectangle 11">
          <a:extLst>
            <a:ext uri="{FF2B5EF4-FFF2-40B4-BE49-F238E27FC236}">
              <a16:creationId xmlns:a16="http://schemas.microsoft.com/office/drawing/2014/main" id="{00000000-0008-0000-0000-00000C000000}"/>
            </a:ext>
          </a:extLst>
        </xdr:cNvPr>
        <xdr:cNvSpPr>
          <a:spLocks noChangeArrowheads="1"/>
        </xdr:cNvSpPr>
      </xdr:nvSpPr>
      <xdr:spPr bwMode="auto">
        <a:xfrm>
          <a:off x="4810125" y="19097625"/>
          <a:ext cx="3724275" cy="6734175"/>
        </a:xfrm>
        <a:prstGeom prst="rect">
          <a:avLst/>
        </a:prstGeom>
        <a:solidFill>
          <a:srgbClr val="00AB4E"/>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19050</xdr:colOff>
      <xdr:row>101</xdr:row>
      <xdr:rowOff>19050</xdr:rowOff>
    </xdr:from>
    <xdr:to>
      <xdr:col>2</xdr:col>
      <xdr:colOff>657225</xdr:colOff>
      <xdr:row>104</xdr:row>
      <xdr:rowOff>133350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333375</xdr:colOff>
      <xdr:row>4</xdr:row>
      <xdr:rowOff>152400</xdr:rowOff>
    </xdr:from>
    <xdr:to>
      <xdr:col>11</xdr:col>
      <xdr:colOff>28575</xdr:colOff>
      <xdr:row>19</xdr:row>
      <xdr:rowOff>38100</xdr:rowOff>
    </xdr:to>
    <xdr:graphicFrame macro="">
      <xdr:nvGraphicFramePr>
        <xdr:cNvPr id="2" name="Chart 1">
          <a:extLst>
            <a:ext uri="{FF2B5EF4-FFF2-40B4-BE49-F238E27FC236}">
              <a16:creationId xmlns:a16="http://schemas.microsoft.com/office/drawing/2014/main" id="{8573D03D-E25B-479F-B6E1-E88220A2F7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362143</xdr:colOff>
      <xdr:row>0</xdr:row>
      <xdr:rowOff>0</xdr:rowOff>
    </xdr:from>
    <xdr:to>
      <xdr:col>13</xdr:col>
      <xdr:colOff>679257</xdr:colOff>
      <xdr:row>4</xdr:row>
      <xdr:rowOff>123728</xdr:rowOff>
    </xdr:to>
    <xdr:pic>
      <xdr:nvPicPr>
        <xdr:cNvPr id="3093" name="Picture 1">
          <a:extLst>
            <a:ext uri="{FF2B5EF4-FFF2-40B4-BE49-F238E27FC236}">
              <a16:creationId xmlns:a16="http://schemas.microsoft.com/office/drawing/2014/main" id="{00000000-0008-0000-0100-000015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5658" y="0"/>
          <a:ext cx="2764751" cy="8876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247650</xdr:colOff>
      <xdr:row>0</xdr:row>
      <xdr:rowOff>47625</xdr:rowOff>
    </xdr:from>
    <xdr:to>
      <xdr:col>13</xdr:col>
      <xdr:colOff>561975</xdr:colOff>
      <xdr:row>4</xdr:row>
      <xdr:rowOff>152400</xdr:rowOff>
    </xdr:to>
    <xdr:pic>
      <xdr:nvPicPr>
        <xdr:cNvPr id="4117" name="Picture 1">
          <a:extLst>
            <a:ext uri="{FF2B5EF4-FFF2-40B4-BE49-F238E27FC236}">
              <a16:creationId xmlns:a16="http://schemas.microsoft.com/office/drawing/2014/main" id="{00000000-0008-0000-0200-0000151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91450" y="47625"/>
          <a:ext cx="2676525"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17</xdr:col>
      <xdr:colOff>0</xdr:colOff>
      <xdr:row>0</xdr:row>
      <xdr:rowOff>0</xdr:rowOff>
    </xdr:from>
    <xdr:to>
      <xdr:col>21</xdr:col>
      <xdr:colOff>308168</xdr:colOff>
      <xdr:row>4</xdr:row>
      <xdr:rowOff>135717</xdr:rowOff>
    </xdr:to>
    <xdr:pic>
      <xdr:nvPicPr>
        <xdr:cNvPr id="6" name="Picture 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63200" y="0"/>
          <a:ext cx="2746568" cy="9129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xdr:row>
      <xdr:rowOff>0</xdr:rowOff>
    </xdr:from>
    <xdr:to>
      <xdr:col>21</xdr:col>
      <xdr:colOff>207924</xdr:colOff>
      <xdr:row>39</xdr:row>
      <xdr:rowOff>56236</xdr:rowOff>
    </xdr:to>
    <xdr:pic>
      <xdr:nvPicPr>
        <xdr:cNvPr id="2" name="Picture 1">
          <a:extLst>
            <a:ext uri="{FF2B5EF4-FFF2-40B4-BE49-F238E27FC236}">
              <a16:creationId xmlns:a16="http://schemas.microsoft.com/office/drawing/2014/main" id="{565C6CEB-D203-406E-A8CB-5DAB0A4AA5ED}"/>
            </a:ext>
          </a:extLst>
        </xdr:cNvPr>
        <xdr:cNvPicPr>
          <a:picLocks noChangeAspect="1"/>
        </xdr:cNvPicPr>
      </xdr:nvPicPr>
      <xdr:blipFill>
        <a:blip xmlns:r="http://schemas.openxmlformats.org/officeDocument/2006/relationships" r:embed="rId2"/>
        <a:stretch>
          <a:fillRect/>
        </a:stretch>
      </xdr:blipFill>
      <xdr:spPr>
        <a:xfrm>
          <a:off x="0" y="238125"/>
          <a:ext cx="13009524" cy="731428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anaD11" refreshedDate="43418.810525347224" createdVersion="6" refreshedVersion="6" minRefreshableVersion="3" recordCount="384" xr:uid="{A34C7767-9A44-45BF-AFB1-A755B758A1D4}">
  <cacheSource type="worksheet">
    <worksheetSource ref="A6:I390" sheet="Invoices"/>
  </cacheSource>
  <cacheFields count="9">
    <cacheField name="Type" numFmtId="2">
      <sharedItems count="5">
        <s v="Jade"/>
        <s v="Emerald"/>
        <s v="Diamond"/>
        <s v="Quartz"/>
        <s v="Pearl"/>
      </sharedItems>
    </cacheField>
    <cacheField name="Description" numFmtId="2">
      <sharedItems/>
    </cacheField>
    <cacheField name="Item No" numFmtId="1">
      <sharedItems containsSemiMixedTypes="0" containsString="0" containsNumber="1" containsInteger="1" minValue="15874" maxValue="35789"/>
    </cacheField>
    <cacheField name="Quantity Sold" numFmtId="1">
      <sharedItems containsSemiMixedTypes="0" containsString="0" containsNumber="1" containsInteger="1" minValue="5" maxValue="49"/>
    </cacheField>
    <cacheField name="When" numFmtId="2">
      <sharedItems count="6">
        <s v="July"/>
        <s v="August"/>
        <s v="September"/>
        <s v="October"/>
        <s v="November"/>
        <s v="December"/>
      </sharedItems>
    </cacheField>
    <cacheField name="Where" numFmtId="2">
      <sharedItems/>
    </cacheField>
    <cacheField name="Invoice No" numFmtId="1">
      <sharedItems containsSemiMixedTypes="0" containsString="0" containsNumber="1" containsInteger="1" minValue="281714" maxValue="282097"/>
    </cacheField>
    <cacheField name="Net Sales" numFmtId="44">
      <sharedItems containsSemiMixedTypes="0" containsString="0" containsNumber="1" containsInteger="1" minValue="640" maxValue="9702"/>
    </cacheField>
    <cacheField name="Gross Sales" numFmtId="44">
      <sharedItems containsSemiMixedTypes="0" containsString="0" containsNumber="1" minValue="768" maxValue="11642.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4">
  <r>
    <x v="0"/>
    <s v="1 Bowl &amp; drainer"/>
    <n v="35698"/>
    <n v="46"/>
    <x v="0"/>
    <s v="Internet"/>
    <n v="281762"/>
    <n v="5842"/>
    <n v="7010.4"/>
  </r>
  <r>
    <x v="0"/>
    <s v="1 Bowl &amp; drainer"/>
    <n v="35698"/>
    <n v="47"/>
    <x v="0"/>
    <s v="Direct"/>
    <n v="281763"/>
    <n v="5969"/>
    <n v="7162.8"/>
  </r>
  <r>
    <x v="0"/>
    <s v="1 Bowl &amp; drainer"/>
    <n v="35698"/>
    <n v="34"/>
    <x v="0"/>
    <s v="Jones &amp; Co"/>
    <n v="281764"/>
    <n v="4318"/>
    <n v="5181.6000000000004"/>
  </r>
  <r>
    <x v="0"/>
    <s v="1 Bowl &amp; drainer"/>
    <n v="35698"/>
    <n v="42"/>
    <x v="0"/>
    <s v="Elders"/>
    <n v="281765"/>
    <n v="5334"/>
    <n v="6400.8"/>
  </r>
  <r>
    <x v="0"/>
    <s v="1 Bowl &amp; drainer"/>
    <n v="35698"/>
    <n v="11"/>
    <x v="0"/>
    <s v="Brinks"/>
    <n v="281766"/>
    <n v="1397"/>
    <n v="1676.4"/>
  </r>
  <r>
    <x v="0"/>
    <s v="1 Bowl &amp; drainer"/>
    <n v="35698"/>
    <n v="44"/>
    <x v="0"/>
    <s v="Ables"/>
    <n v="281767"/>
    <n v="5588"/>
    <n v="6705.6"/>
  </r>
  <r>
    <x v="0"/>
    <s v="1 Bowl &amp; drainer"/>
    <n v="35698"/>
    <n v="39"/>
    <x v="0"/>
    <s v="Elways"/>
    <n v="281768"/>
    <n v="4953"/>
    <n v="5943.6"/>
  </r>
  <r>
    <x v="0"/>
    <s v="1 Bowl &amp; drainer"/>
    <n v="35698"/>
    <n v="43"/>
    <x v="0"/>
    <s v="Zeebras"/>
    <n v="281769"/>
    <n v="5461"/>
    <n v="6553.2"/>
  </r>
  <r>
    <x v="1"/>
    <s v="1 Bowl reversible drainer"/>
    <n v="28654"/>
    <n v="13"/>
    <x v="0"/>
    <s v="Internet"/>
    <n v="281722"/>
    <n v="1612"/>
    <n v="1934.4"/>
  </r>
  <r>
    <x v="1"/>
    <s v="1 Bowl reversible drainer"/>
    <n v="28654"/>
    <n v="12"/>
    <x v="0"/>
    <s v="Direct"/>
    <n v="281723"/>
    <n v="1488"/>
    <n v="1785.6"/>
  </r>
  <r>
    <x v="1"/>
    <s v="1 Bowl reversible drainer"/>
    <n v="28654"/>
    <n v="6"/>
    <x v="0"/>
    <s v="Jones &amp; Co"/>
    <n v="281724"/>
    <n v="744"/>
    <n v="892.8"/>
  </r>
  <r>
    <x v="1"/>
    <s v="1 Bowl reversible drainer"/>
    <n v="28654"/>
    <n v="49"/>
    <x v="0"/>
    <s v="Elders"/>
    <n v="281725"/>
    <n v="6076"/>
    <n v="7291.2"/>
  </r>
  <r>
    <x v="1"/>
    <s v="1 Bowl reversible drainer"/>
    <n v="28654"/>
    <n v="12"/>
    <x v="0"/>
    <s v="Brinks"/>
    <n v="281726"/>
    <n v="1488"/>
    <n v="1785.6"/>
  </r>
  <r>
    <x v="1"/>
    <s v="1 Bowl reversible drainer"/>
    <n v="28654"/>
    <n v="11"/>
    <x v="0"/>
    <s v="Ables"/>
    <n v="281727"/>
    <n v="1364"/>
    <n v="1636.8"/>
  </r>
  <r>
    <x v="1"/>
    <s v="1 Bowl reversible drainer"/>
    <n v="28654"/>
    <n v="39"/>
    <x v="0"/>
    <s v="Elways"/>
    <n v="281728"/>
    <n v="4836"/>
    <n v="5803.2"/>
  </r>
  <r>
    <x v="1"/>
    <s v="1 Bowl reversible drainer"/>
    <n v="28654"/>
    <n v="8"/>
    <x v="0"/>
    <s v="Zeebras"/>
    <n v="281729"/>
    <n v="992"/>
    <n v="1190.4000000000001"/>
  </r>
  <r>
    <x v="2"/>
    <s v="1 cubic bowl &amp; drainer"/>
    <n v="28457"/>
    <n v="37"/>
    <x v="0"/>
    <s v="Internet"/>
    <n v="281730"/>
    <n v="6105"/>
    <n v="7326"/>
  </r>
  <r>
    <x v="2"/>
    <s v="1 cubic bowl &amp; drainer"/>
    <n v="28457"/>
    <n v="15"/>
    <x v="0"/>
    <s v="Direct"/>
    <n v="281731"/>
    <n v="2475"/>
    <n v="2970"/>
  </r>
  <r>
    <x v="2"/>
    <s v="1 cubic bowl &amp; drainer"/>
    <n v="28457"/>
    <n v="48"/>
    <x v="0"/>
    <s v="Jones &amp; Co"/>
    <n v="281732"/>
    <n v="7920"/>
    <n v="9504"/>
  </r>
  <r>
    <x v="2"/>
    <s v="1 cubic bowl &amp; drainer"/>
    <n v="28457"/>
    <n v="24"/>
    <x v="0"/>
    <s v="Elders"/>
    <n v="281733"/>
    <n v="3960"/>
    <n v="4752"/>
  </r>
  <r>
    <x v="2"/>
    <s v="1 cubic bowl &amp; drainer"/>
    <n v="28457"/>
    <n v="16"/>
    <x v="0"/>
    <s v="Brinks"/>
    <n v="281734"/>
    <n v="2640"/>
    <n v="3168"/>
  </r>
  <r>
    <x v="2"/>
    <s v="1 cubic bowl &amp; drainer"/>
    <n v="28457"/>
    <n v="25"/>
    <x v="0"/>
    <s v="Ables"/>
    <n v="281735"/>
    <n v="4125"/>
    <n v="4950"/>
  </r>
  <r>
    <x v="2"/>
    <s v="1 cubic bowl &amp; drainer"/>
    <n v="28457"/>
    <n v="37"/>
    <x v="0"/>
    <s v="Elways"/>
    <n v="281736"/>
    <n v="6105"/>
    <n v="7326"/>
  </r>
  <r>
    <x v="2"/>
    <s v="1 cubic bowl &amp; drainer"/>
    <n v="28457"/>
    <n v="25"/>
    <x v="0"/>
    <s v="Zeebras"/>
    <n v="281737"/>
    <n v="4125"/>
    <n v="4950"/>
  </r>
  <r>
    <x v="3"/>
    <s v="1 square reversible"/>
    <n v="28791"/>
    <n v="48"/>
    <x v="0"/>
    <s v="Internet"/>
    <n v="281746"/>
    <n v="6528"/>
    <n v="7833.6"/>
  </r>
  <r>
    <x v="3"/>
    <s v="1 square reversible"/>
    <n v="28791"/>
    <n v="15"/>
    <x v="0"/>
    <s v="Direct"/>
    <n v="281747"/>
    <n v="2040"/>
    <n v="2448"/>
  </r>
  <r>
    <x v="3"/>
    <s v="1 square reversible"/>
    <n v="28791"/>
    <n v="30"/>
    <x v="0"/>
    <s v="Jones &amp; Co"/>
    <n v="281748"/>
    <n v="4080"/>
    <n v="4896"/>
  </r>
  <r>
    <x v="3"/>
    <s v="1 square reversible"/>
    <n v="28791"/>
    <n v="21"/>
    <x v="0"/>
    <s v="Elders"/>
    <n v="281749"/>
    <n v="2856"/>
    <n v="3427.2"/>
  </r>
  <r>
    <x v="3"/>
    <s v="1 square reversible"/>
    <n v="28791"/>
    <n v="43"/>
    <x v="0"/>
    <s v="Brinks"/>
    <n v="281750"/>
    <n v="5848"/>
    <n v="7017.6"/>
  </r>
  <r>
    <x v="3"/>
    <s v="1 square reversible"/>
    <n v="28791"/>
    <n v="8"/>
    <x v="0"/>
    <s v="Ables"/>
    <n v="281751"/>
    <n v="1088"/>
    <n v="1305.5999999999999"/>
  </r>
  <r>
    <x v="3"/>
    <s v="1 square reversible"/>
    <n v="28791"/>
    <n v="38"/>
    <x v="0"/>
    <s v="Elways"/>
    <n v="281752"/>
    <n v="5168"/>
    <n v="6201.6"/>
  </r>
  <r>
    <x v="3"/>
    <s v="1 square reversible"/>
    <n v="28791"/>
    <n v="28"/>
    <x v="0"/>
    <s v="Zeebras"/>
    <n v="281753"/>
    <n v="3808"/>
    <n v="4569.6000000000004"/>
  </r>
  <r>
    <x v="0"/>
    <s v="1.5 Bowl &amp; drainer"/>
    <n v="26221"/>
    <n v="21"/>
    <x v="0"/>
    <s v="Internet"/>
    <n v="281714"/>
    <n v="3045"/>
    <n v="3654"/>
  </r>
  <r>
    <x v="0"/>
    <s v="1.5 Bowl &amp; drainer"/>
    <n v="26221"/>
    <n v="29"/>
    <x v="0"/>
    <s v="Direct"/>
    <n v="281715"/>
    <n v="4205"/>
    <n v="5046"/>
  </r>
  <r>
    <x v="0"/>
    <s v="1.5 Bowl &amp; drainer"/>
    <n v="26221"/>
    <n v="31"/>
    <x v="0"/>
    <s v="Jones &amp; Co"/>
    <n v="281716"/>
    <n v="4495"/>
    <n v="5394"/>
  </r>
  <r>
    <x v="0"/>
    <s v="1.5 Bowl &amp; drainer"/>
    <n v="26221"/>
    <n v="49"/>
    <x v="0"/>
    <s v="Elders"/>
    <n v="281717"/>
    <n v="7105"/>
    <n v="8526"/>
  </r>
  <r>
    <x v="0"/>
    <s v="1.5 Bowl &amp; drainer"/>
    <n v="26221"/>
    <n v="29"/>
    <x v="0"/>
    <s v="Brinks"/>
    <n v="281718"/>
    <n v="4205"/>
    <n v="5046"/>
  </r>
  <r>
    <x v="0"/>
    <s v="1.5 Bowl &amp; drainer"/>
    <n v="26221"/>
    <n v="49"/>
    <x v="0"/>
    <s v="Ables"/>
    <n v="281719"/>
    <n v="7105"/>
    <n v="8526"/>
  </r>
  <r>
    <x v="0"/>
    <s v="1.5 Bowl &amp; drainer"/>
    <n v="26221"/>
    <n v="7"/>
    <x v="0"/>
    <s v="Elways"/>
    <n v="281720"/>
    <n v="1015"/>
    <n v="1218"/>
  </r>
  <r>
    <x v="0"/>
    <s v="1.5 Bowl &amp; drainer"/>
    <n v="26221"/>
    <n v="46"/>
    <x v="0"/>
    <s v="Zeebras"/>
    <n v="281721"/>
    <n v="6670"/>
    <n v="8004"/>
  </r>
  <r>
    <x v="1"/>
    <s v="1.5 Bowl reversible drainer"/>
    <n v="27894"/>
    <n v="38"/>
    <x v="0"/>
    <s v="Internet"/>
    <n v="281770"/>
    <n v="6840"/>
    <n v="8208"/>
  </r>
  <r>
    <x v="1"/>
    <s v="1.5 Bowl reversible drainer"/>
    <n v="27894"/>
    <n v="47"/>
    <x v="0"/>
    <s v="Direct"/>
    <n v="281771"/>
    <n v="8460"/>
    <n v="10152"/>
  </r>
  <r>
    <x v="1"/>
    <s v="1.5 Bowl reversible drainer"/>
    <n v="27894"/>
    <n v="30"/>
    <x v="0"/>
    <s v="Jones &amp; Co"/>
    <n v="281772"/>
    <n v="5400"/>
    <n v="6480"/>
  </r>
  <r>
    <x v="1"/>
    <s v="1.5 Bowl reversible drainer"/>
    <n v="27894"/>
    <n v="49"/>
    <x v="0"/>
    <s v="Elders"/>
    <n v="281773"/>
    <n v="8820"/>
    <n v="10584"/>
  </r>
  <r>
    <x v="1"/>
    <s v="1.5 Bowl reversible drainer"/>
    <n v="27894"/>
    <n v="32"/>
    <x v="0"/>
    <s v="Brinks"/>
    <n v="281774"/>
    <n v="5760"/>
    <n v="6912"/>
  </r>
  <r>
    <x v="1"/>
    <s v="1.5 Bowl reversible drainer"/>
    <n v="27894"/>
    <n v="49"/>
    <x v="0"/>
    <s v="Ables"/>
    <n v="281775"/>
    <n v="8820"/>
    <n v="10584"/>
  </r>
  <r>
    <x v="1"/>
    <s v="1.5 Bowl reversible drainer"/>
    <n v="27894"/>
    <n v="13"/>
    <x v="0"/>
    <s v="Elways"/>
    <n v="281776"/>
    <n v="2340"/>
    <n v="2808"/>
  </r>
  <r>
    <x v="1"/>
    <s v="1.5 Bowl reversible drainer"/>
    <n v="27894"/>
    <n v="5"/>
    <x v="0"/>
    <s v="Zeebras"/>
    <n v="281777"/>
    <n v="900"/>
    <n v="1080"/>
  </r>
  <r>
    <x v="4"/>
    <s v="1.5 reversible oval"/>
    <n v="35789"/>
    <n v="26"/>
    <x v="0"/>
    <s v="Internet"/>
    <n v="281738"/>
    <n v="5148"/>
    <n v="6177.6"/>
  </r>
  <r>
    <x v="4"/>
    <s v="1.5 reversible oval"/>
    <n v="35789"/>
    <n v="39"/>
    <x v="0"/>
    <s v="Direct"/>
    <n v="281739"/>
    <n v="7722"/>
    <n v="9266.4"/>
  </r>
  <r>
    <x v="4"/>
    <s v="1.5 reversible oval"/>
    <n v="35789"/>
    <n v="26"/>
    <x v="0"/>
    <s v="Jones &amp; Co"/>
    <n v="281740"/>
    <n v="5148"/>
    <n v="6177.6"/>
  </r>
  <r>
    <x v="4"/>
    <s v="1.5 reversible oval"/>
    <n v="35789"/>
    <n v="41"/>
    <x v="0"/>
    <s v="Elders"/>
    <n v="281741"/>
    <n v="8118"/>
    <n v="9741.6"/>
  </r>
  <r>
    <x v="4"/>
    <s v="1.5 reversible oval"/>
    <n v="35789"/>
    <n v="11"/>
    <x v="0"/>
    <s v="Brinks"/>
    <n v="281742"/>
    <n v="2178"/>
    <n v="2613.6"/>
  </r>
  <r>
    <x v="4"/>
    <s v="1.5 reversible oval"/>
    <n v="35789"/>
    <n v="46"/>
    <x v="0"/>
    <s v="Ables"/>
    <n v="281743"/>
    <n v="9108"/>
    <n v="10929.6"/>
  </r>
  <r>
    <x v="4"/>
    <s v="1.5 reversible oval"/>
    <n v="35789"/>
    <n v="36"/>
    <x v="0"/>
    <s v="Elways"/>
    <n v="281744"/>
    <n v="7128"/>
    <n v="8553.6"/>
  </r>
  <r>
    <x v="4"/>
    <s v="1.5 reversible oval"/>
    <n v="35789"/>
    <n v="33"/>
    <x v="0"/>
    <s v="Zeebras"/>
    <n v="281745"/>
    <n v="6534"/>
    <n v="7840.8"/>
  </r>
  <r>
    <x v="3"/>
    <s v="1.5 square reversible"/>
    <n v="15874"/>
    <n v="37"/>
    <x v="0"/>
    <s v="Internet"/>
    <n v="281754"/>
    <n v="4736"/>
    <n v="5683.2"/>
  </r>
  <r>
    <x v="3"/>
    <s v="1.5 square reversible"/>
    <n v="15874"/>
    <n v="48"/>
    <x v="0"/>
    <s v="Direct"/>
    <n v="281755"/>
    <n v="6144"/>
    <n v="7372.8"/>
  </r>
  <r>
    <x v="3"/>
    <s v="1.5 square reversible"/>
    <n v="15874"/>
    <n v="16"/>
    <x v="0"/>
    <s v="Jones &amp; Co"/>
    <n v="281756"/>
    <n v="2048"/>
    <n v="2457.6"/>
  </r>
  <r>
    <x v="3"/>
    <s v="1.5 square reversible"/>
    <n v="15874"/>
    <n v="28"/>
    <x v="0"/>
    <s v="Elders"/>
    <n v="281757"/>
    <n v="3584"/>
    <n v="4300.8"/>
  </r>
  <r>
    <x v="3"/>
    <s v="1.5 square reversible"/>
    <n v="15874"/>
    <n v="34"/>
    <x v="0"/>
    <s v="Brinks"/>
    <n v="281758"/>
    <n v="4352"/>
    <n v="5222.3999999999996"/>
  </r>
  <r>
    <x v="3"/>
    <s v="1.5 square reversible"/>
    <n v="15874"/>
    <n v="48"/>
    <x v="0"/>
    <s v="Ables"/>
    <n v="281759"/>
    <n v="6144"/>
    <n v="7372.8"/>
  </r>
  <r>
    <x v="3"/>
    <s v="1.5 square reversible"/>
    <n v="15874"/>
    <n v="5"/>
    <x v="0"/>
    <s v="Elways"/>
    <n v="281760"/>
    <n v="640"/>
    <n v="768"/>
  </r>
  <r>
    <x v="3"/>
    <s v="1.5 square reversible"/>
    <n v="15874"/>
    <n v="26"/>
    <x v="0"/>
    <s v="Zeebras"/>
    <n v="281761"/>
    <n v="3328"/>
    <n v="3993.6"/>
  </r>
  <r>
    <x v="0"/>
    <s v="1 Bowl &amp; drainer"/>
    <n v="35698"/>
    <n v="13"/>
    <x v="1"/>
    <s v="Internet"/>
    <n v="281826"/>
    <n v="1651"/>
    <n v="1981.2"/>
  </r>
  <r>
    <x v="0"/>
    <s v="1 Bowl &amp; drainer"/>
    <n v="35698"/>
    <n v="39"/>
    <x v="1"/>
    <s v="Direct"/>
    <n v="281827"/>
    <n v="4953"/>
    <n v="5943.6"/>
  </r>
  <r>
    <x v="0"/>
    <s v="1 Bowl &amp; drainer"/>
    <n v="35698"/>
    <n v="33"/>
    <x v="1"/>
    <s v="Jones &amp; Co"/>
    <n v="281828"/>
    <n v="4191"/>
    <n v="5029.2"/>
  </r>
  <r>
    <x v="0"/>
    <s v="1 Bowl &amp; drainer"/>
    <n v="35698"/>
    <n v="14"/>
    <x v="1"/>
    <s v="Elders"/>
    <n v="281829"/>
    <n v="1778"/>
    <n v="2133.6"/>
  </r>
  <r>
    <x v="0"/>
    <s v="1 Bowl &amp; drainer"/>
    <n v="35698"/>
    <n v="12"/>
    <x v="1"/>
    <s v="Brinks"/>
    <n v="281830"/>
    <n v="1524"/>
    <n v="1828.8"/>
  </r>
  <r>
    <x v="0"/>
    <s v="1 Bowl &amp; drainer"/>
    <n v="35698"/>
    <n v="37"/>
    <x v="1"/>
    <s v="Ables"/>
    <n v="281831"/>
    <n v="4699"/>
    <n v="5638.8"/>
  </r>
  <r>
    <x v="0"/>
    <s v="1 Bowl &amp; drainer"/>
    <n v="35698"/>
    <n v="9"/>
    <x v="1"/>
    <s v="Elways"/>
    <n v="281832"/>
    <n v="1143"/>
    <n v="1371.6"/>
  </r>
  <r>
    <x v="0"/>
    <s v="1 Bowl &amp; drainer"/>
    <n v="35698"/>
    <n v="41"/>
    <x v="1"/>
    <s v="Zeebras"/>
    <n v="281833"/>
    <n v="5207"/>
    <n v="6248.4"/>
  </r>
  <r>
    <x v="1"/>
    <s v="1 Bowl reversible drainer"/>
    <n v="28654"/>
    <n v="16"/>
    <x v="1"/>
    <s v="Internet"/>
    <n v="281786"/>
    <n v="1984"/>
    <n v="2380.8000000000002"/>
  </r>
  <r>
    <x v="1"/>
    <s v="1 Bowl reversible drainer"/>
    <n v="28654"/>
    <n v="27"/>
    <x v="1"/>
    <s v="Direct"/>
    <n v="281787"/>
    <n v="3348"/>
    <n v="4017.6"/>
  </r>
  <r>
    <x v="1"/>
    <s v="1 Bowl reversible drainer"/>
    <n v="28654"/>
    <n v="10"/>
    <x v="1"/>
    <s v="Jones &amp; Co"/>
    <n v="281788"/>
    <n v="1240"/>
    <n v="1488"/>
  </r>
  <r>
    <x v="1"/>
    <s v="1 Bowl reversible drainer"/>
    <n v="28654"/>
    <n v="33"/>
    <x v="1"/>
    <s v="Elders"/>
    <n v="281789"/>
    <n v="4092"/>
    <n v="4910.3999999999996"/>
  </r>
  <r>
    <x v="1"/>
    <s v="1 Bowl reversible drainer"/>
    <n v="28654"/>
    <n v="12"/>
    <x v="1"/>
    <s v="Brinks"/>
    <n v="281790"/>
    <n v="1488"/>
    <n v="1785.6"/>
  </r>
  <r>
    <x v="1"/>
    <s v="1 Bowl reversible drainer"/>
    <n v="28654"/>
    <n v="13"/>
    <x v="1"/>
    <s v="Ables"/>
    <n v="281791"/>
    <n v="1612"/>
    <n v="1934.4"/>
  </r>
  <r>
    <x v="1"/>
    <s v="1 Bowl reversible drainer"/>
    <n v="28654"/>
    <n v="32"/>
    <x v="1"/>
    <s v="Elways"/>
    <n v="281792"/>
    <n v="3968"/>
    <n v="4761.6000000000004"/>
  </r>
  <r>
    <x v="1"/>
    <s v="1 Bowl reversible drainer"/>
    <n v="28654"/>
    <n v="49"/>
    <x v="1"/>
    <s v="Zeebras"/>
    <n v="281793"/>
    <n v="6076"/>
    <n v="7291.2"/>
  </r>
  <r>
    <x v="2"/>
    <s v="1 cubic bowl &amp; drainer"/>
    <n v="28457"/>
    <n v="35"/>
    <x v="1"/>
    <s v="Internet"/>
    <n v="281794"/>
    <n v="5775"/>
    <n v="6930"/>
  </r>
  <r>
    <x v="2"/>
    <s v="1 cubic bowl &amp; drainer"/>
    <n v="28457"/>
    <n v="9"/>
    <x v="1"/>
    <s v="Direct"/>
    <n v="281795"/>
    <n v="1485"/>
    <n v="1782"/>
  </r>
  <r>
    <x v="2"/>
    <s v="1 cubic bowl &amp; drainer"/>
    <n v="28457"/>
    <n v="9"/>
    <x v="1"/>
    <s v="Jones &amp; Co"/>
    <n v="281796"/>
    <n v="1485"/>
    <n v="1782"/>
  </r>
  <r>
    <x v="2"/>
    <s v="1 cubic bowl &amp; drainer"/>
    <n v="28457"/>
    <n v="42"/>
    <x v="1"/>
    <s v="Elders"/>
    <n v="281797"/>
    <n v="6930"/>
    <n v="8316"/>
  </r>
  <r>
    <x v="2"/>
    <s v="1 cubic bowl &amp; drainer"/>
    <n v="28457"/>
    <n v="16"/>
    <x v="1"/>
    <s v="Brinks"/>
    <n v="281798"/>
    <n v="2640"/>
    <n v="3168"/>
  </r>
  <r>
    <x v="2"/>
    <s v="1 cubic bowl &amp; drainer"/>
    <n v="28457"/>
    <n v="30"/>
    <x v="1"/>
    <s v="Ables"/>
    <n v="281799"/>
    <n v="4950"/>
    <n v="5940"/>
  </r>
  <r>
    <x v="2"/>
    <s v="1 cubic bowl &amp; drainer"/>
    <n v="28457"/>
    <n v="46"/>
    <x v="1"/>
    <s v="Elways"/>
    <n v="281800"/>
    <n v="7590"/>
    <n v="9108"/>
  </r>
  <r>
    <x v="2"/>
    <s v="1 cubic bowl &amp; drainer"/>
    <n v="28457"/>
    <n v="10"/>
    <x v="1"/>
    <s v="Zeebras"/>
    <n v="281801"/>
    <n v="1650"/>
    <n v="1980"/>
  </r>
  <r>
    <x v="3"/>
    <s v="1 square reversible"/>
    <n v="28791"/>
    <n v="5"/>
    <x v="1"/>
    <s v="Internet"/>
    <n v="281810"/>
    <n v="680"/>
    <n v="816"/>
  </r>
  <r>
    <x v="3"/>
    <s v="1 square reversible"/>
    <n v="28791"/>
    <n v="16"/>
    <x v="1"/>
    <s v="Direct"/>
    <n v="281811"/>
    <n v="2176"/>
    <n v="2611.1999999999998"/>
  </r>
  <r>
    <x v="3"/>
    <s v="1 square reversible"/>
    <n v="28791"/>
    <n v="32"/>
    <x v="1"/>
    <s v="Jones &amp; Co"/>
    <n v="281812"/>
    <n v="4352"/>
    <n v="5222.3999999999996"/>
  </r>
  <r>
    <x v="3"/>
    <s v="1 square reversible"/>
    <n v="28791"/>
    <n v="46"/>
    <x v="1"/>
    <s v="Elders"/>
    <n v="281813"/>
    <n v="6256"/>
    <n v="7507.2"/>
  </r>
  <r>
    <x v="3"/>
    <s v="1 square reversible"/>
    <n v="28791"/>
    <n v="24"/>
    <x v="1"/>
    <s v="Brinks"/>
    <n v="281814"/>
    <n v="3264"/>
    <n v="3916.8"/>
  </r>
  <r>
    <x v="3"/>
    <s v="1 square reversible"/>
    <n v="28791"/>
    <n v="23"/>
    <x v="1"/>
    <s v="Ables"/>
    <n v="281815"/>
    <n v="3128"/>
    <n v="3753.6"/>
  </r>
  <r>
    <x v="3"/>
    <s v="1 square reversible"/>
    <n v="28791"/>
    <n v="7"/>
    <x v="1"/>
    <s v="Elways"/>
    <n v="281816"/>
    <n v="952"/>
    <n v="1142.4000000000001"/>
  </r>
  <r>
    <x v="3"/>
    <s v="1 square reversible"/>
    <n v="28791"/>
    <n v="48"/>
    <x v="1"/>
    <s v="Zeebras"/>
    <n v="281817"/>
    <n v="6528"/>
    <n v="7833.6"/>
  </r>
  <r>
    <x v="0"/>
    <s v="1.5 Bowl &amp; drainer"/>
    <n v="26221"/>
    <n v="7"/>
    <x v="1"/>
    <s v="Internet"/>
    <n v="281778"/>
    <n v="1015"/>
    <n v="1218"/>
  </r>
  <r>
    <x v="0"/>
    <s v="1.5 Bowl &amp; drainer"/>
    <n v="26221"/>
    <n v="40"/>
    <x v="1"/>
    <s v="Direct"/>
    <n v="281779"/>
    <n v="5800"/>
    <n v="6960"/>
  </r>
  <r>
    <x v="0"/>
    <s v="1.5 Bowl &amp; drainer"/>
    <n v="26221"/>
    <n v="46"/>
    <x v="1"/>
    <s v="Jones &amp; Co"/>
    <n v="281780"/>
    <n v="6670"/>
    <n v="8004"/>
  </r>
  <r>
    <x v="0"/>
    <s v="1.5 Bowl &amp; drainer"/>
    <n v="26221"/>
    <n v="47"/>
    <x v="1"/>
    <s v="Elders"/>
    <n v="281781"/>
    <n v="6815"/>
    <n v="8178"/>
  </r>
  <r>
    <x v="0"/>
    <s v="1.5 Bowl &amp; drainer"/>
    <n v="26221"/>
    <n v="20"/>
    <x v="1"/>
    <s v="Brinks"/>
    <n v="281782"/>
    <n v="2900"/>
    <n v="3480"/>
  </r>
  <r>
    <x v="0"/>
    <s v="1.5 Bowl &amp; drainer"/>
    <n v="26221"/>
    <n v="11"/>
    <x v="1"/>
    <s v="Ables"/>
    <n v="281783"/>
    <n v="1595"/>
    <n v="1914"/>
  </r>
  <r>
    <x v="0"/>
    <s v="1.5 Bowl &amp; drainer"/>
    <n v="26221"/>
    <n v="26"/>
    <x v="1"/>
    <s v="Elways"/>
    <n v="281784"/>
    <n v="3770"/>
    <n v="4524"/>
  </r>
  <r>
    <x v="0"/>
    <s v="1.5 Bowl &amp; drainer"/>
    <n v="26221"/>
    <n v="43"/>
    <x v="1"/>
    <s v="Zeebras"/>
    <n v="281785"/>
    <n v="6235"/>
    <n v="7482"/>
  </r>
  <r>
    <x v="1"/>
    <s v="1.5 Bowl reversible drainer"/>
    <n v="27894"/>
    <n v="42"/>
    <x v="1"/>
    <s v="Internet"/>
    <n v="281834"/>
    <n v="7560"/>
    <n v="9072"/>
  </r>
  <r>
    <x v="1"/>
    <s v="1.5 Bowl reversible drainer"/>
    <n v="27894"/>
    <n v="14"/>
    <x v="1"/>
    <s v="Direct"/>
    <n v="281835"/>
    <n v="2520"/>
    <n v="3024"/>
  </r>
  <r>
    <x v="1"/>
    <s v="1.5 Bowl reversible drainer"/>
    <n v="27894"/>
    <n v="37"/>
    <x v="1"/>
    <s v="Jones &amp; Co"/>
    <n v="281836"/>
    <n v="6660"/>
    <n v="7992"/>
  </r>
  <r>
    <x v="1"/>
    <s v="1.5 Bowl reversible drainer"/>
    <n v="27894"/>
    <n v="46"/>
    <x v="1"/>
    <s v="Elders"/>
    <n v="281837"/>
    <n v="8280"/>
    <n v="9936"/>
  </r>
  <r>
    <x v="1"/>
    <s v="1.5 Bowl reversible drainer"/>
    <n v="27894"/>
    <n v="46"/>
    <x v="1"/>
    <s v="Brinks"/>
    <n v="281838"/>
    <n v="8280"/>
    <n v="9936"/>
  </r>
  <r>
    <x v="1"/>
    <s v="1.5 Bowl reversible drainer"/>
    <n v="27894"/>
    <n v="31"/>
    <x v="1"/>
    <s v="Ables"/>
    <n v="281839"/>
    <n v="5580"/>
    <n v="6696"/>
  </r>
  <r>
    <x v="1"/>
    <s v="1.5 Bowl reversible drainer"/>
    <n v="27894"/>
    <n v="27"/>
    <x v="1"/>
    <s v="Elways"/>
    <n v="281840"/>
    <n v="4860"/>
    <n v="5832"/>
  </r>
  <r>
    <x v="1"/>
    <s v="1.5 Bowl reversible drainer"/>
    <n v="27894"/>
    <n v="26"/>
    <x v="1"/>
    <s v="Zeebras"/>
    <n v="281841"/>
    <n v="4680"/>
    <n v="5616"/>
  </r>
  <r>
    <x v="4"/>
    <s v="1.5 reversible oval"/>
    <n v="35789"/>
    <n v="35"/>
    <x v="1"/>
    <s v="Internet"/>
    <n v="281802"/>
    <n v="6930"/>
    <n v="8316"/>
  </r>
  <r>
    <x v="4"/>
    <s v="1.5 reversible oval"/>
    <n v="35789"/>
    <n v="35"/>
    <x v="1"/>
    <s v="Direct"/>
    <n v="281803"/>
    <n v="6930"/>
    <n v="8316"/>
  </r>
  <r>
    <x v="4"/>
    <s v="1.5 reversible oval"/>
    <n v="35789"/>
    <n v="42"/>
    <x v="1"/>
    <s v="Jones &amp; Co"/>
    <n v="281804"/>
    <n v="8316"/>
    <n v="9979.2000000000007"/>
  </r>
  <r>
    <x v="4"/>
    <s v="1.5 reversible oval"/>
    <n v="35789"/>
    <n v="45"/>
    <x v="1"/>
    <s v="Elders"/>
    <n v="281805"/>
    <n v="8910"/>
    <n v="10692"/>
  </r>
  <r>
    <x v="4"/>
    <s v="1.5 reversible oval"/>
    <n v="35789"/>
    <n v="28"/>
    <x v="1"/>
    <s v="Brinks"/>
    <n v="281806"/>
    <n v="5544"/>
    <n v="6652.8"/>
  </r>
  <r>
    <x v="4"/>
    <s v="1.5 reversible oval"/>
    <n v="35789"/>
    <n v="9"/>
    <x v="1"/>
    <s v="Ables"/>
    <n v="281807"/>
    <n v="1782"/>
    <n v="2138.4"/>
  </r>
  <r>
    <x v="4"/>
    <s v="1.5 reversible oval"/>
    <n v="35789"/>
    <n v="29"/>
    <x v="1"/>
    <s v="Elways"/>
    <n v="281808"/>
    <n v="5742"/>
    <n v="6890.4"/>
  </r>
  <r>
    <x v="4"/>
    <s v="1.5 reversible oval"/>
    <n v="35789"/>
    <n v="8"/>
    <x v="1"/>
    <s v="Zeebras"/>
    <n v="281809"/>
    <n v="1584"/>
    <n v="1900.8"/>
  </r>
  <r>
    <x v="3"/>
    <s v="1.5 square reversible"/>
    <n v="15874"/>
    <n v="29"/>
    <x v="1"/>
    <s v="Internet"/>
    <n v="281818"/>
    <n v="3712"/>
    <n v="4454.3999999999996"/>
  </r>
  <r>
    <x v="3"/>
    <s v="1.5 square reversible"/>
    <n v="15874"/>
    <n v="21"/>
    <x v="1"/>
    <s v="Direct"/>
    <n v="281819"/>
    <n v="2688"/>
    <n v="3225.6"/>
  </r>
  <r>
    <x v="3"/>
    <s v="1.5 square reversible"/>
    <n v="15874"/>
    <n v="14"/>
    <x v="1"/>
    <s v="Jones &amp; Co"/>
    <n v="281820"/>
    <n v="1792"/>
    <n v="2150.4"/>
  </r>
  <r>
    <x v="3"/>
    <s v="1.5 square reversible"/>
    <n v="15874"/>
    <n v="33"/>
    <x v="1"/>
    <s v="Elders"/>
    <n v="281821"/>
    <n v="4224"/>
    <n v="5068.8"/>
  </r>
  <r>
    <x v="3"/>
    <s v="1.5 square reversible"/>
    <n v="15874"/>
    <n v="45"/>
    <x v="1"/>
    <s v="Brinks"/>
    <n v="281822"/>
    <n v="5760"/>
    <n v="6912"/>
  </r>
  <r>
    <x v="3"/>
    <s v="1.5 square reversible"/>
    <n v="15874"/>
    <n v="18"/>
    <x v="1"/>
    <s v="Ables"/>
    <n v="281823"/>
    <n v="2304"/>
    <n v="2764.8"/>
  </r>
  <r>
    <x v="3"/>
    <s v="1.5 square reversible"/>
    <n v="15874"/>
    <n v="10"/>
    <x v="1"/>
    <s v="Elways"/>
    <n v="281824"/>
    <n v="1280"/>
    <n v="1536"/>
  </r>
  <r>
    <x v="3"/>
    <s v="1.5 square reversible"/>
    <n v="15874"/>
    <n v="28"/>
    <x v="1"/>
    <s v="Zeebras"/>
    <n v="281825"/>
    <n v="3584"/>
    <n v="4300.8"/>
  </r>
  <r>
    <x v="0"/>
    <s v="1 Bowl &amp; drainer"/>
    <n v="35698"/>
    <n v="6"/>
    <x v="2"/>
    <s v="Internet"/>
    <n v="281890"/>
    <n v="762"/>
    <n v="914.4"/>
  </r>
  <r>
    <x v="0"/>
    <s v="1 Bowl &amp; drainer"/>
    <n v="35698"/>
    <n v="21"/>
    <x v="2"/>
    <s v="Direct"/>
    <n v="281891"/>
    <n v="2667"/>
    <n v="3200.4"/>
  </r>
  <r>
    <x v="0"/>
    <s v="1 Bowl &amp; drainer"/>
    <n v="35698"/>
    <n v="15"/>
    <x v="2"/>
    <s v="Jones &amp; Co"/>
    <n v="281892"/>
    <n v="1905"/>
    <n v="2286"/>
  </r>
  <r>
    <x v="0"/>
    <s v="1 Bowl &amp; drainer"/>
    <n v="35698"/>
    <n v="15"/>
    <x v="2"/>
    <s v="Elders"/>
    <n v="281893"/>
    <n v="1905"/>
    <n v="2286"/>
  </r>
  <r>
    <x v="0"/>
    <s v="1 Bowl &amp; drainer"/>
    <n v="35698"/>
    <n v="38"/>
    <x v="2"/>
    <s v="Brinks"/>
    <n v="281894"/>
    <n v="4826"/>
    <n v="5791.2"/>
  </r>
  <r>
    <x v="0"/>
    <s v="1 Bowl &amp; drainer"/>
    <n v="35698"/>
    <n v="32"/>
    <x v="2"/>
    <s v="Ables"/>
    <n v="281895"/>
    <n v="4064"/>
    <n v="4876.8"/>
  </r>
  <r>
    <x v="0"/>
    <s v="1 Bowl &amp; drainer"/>
    <n v="35698"/>
    <n v="38"/>
    <x v="2"/>
    <s v="Elways"/>
    <n v="281896"/>
    <n v="4826"/>
    <n v="5791.2"/>
  </r>
  <r>
    <x v="0"/>
    <s v="1 Bowl &amp; drainer"/>
    <n v="35698"/>
    <n v="43"/>
    <x v="2"/>
    <s v="Zeebras"/>
    <n v="281897"/>
    <n v="5461"/>
    <n v="6553.2"/>
  </r>
  <r>
    <x v="1"/>
    <s v="1 Bowl reversible drainer"/>
    <n v="28654"/>
    <n v="9"/>
    <x v="2"/>
    <s v="Internet"/>
    <n v="281850"/>
    <n v="1116"/>
    <n v="1339.2"/>
  </r>
  <r>
    <x v="1"/>
    <s v="1 Bowl reversible drainer"/>
    <n v="28654"/>
    <n v="43"/>
    <x v="2"/>
    <s v="Direct"/>
    <n v="281851"/>
    <n v="5332"/>
    <n v="6398.4"/>
  </r>
  <r>
    <x v="1"/>
    <s v="1 Bowl reversible drainer"/>
    <n v="28654"/>
    <n v="43"/>
    <x v="2"/>
    <s v="Jones &amp; Co"/>
    <n v="281852"/>
    <n v="5332"/>
    <n v="6398.4"/>
  </r>
  <r>
    <x v="1"/>
    <s v="1 Bowl reversible drainer"/>
    <n v="28654"/>
    <n v="46"/>
    <x v="2"/>
    <s v="Elders"/>
    <n v="281853"/>
    <n v="5704"/>
    <n v="6844.8"/>
  </r>
  <r>
    <x v="1"/>
    <s v="1 Bowl reversible drainer"/>
    <n v="28654"/>
    <n v="14"/>
    <x v="2"/>
    <s v="Brinks"/>
    <n v="281854"/>
    <n v="1736"/>
    <n v="2083.1999999999998"/>
  </r>
  <r>
    <x v="1"/>
    <s v="1 Bowl reversible drainer"/>
    <n v="28654"/>
    <n v="47"/>
    <x v="2"/>
    <s v="Ables"/>
    <n v="281855"/>
    <n v="5828"/>
    <n v="6993.6"/>
  </r>
  <r>
    <x v="1"/>
    <s v="1 Bowl reversible drainer"/>
    <n v="28654"/>
    <n v="6"/>
    <x v="2"/>
    <s v="Elways"/>
    <n v="281856"/>
    <n v="744"/>
    <n v="892.8"/>
  </r>
  <r>
    <x v="1"/>
    <s v="1 Bowl reversible drainer"/>
    <n v="28654"/>
    <n v="24"/>
    <x v="2"/>
    <s v="Zeebras"/>
    <n v="281857"/>
    <n v="2976"/>
    <n v="3571.2"/>
  </r>
  <r>
    <x v="2"/>
    <s v="1 cubic bowl &amp; drainer"/>
    <n v="28457"/>
    <n v="24"/>
    <x v="2"/>
    <s v="Internet"/>
    <n v="281858"/>
    <n v="3960"/>
    <n v="4752"/>
  </r>
  <r>
    <x v="2"/>
    <s v="1 cubic bowl &amp; drainer"/>
    <n v="28457"/>
    <n v="26"/>
    <x v="2"/>
    <s v="Direct"/>
    <n v="281859"/>
    <n v="4290"/>
    <n v="5148"/>
  </r>
  <r>
    <x v="2"/>
    <s v="1 cubic bowl &amp; drainer"/>
    <n v="28457"/>
    <n v="18"/>
    <x v="2"/>
    <s v="Jones &amp; Co"/>
    <n v="281860"/>
    <n v="2970"/>
    <n v="3564"/>
  </r>
  <r>
    <x v="2"/>
    <s v="1 cubic bowl &amp; drainer"/>
    <n v="28457"/>
    <n v="31"/>
    <x v="2"/>
    <s v="Elders"/>
    <n v="281861"/>
    <n v="5115"/>
    <n v="6138"/>
  </r>
  <r>
    <x v="2"/>
    <s v="1 cubic bowl &amp; drainer"/>
    <n v="28457"/>
    <n v="41"/>
    <x v="2"/>
    <s v="Brinks"/>
    <n v="281862"/>
    <n v="6765"/>
    <n v="8118"/>
  </r>
  <r>
    <x v="2"/>
    <s v="1 cubic bowl &amp; drainer"/>
    <n v="28457"/>
    <n v="40"/>
    <x v="2"/>
    <s v="Ables"/>
    <n v="281863"/>
    <n v="6600"/>
    <n v="7920"/>
  </r>
  <r>
    <x v="2"/>
    <s v="1 cubic bowl &amp; drainer"/>
    <n v="28457"/>
    <n v="27"/>
    <x v="2"/>
    <s v="Elways"/>
    <n v="281864"/>
    <n v="4455"/>
    <n v="5346"/>
  </r>
  <r>
    <x v="2"/>
    <s v="1 cubic bowl &amp; drainer"/>
    <n v="28457"/>
    <n v="46"/>
    <x v="2"/>
    <s v="Zeebras"/>
    <n v="281865"/>
    <n v="7590"/>
    <n v="9108"/>
  </r>
  <r>
    <x v="3"/>
    <s v="1 square reversible"/>
    <n v="28791"/>
    <n v="33"/>
    <x v="2"/>
    <s v="Internet"/>
    <n v="281874"/>
    <n v="4488"/>
    <n v="5385.6"/>
  </r>
  <r>
    <x v="3"/>
    <s v="1 square reversible"/>
    <n v="28791"/>
    <n v="18"/>
    <x v="2"/>
    <s v="Direct"/>
    <n v="281875"/>
    <n v="2448"/>
    <n v="2937.6"/>
  </r>
  <r>
    <x v="3"/>
    <s v="1 square reversible"/>
    <n v="28791"/>
    <n v="16"/>
    <x v="2"/>
    <s v="Jones &amp; Co"/>
    <n v="281876"/>
    <n v="2176"/>
    <n v="2611.1999999999998"/>
  </r>
  <r>
    <x v="3"/>
    <s v="1 square reversible"/>
    <n v="28791"/>
    <n v="39"/>
    <x v="2"/>
    <s v="Elders"/>
    <n v="281877"/>
    <n v="5304"/>
    <n v="6364.8"/>
  </r>
  <r>
    <x v="3"/>
    <s v="1 square reversible"/>
    <n v="28791"/>
    <n v="35"/>
    <x v="2"/>
    <s v="Brinks"/>
    <n v="281878"/>
    <n v="4760"/>
    <n v="5712"/>
  </r>
  <r>
    <x v="3"/>
    <s v="1 square reversible"/>
    <n v="28791"/>
    <n v="35"/>
    <x v="2"/>
    <s v="Ables"/>
    <n v="281879"/>
    <n v="4760"/>
    <n v="5712"/>
  </r>
  <r>
    <x v="3"/>
    <s v="1 square reversible"/>
    <n v="28791"/>
    <n v="16"/>
    <x v="2"/>
    <s v="Elways"/>
    <n v="281880"/>
    <n v="2176"/>
    <n v="2611.1999999999998"/>
  </r>
  <r>
    <x v="3"/>
    <s v="1 square reversible"/>
    <n v="28791"/>
    <n v="5"/>
    <x v="2"/>
    <s v="Zeebras"/>
    <n v="281881"/>
    <n v="680"/>
    <n v="816"/>
  </r>
  <r>
    <x v="0"/>
    <s v="1.5 Bowl &amp; drainer"/>
    <n v="26221"/>
    <n v="13"/>
    <x v="2"/>
    <s v="Internet"/>
    <n v="281842"/>
    <n v="1885"/>
    <n v="2262"/>
  </r>
  <r>
    <x v="0"/>
    <s v="1.5 Bowl &amp; drainer"/>
    <n v="26221"/>
    <n v="28"/>
    <x v="2"/>
    <s v="Direct"/>
    <n v="281843"/>
    <n v="4060"/>
    <n v="4872"/>
  </r>
  <r>
    <x v="0"/>
    <s v="1.5 Bowl &amp; drainer"/>
    <n v="26221"/>
    <n v="36"/>
    <x v="2"/>
    <s v="Jones &amp; Co"/>
    <n v="281844"/>
    <n v="5220"/>
    <n v="6264"/>
  </r>
  <r>
    <x v="0"/>
    <s v="1.5 Bowl &amp; drainer"/>
    <n v="26221"/>
    <n v="41"/>
    <x v="2"/>
    <s v="Elders"/>
    <n v="281845"/>
    <n v="5945"/>
    <n v="7134"/>
  </r>
  <r>
    <x v="0"/>
    <s v="1.5 Bowl &amp; drainer"/>
    <n v="26221"/>
    <n v="23"/>
    <x v="2"/>
    <s v="Brinks"/>
    <n v="281846"/>
    <n v="3335"/>
    <n v="4002"/>
  </r>
  <r>
    <x v="0"/>
    <s v="1.5 Bowl &amp; drainer"/>
    <n v="26221"/>
    <n v="21"/>
    <x v="2"/>
    <s v="Ables"/>
    <n v="281847"/>
    <n v="3045"/>
    <n v="3654"/>
  </r>
  <r>
    <x v="0"/>
    <s v="1.5 Bowl &amp; drainer"/>
    <n v="26221"/>
    <n v="29"/>
    <x v="2"/>
    <s v="Elways"/>
    <n v="281848"/>
    <n v="4205"/>
    <n v="5046"/>
  </r>
  <r>
    <x v="0"/>
    <s v="1.5 Bowl &amp; drainer"/>
    <n v="26221"/>
    <n v="21"/>
    <x v="2"/>
    <s v="Zeebras"/>
    <n v="281849"/>
    <n v="3045"/>
    <n v="3654"/>
  </r>
  <r>
    <x v="1"/>
    <s v="1.5 Bowl reversible drainer"/>
    <n v="27894"/>
    <n v="15"/>
    <x v="2"/>
    <s v="Internet"/>
    <n v="281898"/>
    <n v="2700"/>
    <n v="3240"/>
  </r>
  <r>
    <x v="1"/>
    <s v="1.5 Bowl reversible drainer"/>
    <n v="27894"/>
    <n v="39"/>
    <x v="2"/>
    <s v="Direct"/>
    <n v="281899"/>
    <n v="7020"/>
    <n v="8424"/>
  </r>
  <r>
    <x v="1"/>
    <s v="1.5 Bowl reversible drainer"/>
    <n v="27894"/>
    <n v="8"/>
    <x v="2"/>
    <s v="Jones &amp; Co"/>
    <n v="281900"/>
    <n v="1440"/>
    <n v="1728"/>
  </r>
  <r>
    <x v="1"/>
    <s v="1.5 Bowl reversible drainer"/>
    <n v="27894"/>
    <n v="18"/>
    <x v="2"/>
    <s v="Elders"/>
    <n v="281901"/>
    <n v="3240"/>
    <n v="3888"/>
  </r>
  <r>
    <x v="1"/>
    <s v="1.5 Bowl reversible drainer"/>
    <n v="27894"/>
    <n v="34"/>
    <x v="2"/>
    <s v="Brinks"/>
    <n v="281902"/>
    <n v="6120"/>
    <n v="7344"/>
  </r>
  <r>
    <x v="1"/>
    <s v="1.5 Bowl reversible drainer"/>
    <n v="27894"/>
    <n v="19"/>
    <x v="2"/>
    <s v="Ables"/>
    <n v="281903"/>
    <n v="3420"/>
    <n v="4104"/>
  </r>
  <r>
    <x v="1"/>
    <s v="1.5 Bowl reversible drainer"/>
    <n v="27894"/>
    <n v="29"/>
    <x v="2"/>
    <s v="Elways"/>
    <n v="281904"/>
    <n v="5220"/>
    <n v="6264"/>
  </r>
  <r>
    <x v="1"/>
    <s v="1.5 Bowl reversible drainer"/>
    <n v="27894"/>
    <n v="40"/>
    <x v="2"/>
    <s v="Zeebras"/>
    <n v="281905"/>
    <n v="7200"/>
    <n v="8640"/>
  </r>
  <r>
    <x v="4"/>
    <s v="1.5 reversible oval"/>
    <n v="35789"/>
    <n v="45"/>
    <x v="2"/>
    <s v="Internet"/>
    <n v="281866"/>
    <n v="8910"/>
    <n v="10692"/>
  </r>
  <r>
    <x v="4"/>
    <s v="1.5 reversible oval"/>
    <n v="35789"/>
    <n v="36"/>
    <x v="2"/>
    <s v="Direct"/>
    <n v="281867"/>
    <n v="7128"/>
    <n v="8553.6"/>
  </r>
  <r>
    <x v="4"/>
    <s v="1.5 reversible oval"/>
    <n v="35789"/>
    <n v="21"/>
    <x v="2"/>
    <s v="Jones &amp; Co"/>
    <n v="281868"/>
    <n v="4158"/>
    <n v="4989.6000000000004"/>
  </r>
  <r>
    <x v="4"/>
    <s v="1.5 reversible oval"/>
    <n v="35789"/>
    <n v="39"/>
    <x v="2"/>
    <s v="Elders"/>
    <n v="281869"/>
    <n v="7722"/>
    <n v="9266.4"/>
  </r>
  <r>
    <x v="4"/>
    <s v="1.5 reversible oval"/>
    <n v="35789"/>
    <n v="17"/>
    <x v="2"/>
    <s v="Brinks"/>
    <n v="281870"/>
    <n v="3366"/>
    <n v="4039.2"/>
  </r>
  <r>
    <x v="4"/>
    <s v="1.5 reversible oval"/>
    <n v="35789"/>
    <n v="6"/>
    <x v="2"/>
    <s v="Ables"/>
    <n v="281871"/>
    <n v="1188"/>
    <n v="1425.6"/>
  </r>
  <r>
    <x v="4"/>
    <s v="1.5 reversible oval"/>
    <n v="35789"/>
    <n v="22"/>
    <x v="2"/>
    <s v="Elways"/>
    <n v="281872"/>
    <n v="4356"/>
    <n v="5227.2"/>
  </r>
  <r>
    <x v="4"/>
    <s v="1.5 reversible oval"/>
    <n v="35789"/>
    <n v="31"/>
    <x v="2"/>
    <s v="Zeebras"/>
    <n v="281873"/>
    <n v="6138"/>
    <n v="7365.6"/>
  </r>
  <r>
    <x v="3"/>
    <s v="1.5 square reversible"/>
    <n v="15874"/>
    <n v="22"/>
    <x v="2"/>
    <s v="Internet"/>
    <n v="281882"/>
    <n v="2816"/>
    <n v="3379.2"/>
  </r>
  <r>
    <x v="3"/>
    <s v="1.5 square reversible"/>
    <n v="15874"/>
    <n v="11"/>
    <x v="2"/>
    <s v="Direct"/>
    <n v="281883"/>
    <n v="1408"/>
    <n v="1689.6"/>
  </r>
  <r>
    <x v="3"/>
    <s v="1.5 square reversible"/>
    <n v="15874"/>
    <n v="10"/>
    <x v="2"/>
    <s v="Jones &amp; Co"/>
    <n v="281884"/>
    <n v="1280"/>
    <n v="1536"/>
  </r>
  <r>
    <x v="3"/>
    <s v="1.5 square reversible"/>
    <n v="15874"/>
    <n v="32"/>
    <x v="2"/>
    <s v="Elders"/>
    <n v="281885"/>
    <n v="4096"/>
    <n v="4915.2"/>
  </r>
  <r>
    <x v="3"/>
    <s v="1.5 square reversible"/>
    <n v="15874"/>
    <n v="15"/>
    <x v="2"/>
    <s v="Brinks"/>
    <n v="281886"/>
    <n v="1920"/>
    <n v="2304"/>
  </r>
  <r>
    <x v="3"/>
    <s v="1.5 square reversible"/>
    <n v="15874"/>
    <n v="36"/>
    <x v="2"/>
    <s v="Ables"/>
    <n v="281887"/>
    <n v="4608"/>
    <n v="5529.6"/>
  </r>
  <r>
    <x v="3"/>
    <s v="1.5 square reversible"/>
    <n v="15874"/>
    <n v="39"/>
    <x v="2"/>
    <s v="Elways"/>
    <n v="281888"/>
    <n v="4992"/>
    <n v="5990.4"/>
  </r>
  <r>
    <x v="3"/>
    <s v="1.5 square reversible"/>
    <n v="15874"/>
    <n v="18"/>
    <x v="2"/>
    <s v="Zeebras"/>
    <n v="281889"/>
    <n v="2304"/>
    <n v="2764.8"/>
  </r>
  <r>
    <x v="0"/>
    <s v="1 Bowl &amp; drainer"/>
    <n v="35698"/>
    <n v="44"/>
    <x v="3"/>
    <s v="Internet"/>
    <n v="281954"/>
    <n v="5588"/>
    <n v="6705.6"/>
  </r>
  <r>
    <x v="0"/>
    <s v="1 Bowl &amp; drainer"/>
    <n v="35698"/>
    <n v="25"/>
    <x v="3"/>
    <s v="Direct"/>
    <n v="281955"/>
    <n v="3175"/>
    <n v="3810"/>
  </r>
  <r>
    <x v="0"/>
    <s v="1 Bowl &amp; drainer"/>
    <n v="35698"/>
    <n v="17"/>
    <x v="3"/>
    <s v="Jones &amp; Co"/>
    <n v="281956"/>
    <n v="2159"/>
    <n v="2590.8000000000002"/>
  </r>
  <r>
    <x v="0"/>
    <s v="1 Bowl &amp; drainer"/>
    <n v="35698"/>
    <n v="38"/>
    <x v="3"/>
    <s v="Elders"/>
    <n v="281957"/>
    <n v="4826"/>
    <n v="5791.2"/>
  </r>
  <r>
    <x v="0"/>
    <s v="1 Bowl &amp; drainer"/>
    <n v="35698"/>
    <n v="32"/>
    <x v="3"/>
    <s v="Brinks"/>
    <n v="281958"/>
    <n v="4064"/>
    <n v="4876.8"/>
  </r>
  <r>
    <x v="0"/>
    <s v="1 Bowl &amp; drainer"/>
    <n v="35698"/>
    <n v="30"/>
    <x v="3"/>
    <s v="Ables"/>
    <n v="281959"/>
    <n v="3810"/>
    <n v="4572"/>
  </r>
  <r>
    <x v="0"/>
    <s v="1 Bowl &amp; drainer"/>
    <n v="35698"/>
    <n v="33"/>
    <x v="3"/>
    <s v="Elways"/>
    <n v="281960"/>
    <n v="4191"/>
    <n v="5029.2"/>
  </r>
  <r>
    <x v="0"/>
    <s v="1 Bowl &amp; drainer"/>
    <n v="35698"/>
    <n v="48"/>
    <x v="3"/>
    <s v="Zeebras"/>
    <n v="281961"/>
    <n v="6096"/>
    <n v="7315.2"/>
  </r>
  <r>
    <x v="1"/>
    <s v="1 Bowl reversible drainer"/>
    <n v="28654"/>
    <n v="19"/>
    <x v="3"/>
    <s v="Internet"/>
    <n v="281914"/>
    <n v="2356"/>
    <n v="2827.2"/>
  </r>
  <r>
    <x v="1"/>
    <s v="1 Bowl reversible drainer"/>
    <n v="28654"/>
    <n v="22"/>
    <x v="3"/>
    <s v="Direct"/>
    <n v="281915"/>
    <n v="2728"/>
    <n v="3273.6"/>
  </r>
  <r>
    <x v="1"/>
    <s v="1 Bowl reversible drainer"/>
    <n v="28654"/>
    <n v="19"/>
    <x v="3"/>
    <s v="Jones &amp; Co"/>
    <n v="281916"/>
    <n v="2356"/>
    <n v="2827.2"/>
  </r>
  <r>
    <x v="1"/>
    <s v="1 Bowl reversible drainer"/>
    <n v="28654"/>
    <n v="8"/>
    <x v="3"/>
    <s v="Elders"/>
    <n v="281917"/>
    <n v="992"/>
    <n v="1190.4000000000001"/>
  </r>
  <r>
    <x v="1"/>
    <s v="1 Bowl reversible drainer"/>
    <n v="28654"/>
    <n v="23"/>
    <x v="3"/>
    <s v="Brinks"/>
    <n v="281918"/>
    <n v="2852"/>
    <n v="3422.4"/>
  </r>
  <r>
    <x v="1"/>
    <s v="1 Bowl reversible drainer"/>
    <n v="28654"/>
    <n v="8"/>
    <x v="3"/>
    <s v="Ables"/>
    <n v="281919"/>
    <n v="992"/>
    <n v="1190.4000000000001"/>
  </r>
  <r>
    <x v="1"/>
    <s v="1 Bowl reversible drainer"/>
    <n v="28654"/>
    <n v="21"/>
    <x v="3"/>
    <s v="Elways"/>
    <n v="281920"/>
    <n v="2604"/>
    <n v="3124.8"/>
  </r>
  <r>
    <x v="1"/>
    <s v="1 Bowl reversible drainer"/>
    <n v="28654"/>
    <n v="19"/>
    <x v="3"/>
    <s v="Zeebras"/>
    <n v="281921"/>
    <n v="2356"/>
    <n v="2827.2"/>
  </r>
  <r>
    <x v="2"/>
    <s v="1 cubic bowl &amp; drainer"/>
    <n v="28457"/>
    <n v="35"/>
    <x v="3"/>
    <s v="Internet"/>
    <n v="281922"/>
    <n v="5775"/>
    <n v="6930"/>
  </r>
  <r>
    <x v="2"/>
    <s v="1 cubic bowl &amp; drainer"/>
    <n v="28457"/>
    <n v="38"/>
    <x v="3"/>
    <s v="Direct"/>
    <n v="281923"/>
    <n v="6270"/>
    <n v="7524"/>
  </r>
  <r>
    <x v="2"/>
    <s v="1 cubic bowl &amp; drainer"/>
    <n v="28457"/>
    <n v="29"/>
    <x v="3"/>
    <s v="Jones &amp; Co"/>
    <n v="281924"/>
    <n v="4785"/>
    <n v="5742"/>
  </r>
  <r>
    <x v="2"/>
    <s v="1 cubic bowl &amp; drainer"/>
    <n v="28457"/>
    <n v="17"/>
    <x v="3"/>
    <s v="Elders"/>
    <n v="281925"/>
    <n v="2805"/>
    <n v="3366"/>
  </r>
  <r>
    <x v="2"/>
    <s v="1 cubic bowl &amp; drainer"/>
    <n v="28457"/>
    <n v="46"/>
    <x v="3"/>
    <s v="Brinks"/>
    <n v="281926"/>
    <n v="7590"/>
    <n v="9108"/>
  </r>
  <r>
    <x v="2"/>
    <s v="1 cubic bowl &amp; drainer"/>
    <n v="28457"/>
    <n v="15"/>
    <x v="3"/>
    <s v="Ables"/>
    <n v="281927"/>
    <n v="2475"/>
    <n v="2970"/>
  </r>
  <r>
    <x v="2"/>
    <s v="1 cubic bowl &amp; drainer"/>
    <n v="28457"/>
    <n v="20"/>
    <x v="3"/>
    <s v="Elways"/>
    <n v="281928"/>
    <n v="3300"/>
    <n v="3960"/>
  </r>
  <r>
    <x v="2"/>
    <s v="1 cubic bowl &amp; drainer"/>
    <n v="28457"/>
    <n v="43"/>
    <x v="3"/>
    <s v="Zeebras"/>
    <n v="281929"/>
    <n v="7095"/>
    <n v="8514"/>
  </r>
  <r>
    <x v="3"/>
    <s v="1 square reversible"/>
    <n v="28791"/>
    <n v="15"/>
    <x v="3"/>
    <s v="Internet"/>
    <n v="281938"/>
    <n v="2040"/>
    <n v="2448"/>
  </r>
  <r>
    <x v="3"/>
    <s v="1 square reversible"/>
    <n v="28791"/>
    <n v="24"/>
    <x v="3"/>
    <s v="Direct"/>
    <n v="281939"/>
    <n v="3264"/>
    <n v="3916.8"/>
  </r>
  <r>
    <x v="3"/>
    <s v="1 square reversible"/>
    <n v="28791"/>
    <n v="44"/>
    <x v="3"/>
    <s v="Jones &amp; Co"/>
    <n v="281940"/>
    <n v="5984"/>
    <n v="7180.8"/>
  </r>
  <r>
    <x v="3"/>
    <s v="1 square reversible"/>
    <n v="28791"/>
    <n v="18"/>
    <x v="3"/>
    <s v="Elders"/>
    <n v="281941"/>
    <n v="2448"/>
    <n v="2937.6"/>
  </r>
  <r>
    <x v="3"/>
    <s v="1 square reversible"/>
    <n v="28791"/>
    <n v="8"/>
    <x v="3"/>
    <s v="Brinks"/>
    <n v="281942"/>
    <n v="1088"/>
    <n v="1305.5999999999999"/>
  </r>
  <r>
    <x v="3"/>
    <s v="1 square reversible"/>
    <n v="28791"/>
    <n v="18"/>
    <x v="3"/>
    <s v="Ables"/>
    <n v="281943"/>
    <n v="2448"/>
    <n v="2937.6"/>
  </r>
  <r>
    <x v="3"/>
    <s v="1 square reversible"/>
    <n v="28791"/>
    <n v="44"/>
    <x v="3"/>
    <s v="Elways"/>
    <n v="281944"/>
    <n v="5984"/>
    <n v="7180.8"/>
  </r>
  <r>
    <x v="3"/>
    <s v="1 square reversible"/>
    <n v="28791"/>
    <n v="17"/>
    <x v="3"/>
    <s v="Zeebras"/>
    <n v="281945"/>
    <n v="2312"/>
    <n v="2774.4"/>
  </r>
  <r>
    <x v="0"/>
    <s v="1.5 Bowl &amp; drainer"/>
    <n v="26221"/>
    <n v="18"/>
    <x v="3"/>
    <s v="Internet"/>
    <n v="281906"/>
    <n v="2610"/>
    <n v="3132"/>
  </r>
  <r>
    <x v="0"/>
    <s v="1.5 Bowl &amp; drainer"/>
    <n v="26221"/>
    <n v="12"/>
    <x v="3"/>
    <s v="Direct"/>
    <n v="281907"/>
    <n v="1740"/>
    <n v="2088"/>
  </r>
  <r>
    <x v="0"/>
    <s v="1.5 Bowl &amp; drainer"/>
    <n v="26221"/>
    <n v="11"/>
    <x v="3"/>
    <s v="Jones &amp; Co"/>
    <n v="281908"/>
    <n v="1595"/>
    <n v="1914"/>
  </r>
  <r>
    <x v="0"/>
    <s v="1.5 Bowl &amp; drainer"/>
    <n v="26221"/>
    <n v="22"/>
    <x v="3"/>
    <s v="Elders"/>
    <n v="281909"/>
    <n v="3190"/>
    <n v="3828"/>
  </r>
  <r>
    <x v="0"/>
    <s v="1.5 Bowl &amp; drainer"/>
    <n v="26221"/>
    <n v="7"/>
    <x v="3"/>
    <s v="Brinks"/>
    <n v="281910"/>
    <n v="1015"/>
    <n v="1218"/>
  </r>
  <r>
    <x v="0"/>
    <s v="1.5 Bowl &amp; drainer"/>
    <n v="26221"/>
    <n v="10"/>
    <x v="3"/>
    <s v="Ables"/>
    <n v="281911"/>
    <n v="1450"/>
    <n v="1740"/>
  </r>
  <r>
    <x v="0"/>
    <s v="1.5 Bowl &amp; drainer"/>
    <n v="26221"/>
    <n v="45"/>
    <x v="3"/>
    <s v="Elways"/>
    <n v="281912"/>
    <n v="6525"/>
    <n v="7830"/>
  </r>
  <r>
    <x v="0"/>
    <s v="1.5 Bowl &amp; drainer"/>
    <n v="26221"/>
    <n v="8"/>
    <x v="3"/>
    <s v="Zeebras"/>
    <n v="281913"/>
    <n v="1160"/>
    <n v="1392"/>
  </r>
  <r>
    <x v="1"/>
    <s v="1.5 Bowl reversible drainer"/>
    <n v="27894"/>
    <n v="43"/>
    <x v="3"/>
    <s v="Internet"/>
    <n v="281962"/>
    <n v="7740"/>
    <n v="9288"/>
  </r>
  <r>
    <x v="1"/>
    <s v="1.5 Bowl reversible drainer"/>
    <n v="27894"/>
    <n v="33"/>
    <x v="3"/>
    <s v="Direct"/>
    <n v="281963"/>
    <n v="5940"/>
    <n v="7128"/>
  </r>
  <r>
    <x v="1"/>
    <s v="1.5 Bowl reversible drainer"/>
    <n v="27894"/>
    <n v="27"/>
    <x v="3"/>
    <s v="Jones &amp; Co"/>
    <n v="281964"/>
    <n v="4860"/>
    <n v="5832"/>
  </r>
  <r>
    <x v="1"/>
    <s v="1.5 Bowl reversible drainer"/>
    <n v="27894"/>
    <n v="5"/>
    <x v="3"/>
    <s v="Elders"/>
    <n v="281965"/>
    <n v="900"/>
    <n v="1080"/>
  </r>
  <r>
    <x v="1"/>
    <s v="1.5 Bowl reversible drainer"/>
    <n v="27894"/>
    <n v="15"/>
    <x v="3"/>
    <s v="Brinks"/>
    <n v="281966"/>
    <n v="2700"/>
    <n v="3240"/>
  </r>
  <r>
    <x v="1"/>
    <s v="1.5 Bowl reversible drainer"/>
    <n v="27894"/>
    <n v="23"/>
    <x v="3"/>
    <s v="Ables"/>
    <n v="281967"/>
    <n v="4140"/>
    <n v="4968"/>
  </r>
  <r>
    <x v="1"/>
    <s v="1.5 Bowl reversible drainer"/>
    <n v="27894"/>
    <n v="24"/>
    <x v="3"/>
    <s v="Elways"/>
    <n v="281968"/>
    <n v="4320"/>
    <n v="5184"/>
  </r>
  <r>
    <x v="1"/>
    <s v="1.5 Bowl reversible drainer"/>
    <n v="27894"/>
    <n v="17"/>
    <x v="3"/>
    <s v="Zeebras"/>
    <n v="281969"/>
    <n v="3060"/>
    <n v="3672"/>
  </r>
  <r>
    <x v="4"/>
    <s v="1.5 reversible oval"/>
    <n v="35789"/>
    <n v="36"/>
    <x v="3"/>
    <s v="Internet"/>
    <n v="281930"/>
    <n v="7128"/>
    <n v="8553.6"/>
  </r>
  <r>
    <x v="4"/>
    <s v="1.5 reversible oval"/>
    <n v="35789"/>
    <n v="42"/>
    <x v="3"/>
    <s v="Direct"/>
    <n v="281931"/>
    <n v="8316"/>
    <n v="9979.2000000000007"/>
  </r>
  <r>
    <x v="4"/>
    <s v="1.5 reversible oval"/>
    <n v="35789"/>
    <n v="10"/>
    <x v="3"/>
    <s v="Jones &amp; Co"/>
    <n v="281932"/>
    <n v="1980"/>
    <n v="2376"/>
  </r>
  <r>
    <x v="4"/>
    <s v="1.5 reversible oval"/>
    <n v="35789"/>
    <n v="7"/>
    <x v="3"/>
    <s v="Elders"/>
    <n v="281933"/>
    <n v="1386"/>
    <n v="1663.2"/>
  </r>
  <r>
    <x v="4"/>
    <s v="1.5 reversible oval"/>
    <n v="35789"/>
    <n v="36"/>
    <x v="3"/>
    <s v="Brinks"/>
    <n v="281934"/>
    <n v="7128"/>
    <n v="8553.6"/>
  </r>
  <r>
    <x v="4"/>
    <s v="1.5 reversible oval"/>
    <n v="35789"/>
    <n v="49"/>
    <x v="3"/>
    <s v="Ables"/>
    <n v="281935"/>
    <n v="9702"/>
    <n v="11642.4"/>
  </r>
  <r>
    <x v="4"/>
    <s v="1.5 reversible oval"/>
    <n v="35789"/>
    <n v="39"/>
    <x v="3"/>
    <s v="Elways"/>
    <n v="281936"/>
    <n v="7722"/>
    <n v="9266.4"/>
  </r>
  <r>
    <x v="4"/>
    <s v="1.5 reversible oval"/>
    <n v="35789"/>
    <n v="32"/>
    <x v="3"/>
    <s v="Zeebras"/>
    <n v="281937"/>
    <n v="6336"/>
    <n v="7603.2"/>
  </r>
  <r>
    <x v="3"/>
    <s v="1.5 square reversible"/>
    <n v="15874"/>
    <n v="12"/>
    <x v="3"/>
    <s v="Internet"/>
    <n v="281946"/>
    <n v="1536"/>
    <n v="1843.2"/>
  </r>
  <r>
    <x v="3"/>
    <s v="1.5 square reversible"/>
    <n v="15874"/>
    <n v="15"/>
    <x v="3"/>
    <s v="Direct"/>
    <n v="281947"/>
    <n v="1920"/>
    <n v="2304"/>
  </r>
  <r>
    <x v="3"/>
    <s v="1.5 square reversible"/>
    <n v="15874"/>
    <n v="42"/>
    <x v="3"/>
    <s v="Jones &amp; Co"/>
    <n v="281948"/>
    <n v="5376"/>
    <n v="6451.2"/>
  </r>
  <r>
    <x v="3"/>
    <s v="1.5 square reversible"/>
    <n v="15874"/>
    <n v="49"/>
    <x v="3"/>
    <s v="Elders"/>
    <n v="281949"/>
    <n v="6272"/>
    <n v="7526.4"/>
  </r>
  <r>
    <x v="3"/>
    <s v="1.5 square reversible"/>
    <n v="15874"/>
    <n v="42"/>
    <x v="3"/>
    <s v="Brinks"/>
    <n v="281950"/>
    <n v="5376"/>
    <n v="6451.2"/>
  </r>
  <r>
    <x v="3"/>
    <s v="1.5 square reversible"/>
    <n v="15874"/>
    <n v="15"/>
    <x v="3"/>
    <s v="Ables"/>
    <n v="281951"/>
    <n v="1920"/>
    <n v="2304"/>
  </r>
  <r>
    <x v="3"/>
    <s v="1.5 square reversible"/>
    <n v="15874"/>
    <n v="8"/>
    <x v="3"/>
    <s v="Elways"/>
    <n v="281952"/>
    <n v="1024"/>
    <n v="1228.8"/>
  </r>
  <r>
    <x v="3"/>
    <s v="1.5 square reversible"/>
    <n v="15874"/>
    <n v="34"/>
    <x v="3"/>
    <s v="Zeebras"/>
    <n v="281953"/>
    <n v="4352"/>
    <n v="5222.3999999999996"/>
  </r>
  <r>
    <x v="0"/>
    <s v="1 Bowl &amp; drainer"/>
    <n v="35698"/>
    <n v="49"/>
    <x v="4"/>
    <s v="Internet"/>
    <n v="282018"/>
    <n v="6223"/>
    <n v="7467.6"/>
  </r>
  <r>
    <x v="0"/>
    <s v="1 Bowl &amp; drainer"/>
    <n v="35698"/>
    <n v="43"/>
    <x v="4"/>
    <s v="Direct"/>
    <n v="282019"/>
    <n v="5461"/>
    <n v="6553.2"/>
  </r>
  <r>
    <x v="0"/>
    <s v="1 Bowl &amp; drainer"/>
    <n v="35698"/>
    <n v="29"/>
    <x v="4"/>
    <s v="Jones &amp; Co"/>
    <n v="282020"/>
    <n v="3683"/>
    <n v="4419.6000000000004"/>
  </r>
  <r>
    <x v="0"/>
    <s v="1 Bowl &amp; drainer"/>
    <n v="35698"/>
    <n v="23"/>
    <x v="4"/>
    <s v="Elders"/>
    <n v="282021"/>
    <n v="2921"/>
    <n v="3505.2"/>
  </r>
  <r>
    <x v="0"/>
    <s v="1 Bowl &amp; drainer"/>
    <n v="35698"/>
    <n v="35"/>
    <x v="4"/>
    <s v="Brinks"/>
    <n v="282022"/>
    <n v="4445"/>
    <n v="5334"/>
  </r>
  <r>
    <x v="0"/>
    <s v="1 Bowl &amp; drainer"/>
    <n v="35698"/>
    <n v="46"/>
    <x v="4"/>
    <s v="Ables"/>
    <n v="282023"/>
    <n v="5842"/>
    <n v="7010.4"/>
  </r>
  <r>
    <x v="0"/>
    <s v="1 Bowl &amp; drainer"/>
    <n v="35698"/>
    <n v="16"/>
    <x v="4"/>
    <s v="Elways"/>
    <n v="282024"/>
    <n v="2032"/>
    <n v="2438.4"/>
  </r>
  <r>
    <x v="0"/>
    <s v="1 Bowl &amp; drainer"/>
    <n v="35698"/>
    <n v="23"/>
    <x v="4"/>
    <s v="Zeebras"/>
    <n v="282025"/>
    <n v="2921"/>
    <n v="3505.2"/>
  </r>
  <r>
    <x v="1"/>
    <s v="1 Bowl reversible drainer"/>
    <n v="28654"/>
    <n v="40"/>
    <x v="4"/>
    <s v="Internet"/>
    <n v="281978"/>
    <n v="4960"/>
    <n v="5952"/>
  </r>
  <r>
    <x v="1"/>
    <s v="1 Bowl reversible drainer"/>
    <n v="28654"/>
    <n v="28"/>
    <x v="4"/>
    <s v="Direct"/>
    <n v="281979"/>
    <n v="3472"/>
    <n v="4166.3999999999996"/>
  </r>
  <r>
    <x v="1"/>
    <s v="1 Bowl reversible drainer"/>
    <n v="28654"/>
    <n v="27"/>
    <x v="4"/>
    <s v="Jones &amp; Co"/>
    <n v="281980"/>
    <n v="3348"/>
    <n v="4017.6"/>
  </r>
  <r>
    <x v="1"/>
    <s v="1 Bowl reversible drainer"/>
    <n v="28654"/>
    <n v="19"/>
    <x v="4"/>
    <s v="Elders"/>
    <n v="281981"/>
    <n v="2356"/>
    <n v="2827.2"/>
  </r>
  <r>
    <x v="1"/>
    <s v="1 Bowl reversible drainer"/>
    <n v="28654"/>
    <n v="41"/>
    <x v="4"/>
    <s v="Brinks"/>
    <n v="281982"/>
    <n v="5084"/>
    <n v="6100.8"/>
  </r>
  <r>
    <x v="1"/>
    <s v="1 Bowl reversible drainer"/>
    <n v="28654"/>
    <n v="26"/>
    <x v="4"/>
    <s v="Ables"/>
    <n v="281983"/>
    <n v="3224"/>
    <n v="3868.8"/>
  </r>
  <r>
    <x v="1"/>
    <s v="1 Bowl reversible drainer"/>
    <n v="28654"/>
    <n v="33"/>
    <x v="4"/>
    <s v="Elways"/>
    <n v="281984"/>
    <n v="4092"/>
    <n v="4910.3999999999996"/>
  </r>
  <r>
    <x v="1"/>
    <s v="1 Bowl reversible drainer"/>
    <n v="28654"/>
    <n v="13"/>
    <x v="4"/>
    <s v="Zeebras"/>
    <n v="281985"/>
    <n v="1612"/>
    <n v="1934.4"/>
  </r>
  <r>
    <x v="2"/>
    <s v="1 cubic bowl &amp; drainer"/>
    <n v="28457"/>
    <n v="34"/>
    <x v="4"/>
    <s v="Internet"/>
    <n v="281986"/>
    <n v="5610"/>
    <n v="6732"/>
  </r>
  <r>
    <x v="2"/>
    <s v="1 cubic bowl &amp; drainer"/>
    <n v="28457"/>
    <n v="15"/>
    <x v="4"/>
    <s v="Direct"/>
    <n v="281987"/>
    <n v="2475"/>
    <n v="2970"/>
  </r>
  <r>
    <x v="2"/>
    <s v="1 cubic bowl &amp; drainer"/>
    <n v="28457"/>
    <n v="15"/>
    <x v="4"/>
    <s v="Jones &amp; Co"/>
    <n v="281988"/>
    <n v="2475"/>
    <n v="2970"/>
  </r>
  <r>
    <x v="2"/>
    <s v="1 cubic bowl &amp; drainer"/>
    <n v="28457"/>
    <n v="44"/>
    <x v="4"/>
    <s v="Elders"/>
    <n v="281989"/>
    <n v="7260"/>
    <n v="8712"/>
  </r>
  <r>
    <x v="2"/>
    <s v="1 cubic bowl &amp; drainer"/>
    <n v="28457"/>
    <n v="19"/>
    <x v="4"/>
    <s v="Brinks"/>
    <n v="281990"/>
    <n v="3135"/>
    <n v="3762"/>
  </r>
  <r>
    <x v="2"/>
    <s v="1 cubic bowl &amp; drainer"/>
    <n v="28457"/>
    <n v="23"/>
    <x v="4"/>
    <s v="Ables"/>
    <n v="281991"/>
    <n v="3795"/>
    <n v="4554"/>
  </r>
  <r>
    <x v="2"/>
    <s v="1 cubic bowl &amp; drainer"/>
    <n v="28457"/>
    <n v="28"/>
    <x v="4"/>
    <s v="Elways"/>
    <n v="281992"/>
    <n v="4620"/>
    <n v="5544"/>
  </r>
  <r>
    <x v="2"/>
    <s v="1 cubic bowl &amp; drainer"/>
    <n v="28457"/>
    <n v="42"/>
    <x v="4"/>
    <s v="Zeebras"/>
    <n v="281993"/>
    <n v="6930"/>
    <n v="8316"/>
  </r>
  <r>
    <x v="3"/>
    <s v="1 square reversible"/>
    <n v="28791"/>
    <n v="7"/>
    <x v="4"/>
    <s v="Internet"/>
    <n v="282002"/>
    <n v="952"/>
    <n v="1142.4000000000001"/>
  </r>
  <r>
    <x v="3"/>
    <s v="1 square reversible"/>
    <n v="28791"/>
    <n v="21"/>
    <x v="4"/>
    <s v="Direct"/>
    <n v="282003"/>
    <n v="2856"/>
    <n v="3427.2"/>
  </r>
  <r>
    <x v="3"/>
    <s v="1 square reversible"/>
    <n v="28791"/>
    <n v="45"/>
    <x v="4"/>
    <s v="Jones &amp; Co"/>
    <n v="282004"/>
    <n v="6120"/>
    <n v="7344"/>
  </r>
  <r>
    <x v="3"/>
    <s v="1 square reversible"/>
    <n v="28791"/>
    <n v="30"/>
    <x v="4"/>
    <s v="Elders"/>
    <n v="282005"/>
    <n v="4080"/>
    <n v="4896"/>
  </r>
  <r>
    <x v="3"/>
    <s v="1 square reversible"/>
    <n v="28791"/>
    <n v="34"/>
    <x v="4"/>
    <s v="Brinks"/>
    <n v="282006"/>
    <n v="4624"/>
    <n v="5548.8"/>
  </r>
  <r>
    <x v="3"/>
    <s v="1 square reversible"/>
    <n v="28791"/>
    <n v="11"/>
    <x v="4"/>
    <s v="Ables"/>
    <n v="282007"/>
    <n v="1496"/>
    <n v="1795.2"/>
  </r>
  <r>
    <x v="3"/>
    <s v="1 square reversible"/>
    <n v="28791"/>
    <n v="41"/>
    <x v="4"/>
    <s v="Elways"/>
    <n v="282008"/>
    <n v="5576"/>
    <n v="6691.2"/>
  </r>
  <r>
    <x v="3"/>
    <s v="1 square reversible"/>
    <n v="28791"/>
    <n v="47"/>
    <x v="4"/>
    <s v="Zeebras"/>
    <n v="282009"/>
    <n v="6392"/>
    <n v="7670.4"/>
  </r>
  <r>
    <x v="0"/>
    <s v="1.5 Bowl &amp; drainer"/>
    <n v="26221"/>
    <n v="30"/>
    <x v="4"/>
    <s v="Internet"/>
    <n v="281970"/>
    <n v="4350"/>
    <n v="5220"/>
  </r>
  <r>
    <x v="0"/>
    <s v="1.5 Bowl &amp; drainer"/>
    <n v="26221"/>
    <n v="31"/>
    <x v="4"/>
    <s v="Direct"/>
    <n v="281971"/>
    <n v="4495"/>
    <n v="5394"/>
  </r>
  <r>
    <x v="0"/>
    <s v="1.5 Bowl &amp; drainer"/>
    <n v="26221"/>
    <n v="11"/>
    <x v="4"/>
    <s v="Jones &amp; Co"/>
    <n v="281972"/>
    <n v="1595"/>
    <n v="1914"/>
  </r>
  <r>
    <x v="0"/>
    <s v="1.5 Bowl &amp; drainer"/>
    <n v="26221"/>
    <n v="13"/>
    <x v="4"/>
    <s v="Elders"/>
    <n v="281973"/>
    <n v="1885"/>
    <n v="2262"/>
  </r>
  <r>
    <x v="0"/>
    <s v="1.5 Bowl &amp; drainer"/>
    <n v="26221"/>
    <n v="16"/>
    <x v="4"/>
    <s v="Brinks"/>
    <n v="281974"/>
    <n v="2320"/>
    <n v="2784"/>
  </r>
  <r>
    <x v="0"/>
    <s v="1.5 Bowl &amp; drainer"/>
    <n v="26221"/>
    <n v="48"/>
    <x v="4"/>
    <s v="Ables"/>
    <n v="281975"/>
    <n v="6960"/>
    <n v="8352"/>
  </r>
  <r>
    <x v="0"/>
    <s v="1.5 Bowl &amp; drainer"/>
    <n v="26221"/>
    <n v="7"/>
    <x v="4"/>
    <s v="Elways"/>
    <n v="281976"/>
    <n v="1015"/>
    <n v="1218"/>
  </r>
  <r>
    <x v="0"/>
    <s v="1.5 Bowl &amp; drainer"/>
    <n v="26221"/>
    <n v="10"/>
    <x v="4"/>
    <s v="Zeebras"/>
    <n v="281977"/>
    <n v="1450"/>
    <n v="1740"/>
  </r>
  <r>
    <x v="1"/>
    <s v="1.5 Bowl reversible drainer"/>
    <n v="27894"/>
    <n v="5"/>
    <x v="4"/>
    <s v="Internet"/>
    <n v="282026"/>
    <n v="900"/>
    <n v="1080"/>
  </r>
  <r>
    <x v="1"/>
    <s v="1.5 Bowl reversible drainer"/>
    <n v="27894"/>
    <n v="16"/>
    <x v="4"/>
    <s v="Direct"/>
    <n v="282027"/>
    <n v="2880"/>
    <n v="3456"/>
  </r>
  <r>
    <x v="1"/>
    <s v="1.5 Bowl reversible drainer"/>
    <n v="27894"/>
    <n v="46"/>
    <x v="4"/>
    <s v="Jones &amp; Co"/>
    <n v="282028"/>
    <n v="8280"/>
    <n v="9936"/>
  </r>
  <r>
    <x v="1"/>
    <s v="1.5 Bowl reversible drainer"/>
    <n v="27894"/>
    <n v="8"/>
    <x v="4"/>
    <s v="Elders"/>
    <n v="282029"/>
    <n v="1440"/>
    <n v="1728"/>
  </r>
  <r>
    <x v="1"/>
    <s v="1.5 Bowl reversible drainer"/>
    <n v="27894"/>
    <n v="26"/>
    <x v="4"/>
    <s v="Brinks"/>
    <n v="282030"/>
    <n v="4680"/>
    <n v="5616"/>
  </r>
  <r>
    <x v="1"/>
    <s v="1.5 Bowl reversible drainer"/>
    <n v="27894"/>
    <n v="13"/>
    <x v="4"/>
    <s v="Ables"/>
    <n v="282031"/>
    <n v="2340"/>
    <n v="2808"/>
  </r>
  <r>
    <x v="1"/>
    <s v="1.5 Bowl reversible drainer"/>
    <n v="27894"/>
    <n v="23"/>
    <x v="4"/>
    <s v="Elways"/>
    <n v="282032"/>
    <n v="4140"/>
    <n v="4968"/>
  </r>
  <r>
    <x v="1"/>
    <s v="1.5 Bowl reversible drainer"/>
    <n v="27894"/>
    <n v="34"/>
    <x v="4"/>
    <s v="Zeebras"/>
    <n v="282033"/>
    <n v="6120"/>
    <n v="7344"/>
  </r>
  <r>
    <x v="4"/>
    <s v="1.5 reversible oval"/>
    <n v="35789"/>
    <n v="34"/>
    <x v="4"/>
    <s v="Internet"/>
    <n v="281994"/>
    <n v="6732"/>
    <n v="8078.4"/>
  </r>
  <r>
    <x v="4"/>
    <s v="1.5 reversible oval"/>
    <n v="35789"/>
    <n v="48"/>
    <x v="4"/>
    <s v="Direct"/>
    <n v="281995"/>
    <n v="9504"/>
    <n v="11404.8"/>
  </r>
  <r>
    <x v="4"/>
    <s v="1.5 reversible oval"/>
    <n v="35789"/>
    <n v="41"/>
    <x v="4"/>
    <s v="Jones &amp; Co"/>
    <n v="281996"/>
    <n v="8118"/>
    <n v="9741.6"/>
  </r>
  <r>
    <x v="4"/>
    <s v="1.5 reversible oval"/>
    <n v="35789"/>
    <n v="12"/>
    <x v="4"/>
    <s v="Elders"/>
    <n v="281997"/>
    <n v="2376"/>
    <n v="2851.2"/>
  </r>
  <r>
    <x v="4"/>
    <s v="1.5 reversible oval"/>
    <n v="35789"/>
    <n v="43"/>
    <x v="4"/>
    <s v="Brinks"/>
    <n v="281998"/>
    <n v="8514"/>
    <n v="10216.799999999999"/>
  </r>
  <r>
    <x v="4"/>
    <s v="1.5 reversible oval"/>
    <n v="35789"/>
    <n v="24"/>
    <x v="4"/>
    <s v="Ables"/>
    <n v="281999"/>
    <n v="4752"/>
    <n v="5702.4"/>
  </r>
  <r>
    <x v="4"/>
    <s v="1.5 reversible oval"/>
    <n v="35789"/>
    <n v="17"/>
    <x v="4"/>
    <s v="Elways"/>
    <n v="282000"/>
    <n v="3366"/>
    <n v="4039.2"/>
  </r>
  <r>
    <x v="4"/>
    <s v="1.5 reversible oval"/>
    <n v="35789"/>
    <n v="9"/>
    <x v="4"/>
    <s v="Zeebras"/>
    <n v="282001"/>
    <n v="1782"/>
    <n v="2138.4"/>
  </r>
  <r>
    <x v="3"/>
    <s v="1.5 square reversible"/>
    <n v="15874"/>
    <n v="14"/>
    <x v="4"/>
    <s v="Internet"/>
    <n v="282010"/>
    <n v="1792"/>
    <n v="2150.4"/>
  </r>
  <r>
    <x v="3"/>
    <s v="1.5 square reversible"/>
    <n v="15874"/>
    <n v="21"/>
    <x v="4"/>
    <s v="Direct"/>
    <n v="282011"/>
    <n v="2688"/>
    <n v="3225.6"/>
  </r>
  <r>
    <x v="3"/>
    <s v="1.5 square reversible"/>
    <n v="15874"/>
    <n v="13"/>
    <x v="4"/>
    <s v="Jones &amp; Co"/>
    <n v="282012"/>
    <n v="1664"/>
    <n v="1996.8"/>
  </r>
  <r>
    <x v="3"/>
    <s v="1.5 square reversible"/>
    <n v="15874"/>
    <n v="39"/>
    <x v="4"/>
    <s v="Elders"/>
    <n v="282013"/>
    <n v="4992"/>
    <n v="5990.4"/>
  </r>
  <r>
    <x v="3"/>
    <s v="1.5 square reversible"/>
    <n v="15874"/>
    <n v="13"/>
    <x v="4"/>
    <s v="Brinks"/>
    <n v="282014"/>
    <n v="1664"/>
    <n v="1996.8"/>
  </r>
  <r>
    <x v="3"/>
    <s v="1.5 square reversible"/>
    <n v="15874"/>
    <n v="46"/>
    <x v="4"/>
    <s v="Ables"/>
    <n v="282015"/>
    <n v="5888"/>
    <n v="7065.6"/>
  </r>
  <r>
    <x v="3"/>
    <s v="1.5 square reversible"/>
    <n v="15874"/>
    <n v="33"/>
    <x v="4"/>
    <s v="Elways"/>
    <n v="282016"/>
    <n v="4224"/>
    <n v="5068.8"/>
  </r>
  <r>
    <x v="3"/>
    <s v="1.5 square reversible"/>
    <n v="15874"/>
    <n v="32"/>
    <x v="4"/>
    <s v="Zeebras"/>
    <n v="282017"/>
    <n v="4096"/>
    <n v="4915.2"/>
  </r>
  <r>
    <x v="0"/>
    <s v="1 Bowl &amp; drainer"/>
    <n v="35698"/>
    <n v="27"/>
    <x v="5"/>
    <s v="Internet"/>
    <n v="282082"/>
    <n v="3429"/>
    <n v="4114.8"/>
  </r>
  <r>
    <x v="0"/>
    <s v="1 Bowl &amp; drainer"/>
    <n v="35698"/>
    <n v="48"/>
    <x v="5"/>
    <s v="Direct"/>
    <n v="282083"/>
    <n v="6096"/>
    <n v="7315.2"/>
  </r>
  <r>
    <x v="0"/>
    <s v="1 Bowl &amp; drainer"/>
    <n v="35698"/>
    <n v="48"/>
    <x v="5"/>
    <s v="Jones &amp; Co"/>
    <n v="282084"/>
    <n v="6096"/>
    <n v="7315.2"/>
  </r>
  <r>
    <x v="0"/>
    <s v="1 Bowl &amp; drainer"/>
    <n v="35698"/>
    <n v="39"/>
    <x v="5"/>
    <s v="Elders"/>
    <n v="282085"/>
    <n v="4953"/>
    <n v="5943.6"/>
  </r>
  <r>
    <x v="0"/>
    <s v="1 Bowl &amp; drainer"/>
    <n v="35698"/>
    <n v="36"/>
    <x v="5"/>
    <s v="Brinks"/>
    <n v="282086"/>
    <n v="4572"/>
    <n v="5486.4"/>
  </r>
  <r>
    <x v="0"/>
    <s v="1 Bowl &amp; drainer"/>
    <n v="35698"/>
    <n v="36"/>
    <x v="5"/>
    <s v="Ables"/>
    <n v="282087"/>
    <n v="4572"/>
    <n v="5486.4"/>
  </r>
  <r>
    <x v="0"/>
    <s v="1 Bowl &amp; drainer"/>
    <n v="35698"/>
    <n v="22"/>
    <x v="5"/>
    <s v="Elways"/>
    <n v="282088"/>
    <n v="2794"/>
    <n v="3352.8"/>
  </r>
  <r>
    <x v="0"/>
    <s v="1 Bowl &amp; drainer"/>
    <n v="35698"/>
    <n v="45"/>
    <x v="5"/>
    <s v="Zeebras"/>
    <n v="282089"/>
    <n v="5715"/>
    <n v="6858"/>
  </r>
  <r>
    <x v="1"/>
    <s v="1 Bowl reversible drainer"/>
    <n v="28654"/>
    <n v="48"/>
    <x v="5"/>
    <s v="Internet"/>
    <n v="282042"/>
    <n v="5952"/>
    <n v="7142.4"/>
  </r>
  <r>
    <x v="1"/>
    <s v="1 Bowl reversible drainer"/>
    <n v="28654"/>
    <n v="14"/>
    <x v="5"/>
    <s v="Direct"/>
    <n v="282043"/>
    <n v="1736"/>
    <n v="2083.1999999999998"/>
  </r>
  <r>
    <x v="1"/>
    <s v="1 Bowl reversible drainer"/>
    <n v="28654"/>
    <n v="11"/>
    <x v="5"/>
    <s v="Jones &amp; Co"/>
    <n v="282044"/>
    <n v="1364"/>
    <n v="1636.8"/>
  </r>
  <r>
    <x v="1"/>
    <s v="1 Bowl reversible drainer"/>
    <n v="28654"/>
    <n v="27"/>
    <x v="5"/>
    <s v="Elders"/>
    <n v="282045"/>
    <n v="3348"/>
    <n v="4017.6"/>
  </r>
  <r>
    <x v="1"/>
    <s v="1 Bowl reversible drainer"/>
    <n v="28654"/>
    <n v="27"/>
    <x v="5"/>
    <s v="Brinks"/>
    <n v="282046"/>
    <n v="3348"/>
    <n v="4017.6"/>
  </r>
  <r>
    <x v="1"/>
    <s v="1 Bowl reversible drainer"/>
    <n v="28654"/>
    <n v="21"/>
    <x v="5"/>
    <s v="Ables"/>
    <n v="282047"/>
    <n v="2604"/>
    <n v="3124.8"/>
  </r>
  <r>
    <x v="1"/>
    <s v="1 Bowl reversible drainer"/>
    <n v="28654"/>
    <n v="23"/>
    <x v="5"/>
    <s v="Elways"/>
    <n v="282048"/>
    <n v="2852"/>
    <n v="3422.4"/>
  </r>
  <r>
    <x v="1"/>
    <s v="1 Bowl reversible drainer"/>
    <n v="28654"/>
    <n v="40"/>
    <x v="5"/>
    <s v="Zeebras"/>
    <n v="282049"/>
    <n v="4960"/>
    <n v="5952"/>
  </r>
  <r>
    <x v="2"/>
    <s v="1 cubic bowl &amp; drainer"/>
    <n v="28457"/>
    <n v="24"/>
    <x v="5"/>
    <s v="Internet"/>
    <n v="282050"/>
    <n v="3960"/>
    <n v="4752"/>
  </r>
  <r>
    <x v="2"/>
    <s v="1 cubic bowl &amp; drainer"/>
    <n v="28457"/>
    <n v="20"/>
    <x v="5"/>
    <s v="Direct"/>
    <n v="282051"/>
    <n v="3300"/>
    <n v="3960"/>
  </r>
  <r>
    <x v="2"/>
    <s v="1 cubic bowl &amp; drainer"/>
    <n v="28457"/>
    <n v="32"/>
    <x v="5"/>
    <s v="Jones &amp; Co"/>
    <n v="282052"/>
    <n v="5280"/>
    <n v="6336"/>
  </r>
  <r>
    <x v="2"/>
    <s v="1 cubic bowl &amp; drainer"/>
    <n v="28457"/>
    <n v="42"/>
    <x v="5"/>
    <s v="Elders"/>
    <n v="282053"/>
    <n v="6930"/>
    <n v="8316"/>
  </r>
  <r>
    <x v="2"/>
    <s v="1 cubic bowl &amp; drainer"/>
    <n v="28457"/>
    <n v="10"/>
    <x v="5"/>
    <s v="Brinks"/>
    <n v="282054"/>
    <n v="1650"/>
    <n v="1980"/>
  </r>
  <r>
    <x v="2"/>
    <s v="1 cubic bowl &amp; drainer"/>
    <n v="28457"/>
    <n v="26"/>
    <x v="5"/>
    <s v="Ables"/>
    <n v="282055"/>
    <n v="4290"/>
    <n v="5148"/>
  </r>
  <r>
    <x v="2"/>
    <s v="1 cubic bowl &amp; drainer"/>
    <n v="28457"/>
    <n v="45"/>
    <x v="5"/>
    <s v="Elways"/>
    <n v="282056"/>
    <n v="7425"/>
    <n v="8910"/>
  </r>
  <r>
    <x v="2"/>
    <s v="1 cubic bowl &amp; drainer"/>
    <n v="28457"/>
    <n v="20"/>
    <x v="5"/>
    <s v="Zeebras"/>
    <n v="282057"/>
    <n v="3300"/>
    <n v="3960"/>
  </r>
  <r>
    <x v="3"/>
    <s v="1 square reversible"/>
    <n v="28791"/>
    <n v="19"/>
    <x v="5"/>
    <s v="Internet"/>
    <n v="282066"/>
    <n v="2584"/>
    <n v="3100.8"/>
  </r>
  <r>
    <x v="3"/>
    <s v="1 square reversible"/>
    <n v="28791"/>
    <n v="36"/>
    <x v="5"/>
    <s v="Direct"/>
    <n v="282067"/>
    <n v="4896"/>
    <n v="5875.2"/>
  </r>
  <r>
    <x v="3"/>
    <s v="1 square reversible"/>
    <n v="28791"/>
    <n v="34"/>
    <x v="5"/>
    <s v="Jones &amp; Co"/>
    <n v="282068"/>
    <n v="4624"/>
    <n v="5548.8"/>
  </r>
  <r>
    <x v="3"/>
    <s v="1 square reversible"/>
    <n v="28791"/>
    <n v="43"/>
    <x v="5"/>
    <s v="Elders"/>
    <n v="282069"/>
    <n v="5848"/>
    <n v="7017.6"/>
  </r>
  <r>
    <x v="3"/>
    <s v="1 square reversible"/>
    <n v="28791"/>
    <n v="48"/>
    <x v="5"/>
    <s v="Brinks"/>
    <n v="282070"/>
    <n v="6528"/>
    <n v="7833.6"/>
  </r>
  <r>
    <x v="3"/>
    <s v="1 square reversible"/>
    <n v="28791"/>
    <n v="15"/>
    <x v="5"/>
    <s v="Ables"/>
    <n v="282071"/>
    <n v="2040"/>
    <n v="2448"/>
  </r>
  <r>
    <x v="3"/>
    <s v="1 square reversible"/>
    <n v="28791"/>
    <n v="31"/>
    <x v="5"/>
    <s v="Elways"/>
    <n v="282072"/>
    <n v="4216"/>
    <n v="5059.2"/>
  </r>
  <r>
    <x v="3"/>
    <s v="1 square reversible"/>
    <n v="28791"/>
    <n v="10"/>
    <x v="5"/>
    <s v="Zeebras"/>
    <n v="282073"/>
    <n v="1360"/>
    <n v="1632"/>
  </r>
  <r>
    <x v="0"/>
    <s v="1.5 Bowl &amp; drainer"/>
    <n v="26221"/>
    <n v="20"/>
    <x v="5"/>
    <s v="Internet"/>
    <n v="282034"/>
    <n v="2900"/>
    <n v="3480"/>
  </r>
  <r>
    <x v="0"/>
    <s v="1.5 Bowl &amp; drainer"/>
    <n v="26221"/>
    <n v="8"/>
    <x v="5"/>
    <s v="Direct"/>
    <n v="282035"/>
    <n v="1160"/>
    <n v="1392"/>
  </r>
  <r>
    <x v="0"/>
    <s v="1.5 Bowl &amp; drainer"/>
    <n v="26221"/>
    <n v="25"/>
    <x v="5"/>
    <s v="Jones &amp; Co"/>
    <n v="282036"/>
    <n v="3625"/>
    <n v="4350"/>
  </r>
  <r>
    <x v="0"/>
    <s v="1.5 Bowl &amp; drainer"/>
    <n v="26221"/>
    <n v="14"/>
    <x v="5"/>
    <s v="Elders"/>
    <n v="282037"/>
    <n v="2030"/>
    <n v="2436"/>
  </r>
  <r>
    <x v="0"/>
    <s v="1.5 Bowl &amp; drainer"/>
    <n v="26221"/>
    <n v="48"/>
    <x v="5"/>
    <s v="Brinks"/>
    <n v="282038"/>
    <n v="6960"/>
    <n v="8352"/>
  </r>
  <r>
    <x v="0"/>
    <s v="1.5 Bowl &amp; drainer"/>
    <n v="26221"/>
    <n v="13"/>
    <x v="5"/>
    <s v="Ables"/>
    <n v="282039"/>
    <n v="1885"/>
    <n v="2262"/>
  </r>
  <r>
    <x v="0"/>
    <s v="1.5 Bowl &amp; drainer"/>
    <n v="26221"/>
    <n v="42"/>
    <x v="5"/>
    <s v="Elways"/>
    <n v="282040"/>
    <n v="6090"/>
    <n v="7308"/>
  </r>
  <r>
    <x v="0"/>
    <s v="1.5 Bowl &amp; drainer"/>
    <n v="26221"/>
    <n v="46"/>
    <x v="5"/>
    <s v="Zeebras"/>
    <n v="282041"/>
    <n v="6670"/>
    <n v="8004"/>
  </r>
  <r>
    <x v="1"/>
    <s v="1.5 Bowl reversible drainer"/>
    <n v="27894"/>
    <n v="20"/>
    <x v="5"/>
    <s v="Internet"/>
    <n v="282090"/>
    <n v="3600"/>
    <n v="4320"/>
  </r>
  <r>
    <x v="1"/>
    <s v="1.5 Bowl reversible drainer"/>
    <n v="27894"/>
    <n v="32"/>
    <x v="5"/>
    <s v="Direct"/>
    <n v="282091"/>
    <n v="5760"/>
    <n v="6912"/>
  </r>
  <r>
    <x v="1"/>
    <s v="1.5 Bowl reversible drainer"/>
    <n v="27894"/>
    <n v="37"/>
    <x v="5"/>
    <s v="Jones &amp; Co"/>
    <n v="282092"/>
    <n v="6660"/>
    <n v="7992"/>
  </r>
  <r>
    <x v="1"/>
    <s v="1.5 Bowl reversible drainer"/>
    <n v="27894"/>
    <n v="38"/>
    <x v="5"/>
    <s v="Elders"/>
    <n v="282093"/>
    <n v="6840"/>
    <n v="8208"/>
  </r>
  <r>
    <x v="1"/>
    <s v="1.5 Bowl reversible drainer"/>
    <n v="27894"/>
    <n v="8"/>
    <x v="5"/>
    <s v="Brinks"/>
    <n v="282094"/>
    <n v="1440"/>
    <n v="1728"/>
  </r>
  <r>
    <x v="1"/>
    <s v="1.5 Bowl reversible drainer"/>
    <n v="27894"/>
    <n v="14"/>
    <x v="5"/>
    <s v="Ables"/>
    <n v="282095"/>
    <n v="2520"/>
    <n v="3024"/>
  </r>
  <r>
    <x v="1"/>
    <s v="1.5 Bowl reversible drainer"/>
    <n v="27894"/>
    <n v="48"/>
    <x v="5"/>
    <s v="Elways"/>
    <n v="282096"/>
    <n v="8640"/>
    <n v="10368"/>
  </r>
  <r>
    <x v="1"/>
    <s v="1.5 Bowl reversible drainer"/>
    <n v="27894"/>
    <n v="37"/>
    <x v="5"/>
    <s v="Zeebras"/>
    <n v="282097"/>
    <n v="6660"/>
    <n v="7992"/>
  </r>
  <r>
    <x v="4"/>
    <s v="1.5 reversible oval"/>
    <n v="35789"/>
    <n v="12"/>
    <x v="5"/>
    <s v="Internet"/>
    <n v="282058"/>
    <n v="2376"/>
    <n v="2851.2"/>
  </r>
  <r>
    <x v="4"/>
    <s v="1.5 reversible oval"/>
    <n v="35789"/>
    <n v="14"/>
    <x v="5"/>
    <s v="Direct"/>
    <n v="282059"/>
    <n v="2772"/>
    <n v="3326.4"/>
  </r>
  <r>
    <x v="4"/>
    <s v="1.5 reversible oval"/>
    <n v="35789"/>
    <n v="6"/>
    <x v="5"/>
    <s v="Jones &amp; Co"/>
    <n v="282060"/>
    <n v="1188"/>
    <n v="1425.6"/>
  </r>
  <r>
    <x v="4"/>
    <s v="1.5 reversible oval"/>
    <n v="35789"/>
    <n v="13"/>
    <x v="5"/>
    <s v="Elders"/>
    <n v="282061"/>
    <n v="2574"/>
    <n v="3088.8"/>
  </r>
  <r>
    <x v="4"/>
    <s v="1.5 reversible oval"/>
    <n v="35789"/>
    <n v="31"/>
    <x v="5"/>
    <s v="Brinks"/>
    <n v="282062"/>
    <n v="6138"/>
    <n v="7365.6"/>
  </r>
  <r>
    <x v="4"/>
    <s v="1.5 reversible oval"/>
    <n v="35789"/>
    <n v="33"/>
    <x v="5"/>
    <s v="Ables"/>
    <n v="282063"/>
    <n v="6534"/>
    <n v="7840.8"/>
  </r>
  <r>
    <x v="4"/>
    <s v="1.5 reversible oval"/>
    <n v="35789"/>
    <n v="37"/>
    <x v="5"/>
    <s v="Elways"/>
    <n v="282064"/>
    <n v="7326"/>
    <n v="8791.2000000000007"/>
  </r>
  <r>
    <x v="4"/>
    <s v="1.5 reversible oval"/>
    <n v="35789"/>
    <n v="29"/>
    <x v="5"/>
    <s v="Zeebras"/>
    <n v="282065"/>
    <n v="5742"/>
    <n v="6890.4"/>
  </r>
  <r>
    <x v="3"/>
    <s v="1.5 square reversible"/>
    <n v="15874"/>
    <n v="9"/>
    <x v="5"/>
    <s v="Internet"/>
    <n v="282074"/>
    <n v="1152"/>
    <n v="1382.4"/>
  </r>
  <r>
    <x v="3"/>
    <s v="1.5 square reversible"/>
    <n v="15874"/>
    <n v="37"/>
    <x v="5"/>
    <s v="Direct"/>
    <n v="282075"/>
    <n v="4736"/>
    <n v="5683.2"/>
  </r>
  <r>
    <x v="3"/>
    <s v="1.5 square reversible"/>
    <n v="15874"/>
    <n v="30"/>
    <x v="5"/>
    <s v="Jones &amp; Co"/>
    <n v="282076"/>
    <n v="3840"/>
    <n v="4608"/>
  </r>
  <r>
    <x v="3"/>
    <s v="1.5 square reversible"/>
    <n v="15874"/>
    <n v="16"/>
    <x v="5"/>
    <s v="Elders"/>
    <n v="282077"/>
    <n v="2048"/>
    <n v="2457.6"/>
  </r>
  <r>
    <x v="3"/>
    <s v="1.5 square reversible"/>
    <n v="15874"/>
    <n v="46"/>
    <x v="5"/>
    <s v="Brinks"/>
    <n v="282078"/>
    <n v="5888"/>
    <n v="7065.6"/>
  </r>
  <r>
    <x v="3"/>
    <s v="1.5 square reversible"/>
    <n v="15874"/>
    <n v="36"/>
    <x v="5"/>
    <s v="Ables"/>
    <n v="282079"/>
    <n v="4608"/>
    <n v="5529.6"/>
  </r>
  <r>
    <x v="3"/>
    <s v="1.5 square reversible"/>
    <n v="15874"/>
    <n v="19"/>
    <x v="5"/>
    <s v="Elways"/>
    <n v="282080"/>
    <n v="2432"/>
    <n v="2918.4"/>
  </r>
  <r>
    <x v="3"/>
    <s v="1.5 square reversible"/>
    <n v="15874"/>
    <n v="7"/>
    <x v="5"/>
    <s v="Zeebras"/>
    <n v="282081"/>
    <n v="896"/>
    <n v="107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4B0F5E-BD86-465C-8EA1-14ACFF1CC225}"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0" firstHeaderRow="1" firstDataRow="1" firstDataCol="1" rowPageCount="1" colPageCount="1"/>
  <pivotFields count="9">
    <pivotField axis="axisPage" showAll="0">
      <items count="6">
        <item x="2"/>
        <item x="1"/>
        <item x="0"/>
        <item x="4"/>
        <item x="3"/>
        <item t="default"/>
      </items>
    </pivotField>
    <pivotField showAll="0"/>
    <pivotField numFmtId="1" showAll="0"/>
    <pivotField dataField="1" numFmtId="1" showAll="0"/>
    <pivotField axis="axisRow" showAll="0">
      <items count="7">
        <item x="0"/>
        <item x="1"/>
        <item x="2"/>
        <item x="3"/>
        <item x="4"/>
        <item x="5"/>
        <item t="default"/>
      </items>
    </pivotField>
    <pivotField showAll="0"/>
    <pivotField numFmtId="1" showAll="0"/>
    <pivotField numFmtId="44" showAll="0"/>
    <pivotField numFmtId="44" showAll="0"/>
  </pivotFields>
  <rowFields count="1">
    <field x="4"/>
  </rowFields>
  <rowItems count="7">
    <i>
      <x/>
    </i>
    <i>
      <x v="1"/>
    </i>
    <i>
      <x v="2"/>
    </i>
    <i>
      <x v="3"/>
    </i>
    <i>
      <x v="4"/>
    </i>
    <i>
      <x v="5"/>
    </i>
    <i t="grand">
      <x/>
    </i>
  </rowItems>
  <colItems count="1">
    <i/>
  </colItems>
  <pageFields count="1">
    <pageField fld="0" item="0" hier="-1"/>
  </pageFields>
  <dataFields count="1">
    <dataField name="Sum of Quantity Sold" fld="3"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13"/>
  <sheetViews>
    <sheetView tabSelected="1" zoomScaleNormal="100" workbookViewId="0">
      <selection activeCell="E22" sqref="E22"/>
    </sheetView>
  </sheetViews>
  <sheetFormatPr defaultColWidth="8.85546875" defaultRowHeight="15" x14ac:dyDescent="0.25"/>
  <cols>
    <col min="1" max="1" width="39" style="74" customWidth="1"/>
    <col min="2" max="2" width="13.42578125" style="74" customWidth="1"/>
    <col min="3" max="3" width="16.140625" style="74" customWidth="1"/>
    <col min="4" max="4" width="16" style="74" customWidth="1"/>
    <col min="5" max="5" width="13.5703125" style="74" customWidth="1"/>
    <col min="6" max="6" width="11.42578125" style="74" customWidth="1"/>
    <col min="7" max="7" width="11.7109375" style="74" customWidth="1"/>
    <col min="8" max="8" width="35.28515625" style="74" bestFit="1" customWidth="1"/>
    <col min="9" max="9" width="12.28515625" style="74" customWidth="1"/>
    <col min="10" max="10" width="9.5703125" style="74" bestFit="1" customWidth="1"/>
    <col min="11" max="11" width="10.5703125" style="74" bestFit="1" customWidth="1"/>
    <col min="12" max="16384" width="8.85546875" style="74"/>
  </cols>
  <sheetData>
    <row r="1" spans="1:5" x14ac:dyDescent="0.25">
      <c r="A1" s="73"/>
    </row>
    <row r="2" spans="1:5" x14ac:dyDescent="0.25">
      <c r="A2" s="73"/>
    </row>
    <row r="3" spans="1:5" x14ac:dyDescent="0.25">
      <c r="A3" s="75"/>
    </row>
    <row r="4" spans="1:5" ht="15.75" thickBot="1" x14ac:dyDescent="0.3">
      <c r="A4" s="78" t="s">
        <v>124</v>
      </c>
      <c r="B4" s="79"/>
      <c r="C4" s="79"/>
      <c r="D4" s="79"/>
    </row>
    <row r="5" spans="1:5" x14ac:dyDescent="0.25">
      <c r="A5" s="80"/>
      <c r="B5" s="87" t="s">
        <v>125</v>
      </c>
      <c r="C5" s="87" t="s">
        <v>126</v>
      </c>
      <c r="D5" s="88" t="s">
        <v>127</v>
      </c>
      <c r="E5" s="77"/>
    </row>
    <row r="6" spans="1:5" x14ac:dyDescent="0.25">
      <c r="A6" s="81" t="s">
        <v>128</v>
      </c>
      <c r="B6" s="93"/>
      <c r="C6" s="93"/>
      <c r="D6" s="94">
        <v>250000</v>
      </c>
      <c r="E6" s="77"/>
    </row>
    <row r="7" spans="1:5" x14ac:dyDescent="0.25">
      <c r="A7" s="81" t="s">
        <v>129</v>
      </c>
      <c r="B7" s="93"/>
      <c r="C7" s="93">
        <v>25000</v>
      </c>
      <c r="D7" s="94">
        <f>C7</f>
        <v>25000</v>
      </c>
      <c r="E7" s="77"/>
    </row>
    <row r="8" spans="1:5" x14ac:dyDescent="0.25">
      <c r="A8" s="81" t="s">
        <v>130</v>
      </c>
      <c r="B8" s="95">
        <v>300</v>
      </c>
      <c r="C8" s="95">
        <v>180</v>
      </c>
      <c r="D8" s="96">
        <f>SUM(B8:C8)</f>
        <v>480</v>
      </c>
      <c r="E8" s="77"/>
    </row>
    <row r="9" spans="1:5" x14ac:dyDescent="0.25">
      <c r="A9" s="81" t="s">
        <v>131</v>
      </c>
      <c r="B9" s="93">
        <v>8586</v>
      </c>
      <c r="C9" s="93">
        <v>8500</v>
      </c>
      <c r="D9" s="94">
        <f>SUM(B9:C9)</f>
        <v>17086</v>
      </c>
      <c r="E9" s="77"/>
    </row>
    <row r="10" spans="1:5" x14ac:dyDescent="0.25">
      <c r="A10" s="81" t="s">
        <v>132</v>
      </c>
      <c r="B10" s="93"/>
      <c r="C10" s="93"/>
      <c r="D10" s="97">
        <f>D6+D8-D7-D9</f>
        <v>208394</v>
      </c>
      <c r="E10" s="77"/>
    </row>
    <row r="11" spans="1:5" x14ac:dyDescent="0.25">
      <c r="A11" s="81" t="s">
        <v>133</v>
      </c>
      <c r="B11" s="98">
        <f>D10*(3/5)</f>
        <v>125036.4</v>
      </c>
      <c r="C11" s="98">
        <f>D10*(2/5)</f>
        <v>83357.600000000006</v>
      </c>
      <c r="D11" s="99">
        <f>SUM(B11:C11)</f>
        <v>208394</v>
      </c>
      <c r="E11" s="77"/>
    </row>
    <row r="12" spans="1:5" ht="15.75" thickBot="1" x14ac:dyDescent="0.3">
      <c r="A12" s="82" t="s">
        <v>134</v>
      </c>
      <c r="B12" s="100">
        <f>B11+B9-B8</f>
        <v>133322.4</v>
      </c>
      <c r="C12" s="100">
        <f>C11+C9+C7-C8</f>
        <v>116677.6</v>
      </c>
      <c r="D12" s="100">
        <f>SUM(B12:C12)</f>
        <v>250000</v>
      </c>
      <c r="E12" s="77"/>
    </row>
    <row r="13" spans="1:5" x14ac:dyDescent="0.25">
      <c r="A13" s="77"/>
      <c r="B13" s="77"/>
      <c r="C13" s="77"/>
      <c r="D13" s="77"/>
      <c r="E13" s="77"/>
    </row>
    <row r="15" spans="1:5" ht="15" customHeight="1" x14ac:dyDescent="0.25"/>
    <row r="16" spans="1:5" ht="15.75" customHeight="1" x14ac:dyDescent="0.25"/>
    <row r="17" spans="1:7" ht="15.75" thickBot="1" x14ac:dyDescent="0.3">
      <c r="A17" s="78" t="s">
        <v>135</v>
      </c>
      <c r="B17" s="83"/>
      <c r="C17" s="83"/>
      <c r="D17" s="83"/>
      <c r="E17" s="83"/>
    </row>
    <row r="18" spans="1:7" x14ac:dyDescent="0.25">
      <c r="A18" s="80"/>
      <c r="B18" s="85" t="s">
        <v>136</v>
      </c>
      <c r="C18" s="86" t="s">
        <v>137</v>
      </c>
      <c r="D18" s="87" t="s">
        <v>136</v>
      </c>
      <c r="E18" s="88" t="s">
        <v>137</v>
      </c>
    </row>
    <row r="19" spans="1:7" s="76" customFormat="1" x14ac:dyDescent="0.25">
      <c r="A19" s="84"/>
      <c r="B19" s="89" t="s">
        <v>138</v>
      </c>
      <c r="C19" s="90" t="s">
        <v>138</v>
      </c>
      <c r="D19" s="91" t="s">
        <v>139</v>
      </c>
      <c r="E19" s="92" t="s">
        <v>140</v>
      </c>
      <c r="F19" s="74"/>
      <c r="G19" s="74"/>
    </row>
    <row r="20" spans="1:7" s="77" customFormat="1" x14ac:dyDescent="0.25">
      <c r="A20" s="81" t="s">
        <v>141</v>
      </c>
      <c r="B20" s="101"/>
      <c r="C20" s="102"/>
      <c r="D20" s="93">
        <v>1200</v>
      </c>
      <c r="E20" s="94">
        <v>3200</v>
      </c>
    </row>
    <row r="21" spans="1:7" s="77" customFormat="1" x14ac:dyDescent="0.25">
      <c r="A21" s="81" t="s">
        <v>129</v>
      </c>
      <c r="B21" s="101"/>
      <c r="C21" s="102"/>
      <c r="D21" s="93"/>
      <c r="E21" s="94">
        <v>25000</v>
      </c>
    </row>
    <row r="22" spans="1:7" s="77" customFormat="1" x14ac:dyDescent="0.25">
      <c r="A22" s="81" t="s">
        <v>142</v>
      </c>
      <c r="B22" s="101"/>
      <c r="C22" s="102"/>
      <c r="D22" s="93"/>
      <c r="E22" s="94"/>
    </row>
    <row r="23" spans="1:7" s="77" customFormat="1" x14ac:dyDescent="0.25">
      <c r="A23" s="81" t="s">
        <v>130</v>
      </c>
      <c r="B23" s="101"/>
      <c r="C23" s="102"/>
      <c r="D23" s="93"/>
      <c r="E23" s="94"/>
    </row>
    <row r="24" spans="1:7" s="77" customFormat="1" x14ac:dyDescent="0.25">
      <c r="A24" s="81" t="s">
        <v>131</v>
      </c>
      <c r="B24" s="101"/>
      <c r="C24" s="102"/>
      <c r="D24" s="93"/>
      <c r="E24" s="94"/>
    </row>
    <row r="25" spans="1:7" s="77" customFormat="1" x14ac:dyDescent="0.25">
      <c r="A25" s="81" t="s">
        <v>133</v>
      </c>
      <c r="B25" s="101"/>
      <c r="C25" s="102"/>
      <c r="D25" s="93"/>
      <c r="E25" s="94"/>
    </row>
    <row r="26" spans="1:7" s="77" customFormat="1" ht="15.75" thickBot="1" x14ac:dyDescent="0.3">
      <c r="A26" s="82" t="s">
        <v>143</v>
      </c>
      <c r="B26" s="103"/>
      <c r="C26" s="104"/>
      <c r="D26" s="105"/>
      <c r="E26" s="106"/>
    </row>
    <row r="27" spans="1:7" s="77" customFormat="1" ht="15.75" thickBot="1" x14ac:dyDescent="0.3">
      <c r="B27" s="107"/>
      <c r="C27" s="108"/>
      <c r="D27" s="109"/>
      <c r="E27" s="108"/>
    </row>
    <row r="28" spans="1:7" s="77" customFormat="1" ht="15.75" thickTop="1" x14ac:dyDescent="0.25"/>
    <row r="29" spans="1:7" s="77" customFormat="1" x14ac:dyDescent="0.25"/>
    <row r="30" spans="1:7" s="77" customFormat="1" x14ac:dyDescent="0.25"/>
    <row r="31" spans="1:7" s="77" customFormat="1" x14ac:dyDescent="0.25"/>
    <row r="32" spans="1:7" s="77" customFormat="1" x14ac:dyDescent="0.25"/>
    <row r="33" s="77" customFormat="1" x14ac:dyDescent="0.25"/>
    <row r="34" s="77" customFormat="1" x14ac:dyDescent="0.25"/>
    <row r="35" s="77" customFormat="1" x14ac:dyDescent="0.25"/>
    <row r="36" s="77" customFormat="1" x14ac:dyDescent="0.25"/>
    <row r="37" s="77" customFormat="1" x14ac:dyDescent="0.25"/>
    <row r="38" s="77" customFormat="1" x14ac:dyDescent="0.25"/>
    <row r="39" s="77" customFormat="1" x14ac:dyDescent="0.25"/>
    <row r="40" s="77" customFormat="1" x14ac:dyDescent="0.25"/>
    <row r="41" s="77" customFormat="1" x14ac:dyDescent="0.25"/>
    <row r="42" s="77" customFormat="1" x14ac:dyDescent="0.25"/>
    <row r="43" s="77" customFormat="1" x14ac:dyDescent="0.25"/>
    <row r="44" s="77" customFormat="1" x14ac:dyDescent="0.25"/>
    <row r="45" s="77" customFormat="1" x14ac:dyDescent="0.25"/>
    <row r="46" s="77" customFormat="1" x14ac:dyDescent="0.25"/>
    <row r="47" s="77" customFormat="1" x14ac:dyDescent="0.25"/>
    <row r="48" s="77" customFormat="1" x14ac:dyDescent="0.25"/>
    <row r="49" s="77" customFormat="1" x14ac:dyDescent="0.25"/>
    <row r="50" s="77" customFormat="1" x14ac:dyDescent="0.25"/>
    <row r="51" s="77" customFormat="1" x14ac:dyDescent="0.25"/>
    <row r="52" s="77" customFormat="1" x14ac:dyDescent="0.25"/>
    <row r="53" s="77" customFormat="1" x14ac:dyDescent="0.25"/>
    <row r="54" s="77" customFormat="1" x14ac:dyDescent="0.25"/>
    <row r="55" s="77" customFormat="1" x14ac:dyDescent="0.25"/>
    <row r="56" s="77" customFormat="1" x14ac:dyDescent="0.25"/>
    <row r="57" s="77" customFormat="1" x14ac:dyDescent="0.25"/>
    <row r="58" s="77" customFormat="1" x14ac:dyDescent="0.25"/>
    <row r="59" s="77" customFormat="1" x14ac:dyDescent="0.25"/>
    <row r="60" s="77" customFormat="1" x14ac:dyDescent="0.25"/>
    <row r="61" s="77" customFormat="1" x14ac:dyDescent="0.25"/>
    <row r="62" s="77" customFormat="1" x14ac:dyDescent="0.25"/>
    <row r="63" s="77" customFormat="1" x14ac:dyDescent="0.25"/>
    <row r="64" s="77" customFormat="1" x14ac:dyDescent="0.25"/>
    <row r="65" s="77" customFormat="1" x14ac:dyDescent="0.25"/>
    <row r="66" s="77" customFormat="1" x14ac:dyDescent="0.25"/>
    <row r="67" s="77" customFormat="1" x14ac:dyDescent="0.25"/>
    <row r="68" s="77" customFormat="1" x14ac:dyDescent="0.25"/>
    <row r="69" s="77" customFormat="1" x14ac:dyDescent="0.25"/>
    <row r="70" s="77" customFormat="1" x14ac:dyDescent="0.25"/>
    <row r="71" s="77" customFormat="1" x14ac:dyDescent="0.25"/>
    <row r="72" s="77" customFormat="1" x14ac:dyDescent="0.25"/>
    <row r="73" s="77" customFormat="1" x14ac:dyDescent="0.25"/>
    <row r="74" s="77" customFormat="1" x14ac:dyDescent="0.25"/>
    <row r="75" s="77" customFormat="1" x14ac:dyDescent="0.25"/>
    <row r="76" s="77" customFormat="1" x14ac:dyDescent="0.25"/>
    <row r="77" s="77" customFormat="1" x14ac:dyDescent="0.25"/>
    <row r="78" s="77" customFormat="1" x14ac:dyDescent="0.25"/>
    <row r="79" s="77" customFormat="1" x14ac:dyDescent="0.25"/>
    <row r="80" s="77" customFormat="1" x14ac:dyDescent="0.25"/>
    <row r="81" spans="1:4" s="77" customFormat="1" x14ac:dyDescent="0.25"/>
    <row r="82" spans="1:4" s="77" customFormat="1" x14ac:dyDescent="0.25"/>
    <row r="83" spans="1:4" s="77" customFormat="1" x14ac:dyDescent="0.25"/>
    <row r="84" spans="1:4" s="77" customFormat="1" x14ac:dyDescent="0.25"/>
    <row r="85" spans="1:4" s="77" customFormat="1" x14ac:dyDescent="0.25"/>
    <row r="86" spans="1:4" s="77" customFormat="1" x14ac:dyDescent="0.25"/>
    <row r="87" spans="1:4" s="77" customFormat="1" x14ac:dyDescent="0.25"/>
    <row r="88" spans="1:4" s="77" customFormat="1" x14ac:dyDescent="0.25"/>
    <row r="89" spans="1:4" s="77" customFormat="1" x14ac:dyDescent="0.25"/>
    <row r="90" spans="1:4" s="77" customFormat="1" x14ac:dyDescent="0.25"/>
    <row r="91" spans="1:4" s="77" customFormat="1" x14ac:dyDescent="0.25"/>
    <row r="92" spans="1:4" s="77" customFormat="1" x14ac:dyDescent="0.25"/>
    <row r="93" spans="1:4" s="77" customFormat="1" x14ac:dyDescent="0.25"/>
    <row r="94" spans="1:4" s="77" customFormat="1" x14ac:dyDescent="0.25"/>
    <row r="95" spans="1:4" s="77" customFormat="1" x14ac:dyDescent="0.25">
      <c r="A95" s="74"/>
      <c r="B95" s="74"/>
      <c r="C95" s="74"/>
      <c r="D95" s="74"/>
    </row>
    <row r="96" spans="1:4" s="77" customFormat="1" x14ac:dyDescent="0.25">
      <c r="A96" s="74"/>
      <c r="B96" s="74"/>
      <c r="C96" s="74"/>
      <c r="D96" s="74"/>
    </row>
    <row r="97" spans="1:5" s="77" customFormat="1" x14ac:dyDescent="0.25">
      <c r="A97" s="74"/>
      <c r="B97" s="74"/>
      <c r="C97" s="74"/>
      <c r="D97" s="74"/>
    </row>
    <row r="98" spans="1:5" s="77" customFormat="1" x14ac:dyDescent="0.25">
      <c r="A98" s="74"/>
      <c r="B98" s="74"/>
      <c r="C98" s="74"/>
      <c r="D98" s="74"/>
    </row>
    <row r="99" spans="1:5" s="77" customFormat="1" x14ac:dyDescent="0.25">
      <c r="A99" s="74"/>
      <c r="B99" s="74"/>
      <c r="C99" s="74"/>
      <c r="D99" s="74"/>
      <c r="E99" s="74"/>
    </row>
    <row r="100" spans="1:5" s="77" customFormat="1" x14ac:dyDescent="0.25">
      <c r="A100" s="74"/>
      <c r="B100" s="74"/>
      <c r="C100" s="74"/>
      <c r="D100" s="74"/>
      <c r="E100" s="74"/>
    </row>
    <row r="101" spans="1:5" s="77" customFormat="1" x14ac:dyDescent="0.25">
      <c r="A101" s="74"/>
      <c r="B101" s="74"/>
      <c r="C101" s="74"/>
      <c r="D101" s="74"/>
      <c r="E101" s="74"/>
    </row>
    <row r="102" spans="1:5" s="77" customFormat="1" x14ac:dyDescent="0.25">
      <c r="A102" s="74"/>
      <c r="B102" s="74"/>
      <c r="C102" s="74"/>
      <c r="D102" s="74"/>
      <c r="E102" s="74"/>
    </row>
    <row r="103" spans="1:5" s="77" customFormat="1" x14ac:dyDescent="0.25">
      <c r="A103" s="74"/>
      <c r="B103" s="74"/>
      <c r="C103" s="74"/>
      <c r="D103" s="74"/>
      <c r="E103" s="74"/>
    </row>
    <row r="104" spans="1:5" s="77" customFormat="1" x14ac:dyDescent="0.25">
      <c r="A104" s="74"/>
      <c r="B104" s="74"/>
      <c r="C104" s="74"/>
      <c r="D104" s="74"/>
      <c r="E104" s="74"/>
    </row>
    <row r="105" spans="1:5" s="77" customFormat="1" x14ac:dyDescent="0.25">
      <c r="A105" s="74"/>
      <c r="B105" s="74"/>
      <c r="C105" s="74"/>
      <c r="D105" s="74"/>
      <c r="E105" s="74"/>
    </row>
    <row r="106" spans="1:5" s="77" customFormat="1" x14ac:dyDescent="0.25">
      <c r="A106" s="74"/>
      <c r="B106" s="74"/>
      <c r="C106" s="74"/>
      <c r="D106" s="74"/>
      <c r="E106" s="74"/>
    </row>
    <row r="107" spans="1:5" s="77" customFormat="1" x14ac:dyDescent="0.25">
      <c r="A107" s="74"/>
      <c r="B107" s="74"/>
      <c r="C107" s="74"/>
      <c r="D107" s="74"/>
      <c r="E107" s="74"/>
    </row>
    <row r="108" spans="1:5" s="77" customFormat="1" x14ac:dyDescent="0.25">
      <c r="A108" s="74"/>
      <c r="B108" s="74"/>
      <c r="C108" s="74"/>
      <c r="D108" s="74"/>
      <c r="E108" s="74"/>
    </row>
    <row r="109" spans="1:5" s="77" customFormat="1" x14ac:dyDescent="0.25">
      <c r="A109" s="74"/>
      <c r="B109" s="74"/>
      <c r="C109" s="74"/>
      <c r="D109" s="74"/>
      <c r="E109" s="74"/>
    </row>
    <row r="110" spans="1:5" s="77" customFormat="1" x14ac:dyDescent="0.25">
      <c r="A110" s="74"/>
      <c r="B110" s="74"/>
      <c r="C110" s="74"/>
      <c r="D110" s="74"/>
      <c r="E110" s="74"/>
    </row>
    <row r="111" spans="1:5" s="77" customFormat="1" x14ac:dyDescent="0.25">
      <c r="A111" s="74"/>
      <c r="B111" s="74"/>
      <c r="C111" s="74"/>
      <c r="D111" s="74"/>
      <c r="E111" s="74"/>
    </row>
    <row r="112" spans="1:5" s="77" customFormat="1" x14ac:dyDescent="0.25">
      <c r="A112" s="74"/>
      <c r="B112" s="74"/>
      <c r="C112" s="74"/>
      <c r="D112" s="74"/>
      <c r="E112" s="74"/>
    </row>
    <row r="113" spans="1:5" s="77" customFormat="1" x14ac:dyDescent="0.25">
      <c r="A113" s="74"/>
      <c r="B113" s="74"/>
      <c r="C113" s="74"/>
      <c r="D113" s="74"/>
      <c r="E113" s="7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F106"/>
  <sheetViews>
    <sheetView showGridLines="0" topLeftCell="A52" zoomScaleNormal="100" workbookViewId="0">
      <selection activeCell="E48" sqref="E48:F48"/>
    </sheetView>
  </sheetViews>
  <sheetFormatPr defaultColWidth="8.85546875" defaultRowHeight="14.25" x14ac:dyDescent="0.2"/>
  <cols>
    <col min="1" max="1" width="9.140625" style="60" customWidth="1"/>
    <col min="2" max="2" width="5.140625" style="61" customWidth="1"/>
    <col min="3" max="3" width="100.7109375" style="60" customWidth="1"/>
    <col min="4" max="4" width="9.140625" style="61" customWidth="1"/>
    <col min="5" max="16384" width="8.85546875" style="62"/>
  </cols>
  <sheetData>
    <row r="1" spans="2:3" ht="78.75" customHeight="1" x14ac:dyDescent="0.2"/>
    <row r="2" spans="2:3" ht="27" customHeight="1" x14ac:dyDescent="0.2">
      <c r="B2" s="32" t="s">
        <v>0</v>
      </c>
      <c r="C2" s="33"/>
    </row>
    <row r="3" spans="2:3" ht="22.5" customHeight="1" x14ac:dyDescent="0.2">
      <c r="B3" s="34" t="s">
        <v>1</v>
      </c>
      <c r="C3" s="35"/>
    </row>
    <row r="4" spans="2:3" ht="72.75" customHeight="1" x14ac:dyDescent="0.2">
      <c r="B4" s="154" t="s">
        <v>2</v>
      </c>
      <c r="C4" s="155"/>
    </row>
    <row r="5" spans="2:3" ht="36" customHeight="1" x14ac:dyDescent="0.2">
      <c r="B5" s="36" t="s">
        <v>3</v>
      </c>
      <c r="C5" s="37"/>
    </row>
    <row r="6" spans="2:3" ht="36" customHeight="1" x14ac:dyDescent="0.2">
      <c r="B6" s="38" t="s">
        <v>4</v>
      </c>
      <c r="C6" s="39"/>
    </row>
    <row r="7" spans="2:3" ht="24" customHeight="1" x14ac:dyDescent="0.2">
      <c r="B7" s="40" t="s">
        <v>5</v>
      </c>
      <c r="C7" s="41"/>
    </row>
    <row r="8" spans="2:3" ht="13.5" customHeight="1" x14ac:dyDescent="0.2">
      <c r="B8" s="42" t="s">
        <v>6</v>
      </c>
      <c r="C8" s="43" t="s">
        <v>7</v>
      </c>
    </row>
    <row r="9" spans="2:3" ht="15" customHeight="1" x14ac:dyDescent="0.2">
      <c r="B9" s="42" t="s">
        <v>6</v>
      </c>
      <c r="C9" s="43" t="s">
        <v>8</v>
      </c>
    </row>
    <row r="10" spans="2:3" ht="15.75" customHeight="1" x14ac:dyDescent="0.2">
      <c r="B10" s="42" t="s">
        <v>6</v>
      </c>
      <c r="C10" s="43" t="s">
        <v>9</v>
      </c>
    </row>
    <row r="11" spans="2:3" ht="15.75" customHeight="1" x14ac:dyDescent="0.2">
      <c r="B11" s="44" t="s">
        <v>6</v>
      </c>
      <c r="C11" s="127" t="s">
        <v>10</v>
      </c>
    </row>
    <row r="12" spans="2:3" ht="17.25" customHeight="1" x14ac:dyDescent="0.2">
      <c r="B12" s="44"/>
      <c r="C12" s="127"/>
    </row>
    <row r="13" spans="2:3" ht="13.5" customHeight="1" x14ac:dyDescent="0.2">
      <c r="B13" s="128" t="s">
        <v>11</v>
      </c>
      <c r="C13" s="127"/>
    </row>
    <row r="14" spans="2:3" ht="15" customHeight="1" x14ac:dyDescent="0.2">
      <c r="B14" s="42" t="s">
        <v>6</v>
      </c>
      <c r="C14" s="129" t="s">
        <v>12</v>
      </c>
    </row>
    <row r="15" spans="2:3" ht="12.75" customHeight="1" x14ac:dyDescent="0.2">
      <c r="B15" s="42" t="s">
        <v>6</v>
      </c>
      <c r="C15" s="43" t="s">
        <v>13</v>
      </c>
    </row>
    <row r="16" spans="2:3" ht="7.5" customHeight="1" x14ac:dyDescent="0.2">
      <c r="B16" s="45"/>
      <c r="C16" s="46"/>
    </row>
    <row r="17" spans="1:6" ht="23.25" x14ac:dyDescent="0.2">
      <c r="B17" s="130" t="s">
        <v>14</v>
      </c>
      <c r="C17" s="46"/>
    </row>
    <row r="18" spans="1:6" ht="38.25" x14ac:dyDescent="0.2">
      <c r="B18" s="42" t="s">
        <v>6</v>
      </c>
      <c r="C18" s="131" t="s">
        <v>15</v>
      </c>
    </row>
    <row r="19" spans="1:6" ht="10.5" customHeight="1" x14ac:dyDescent="0.2">
      <c r="B19" s="132"/>
      <c r="C19" s="133"/>
    </row>
    <row r="20" spans="1:6" ht="30.75" customHeight="1" x14ac:dyDescent="0.2">
      <c r="B20" s="47" t="s">
        <v>16</v>
      </c>
    </row>
    <row r="21" spans="1:6" ht="18.75" customHeight="1" x14ac:dyDescent="0.2">
      <c r="B21" s="48" t="s">
        <v>17</v>
      </c>
    </row>
    <row r="22" spans="1:6" s="49" customFormat="1" ht="28.5" customHeight="1" x14ac:dyDescent="0.2">
      <c r="A22" s="60"/>
      <c r="B22" s="156" t="s">
        <v>18</v>
      </c>
      <c r="C22" s="156"/>
      <c r="D22" s="134"/>
      <c r="E22" s="134"/>
      <c r="F22" s="135"/>
    </row>
    <row r="23" spans="1:6" x14ac:dyDescent="0.2">
      <c r="B23" s="136" t="s">
        <v>19</v>
      </c>
    </row>
    <row r="24" spans="1:6" x14ac:dyDescent="0.2">
      <c r="B24" s="136"/>
    </row>
    <row r="25" spans="1:6" x14ac:dyDescent="0.2">
      <c r="B25" s="50" t="s">
        <v>20</v>
      </c>
    </row>
    <row r="26" spans="1:6" s="49" customFormat="1" ht="30.75" customHeight="1" x14ac:dyDescent="0.2">
      <c r="A26" s="60"/>
      <c r="B26" s="153" t="s">
        <v>21</v>
      </c>
      <c r="C26" s="153"/>
      <c r="D26" s="137"/>
      <c r="E26" s="137"/>
      <c r="F26" s="135"/>
    </row>
    <row r="27" spans="1:6" x14ac:dyDescent="0.2">
      <c r="B27" s="51" t="s">
        <v>22</v>
      </c>
      <c r="C27" s="63"/>
    </row>
    <row r="28" spans="1:6" x14ac:dyDescent="0.2">
      <c r="B28" s="51" t="s">
        <v>23</v>
      </c>
      <c r="C28" s="63"/>
      <c r="E28" s="64"/>
    </row>
    <row r="29" spans="1:6" x14ac:dyDescent="0.2">
      <c r="B29" s="51"/>
      <c r="C29" s="63"/>
    </row>
    <row r="30" spans="1:6" x14ac:dyDescent="0.2">
      <c r="B30" s="136" t="s">
        <v>24</v>
      </c>
    </row>
    <row r="31" spans="1:6" ht="15" thickBot="1" x14ac:dyDescent="0.25">
      <c r="B31" s="136"/>
    </row>
    <row r="32" spans="1:6" ht="29.25" customHeight="1" x14ac:dyDescent="0.2">
      <c r="B32" s="157" t="s">
        <v>25</v>
      </c>
      <c r="C32" s="158"/>
      <c r="D32" s="52"/>
      <c r="E32" s="52"/>
      <c r="F32" s="65"/>
    </row>
    <row r="33" spans="1:6" ht="15.75" customHeight="1" x14ac:dyDescent="0.2">
      <c r="A33" s="66"/>
      <c r="B33" s="159" t="s">
        <v>26</v>
      </c>
      <c r="C33" s="160"/>
      <c r="D33" s="67"/>
      <c r="E33" s="65"/>
    </row>
    <row r="34" spans="1:6" ht="30" customHeight="1" thickBot="1" x14ac:dyDescent="0.25">
      <c r="A34" s="66"/>
      <c r="B34" s="151" t="s">
        <v>27</v>
      </c>
      <c r="C34" s="152"/>
      <c r="D34" s="67"/>
      <c r="E34" s="65"/>
      <c r="F34" s="65"/>
    </row>
    <row r="35" spans="1:6" x14ac:dyDescent="0.2">
      <c r="B35" s="138"/>
      <c r="C35" s="66"/>
      <c r="D35" s="67"/>
      <c r="E35" s="65"/>
    </row>
    <row r="36" spans="1:6" x14ac:dyDescent="0.2">
      <c r="B36" s="53" t="s">
        <v>28</v>
      </c>
      <c r="C36" s="66"/>
      <c r="D36" s="67"/>
      <c r="E36" s="65"/>
    </row>
    <row r="37" spans="1:6" ht="40.9" customHeight="1" x14ac:dyDescent="0.2">
      <c r="B37" s="50" t="s">
        <v>29</v>
      </c>
      <c r="C37" s="59" t="s">
        <v>30</v>
      </c>
      <c r="D37" s="54"/>
    </row>
    <row r="38" spans="1:6" x14ac:dyDescent="0.2">
      <c r="B38" s="136"/>
      <c r="C38" s="58" t="s">
        <v>31</v>
      </c>
      <c r="D38" s="54" t="s">
        <v>32</v>
      </c>
    </row>
    <row r="39" spans="1:6" s="68" customFormat="1" ht="12" customHeight="1" x14ac:dyDescent="0.2">
      <c r="B39" s="139"/>
      <c r="C39" s="136"/>
    </row>
    <row r="40" spans="1:6" x14ac:dyDescent="0.2">
      <c r="B40" s="50" t="s">
        <v>33</v>
      </c>
      <c r="C40" s="140" t="s">
        <v>34</v>
      </c>
    </row>
    <row r="41" spans="1:6" x14ac:dyDescent="0.2">
      <c r="C41" s="136" t="s">
        <v>35</v>
      </c>
      <c r="E41" s="69"/>
    </row>
    <row r="42" spans="1:6" ht="41.25" customHeight="1" x14ac:dyDescent="0.2">
      <c r="C42" s="137" t="s">
        <v>36</v>
      </c>
    </row>
    <row r="43" spans="1:6" ht="20.25" customHeight="1" x14ac:dyDescent="0.2">
      <c r="C43" s="136" t="s">
        <v>37</v>
      </c>
    </row>
    <row r="44" spans="1:6" ht="14.25" customHeight="1" x14ac:dyDescent="0.2">
      <c r="C44" s="136" t="s">
        <v>38</v>
      </c>
      <c r="D44" s="54"/>
    </row>
    <row r="45" spans="1:6" x14ac:dyDescent="0.2">
      <c r="C45" s="141" t="s">
        <v>39</v>
      </c>
      <c r="D45" s="54"/>
    </row>
    <row r="46" spans="1:6" ht="16.5" customHeight="1" x14ac:dyDescent="0.2">
      <c r="B46" s="54"/>
      <c r="C46" s="142" t="s">
        <v>40</v>
      </c>
      <c r="D46" s="54" t="s">
        <v>41</v>
      </c>
    </row>
    <row r="47" spans="1:6" x14ac:dyDescent="0.2">
      <c r="B47" s="54"/>
    </row>
    <row r="48" spans="1:6" ht="25.5" x14ac:dyDescent="0.2">
      <c r="B48" s="50" t="s">
        <v>42</v>
      </c>
      <c r="C48" s="143" t="s">
        <v>43</v>
      </c>
      <c r="E48" s="69"/>
    </row>
    <row r="49" spans="1:5" x14ac:dyDescent="0.2">
      <c r="C49" s="136" t="s">
        <v>44</v>
      </c>
      <c r="E49" s="69"/>
    </row>
    <row r="50" spans="1:5" x14ac:dyDescent="0.2">
      <c r="C50" s="51" t="s">
        <v>45</v>
      </c>
      <c r="E50" s="69"/>
    </row>
    <row r="51" spans="1:5" x14ac:dyDescent="0.2">
      <c r="C51" s="136" t="s">
        <v>46</v>
      </c>
    </row>
    <row r="52" spans="1:5" x14ac:dyDescent="0.2">
      <c r="C52" s="136" t="s">
        <v>47</v>
      </c>
      <c r="D52" s="54" t="s">
        <v>48</v>
      </c>
      <c r="E52" s="69"/>
    </row>
    <row r="53" spans="1:5" x14ac:dyDescent="0.2">
      <c r="B53" s="54"/>
      <c r="C53" s="142"/>
    </row>
    <row r="54" spans="1:5" ht="15" x14ac:dyDescent="0.25">
      <c r="A54" s="70"/>
      <c r="B54" s="144" t="s">
        <v>49</v>
      </c>
      <c r="C54" s="70"/>
      <c r="D54" s="55"/>
    </row>
    <row r="55" spans="1:5" ht="15" x14ac:dyDescent="0.25">
      <c r="A55" s="70"/>
      <c r="B55" s="144" t="s">
        <v>50</v>
      </c>
      <c r="C55" s="70"/>
      <c r="D55" s="55"/>
    </row>
    <row r="56" spans="1:5" s="71" customFormat="1" ht="15.75" customHeight="1" x14ac:dyDescent="0.25">
      <c r="A56" s="70"/>
      <c r="B56" s="144" t="s">
        <v>51</v>
      </c>
      <c r="C56" s="70"/>
      <c r="D56" s="70"/>
      <c r="E56" s="70"/>
    </row>
    <row r="57" spans="1:5" s="70" customFormat="1" ht="15" x14ac:dyDescent="0.25">
      <c r="B57" s="144"/>
    </row>
    <row r="58" spans="1:5" s="70" customFormat="1" ht="15" x14ac:dyDescent="0.25">
      <c r="B58" s="144" t="s">
        <v>52</v>
      </c>
    </row>
    <row r="59" spans="1:5" s="70" customFormat="1" ht="15" x14ac:dyDescent="0.25">
      <c r="B59" s="140" t="s">
        <v>53</v>
      </c>
    </row>
    <row r="60" spans="1:5" s="70" customFormat="1" ht="13.5" customHeight="1" x14ac:dyDescent="0.25">
      <c r="B60" s="153" t="s">
        <v>54</v>
      </c>
      <c r="C60" s="153"/>
    </row>
    <row r="61" spans="1:5" ht="15" x14ac:dyDescent="0.25">
      <c r="A61" s="70"/>
      <c r="B61" s="140" t="s">
        <v>55</v>
      </c>
      <c r="C61" s="70"/>
    </row>
    <row r="62" spans="1:5" s="70" customFormat="1" ht="15" x14ac:dyDescent="0.25">
      <c r="B62" s="140" t="s">
        <v>56</v>
      </c>
    </row>
    <row r="63" spans="1:5" s="70" customFormat="1" ht="15" x14ac:dyDescent="0.25">
      <c r="B63" s="140" t="s">
        <v>57</v>
      </c>
    </row>
    <row r="64" spans="1:5" s="70" customFormat="1" ht="14.25" customHeight="1" x14ac:dyDescent="0.25"/>
    <row r="65" spans="1:5" s="70" customFormat="1" ht="15" x14ac:dyDescent="0.25">
      <c r="B65" s="72" t="s">
        <v>58</v>
      </c>
    </row>
    <row r="66" spans="1:5" s="70" customFormat="1" ht="13.5" customHeight="1" x14ac:dyDescent="0.25">
      <c r="B66" s="144"/>
      <c r="D66" s="137"/>
      <c r="E66" s="137"/>
    </row>
    <row r="67" spans="1:5" s="70" customFormat="1" ht="38.25" x14ac:dyDescent="0.25">
      <c r="B67" s="50" t="s">
        <v>59</v>
      </c>
      <c r="C67" s="143" t="s">
        <v>60</v>
      </c>
      <c r="D67" s="110" t="s">
        <v>61</v>
      </c>
    </row>
    <row r="68" spans="1:5" s="70" customFormat="1" ht="15.75" thickBot="1" x14ac:dyDescent="0.3">
      <c r="A68" s="111"/>
      <c r="B68" s="145"/>
      <c r="C68" s="112"/>
      <c r="D68" s="113"/>
    </row>
    <row r="69" spans="1:5" s="70" customFormat="1" ht="51" customHeight="1" thickBot="1" x14ac:dyDescent="0.3">
      <c r="A69" s="111"/>
      <c r="B69" s="149" t="s">
        <v>62</v>
      </c>
      <c r="C69" s="150"/>
      <c r="D69" s="113"/>
    </row>
    <row r="70" spans="1:5" s="70" customFormat="1" ht="15" x14ac:dyDescent="0.25">
      <c r="A70" s="111"/>
      <c r="B70" s="114"/>
      <c r="C70" s="115"/>
      <c r="D70" s="116"/>
    </row>
    <row r="71" spans="1:5" s="70" customFormat="1" ht="15" x14ac:dyDescent="0.25">
      <c r="A71" s="111"/>
      <c r="B71" s="146"/>
      <c r="C71" s="111"/>
      <c r="D71" s="116"/>
    </row>
    <row r="72" spans="1:5" s="70" customFormat="1" ht="26.25" customHeight="1" x14ac:dyDescent="0.25">
      <c r="A72" s="111"/>
      <c r="B72" s="117"/>
      <c r="C72" s="147"/>
      <c r="D72" s="116"/>
    </row>
    <row r="73" spans="1:5" s="70" customFormat="1" ht="15" x14ac:dyDescent="0.25">
      <c r="A73" s="111"/>
      <c r="B73" s="114"/>
      <c r="C73" s="118"/>
      <c r="D73" s="116"/>
    </row>
    <row r="74" spans="1:5" s="70" customFormat="1" ht="15" x14ac:dyDescent="0.25">
      <c r="A74" s="111"/>
      <c r="B74" s="146"/>
      <c r="C74" s="111"/>
      <c r="D74" s="116"/>
    </row>
    <row r="75" spans="1:5" s="70" customFormat="1" ht="47.45" customHeight="1" x14ac:dyDescent="0.25">
      <c r="A75" s="111"/>
      <c r="B75" s="119" t="s">
        <v>63</v>
      </c>
      <c r="C75" s="148"/>
      <c r="D75" s="116"/>
    </row>
    <row r="76" spans="1:5" s="70" customFormat="1" ht="15" x14ac:dyDescent="0.25">
      <c r="A76" s="111"/>
      <c r="B76" s="148"/>
      <c r="C76" s="148"/>
      <c r="D76" s="116"/>
    </row>
    <row r="77" spans="1:5" s="70" customFormat="1" ht="15" x14ac:dyDescent="0.25">
      <c r="A77" s="111"/>
      <c r="B77" s="120" t="s">
        <v>64</v>
      </c>
      <c r="C77" s="148"/>
      <c r="D77" s="116"/>
    </row>
    <row r="78" spans="1:5" ht="15" x14ac:dyDescent="0.25">
      <c r="A78" s="111"/>
      <c r="B78" s="148"/>
      <c r="C78" s="148"/>
      <c r="D78" s="116"/>
    </row>
    <row r="79" spans="1:5" ht="15" x14ac:dyDescent="0.25">
      <c r="A79" s="111"/>
      <c r="B79" s="148"/>
      <c r="C79" s="148"/>
      <c r="D79" s="116"/>
    </row>
    <row r="80" spans="1:5" ht="15" x14ac:dyDescent="0.25">
      <c r="A80" s="111"/>
      <c r="B80" s="121" t="s">
        <v>65</v>
      </c>
      <c r="C80" s="148"/>
      <c r="D80" s="116"/>
    </row>
    <row r="81" spans="1:4" ht="15" x14ac:dyDescent="0.25">
      <c r="A81" s="111"/>
      <c r="B81" s="120" t="s">
        <v>66</v>
      </c>
      <c r="C81" s="148"/>
      <c r="D81" s="116"/>
    </row>
    <row r="82" spans="1:4" ht="15" x14ac:dyDescent="0.25">
      <c r="A82" s="111"/>
      <c r="B82" s="120" t="s">
        <v>67</v>
      </c>
      <c r="C82" s="148"/>
      <c r="D82" s="116"/>
    </row>
    <row r="83" spans="1:4" ht="15" x14ac:dyDescent="0.25">
      <c r="A83" s="111"/>
      <c r="B83" s="148"/>
      <c r="C83" s="148"/>
      <c r="D83" s="116"/>
    </row>
    <row r="84" spans="1:4" ht="15" x14ac:dyDescent="0.25">
      <c r="A84" s="111"/>
      <c r="B84" s="148"/>
      <c r="C84" s="148"/>
      <c r="D84" s="116"/>
    </row>
    <row r="85" spans="1:4" ht="15.75" x14ac:dyDescent="0.25">
      <c r="A85" s="111"/>
      <c r="B85" s="122" t="s">
        <v>68</v>
      </c>
      <c r="C85" s="148"/>
      <c r="D85" s="116"/>
    </row>
    <row r="86" spans="1:4" ht="15" x14ac:dyDescent="0.25">
      <c r="A86" s="111"/>
      <c r="B86" s="56" t="s">
        <v>69</v>
      </c>
      <c r="C86" s="148"/>
      <c r="D86" s="116"/>
    </row>
    <row r="87" spans="1:4" ht="15" x14ac:dyDescent="0.25">
      <c r="A87" s="111"/>
      <c r="B87" s="56" t="s">
        <v>70</v>
      </c>
      <c r="C87" s="148"/>
      <c r="D87" s="116"/>
    </row>
    <row r="88" spans="1:4" ht="15" x14ac:dyDescent="0.25">
      <c r="A88" s="111"/>
      <c r="B88" s="123" t="s">
        <v>71</v>
      </c>
      <c r="C88" s="148"/>
      <c r="D88" s="116"/>
    </row>
    <row r="89" spans="1:4" ht="15" x14ac:dyDescent="0.25">
      <c r="A89" s="111"/>
      <c r="B89" s="123" t="s">
        <v>72</v>
      </c>
      <c r="C89" s="148"/>
      <c r="D89" s="116"/>
    </row>
    <row r="90" spans="1:4" ht="15" x14ac:dyDescent="0.25">
      <c r="A90" s="111"/>
      <c r="B90" s="56"/>
      <c r="C90" s="148"/>
      <c r="D90" s="116"/>
    </row>
    <row r="91" spans="1:4" ht="15" x14ac:dyDescent="0.25">
      <c r="A91" s="111"/>
      <c r="B91" s="56" t="s">
        <v>73</v>
      </c>
      <c r="C91" s="148"/>
      <c r="D91" s="116"/>
    </row>
    <row r="92" spans="1:4" ht="15" x14ac:dyDescent="0.25">
      <c r="A92" s="111"/>
      <c r="B92" s="56"/>
      <c r="C92" s="148"/>
      <c r="D92" s="116"/>
    </row>
    <row r="93" spans="1:4" ht="15" x14ac:dyDescent="0.25">
      <c r="A93" s="111"/>
      <c r="B93" s="56" t="s">
        <v>74</v>
      </c>
      <c r="C93" s="148"/>
      <c r="D93" s="116"/>
    </row>
    <row r="94" spans="1:4" ht="15" x14ac:dyDescent="0.25">
      <c r="A94" s="111"/>
      <c r="B94" s="56"/>
      <c r="C94" s="148"/>
      <c r="D94" s="116"/>
    </row>
    <row r="95" spans="1:4" ht="15" x14ac:dyDescent="0.25">
      <c r="A95" s="111"/>
      <c r="B95" s="56" t="s">
        <v>75</v>
      </c>
      <c r="C95" s="148"/>
      <c r="D95" s="116"/>
    </row>
    <row r="96" spans="1:4" ht="15" x14ac:dyDescent="0.25">
      <c r="A96" s="111"/>
      <c r="B96" s="56" t="s">
        <v>76</v>
      </c>
      <c r="C96" s="148"/>
      <c r="D96" s="116"/>
    </row>
    <row r="97" spans="1:4" ht="15" x14ac:dyDescent="0.25">
      <c r="A97" s="111"/>
      <c r="B97" s="56" t="s">
        <v>77</v>
      </c>
      <c r="C97" s="148"/>
      <c r="D97" s="116"/>
    </row>
    <row r="98" spans="1:4" ht="15" x14ac:dyDescent="0.25">
      <c r="A98" s="111"/>
      <c r="B98" s="56" t="s">
        <v>78</v>
      </c>
      <c r="C98" s="148"/>
      <c r="D98" s="116"/>
    </row>
    <row r="99" spans="1:4" ht="15" x14ac:dyDescent="0.25">
      <c r="A99" s="111"/>
      <c r="B99" s="56" t="s">
        <v>79</v>
      </c>
      <c r="C99" s="148"/>
      <c r="D99" s="116"/>
    </row>
    <row r="100" spans="1:4" ht="15" x14ac:dyDescent="0.25">
      <c r="A100" s="111"/>
      <c r="B100" s="124" t="s">
        <v>80</v>
      </c>
      <c r="C100" s="148"/>
      <c r="D100" s="116"/>
    </row>
    <row r="101" spans="1:4" ht="15" x14ac:dyDescent="0.25">
      <c r="A101" s="111"/>
      <c r="B101" s="125"/>
      <c r="C101" s="111"/>
      <c r="D101" s="116"/>
    </row>
    <row r="102" spans="1:4" ht="15" x14ac:dyDescent="0.25">
      <c r="A102" s="111"/>
      <c r="B102" s="125"/>
      <c r="C102" s="111"/>
      <c r="D102" s="116"/>
    </row>
    <row r="103" spans="1:4" ht="15" x14ac:dyDescent="0.25">
      <c r="A103" s="111"/>
      <c r="B103" s="125"/>
      <c r="C103" s="111"/>
      <c r="D103" s="116"/>
    </row>
    <row r="104" spans="1:4" ht="15" x14ac:dyDescent="0.25">
      <c r="A104" s="111"/>
      <c r="B104" s="125"/>
      <c r="C104" s="111"/>
      <c r="D104" s="116"/>
    </row>
    <row r="105" spans="1:4" ht="15" x14ac:dyDescent="0.25">
      <c r="A105" s="111"/>
      <c r="B105" s="125"/>
      <c r="C105" s="111"/>
      <c r="D105" s="116"/>
    </row>
    <row r="106" spans="1:4" ht="15" x14ac:dyDescent="0.25">
      <c r="A106" s="111"/>
      <c r="B106" s="125"/>
      <c r="C106" s="111"/>
      <c r="D106" s="116"/>
    </row>
  </sheetData>
  <mergeCells count="8">
    <mergeCell ref="B69:C69"/>
    <mergeCell ref="B34:C34"/>
    <mergeCell ref="B60:C60"/>
    <mergeCell ref="B4:C4"/>
    <mergeCell ref="B22:C22"/>
    <mergeCell ref="B26:C26"/>
    <mergeCell ref="B32:C32"/>
    <mergeCell ref="B33:C33"/>
  </mergeCells>
  <pageMargins left="0.7" right="0.7" top="0.75" bottom="0.75" header="0.3" footer="0.3"/>
  <pageSetup paperSize="9" scale="57" orientation="portrait" r:id="rId1"/>
  <headerFooter>
    <oddHeader>&amp;R&amp;"Arial,Bold"&amp;K00B050AAT Advanced Diploma in Accounting
Synoptic assessment – Practice assessment 1 – Task 2.1</oddHeader>
    <oddFooter>&amp;L&amp;"Arial,Regular"Copyright © 2016 AAT
All rights reserved. Reproduction is permitted for personal and educational use only. No part of this content may be reproduced or transmitted for commercial use without the copyright holder’s written consent.</oddFooter>
  </headerFooter>
  <rowBreaks count="1" manualBreakCount="1">
    <brk id="63" max="6"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9A673-FCB7-47BA-BEE6-E789B61803C0}">
  <dimension ref="A1:B10"/>
  <sheetViews>
    <sheetView workbookViewId="0">
      <selection activeCell="H22" sqref="H22"/>
    </sheetView>
  </sheetViews>
  <sheetFormatPr defaultRowHeight="15" x14ac:dyDescent="0.25"/>
  <cols>
    <col min="1" max="1" width="13.140625" bestFit="1" customWidth="1"/>
    <col min="2" max="2" width="19.85546875" bestFit="1" customWidth="1"/>
  </cols>
  <sheetData>
    <row r="1" spans="1:2" x14ac:dyDescent="0.25">
      <c r="A1" s="165" t="s">
        <v>85</v>
      </c>
      <c r="B1" t="s">
        <v>107</v>
      </c>
    </row>
    <row r="3" spans="1:2" x14ac:dyDescent="0.25">
      <c r="A3" s="165" t="s">
        <v>145</v>
      </c>
      <c r="B3" t="s">
        <v>144</v>
      </c>
    </row>
    <row r="4" spans="1:2" x14ac:dyDescent="0.25">
      <c r="A4" s="167" t="s">
        <v>96</v>
      </c>
      <c r="B4" s="166">
        <v>227</v>
      </c>
    </row>
    <row r="5" spans="1:2" x14ac:dyDescent="0.25">
      <c r="A5" s="167" t="s">
        <v>116</v>
      </c>
      <c r="B5" s="166">
        <v>197</v>
      </c>
    </row>
    <row r="6" spans="1:2" x14ac:dyDescent="0.25">
      <c r="A6" s="167" t="s">
        <v>117</v>
      </c>
      <c r="B6" s="166">
        <v>253</v>
      </c>
    </row>
    <row r="7" spans="1:2" x14ac:dyDescent="0.25">
      <c r="A7" s="167" t="s">
        <v>118</v>
      </c>
      <c r="B7" s="166">
        <v>243</v>
      </c>
    </row>
    <row r="8" spans="1:2" x14ac:dyDescent="0.25">
      <c r="A8" s="167" t="s">
        <v>119</v>
      </c>
      <c r="B8" s="166">
        <v>220</v>
      </c>
    </row>
    <row r="9" spans="1:2" x14ac:dyDescent="0.25">
      <c r="A9" s="167" t="s">
        <v>120</v>
      </c>
      <c r="B9" s="166">
        <v>219</v>
      </c>
    </row>
    <row r="10" spans="1:2" x14ac:dyDescent="0.25">
      <c r="A10" s="167" t="s">
        <v>146</v>
      </c>
      <c r="B10" s="166">
        <v>1359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95"/>
  <sheetViews>
    <sheetView topLeftCell="A6" zoomScale="99" zoomScaleNormal="99" workbookViewId="0">
      <selection activeCell="A6" sqref="A6:I390"/>
    </sheetView>
  </sheetViews>
  <sheetFormatPr defaultColWidth="8.85546875" defaultRowHeight="15" x14ac:dyDescent="0.25"/>
  <cols>
    <col min="1" max="1" width="15.7109375" bestFit="1" customWidth="1"/>
    <col min="2" max="2" width="23.7109375" customWidth="1"/>
    <col min="3" max="3" width="9.85546875" bestFit="1" customWidth="1"/>
    <col min="4" max="4" width="12.85546875" style="31" customWidth="1"/>
    <col min="5" max="5" width="9.85546875" bestFit="1" customWidth="1"/>
    <col min="6" max="6" width="10" bestFit="1" customWidth="1"/>
    <col min="7" max="7" width="11" bestFit="1" customWidth="1"/>
    <col min="8" max="8" width="14" customWidth="1"/>
    <col min="9" max="9" width="14" bestFit="1" customWidth="1"/>
    <col min="10" max="10" width="10.28515625" bestFit="1" customWidth="1"/>
    <col min="11" max="11" width="12.5703125" bestFit="1" customWidth="1"/>
    <col min="12" max="12" width="9.140625" customWidth="1"/>
    <col min="13" max="14" width="26.5703125" bestFit="1" customWidth="1"/>
    <col min="15" max="16" width="9.140625" customWidth="1"/>
    <col min="19" max="19" width="9" bestFit="1" customWidth="1"/>
  </cols>
  <sheetData>
    <row r="1" spans="1:10" ht="15.75" thickBot="1" x14ac:dyDescent="0.3">
      <c r="D1" s="126"/>
    </row>
    <row r="2" spans="1:10" ht="15.75" thickBot="1" x14ac:dyDescent="0.3">
      <c r="A2" t="s">
        <v>81</v>
      </c>
      <c r="D2" s="126"/>
      <c r="H2" s="10" t="s">
        <v>82</v>
      </c>
      <c r="I2" s="9">
        <v>0.2</v>
      </c>
      <c r="J2" s="14">
        <v>2</v>
      </c>
    </row>
    <row r="3" spans="1:10" ht="15.75" thickBot="1" x14ac:dyDescent="0.3">
      <c r="D3" s="126"/>
      <c r="H3" t="s">
        <v>83</v>
      </c>
      <c r="J3" s="163">
        <f>AVERAGE(I7:I390)</f>
        <v>4951.559374999998</v>
      </c>
    </row>
    <row r="4" spans="1:10" x14ac:dyDescent="0.25">
      <c r="A4" s="161" t="s">
        <v>84</v>
      </c>
      <c r="B4" s="161"/>
      <c r="C4" s="161"/>
      <c r="D4" s="161"/>
      <c r="E4" s="161"/>
      <c r="F4" s="161"/>
      <c r="G4" s="161"/>
      <c r="H4" s="161"/>
      <c r="I4" s="161"/>
    </row>
    <row r="5" spans="1:10" x14ac:dyDescent="0.25">
      <c r="D5" s="57"/>
    </row>
    <row r="6" spans="1:10" x14ac:dyDescent="0.25">
      <c r="A6" s="11" t="s">
        <v>85</v>
      </c>
      <c r="B6" s="11" t="s">
        <v>86</v>
      </c>
      <c r="C6" s="11" t="s">
        <v>87</v>
      </c>
      <c r="D6" s="12" t="s">
        <v>88</v>
      </c>
      <c r="E6" s="11" t="s">
        <v>89</v>
      </c>
      <c r="F6" s="11" t="s">
        <v>90</v>
      </c>
      <c r="G6" s="11" t="s">
        <v>91</v>
      </c>
      <c r="H6" s="12" t="s">
        <v>92</v>
      </c>
      <c r="I6" s="12" t="s">
        <v>93</v>
      </c>
    </row>
    <row r="7" spans="1:10" x14ac:dyDescent="0.25">
      <c r="A7" s="13" t="s">
        <v>94</v>
      </c>
      <c r="B7" s="13" t="s">
        <v>95</v>
      </c>
      <c r="C7" s="7">
        <v>35698</v>
      </c>
      <c r="D7" s="7">
        <v>46</v>
      </c>
      <c r="E7" s="13" t="s">
        <v>96</v>
      </c>
      <c r="F7" s="13" t="s">
        <v>97</v>
      </c>
      <c r="G7" s="7">
        <v>281762</v>
      </c>
      <c r="H7" s="164">
        <f>D7*(VLOOKUP(C7,'Price List'!$A$5:$D$12,4,FALSE))</f>
        <v>5842</v>
      </c>
      <c r="I7" s="164">
        <f>H7+(H7*$I$2)</f>
        <v>7010.4</v>
      </c>
    </row>
    <row r="8" spans="1:10" x14ac:dyDescent="0.25">
      <c r="A8" s="13" t="s">
        <v>94</v>
      </c>
      <c r="B8" s="13" t="s">
        <v>95</v>
      </c>
      <c r="C8" s="7">
        <v>35698</v>
      </c>
      <c r="D8" s="7">
        <v>47</v>
      </c>
      <c r="E8" s="13" t="s">
        <v>96</v>
      </c>
      <c r="F8" s="13" t="s">
        <v>98</v>
      </c>
      <c r="G8" s="7">
        <v>281763</v>
      </c>
      <c r="H8" s="164">
        <f>D8*(VLOOKUP(C8,'Price List'!$A$5:$D$12,4,FALSE))</f>
        <v>5969</v>
      </c>
      <c r="I8" s="164">
        <f>H8+(H8*$I$2)</f>
        <v>7162.8</v>
      </c>
    </row>
    <row r="9" spans="1:10" x14ac:dyDescent="0.25">
      <c r="A9" s="13" t="s">
        <v>94</v>
      </c>
      <c r="B9" s="13" t="s">
        <v>95</v>
      </c>
      <c r="C9" s="7">
        <v>35698</v>
      </c>
      <c r="D9" s="7">
        <v>34</v>
      </c>
      <c r="E9" s="13" t="s">
        <v>96</v>
      </c>
      <c r="F9" s="13" t="s">
        <v>99</v>
      </c>
      <c r="G9" s="7">
        <v>281764</v>
      </c>
      <c r="H9" s="164">
        <f>D9*(VLOOKUP(C9,'Price List'!$A$5:$D$12,4,FALSE))</f>
        <v>4318</v>
      </c>
      <c r="I9" s="164">
        <f>H9+(H9*$I$2)</f>
        <v>5181.6000000000004</v>
      </c>
    </row>
    <row r="10" spans="1:10" x14ac:dyDescent="0.25">
      <c r="A10" s="13" t="s">
        <v>94</v>
      </c>
      <c r="B10" s="13" t="s">
        <v>95</v>
      </c>
      <c r="C10" s="7">
        <v>35698</v>
      </c>
      <c r="D10" s="7">
        <v>42</v>
      </c>
      <c r="E10" s="13" t="s">
        <v>96</v>
      </c>
      <c r="F10" s="13" t="s">
        <v>100</v>
      </c>
      <c r="G10" s="7">
        <v>281765</v>
      </c>
      <c r="H10" s="164">
        <f>D10*(VLOOKUP(C10,'Price List'!$A$5:$D$12,4,FALSE))</f>
        <v>5334</v>
      </c>
      <c r="I10" s="164">
        <f>H10+(H10*$I$2)</f>
        <v>6400.8</v>
      </c>
    </row>
    <row r="11" spans="1:10" x14ac:dyDescent="0.25">
      <c r="A11" s="13" t="s">
        <v>94</v>
      </c>
      <c r="B11" s="13" t="s">
        <v>95</v>
      </c>
      <c r="C11" s="7">
        <v>35698</v>
      </c>
      <c r="D11" s="7">
        <v>11</v>
      </c>
      <c r="E11" s="13" t="s">
        <v>96</v>
      </c>
      <c r="F11" s="13" t="s">
        <v>101</v>
      </c>
      <c r="G11" s="7">
        <v>281766</v>
      </c>
      <c r="H11" s="164">
        <f>D11*(VLOOKUP(C11,'Price List'!$A$5:$D$12,4,FALSE))</f>
        <v>1397</v>
      </c>
      <c r="I11" s="164">
        <f>H11+(H11*$I$2)</f>
        <v>1676.4</v>
      </c>
    </row>
    <row r="12" spans="1:10" x14ac:dyDescent="0.25">
      <c r="A12" s="13" t="s">
        <v>94</v>
      </c>
      <c r="B12" s="13" t="s">
        <v>95</v>
      </c>
      <c r="C12" s="7">
        <v>35698</v>
      </c>
      <c r="D12" s="7">
        <v>44</v>
      </c>
      <c r="E12" s="13" t="s">
        <v>96</v>
      </c>
      <c r="F12" s="13" t="s">
        <v>102</v>
      </c>
      <c r="G12" s="7">
        <v>281767</v>
      </c>
      <c r="H12" s="164">
        <f>D12*(VLOOKUP(C12,'Price List'!$A$5:$D$12,4,FALSE))</f>
        <v>5588</v>
      </c>
      <c r="I12" s="164">
        <f>H12+(H12*$I$2)</f>
        <v>6705.6</v>
      </c>
    </row>
    <row r="13" spans="1:10" x14ac:dyDescent="0.25">
      <c r="A13" s="13" t="s">
        <v>94</v>
      </c>
      <c r="B13" s="13" t="s">
        <v>95</v>
      </c>
      <c r="C13" s="7">
        <v>35698</v>
      </c>
      <c r="D13" s="7">
        <v>39</v>
      </c>
      <c r="E13" s="13" t="s">
        <v>96</v>
      </c>
      <c r="F13" s="13" t="s">
        <v>103</v>
      </c>
      <c r="G13" s="7">
        <v>281768</v>
      </c>
      <c r="H13" s="164">
        <f>D13*(VLOOKUP(C13,'Price List'!$A$5:$D$12,4,FALSE))</f>
        <v>4953</v>
      </c>
      <c r="I13" s="164">
        <f>H13+(H13*$I$2)</f>
        <v>5943.6</v>
      </c>
    </row>
    <row r="14" spans="1:10" x14ac:dyDescent="0.25">
      <c r="A14" s="13" t="s">
        <v>94</v>
      </c>
      <c r="B14" s="13" t="s">
        <v>95</v>
      </c>
      <c r="C14" s="7">
        <v>35698</v>
      </c>
      <c r="D14" s="7">
        <v>43</v>
      </c>
      <c r="E14" s="13" t="s">
        <v>96</v>
      </c>
      <c r="F14" s="13" t="s">
        <v>104</v>
      </c>
      <c r="G14" s="7">
        <v>281769</v>
      </c>
      <c r="H14" s="164">
        <f>D14*(VLOOKUP(C14,'Price List'!$A$5:$D$12,4,FALSE))</f>
        <v>5461</v>
      </c>
      <c r="I14" s="164">
        <f>H14+(H14*$I$2)</f>
        <v>6553.2</v>
      </c>
    </row>
    <row r="15" spans="1:10" x14ac:dyDescent="0.25">
      <c r="A15" s="13" t="s">
        <v>105</v>
      </c>
      <c r="B15" s="13" t="s">
        <v>106</v>
      </c>
      <c r="C15" s="7">
        <v>28654</v>
      </c>
      <c r="D15" s="7">
        <v>13</v>
      </c>
      <c r="E15" s="13" t="s">
        <v>96</v>
      </c>
      <c r="F15" s="13" t="s">
        <v>97</v>
      </c>
      <c r="G15" s="7">
        <v>281722</v>
      </c>
      <c r="H15" s="164">
        <f>D15*(VLOOKUP(C15,'Price List'!$A$5:$D$12,4,FALSE))</f>
        <v>1612</v>
      </c>
      <c r="I15" s="164">
        <f>H15+(H15*$I$2)</f>
        <v>1934.4</v>
      </c>
    </row>
    <row r="16" spans="1:10" x14ac:dyDescent="0.25">
      <c r="A16" s="13" t="s">
        <v>105</v>
      </c>
      <c r="B16" s="13" t="s">
        <v>106</v>
      </c>
      <c r="C16" s="7">
        <v>28654</v>
      </c>
      <c r="D16" s="7">
        <v>12</v>
      </c>
      <c r="E16" s="13" t="s">
        <v>96</v>
      </c>
      <c r="F16" s="13" t="s">
        <v>98</v>
      </c>
      <c r="G16" s="7">
        <v>281723</v>
      </c>
      <c r="H16" s="164">
        <f>D16*(VLOOKUP(C16,'Price List'!$A$5:$D$12,4,FALSE))</f>
        <v>1488</v>
      </c>
      <c r="I16" s="164">
        <f>H16+(H16*$I$2)</f>
        <v>1785.6</v>
      </c>
    </row>
    <row r="17" spans="1:9" x14ac:dyDescent="0.25">
      <c r="A17" s="13" t="s">
        <v>105</v>
      </c>
      <c r="B17" s="13" t="s">
        <v>106</v>
      </c>
      <c r="C17" s="7">
        <v>28654</v>
      </c>
      <c r="D17" s="7">
        <v>6</v>
      </c>
      <c r="E17" s="13" t="s">
        <v>96</v>
      </c>
      <c r="F17" s="13" t="s">
        <v>99</v>
      </c>
      <c r="G17" s="7">
        <v>281724</v>
      </c>
      <c r="H17" s="164">
        <f>D17*(VLOOKUP(C17,'Price List'!$A$5:$D$12,4,FALSE))</f>
        <v>744</v>
      </c>
      <c r="I17" s="164">
        <f>H17+(H17*$I$2)</f>
        <v>892.8</v>
      </c>
    </row>
    <row r="18" spans="1:9" x14ac:dyDescent="0.25">
      <c r="A18" s="13" t="s">
        <v>105</v>
      </c>
      <c r="B18" s="13" t="s">
        <v>106</v>
      </c>
      <c r="C18" s="7">
        <v>28654</v>
      </c>
      <c r="D18" s="7">
        <v>49</v>
      </c>
      <c r="E18" s="13" t="s">
        <v>96</v>
      </c>
      <c r="F18" s="13" t="s">
        <v>100</v>
      </c>
      <c r="G18" s="7">
        <v>281725</v>
      </c>
      <c r="H18" s="164">
        <f>D18*(VLOOKUP(C18,'Price List'!$A$5:$D$12,4,FALSE))</f>
        <v>6076</v>
      </c>
      <c r="I18" s="164">
        <f>H18+(H18*$I$2)</f>
        <v>7291.2</v>
      </c>
    </row>
    <row r="19" spans="1:9" x14ac:dyDescent="0.25">
      <c r="A19" s="13" t="s">
        <v>105</v>
      </c>
      <c r="B19" s="13" t="s">
        <v>106</v>
      </c>
      <c r="C19" s="7">
        <v>28654</v>
      </c>
      <c r="D19" s="7">
        <v>12</v>
      </c>
      <c r="E19" s="13" t="s">
        <v>96</v>
      </c>
      <c r="F19" s="13" t="s">
        <v>101</v>
      </c>
      <c r="G19" s="7">
        <v>281726</v>
      </c>
      <c r="H19" s="164">
        <f>D19*(VLOOKUP(C19,'Price List'!$A$5:$D$12,4,FALSE))</f>
        <v>1488</v>
      </c>
      <c r="I19" s="164">
        <f>H19+(H19*$I$2)</f>
        <v>1785.6</v>
      </c>
    </row>
    <row r="20" spans="1:9" x14ac:dyDescent="0.25">
      <c r="A20" s="13" t="s">
        <v>105</v>
      </c>
      <c r="B20" s="13" t="s">
        <v>106</v>
      </c>
      <c r="C20" s="7">
        <v>28654</v>
      </c>
      <c r="D20" s="7">
        <v>11</v>
      </c>
      <c r="E20" s="13" t="s">
        <v>96</v>
      </c>
      <c r="F20" s="13" t="s">
        <v>102</v>
      </c>
      <c r="G20" s="7">
        <v>281727</v>
      </c>
      <c r="H20" s="164">
        <f>D20*(VLOOKUP(C20,'Price List'!$A$5:$D$12,4,FALSE))</f>
        <v>1364</v>
      </c>
      <c r="I20" s="164">
        <f>H20+(H20*$I$2)</f>
        <v>1636.8</v>
      </c>
    </row>
    <row r="21" spans="1:9" x14ac:dyDescent="0.25">
      <c r="A21" s="13" t="s">
        <v>105</v>
      </c>
      <c r="B21" s="13" t="s">
        <v>106</v>
      </c>
      <c r="C21" s="7">
        <v>28654</v>
      </c>
      <c r="D21" s="7">
        <v>39</v>
      </c>
      <c r="E21" s="13" t="s">
        <v>96</v>
      </c>
      <c r="F21" s="13" t="s">
        <v>103</v>
      </c>
      <c r="G21" s="7">
        <v>281728</v>
      </c>
      <c r="H21" s="164">
        <f>D21*(VLOOKUP(C21,'Price List'!$A$5:$D$12,4,FALSE))</f>
        <v>4836</v>
      </c>
      <c r="I21" s="164">
        <f>H21+(H21*$I$2)</f>
        <v>5803.2</v>
      </c>
    </row>
    <row r="22" spans="1:9" x14ac:dyDescent="0.25">
      <c r="A22" s="13" t="s">
        <v>105</v>
      </c>
      <c r="B22" s="13" t="s">
        <v>106</v>
      </c>
      <c r="C22" s="7">
        <v>28654</v>
      </c>
      <c r="D22" s="7">
        <v>8</v>
      </c>
      <c r="E22" s="13" t="s">
        <v>96</v>
      </c>
      <c r="F22" s="13" t="s">
        <v>104</v>
      </c>
      <c r="G22" s="7">
        <v>281729</v>
      </c>
      <c r="H22" s="164">
        <f>D22*(VLOOKUP(C22,'Price List'!$A$5:$D$12,4,FALSE))</f>
        <v>992</v>
      </c>
      <c r="I22" s="164">
        <f>H22+(H22*$I$2)</f>
        <v>1190.4000000000001</v>
      </c>
    </row>
    <row r="23" spans="1:9" x14ac:dyDescent="0.25">
      <c r="A23" s="13" t="s">
        <v>107</v>
      </c>
      <c r="B23" s="13" t="s">
        <v>108</v>
      </c>
      <c r="C23" s="7">
        <v>28457</v>
      </c>
      <c r="D23" s="7">
        <v>37</v>
      </c>
      <c r="E23" s="13" t="s">
        <v>96</v>
      </c>
      <c r="F23" s="13" t="s">
        <v>97</v>
      </c>
      <c r="G23" s="7">
        <v>281730</v>
      </c>
      <c r="H23" s="164">
        <f>D23*(VLOOKUP(C23,'Price List'!$A$5:$D$12,4,FALSE))</f>
        <v>6105</v>
      </c>
      <c r="I23" s="164">
        <f>H23+(H23*$I$2)</f>
        <v>7326</v>
      </c>
    </row>
    <row r="24" spans="1:9" x14ac:dyDescent="0.25">
      <c r="A24" s="13" t="s">
        <v>107</v>
      </c>
      <c r="B24" s="13" t="s">
        <v>108</v>
      </c>
      <c r="C24" s="7">
        <v>28457</v>
      </c>
      <c r="D24" s="7">
        <v>15</v>
      </c>
      <c r="E24" s="13" t="s">
        <v>96</v>
      </c>
      <c r="F24" s="13" t="s">
        <v>98</v>
      </c>
      <c r="G24" s="7">
        <v>281731</v>
      </c>
      <c r="H24" s="164">
        <f>D24*(VLOOKUP(C24,'Price List'!$A$5:$D$12,4,FALSE))</f>
        <v>2475</v>
      </c>
      <c r="I24" s="164">
        <f>H24+(H24*$I$2)</f>
        <v>2970</v>
      </c>
    </row>
    <row r="25" spans="1:9" x14ac:dyDescent="0.25">
      <c r="A25" s="13" t="s">
        <v>107</v>
      </c>
      <c r="B25" s="13" t="s">
        <v>108</v>
      </c>
      <c r="C25" s="7">
        <v>28457</v>
      </c>
      <c r="D25" s="7">
        <v>48</v>
      </c>
      <c r="E25" s="13" t="s">
        <v>96</v>
      </c>
      <c r="F25" s="13" t="s">
        <v>99</v>
      </c>
      <c r="G25" s="7">
        <v>281732</v>
      </c>
      <c r="H25" s="164">
        <f>D25*(VLOOKUP(C25,'Price List'!$A$5:$D$12,4,FALSE))</f>
        <v>7920</v>
      </c>
      <c r="I25" s="164">
        <f>H25+(H25*$I$2)</f>
        <v>9504</v>
      </c>
    </row>
    <row r="26" spans="1:9" x14ac:dyDescent="0.25">
      <c r="A26" s="13" t="s">
        <v>107</v>
      </c>
      <c r="B26" s="13" t="s">
        <v>108</v>
      </c>
      <c r="C26" s="7">
        <v>28457</v>
      </c>
      <c r="D26" s="7">
        <v>24</v>
      </c>
      <c r="E26" s="13" t="s">
        <v>96</v>
      </c>
      <c r="F26" s="13" t="s">
        <v>100</v>
      </c>
      <c r="G26" s="7">
        <v>281733</v>
      </c>
      <c r="H26" s="164">
        <f>D26*(VLOOKUP(C26,'Price List'!$A$5:$D$12,4,FALSE))</f>
        <v>3960</v>
      </c>
      <c r="I26" s="164">
        <f>H26+(H26*$I$2)</f>
        <v>4752</v>
      </c>
    </row>
    <row r="27" spans="1:9" x14ac:dyDescent="0.25">
      <c r="A27" s="13" t="s">
        <v>107</v>
      </c>
      <c r="B27" s="13" t="s">
        <v>108</v>
      </c>
      <c r="C27" s="7">
        <v>28457</v>
      </c>
      <c r="D27" s="7">
        <v>16</v>
      </c>
      <c r="E27" s="13" t="s">
        <v>96</v>
      </c>
      <c r="F27" s="13" t="s">
        <v>101</v>
      </c>
      <c r="G27" s="7">
        <v>281734</v>
      </c>
      <c r="H27" s="164">
        <f>D27*(VLOOKUP(C27,'Price List'!$A$5:$D$12,4,FALSE))</f>
        <v>2640</v>
      </c>
      <c r="I27" s="164">
        <f>H27+(H27*$I$2)</f>
        <v>3168</v>
      </c>
    </row>
    <row r="28" spans="1:9" x14ac:dyDescent="0.25">
      <c r="A28" s="13" t="s">
        <v>107</v>
      </c>
      <c r="B28" s="13" t="s">
        <v>108</v>
      </c>
      <c r="C28" s="7">
        <v>28457</v>
      </c>
      <c r="D28" s="7">
        <v>25</v>
      </c>
      <c r="E28" s="13" t="s">
        <v>96</v>
      </c>
      <c r="F28" s="13" t="s">
        <v>102</v>
      </c>
      <c r="G28" s="7">
        <v>281735</v>
      </c>
      <c r="H28" s="164">
        <f>D28*(VLOOKUP(C28,'Price List'!$A$5:$D$12,4,FALSE))</f>
        <v>4125</v>
      </c>
      <c r="I28" s="164">
        <f>H28+(H28*$I$2)</f>
        <v>4950</v>
      </c>
    </row>
    <row r="29" spans="1:9" x14ac:dyDescent="0.25">
      <c r="A29" s="13" t="s">
        <v>107</v>
      </c>
      <c r="B29" s="13" t="s">
        <v>108</v>
      </c>
      <c r="C29" s="7">
        <v>28457</v>
      </c>
      <c r="D29" s="7">
        <v>37</v>
      </c>
      <c r="E29" s="13" t="s">
        <v>96</v>
      </c>
      <c r="F29" s="13" t="s">
        <v>103</v>
      </c>
      <c r="G29" s="7">
        <v>281736</v>
      </c>
      <c r="H29" s="164">
        <f>D29*(VLOOKUP(C29,'Price List'!$A$5:$D$12,4,FALSE))</f>
        <v>6105</v>
      </c>
      <c r="I29" s="164">
        <f>H29+(H29*$I$2)</f>
        <v>7326</v>
      </c>
    </row>
    <row r="30" spans="1:9" x14ac:dyDescent="0.25">
      <c r="A30" s="13" t="s">
        <v>107</v>
      </c>
      <c r="B30" s="13" t="s">
        <v>108</v>
      </c>
      <c r="C30" s="7">
        <v>28457</v>
      </c>
      <c r="D30" s="7">
        <v>25</v>
      </c>
      <c r="E30" s="13" t="s">
        <v>96</v>
      </c>
      <c r="F30" s="13" t="s">
        <v>104</v>
      </c>
      <c r="G30" s="7">
        <v>281737</v>
      </c>
      <c r="H30" s="164">
        <f>D30*(VLOOKUP(C30,'Price List'!$A$5:$D$12,4,FALSE))</f>
        <v>4125</v>
      </c>
      <c r="I30" s="164">
        <f>H30+(H30*$I$2)</f>
        <v>4950</v>
      </c>
    </row>
    <row r="31" spans="1:9" x14ac:dyDescent="0.25">
      <c r="A31" s="13" t="s">
        <v>109</v>
      </c>
      <c r="B31" s="13" t="s">
        <v>110</v>
      </c>
      <c r="C31" s="7">
        <v>28791</v>
      </c>
      <c r="D31" s="7">
        <v>48</v>
      </c>
      <c r="E31" s="13" t="s">
        <v>96</v>
      </c>
      <c r="F31" s="13" t="s">
        <v>97</v>
      </c>
      <c r="G31" s="7">
        <v>281746</v>
      </c>
      <c r="H31" s="164">
        <f>D31*(VLOOKUP(C31,'Price List'!$A$5:$D$12,4,FALSE))</f>
        <v>6528</v>
      </c>
      <c r="I31" s="164">
        <f>H31+(H31*$I$2)</f>
        <v>7833.6</v>
      </c>
    </row>
    <row r="32" spans="1:9" x14ac:dyDescent="0.25">
      <c r="A32" s="13" t="s">
        <v>109</v>
      </c>
      <c r="B32" s="13" t="s">
        <v>110</v>
      </c>
      <c r="C32" s="7">
        <v>28791</v>
      </c>
      <c r="D32" s="7">
        <v>15</v>
      </c>
      <c r="E32" s="13" t="s">
        <v>96</v>
      </c>
      <c r="F32" s="13" t="s">
        <v>98</v>
      </c>
      <c r="G32" s="7">
        <v>281747</v>
      </c>
      <c r="H32" s="164">
        <f>D32*(VLOOKUP(C32,'Price List'!$A$5:$D$12,4,FALSE))</f>
        <v>2040</v>
      </c>
      <c r="I32" s="164">
        <f>H32+(H32*$I$2)</f>
        <v>2448</v>
      </c>
    </row>
    <row r="33" spans="1:9" x14ac:dyDescent="0.25">
      <c r="A33" s="13" t="s">
        <v>109</v>
      </c>
      <c r="B33" s="13" t="s">
        <v>110</v>
      </c>
      <c r="C33" s="7">
        <v>28791</v>
      </c>
      <c r="D33" s="7">
        <v>30</v>
      </c>
      <c r="E33" s="13" t="s">
        <v>96</v>
      </c>
      <c r="F33" s="13" t="s">
        <v>99</v>
      </c>
      <c r="G33" s="7">
        <v>281748</v>
      </c>
      <c r="H33" s="164">
        <f>D33*(VLOOKUP(C33,'Price List'!$A$5:$D$12,4,FALSE))</f>
        <v>4080</v>
      </c>
      <c r="I33" s="164">
        <f>H33+(H33*$I$2)</f>
        <v>4896</v>
      </c>
    </row>
    <row r="34" spans="1:9" x14ac:dyDescent="0.25">
      <c r="A34" s="13" t="s">
        <v>109</v>
      </c>
      <c r="B34" s="13" t="s">
        <v>110</v>
      </c>
      <c r="C34" s="7">
        <v>28791</v>
      </c>
      <c r="D34" s="7">
        <v>21</v>
      </c>
      <c r="E34" s="13" t="s">
        <v>96</v>
      </c>
      <c r="F34" s="13" t="s">
        <v>100</v>
      </c>
      <c r="G34" s="7">
        <v>281749</v>
      </c>
      <c r="H34" s="164">
        <f>D34*(VLOOKUP(C34,'Price List'!$A$5:$D$12,4,FALSE))</f>
        <v>2856</v>
      </c>
      <c r="I34" s="164">
        <f>H34+(H34*$I$2)</f>
        <v>3427.2</v>
      </c>
    </row>
    <row r="35" spans="1:9" x14ac:dyDescent="0.25">
      <c r="A35" s="13" t="s">
        <v>109</v>
      </c>
      <c r="B35" s="13" t="s">
        <v>110</v>
      </c>
      <c r="C35" s="7">
        <v>28791</v>
      </c>
      <c r="D35" s="7">
        <v>43</v>
      </c>
      <c r="E35" s="13" t="s">
        <v>96</v>
      </c>
      <c r="F35" s="13" t="s">
        <v>101</v>
      </c>
      <c r="G35" s="7">
        <v>281750</v>
      </c>
      <c r="H35" s="164">
        <f>D35*(VLOOKUP(C35,'Price List'!$A$5:$D$12,4,FALSE))</f>
        <v>5848</v>
      </c>
      <c r="I35" s="164">
        <f>H35+(H35*$I$2)</f>
        <v>7017.6</v>
      </c>
    </row>
    <row r="36" spans="1:9" x14ac:dyDescent="0.25">
      <c r="A36" s="13" t="s">
        <v>109</v>
      </c>
      <c r="B36" s="13" t="s">
        <v>110</v>
      </c>
      <c r="C36" s="7">
        <v>28791</v>
      </c>
      <c r="D36" s="7">
        <v>8</v>
      </c>
      <c r="E36" s="13" t="s">
        <v>96</v>
      </c>
      <c r="F36" s="13" t="s">
        <v>102</v>
      </c>
      <c r="G36" s="7">
        <v>281751</v>
      </c>
      <c r="H36" s="164">
        <f>D36*(VLOOKUP(C36,'Price List'!$A$5:$D$12,4,FALSE))</f>
        <v>1088</v>
      </c>
      <c r="I36" s="164">
        <f>H36+(H36*$I$2)</f>
        <v>1305.5999999999999</v>
      </c>
    </row>
    <row r="37" spans="1:9" x14ac:dyDescent="0.25">
      <c r="A37" s="13" t="s">
        <v>109</v>
      </c>
      <c r="B37" s="13" t="s">
        <v>110</v>
      </c>
      <c r="C37" s="7">
        <v>28791</v>
      </c>
      <c r="D37" s="7">
        <v>38</v>
      </c>
      <c r="E37" s="13" t="s">
        <v>96</v>
      </c>
      <c r="F37" s="13" t="s">
        <v>103</v>
      </c>
      <c r="G37" s="7">
        <v>281752</v>
      </c>
      <c r="H37" s="164">
        <f>D37*(VLOOKUP(C37,'Price List'!$A$5:$D$12,4,FALSE))</f>
        <v>5168</v>
      </c>
      <c r="I37" s="164">
        <f>H37+(H37*$I$2)</f>
        <v>6201.6</v>
      </c>
    </row>
    <row r="38" spans="1:9" x14ac:dyDescent="0.25">
      <c r="A38" s="13" t="s">
        <v>109</v>
      </c>
      <c r="B38" s="13" t="s">
        <v>110</v>
      </c>
      <c r="C38" s="7">
        <v>28791</v>
      </c>
      <c r="D38" s="7">
        <v>28</v>
      </c>
      <c r="E38" s="13" t="s">
        <v>96</v>
      </c>
      <c r="F38" s="13" t="s">
        <v>104</v>
      </c>
      <c r="G38" s="7">
        <v>281753</v>
      </c>
      <c r="H38" s="164">
        <f>D38*(VLOOKUP(C38,'Price List'!$A$5:$D$12,4,FALSE))</f>
        <v>3808</v>
      </c>
      <c r="I38" s="164">
        <f>H38+(H38*$I$2)</f>
        <v>4569.6000000000004</v>
      </c>
    </row>
    <row r="39" spans="1:9" x14ac:dyDescent="0.25">
      <c r="A39" s="13" t="s">
        <v>94</v>
      </c>
      <c r="B39" s="13" t="s">
        <v>111</v>
      </c>
      <c r="C39" s="7">
        <v>26221</v>
      </c>
      <c r="D39" s="7">
        <v>21</v>
      </c>
      <c r="E39" s="13" t="s">
        <v>96</v>
      </c>
      <c r="F39" s="13" t="s">
        <v>97</v>
      </c>
      <c r="G39" s="7">
        <v>281714</v>
      </c>
      <c r="H39" s="164">
        <f>D39*(VLOOKUP(C39,'Price List'!$A$5:$D$12,4,FALSE))</f>
        <v>3045</v>
      </c>
      <c r="I39" s="164">
        <f>H39+(H39*$I$2)</f>
        <v>3654</v>
      </c>
    </row>
    <row r="40" spans="1:9" x14ac:dyDescent="0.25">
      <c r="A40" s="13" t="s">
        <v>94</v>
      </c>
      <c r="B40" s="13" t="s">
        <v>111</v>
      </c>
      <c r="C40" s="7">
        <v>26221</v>
      </c>
      <c r="D40" s="7">
        <v>29</v>
      </c>
      <c r="E40" s="13" t="s">
        <v>96</v>
      </c>
      <c r="F40" s="13" t="s">
        <v>98</v>
      </c>
      <c r="G40" s="7">
        <v>281715</v>
      </c>
      <c r="H40" s="164">
        <f>D40*(VLOOKUP(C40,'Price List'!$A$5:$D$12,4,FALSE))</f>
        <v>4205</v>
      </c>
      <c r="I40" s="164">
        <f>H40+(H40*$I$2)</f>
        <v>5046</v>
      </c>
    </row>
    <row r="41" spans="1:9" x14ac:dyDescent="0.25">
      <c r="A41" s="13" t="s">
        <v>94</v>
      </c>
      <c r="B41" s="13" t="s">
        <v>111</v>
      </c>
      <c r="C41" s="7">
        <v>26221</v>
      </c>
      <c r="D41" s="7">
        <v>31</v>
      </c>
      <c r="E41" s="13" t="s">
        <v>96</v>
      </c>
      <c r="F41" s="13" t="s">
        <v>99</v>
      </c>
      <c r="G41" s="7">
        <v>281716</v>
      </c>
      <c r="H41" s="164">
        <f>D41*(VLOOKUP(C41,'Price List'!$A$5:$D$12,4,FALSE))</f>
        <v>4495</v>
      </c>
      <c r="I41" s="164">
        <f>H41+(H41*$I$2)</f>
        <v>5394</v>
      </c>
    </row>
    <row r="42" spans="1:9" x14ac:dyDescent="0.25">
      <c r="A42" s="13" t="s">
        <v>94</v>
      </c>
      <c r="B42" s="13" t="s">
        <v>111</v>
      </c>
      <c r="C42" s="7">
        <v>26221</v>
      </c>
      <c r="D42" s="7">
        <v>49</v>
      </c>
      <c r="E42" s="13" t="s">
        <v>96</v>
      </c>
      <c r="F42" s="13" t="s">
        <v>100</v>
      </c>
      <c r="G42" s="7">
        <v>281717</v>
      </c>
      <c r="H42" s="164">
        <f>D42*(VLOOKUP(C42,'Price List'!$A$5:$D$12,4,FALSE))</f>
        <v>7105</v>
      </c>
      <c r="I42" s="164">
        <f>H42+(H42*$I$2)</f>
        <v>8526</v>
      </c>
    </row>
    <row r="43" spans="1:9" x14ac:dyDescent="0.25">
      <c r="A43" s="13" t="s">
        <v>94</v>
      </c>
      <c r="B43" s="13" t="s">
        <v>111</v>
      </c>
      <c r="C43" s="7">
        <v>26221</v>
      </c>
      <c r="D43" s="7">
        <v>29</v>
      </c>
      <c r="E43" s="13" t="s">
        <v>96</v>
      </c>
      <c r="F43" s="13" t="s">
        <v>101</v>
      </c>
      <c r="G43" s="7">
        <v>281718</v>
      </c>
      <c r="H43" s="164">
        <f>D43*(VLOOKUP(C43,'Price List'!$A$5:$D$12,4,FALSE))</f>
        <v>4205</v>
      </c>
      <c r="I43" s="164">
        <f>H43+(H43*$I$2)</f>
        <v>5046</v>
      </c>
    </row>
    <row r="44" spans="1:9" x14ac:dyDescent="0.25">
      <c r="A44" s="13" t="s">
        <v>94</v>
      </c>
      <c r="B44" s="13" t="s">
        <v>111</v>
      </c>
      <c r="C44" s="7">
        <v>26221</v>
      </c>
      <c r="D44" s="7">
        <v>49</v>
      </c>
      <c r="E44" s="13" t="s">
        <v>96</v>
      </c>
      <c r="F44" s="13" t="s">
        <v>102</v>
      </c>
      <c r="G44" s="7">
        <v>281719</v>
      </c>
      <c r="H44" s="164">
        <f>D44*(VLOOKUP(C44,'Price List'!$A$5:$D$12,4,FALSE))</f>
        <v>7105</v>
      </c>
      <c r="I44" s="164">
        <f>H44+(H44*$I$2)</f>
        <v>8526</v>
      </c>
    </row>
    <row r="45" spans="1:9" x14ac:dyDescent="0.25">
      <c r="A45" s="13" t="s">
        <v>94</v>
      </c>
      <c r="B45" s="13" t="s">
        <v>111</v>
      </c>
      <c r="C45" s="7">
        <v>26221</v>
      </c>
      <c r="D45" s="7">
        <v>7</v>
      </c>
      <c r="E45" s="13" t="s">
        <v>96</v>
      </c>
      <c r="F45" s="13" t="s">
        <v>103</v>
      </c>
      <c r="G45" s="7">
        <v>281720</v>
      </c>
      <c r="H45" s="164">
        <f>D45*(VLOOKUP(C45,'Price List'!$A$5:$D$12,4,FALSE))</f>
        <v>1015</v>
      </c>
      <c r="I45" s="164">
        <f>H45+(H45*$I$2)</f>
        <v>1218</v>
      </c>
    </row>
    <row r="46" spans="1:9" x14ac:dyDescent="0.25">
      <c r="A46" s="13" t="s">
        <v>94</v>
      </c>
      <c r="B46" s="13" t="s">
        <v>111</v>
      </c>
      <c r="C46" s="7">
        <v>26221</v>
      </c>
      <c r="D46" s="7">
        <v>46</v>
      </c>
      <c r="E46" s="13" t="s">
        <v>96</v>
      </c>
      <c r="F46" s="13" t="s">
        <v>104</v>
      </c>
      <c r="G46" s="7">
        <v>281721</v>
      </c>
      <c r="H46" s="164">
        <f>D46*(VLOOKUP(C46,'Price List'!$A$5:$D$12,4,FALSE))</f>
        <v>6670</v>
      </c>
      <c r="I46" s="164">
        <f>H46+(H46*$I$2)</f>
        <v>8004</v>
      </c>
    </row>
    <row r="47" spans="1:9" x14ac:dyDescent="0.25">
      <c r="A47" s="13" t="s">
        <v>105</v>
      </c>
      <c r="B47" s="13" t="s">
        <v>112</v>
      </c>
      <c r="C47" s="7">
        <v>27894</v>
      </c>
      <c r="D47" s="7">
        <v>38</v>
      </c>
      <c r="E47" s="13" t="s">
        <v>96</v>
      </c>
      <c r="F47" s="13" t="s">
        <v>97</v>
      </c>
      <c r="G47" s="7">
        <v>281770</v>
      </c>
      <c r="H47" s="164">
        <f>D47*(VLOOKUP(C47,'Price List'!$A$5:$D$12,4,FALSE))</f>
        <v>6840</v>
      </c>
      <c r="I47" s="164">
        <f>H47+(H47*$I$2)</f>
        <v>8208</v>
      </c>
    </row>
    <row r="48" spans="1:9" x14ac:dyDescent="0.25">
      <c r="A48" s="13" t="s">
        <v>105</v>
      </c>
      <c r="B48" s="13" t="s">
        <v>112</v>
      </c>
      <c r="C48" s="7">
        <v>27894</v>
      </c>
      <c r="D48" s="7">
        <v>47</v>
      </c>
      <c r="E48" s="13" t="s">
        <v>96</v>
      </c>
      <c r="F48" s="13" t="s">
        <v>98</v>
      </c>
      <c r="G48" s="7">
        <v>281771</v>
      </c>
      <c r="H48" s="164">
        <f>D48*(VLOOKUP(C48,'Price List'!$A$5:$D$12,4,FALSE))</f>
        <v>8460</v>
      </c>
      <c r="I48" s="164">
        <f>H48+(H48*$I$2)</f>
        <v>10152</v>
      </c>
    </row>
    <row r="49" spans="1:9" x14ac:dyDescent="0.25">
      <c r="A49" s="13" t="s">
        <v>105</v>
      </c>
      <c r="B49" s="13" t="s">
        <v>112</v>
      </c>
      <c r="C49" s="7">
        <v>27894</v>
      </c>
      <c r="D49" s="7">
        <v>30</v>
      </c>
      <c r="E49" s="13" t="s">
        <v>96</v>
      </c>
      <c r="F49" s="13" t="s">
        <v>99</v>
      </c>
      <c r="G49" s="7">
        <v>281772</v>
      </c>
      <c r="H49" s="164">
        <f>D49*(VLOOKUP(C49,'Price List'!$A$5:$D$12,4,FALSE))</f>
        <v>5400</v>
      </c>
      <c r="I49" s="164">
        <f>H49+(H49*$I$2)</f>
        <v>6480</v>
      </c>
    </row>
    <row r="50" spans="1:9" x14ac:dyDescent="0.25">
      <c r="A50" s="13" t="s">
        <v>105</v>
      </c>
      <c r="B50" s="13" t="s">
        <v>112</v>
      </c>
      <c r="C50" s="7">
        <v>27894</v>
      </c>
      <c r="D50" s="7">
        <v>49</v>
      </c>
      <c r="E50" s="13" t="s">
        <v>96</v>
      </c>
      <c r="F50" s="13" t="s">
        <v>100</v>
      </c>
      <c r="G50" s="7">
        <v>281773</v>
      </c>
      <c r="H50" s="164">
        <f>D50*(VLOOKUP(C50,'Price List'!$A$5:$D$12,4,FALSE))</f>
        <v>8820</v>
      </c>
      <c r="I50" s="164">
        <f>H50+(H50*$I$2)</f>
        <v>10584</v>
      </c>
    </row>
    <row r="51" spans="1:9" x14ac:dyDescent="0.25">
      <c r="A51" s="13" t="s">
        <v>105</v>
      </c>
      <c r="B51" s="13" t="s">
        <v>112</v>
      </c>
      <c r="C51" s="7">
        <v>27894</v>
      </c>
      <c r="D51" s="7">
        <v>32</v>
      </c>
      <c r="E51" s="13" t="s">
        <v>96</v>
      </c>
      <c r="F51" s="13" t="s">
        <v>101</v>
      </c>
      <c r="G51" s="7">
        <v>281774</v>
      </c>
      <c r="H51" s="164">
        <f>D51*(VLOOKUP(C51,'Price List'!$A$5:$D$12,4,FALSE))</f>
        <v>5760</v>
      </c>
      <c r="I51" s="164">
        <f>H51+(H51*$I$2)</f>
        <v>6912</v>
      </c>
    </row>
    <row r="52" spans="1:9" x14ac:dyDescent="0.25">
      <c r="A52" s="13" t="s">
        <v>105</v>
      </c>
      <c r="B52" s="13" t="s">
        <v>112</v>
      </c>
      <c r="C52" s="7">
        <v>27894</v>
      </c>
      <c r="D52" s="7">
        <v>49</v>
      </c>
      <c r="E52" s="13" t="s">
        <v>96</v>
      </c>
      <c r="F52" s="13" t="s">
        <v>102</v>
      </c>
      <c r="G52" s="7">
        <v>281775</v>
      </c>
      <c r="H52" s="164">
        <f>D52*(VLOOKUP(C52,'Price List'!$A$5:$D$12,4,FALSE))</f>
        <v>8820</v>
      </c>
      <c r="I52" s="164">
        <f>H52+(H52*$I$2)</f>
        <v>10584</v>
      </c>
    </row>
    <row r="53" spans="1:9" x14ac:dyDescent="0.25">
      <c r="A53" s="13" t="s">
        <v>105</v>
      </c>
      <c r="B53" s="13" t="s">
        <v>112</v>
      </c>
      <c r="C53" s="7">
        <v>27894</v>
      </c>
      <c r="D53" s="7">
        <v>13</v>
      </c>
      <c r="E53" s="13" t="s">
        <v>96</v>
      </c>
      <c r="F53" s="13" t="s">
        <v>103</v>
      </c>
      <c r="G53" s="7">
        <v>281776</v>
      </c>
      <c r="H53" s="164">
        <f>D53*(VLOOKUP(C53,'Price List'!$A$5:$D$12,4,FALSE))</f>
        <v>2340</v>
      </c>
      <c r="I53" s="164">
        <f>H53+(H53*$I$2)</f>
        <v>2808</v>
      </c>
    </row>
    <row r="54" spans="1:9" x14ac:dyDescent="0.25">
      <c r="A54" s="13" t="s">
        <v>105</v>
      </c>
      <c r="B54" s="13" t="s">
        <v>112</v>
      </c>
      <c r="C54" s="7">
        <v>27894</v>
      </c>
      <c r="D54" s="7">
        <v>5</v>
      </c>
      <c r="E54" s="13" t="s">
        <v>96</v>
      </c>
      <c r="F54" s="13" t="s">
        <v>104</v>
      </c>
      <c r="G54" s="7">
        <v>281777</v>
      </c>
      <c r="H54" s="164">
        <f>D54*(VLOOKUP(C54,'Price List'!$A$5:$D$12,4,FALSE))</f>
        <v>900</v>
      </c>
      <c r="I54" s="164">
        <f>H54+(H54*$I$2)</f>
        <v>1080</v>
      </c>
    </row>
    <row r="55" spans="1:9" x14ac:dyDescent="0.25">
      <c r="A55" s="13" t="s">
        <v>113</v>
      </c>
      <c r="B55" s="13" t="s">
        <v>114</v>
      </c>
      <c r="C55" s="7">
        <v>35789</v>
      </c>
      <c r="D55" s="7">
        <v>26</v>
      </c>
      <c r="E55" s="13" t="s">
        <v>96</v>
      </c>
      <c r="F55" s="13" t="s">
        <v>97</v>
      </c>
      <c r="G55" s="7">
        <v>281738</v>
      </c>
      <c r="H55" s="164">
        <f>D55*(VLOOKUP(C55,'Price List'!$A$5:$D$12,4,FALSE))</f>
        <v>5148</v>
      </c>
      <c r="I55" s="164">
        <f>H55+(H55*$I$2)</f>
        <v>6177.6</v>
      </c>
    </row>
    <row r="56" spans="1:9" x14ac:dyDescent="0.25">
      <c r="A56" s="13" t="s">
        <v>113</v>
      </c>
      <c r="B56" s="13" t="s">
        <v>114</v>
      </c>
      <c r="C56" s="7">
        <v>35789</v>
      </c>
      <c r="D56" s="7">
        <v>39</v>
      </c>
      <c r="E56" s="13" t="s">
        <v>96</v>
      </c>
      <c r="F56" s="13" t="s">
        <v>98</v>
      </c>
      <c r="G56" s="7">
        <v>281739</v>
      </c>
      <c r="H56" s="164">
        <f>D56*(VLOOKUP(C56,'Price List'!$A$5:$D$12,4,FALSE))</f>
        <v>7722</v>
      </c>
      <c r="I56" s="164">
        <f>H56+(H56*$I$2)</f>
        <v>9266.4</v>
      </c>
    </row>
    <row r="57" spans="1:9" x14ac:dyDescent="0.25">
      <c r="A57" s="13" t="s">
        <v>113</v>
      </c>
      <c r="B57" s="13" t="s">
        <v>114</v>
      </c>
      <c r="C57" s="7">
        <v>35789</v>
      </c>
      <c r="D57" s="7">
        <v>26</v>
      </c>
      <c r="E57" s="13" t="s">
        <v>96</v>
      </c>
      <c r="F57" s="13" t="s">
        <v>99</v>
      </c>
      <c r="G57" s="7">
        <v>281740</v>
      </c>
      <c r="H57" s="164">
        <f>D57*(VLOOKUP(C57,'Price List'!$A$5:$D$12,4,FALSE))</f>
        <v>5148</v>
      </c>
      <c r="I57" s="164">
        <f>H57+(H57*$I$2)</f>
        <v>6177.6</v>
      </c>
    </row>
    <row r="58" spans="1:9" x14ac:dyDescent="0.25">
      <c r="A58" s="13" t="s">
        <v>113</v>
      </c>
      <c r="B58" s="13" t="s">
        <v>114</v>
      </c>
      <c r="C58" s="7">
        <v>35789</v>
      </c>
      <c r="D58" s="7">
        <v>41</v>
      </c>
      <c r="E58" s="13" t="s">
        <v>96</v>
      </c>
      <c r="F58" s="13" t="s">
        <v>100</v>
      </c>
      <c r="G58" s="7">
        <v>281741</v>
      </c>
      <c r="H58" s="164">
        <f>D58*(VLOOKUP(C58,'Price List'!$A$5:$D$12,4,FALSE))</f>
        <v>8118</v>
      </c>
      <c r="I58" s="164">
        <f>H58+(H58*$I$2)</f>
        <v>9741.6</v>
      </c>
    </row>
    <row r="59" spans="1:9" x14ac:dyDescent="0.25">
      <c r="A59" s="13" t="s">
        <v>113</v>
      </c>
      <c r="B59" s="13" t="s">
        <v>114</v>
      </c>
      <c r="C59" s="7">
        <v>35789</v>
      </c>
      <c r="D59" s="7">
        <v>11</v>
      </c>
      <c r="E59" s="13" t="s">
        <v>96</v>
      </c>
      <c r="F59" s="13" t="s">
        <v>101</v>
      </c>
      <c r="G59" s="7">
        <v>281742</v>
      </c>
      <c r="H59" s="164">
        <f>D59*(VLOOKUP(C59,'Price List'!$A$5:$D$12,4,FALSE))</f>
        <v>2178</v>
      </c>
      <c r="I59" s="164">
        <f>H59+(H59*$I$2)</f>
        <v>2613.6</v>
      </c>
    </row>
    <row r="60" spans="1:9" x14ac:dyDescent="0.25">
      <c r="A60" s="13" t="s">
        <v>113</v>
      </c>
      <c r="B60" s="13" t="s">
        <v>114</v>
      </c>
      <c r="C60" s="7">
        <v>35789</v>
      </c>
      <c r="D60" s="7">
        <v>46</v>
      </c>
      <c r="E60" s="13" t="s">
        <v>96</v>
      </c>
      <c r="F60" s="13" t="s">
        <v>102</v>
      </c>
      <c r="G60" s="7">
        <v>281743</v>
      </c>
      <c r="H60" s="164">
        <f>D60*(VLOOKUP(C60,'Price List'!$A$5:$D$12,4,FALSE))</f>
        <v>9108</v>
      </c>
      <c r="I60" s="164">
        <f>H60+(H60*$I$2)</f>
        <v>10929.6</v>
      </c>
    </row>
    <row r="61" spans="1:9" x14ac:dyDescent="0.25">
      <c r="A61" s="13" t="s">
        <v>113</v>
      </c>
      <c r="B61" s="13" t="s">
        <v>114</v>
      </c>
      <c r="C61" s="7">
        <v>35789</v>
      </c>
      <c r="D61" s="7">
        <v>36</v>
      </c>
      <c r="E61" s="13" t="s">
        <v>96</v>
      </c>
      <c r="F61" s="13" t="s">
        <v>103</v>
      </c>
      <c r="G61" s="7">
        <v>281744</v>
      </c>
      <c r="H61" s="164">
        <f>D61*(VLOOKUP(C61,'Price List'!$A$5:$D$12,4,FALSE))</f>
        <v>7128</v>
      </c>
      <c r="I61" s="164">
        <f>H61+(H61*$I$2)</f>
        <v>8553.6</v>
      </c>
    </row>
    <row r="62" spans="1:9" x14ac:dyDescent="0.25">
      <c r="A62" s="13" t="s">
        <v>113</v>
      </c>
      <c r="B62" s="13" t="s">
        <v>114</v>
      </c>
      <c r="C62" s="7">
        <v>35789</v>
      </c>
      <c r="D62" s="7">
        <v>33</v>
      </c>
      <c r="E62" s="13" t="s">
        <v>96</v>
      </c>
      <c r="F62" s="13" t="s">
        <v>104</v>
      </c>
      <c r="G62" s="7">
        <v>281745</v>
      </c>
      <c r="H62" s="164">
        <f>D62*(VLOOKUP(C62,'Price List'!$A$5:$D$12,4,FALSE))</f>
        <v>6534</v>
      </c>
      <c r="I62" s="164">
        <f>H62+(H62*$I$2)</f>
        <v>7840.8</v>
      </c>
    </row>
    <row r="63" spans="1:9" x14ac:dyDescent="0.25">
      <c r="A63" s="13" t="s">
        <v>109</v>
      </c>
      <c r="B63" s="13" t="s">
        <v>115</v>
      </c>
      <c r="C63" s="7">
        <v>15874</v>
      </c>
      <c r="D63" s="7">
        <v>37</v>
      </c>
      <c r="E63" s="13" t="s">
        <v>96</v>
      </c>
      <c r="F63" s="13" t="s">
        <v>97</v>
      </c>
      <c r="G63" s="7">
        <v>281754</v>
      </c>
      <c r="H63" s="164">
        <f>D63*(VLOOKUP(C63,'Price List'!$A$5:$D$12,4,FALSE))</f>
        <v>4736</v>
      </c>
      <c r="I63" s="164">
        <f>H63+(H63*$I$2)</f>
        <v>5683.2</v>
      </c>
    </row>
    <row r="64" spans="1:9" x14ac:dyDescent="0.25">
      <c r="A64" s="13" t="s">
        <v>109</v>
      </c>
      <c r="B64" s="13" t="s">
        <v>115</v>
      </c>
      <c r="C64" s="7">
        <v>15874</v>
      </c>
      <c r="D64" s="7">
        <v>48</v>
      </c>
      <c r="E64" s="13" t="s">
        <v>96</v>
      </c>
      <c r="F64" s="13" t="s">
        <v>98</v>
      </c>
      <c r="G64" s="7">
        <v>281755</v>
      </c>
      <c r="H64" s="164">
        <f>D64*(VLOOKUP(C64,'Price List'!$A$5:$D$12,4,FALSE))</f>
        <v>6144</v>
      </c>
      <c r="I64" s="164">
        <f>H64+(H64*$I$2)</f>
        <v>7372.8</v>
      </c>
    </row>
    <row r="65" spans="1:9" x14ac:dyDescent="0.25">
      <c r="A65" s="13" t="s">
        <v>109</v>
      </c>
      <c r="B65" s="13" t="s">
        <v>115</v>
      </c>
      <c r="C65" s="7">
        <v>15874</v>
      </c>
      <c r="D65" s="7">
        <v>16</v>
      </c>
      <c r="E65" s="13" t="s">
        <v>96</v>
      </c>
      <c r="F65" s="13" t="s">
        <v>99</v>
      </c>
      <c r="G65" s="7">
        <v>281756</v>
      </c>
      <c r="H65" s="164">
        <f>D65*(VLOOKUP(C65,'Price List'!$A$5:$D$12,4,FALSE))</f>
        <v>2048</v>
      </c>
      <c r="I65" s="164">
        <f>H65+(H65*$I$2)</f>
        <v>2457.6</v>
      </c>
    </row>
    <row r="66" spans="1:9" x14ac:dyDescent="0.25">
      <c r="A66" s="13" t="s">
        <v>109</v>
      </c>
      <c r="B66" s="13" t="s">
        <v>115</v>
      </c>
      <c r="C66" s="7">
        <v>15874</v>
      </c>
      <c r="D66" s="7">
        <v>28</v>
      </c>
      <c r="E66" s="13" t="s">
        <v>96</v>
      </c>
      <c r="F66" s="13" t="s">
        <v>100</v>
      </c>
      <c r="G66" s="7">
        <v>281757</v>
      </c>
      <c r="H66" s="164">
        <f>D66*(VLOOKUP(C66,'Price List'!$A$5:$D$12,4,FALSE))</f>
        <v>3584</v>
      </c>
      <c r="I66" s="164">
        <f>H66+(H66*$I$2)</f>
        <v>4300.8</v>
      </c>
    </row>
    <row r="67" spans="1:9" x14ac:dyDescent="0.25">
      <c r="A67" s="13" t="s">
        <v>109</v>
      </c>
      <c r="B67" s="13" t="s">
        <v>115</v>
      </c>
      <c r="C67" s="7">
        <v>15874</v>
      </c>
      <c r="D67" s="7">
        <v>34</v>
      </c>
      <c r="E67" s="13" t="s">
        <v>96</v>
      </c>
      <c r="F67" s="13" t="s">
        <v>101</v>
      </c>
      <c r="G67" s="7">
        <v>281758</v>
      </c>
      <c r="H67" s="164">
        <f>D67*(VLOOKUP(C67,'Price List'!$A$5:$D$12,4,FALSE))</f>
        <v>4352</v>
      </c>
      <c r="I67" s="164">
        <f>H67+(H67*$I$2)</f>
        <v>5222.3999999999996</v>
      </c>
    </row>
    <row r="68" spans="1:9" x14ac:dyDescent="0.25">
      <c r="A68" s="13" t="s">
        <v>109</v>
      </c>
      <c r="B68" s="13" t="s">
        <v>115</v>
      </c>
      <c r="C68" s="7">
        <v>15874</v>
      </c>
      <c r="D68" s="7">
        <v>48</v>
      </c>
      <c r="E68" s="13" t="s">
        <v>96</v>
      </c>
      <c r="F68" s="13" t="s">
        <v>102</v>
      </c>
      <c r="G68" s="7">
        <v>281759</v>
      </c>
      <c r="H68" s="164">
        <f>D68*(VLOOKUP(C68,'Price List'!$A$5:$D$12,4,FALSE))</f>
        <v>6144</v>
      </c>
      <c r="I68" s="164">
        <f>H68+(H68*$I$2)</f>
        <v>7372.8</v>
      </c>
    </row>
    <row r="69" spans="1:9" x14ac:dyDescent="0.25">
      <c r="A69" s="13" t="s">
        <v>109</v>
      </c>
      <c r="B69" s="13" t="s">
        <v>115</v>
      </c>
      <c r="C69" s="7">
        <v>15874</v>
      </c>
      <c r="D69" s="7">
        <v>5</v>
      </c>
      <c r="E69" s="13" t="s">
        <v>96</v>
      </c>
      <c r="F69" s="13" t="s">
        <v>103</v>
      </c>
      <c r="G69" s="7">
        <v>281760</v>
      </c>
      <c r="H69" s="164">
        <f>D69*(VLOOKUP(C69,'Price List'!$A$5:$D$12,4,FALSE))</f>
        <v>640</v>
      </c>
      <c r="I69" s="164">
        <f>H69+(H69*$I$2)</f>
        <v>768</v>
      </c>
    </row>
    <row r="70" spans="1:9" x14ac:dyDescent="0.25">
      <c r="A70" s="13" t="s">
        <v>109</v>
      </c>
      <c r="B70" s="13" t="s">
        <v>115</v>
      </c>
      <c r="C70" s="7">
        <v>15874</v>
      </c>
      <c r="D70" s="7">
        <v>26</v>
      </c>
      <c r="E70" s="13" t="s">
        <v>96</v>
      </c>
      <c r="F70" s="13" t="s">
        <v>104</v>
      </c>
      <c r="G70" s="7">
        <v>281761</v>
      </c>
      <c r="H70" s="164">
        <f>D70*(VLOOKUP(C70,'Price List'!$A$5:$D$12,4,FALSE))</f>
        <v>3328</v>
      </c>
      <c r="I70" s="164">
        <f>H70+(H70*$I$2)</f>
        <v>3993.6</v>
      </c>
    </row>
    <row r="71" spans="1:9" x14ac:dyDescent="0.25">
      <c r="A71" s="13" t="s">
        <v>94</v>
      </c>
      <c r="B71" s="13" t="s">
        <v>95</v>
      </c>
      <c r="C71" s="7">
        <v>35698</v>
      </c>
      <c r="D71" s="7">
        <v>13</v>
      </c>
      <c r="E71" s="13" t="s">
        <v>116</v>
      </c>
      <c r="F71" s="13" t="s">
        <v>97</v>
      </c>
      <c r="G71" s="7">
        <v>281826</v>
      </c>
      <c r="H71" s="164">
        <f>D71*(VLOOKUP(C71,'Price List'!$A$5:$D$12,4,FALSE))</f>
        <v>1651</v>
      </c>
      <c r="I71" s="164">
        <f>H71+(H71*$I$2)</f>
        <v>1981.2</v>
      </c>
    </row>
    <row r="72" spans="1:9" x14ac:dyDescent="0.25">
      <c r="A72" s="13" t="s">
        <v>94</v>
      </c>
      <c r="B72" s="13" t="s">
        <v>95</v>
      </c>
      <c r="C72" s="7">
        <v>35698</v>
      </c>
      <c r="D72" s="7">
        <v>39</v>
      </c>
      <c r="E72" s="13" t="s">
        <v>116</v>
      </c>
      <c r="F72" s="13" t="s">
        <v>98</v>
      </c>
      <c r="G72" s="7">
        <v>281827</v>
      </c>
      <c r="H72" s="164">
        <f>D72*(VLOOKUP(C72,'Price List'!$A$5:$D$12,4,FALSE))</f>
        <v>4953</v>
      </c>
      <c r="I72" s="164">
        <f>H72+(H72*$I$2)</f>
        <v>5943.6</v>
      </c>
    </row>
    <row r="73" spans="1:9" x14ac:dyDescent="0.25">
      <c r="A73" s="13" t="s">
        <v>94</v>
      </c>
      <c r="B73" s="13" t="s">
        <v>95</v>
      </c>
      <c r="C73" s="7">
        <v>35698</v>
      </c>
      <c r="D73" s="7">
        <v>33</v>
      </c>
      <c r="E73" s="13" t="s">
        <v>116</v>
      </c>
      <c r="F73" s="13" t="s">
        <v>99</v>
      </c>
      <c r="G73" s="7">
        <v>281828</v>
      </c>
      <c r="H73" s="164">
        <f>D73*(VLOOKUP(C73,'Price List'!$A$5:$D$12,4,FALSE))</f>
        <v>4191</v>
      </c>
      <c r="I73" s="164">
        <f>H73+(H73*$I$2)</f>
        <v>5029.2</v>
      </c>
    </row>
    <row r="74" spans="1:9" x14ac:dyDescent="0.25">
      <c r="A74" s="13" t="s">
        <v>94</v>
      </c>
      <c r="B74" s="13" t="s">
        <v>95</v>
      </c>
      <c r="C74" s="7">
        <v>35698</v>
      </c>
      <c r="D74" s="7">
        <v>14</v>
      </c>
      <c r="E74" s="13" t="s">
        <v>116</v>
      </c>
      <c r="F74" s="13" t="s">
        <v>100</v>
      </c>
      <c r="G74" s="7">
        <v>281829</v>
      </c>
      <c r="H74" s="164">
        <f>D74*(VLOOKUP(C74,'Price List'!$A$5:$D$12,4,FALSE))</f>
        <v>1778</v>
      </c>
      <c r="I74" s="164">
        <f>H74+(H74*$I$2)</f>
        <v>2133.6</v>
      </c>
    </row>
    <row r="75" spans="1:9" x14ac:dyDescent="0.25">
      <c r="A75" s="13" t="s">
        <v>94</v>
      </c>
      <c r="B75" s="13" t="s">
        <v>95</v>
      </c>
      <c r="C75" s="7">
        <v>35698</v>
      </c>
      <c r="D75" s="7">
        <v>12</v>
      </c>
      <c r="E75" s="13" t="s">
        <v>116</v>
      </c>
      <c r="F75" s="13" t="s">
        <v>101</v>
      </c>
      <c r="G75" s="7">
        <v>281830</v>
      </c>
      <c r="H75" s="164">
        <f>D75*(VLOOKUP(C75,'Price List'!$A$5:$D$12,4,FALSE))</f>
        <v>1524</v>
      </c>
      <c r="I75" s="164">
        <f>H75+(H75*$I$2)</f>
        <v>1828.8</v>
      </c>
    </row>
    <row r="76" spans="1:9" x14ac:dyDescent="0.25">
      <c r="A76" s="13" t="s">
        <v>94</v>
      </c>
      <c r="B76" s="13" t="s">
        <v>95</v>
      </c>
      <c r="C76" s="7">
        <v>35698</v>
      </c>
      <c r="D76" s="7">
        <v>37</v>
      </c>
      <c r="E76" s="13" t="s">
        <v>116</v>
      </c>
      <c r="F76" s="13" t="s">
        <v>102</v>
      </c>
      <c r="G76" s="7">
        <v>281831</v>
      </c>
      <c r="H76" s="164">
        <f>D76*(VLOOKUP(C76,'Price List'!$A$5:$D$12,4,FALSE))</f>
        <v>4699</v>
      </c>
      <c r="I76" s="164">
        <f>H76+(H76*$I$2)</f>
        <v>5638.8</v>
      </c>
    </row>
    <row r="77" spans="1:9" x14ac:dyDescent="0.25">
      <c r="A77" s="13" t="s">
        <v>94</v>
      </c>
      <c r="B77" s="13" t="s">
        <v>95</v>
      </c>
      <c r="C77" s="7">
        <v>35698</v>
      </c>
      <c r="D77" s="7">
        <v>9</v>
      </c>
      <c r="E77" s="13" t="s">
        <v>116</v>
      </c>
      <c r="F77" s="13" t="s">
        <v>103</v>
      </c>
      <c r="G77" s="7">
        <v>281832</v>
      </c>
      <c r="H77" s="164">
        <f>D77*(VLOOKUP(C77,'Price List'!$A$5:$D$12,4,FALSE))</f>
        <v>1143</v>
      </c>
      <c r="I77" s="164">
        <f>H77+(H77*$I$2)</f>
        <v>1371.6</v>
      </c>
    </row>
    <row r="78" spans="1:9" x14ac:dyDescent="0.25">
      <c r="A78" s="13" t="s">
        <v>94</v>
      </c>
      <c r="B78" s="13" t="s">
        <v>95</v>
      </c>
      <c r="C78" s="7">
        <v>35698</v>
      </c>
      <c r="D78" s="7">
        <v>41</v>
      </c>
      <c r="E78" s="13" t="s">
        <v>116</v>
      </c>
      <c r="F78" s="13" t="s">
        <v>104</v>
      </c>
      <c r="G78" s="7">
        <v>281833</v>
      </c>
      <c r="H78" s="164">
        <f>D78*(VLOOKUP(C78,'Price List'!$A$5:$D$12,4,FALSE))</f>
        <v>5207</v>
      </c>
      <c r="I78" s="164">
        <f>H78+(H78*$I$2)</f>
        <v>6248.4</v>
      </c>
    </row>
    <row r="79" spans="1:9" x14ac:dyDescent="0.25">
      <c r="A79" s="13" t="s">
        <v>105</v>
      </c>
      <c r="B79" s="13" t="s">
        <v>106</v>
      </c>
      <c r="C79" s="7">
        <v>28654</v>
      </c>
      <c r="D79" s="7">
        <v>16</v>
      </c>
      <c r="E79" s="13" t="s">
        <v>116</v>
      </c>
      <c r="F79" s="13" t="s">
        <v>97</v>
      </c>
      <c r="G79" s="7">
        <v>281786</v>
      </c>
      <c r="H79" s="164">
        <f>D79*(VLOOKUP(C79,'Price List'!$A$5:$D$12,4,FALSE))</f>
        <v>1984</v>
      </c>
      <c r="I79" s="164">
        <f>H79+(H79*$I$2)</f>
        <v>2380.8000000000002</v>
      </c>
    </row>
    <row r="80" spans="1:9" x14ac:dyDescent="0.25">
      <c r="A80" s="13" t="s">
        <v>105</v>
      </c>
      <c r="B80" s="13" t="s">
        <v>106</v>
      </c>
      <c r="C80" s="7">
        <v>28654</v>
      </c>
      <c r="D80" s="7">
        <v>27</v>
      </c>
      <c r="E80" s="13" t="s">
        <v>116</v>
      </c>
      <c r="F80" s="13" t="s">
        <v>98</v>
      </c>
      <c r="G80" s="7">
        <v>281787</v>
      </c>
      <c r="H80" s="164">
        <f>D80*(VLOOKUP(C80,'Price List'!$A$5:$D$12,4,FALSE))</f>
        <v>3348</v>
      </c>
      <c r="I80" s="164">
        <f>H80+(H80*$I$2)</f>
        <v>4017.6</v>
      </c>
    </row>
    <row r="81" spans="1:9" x14ac:dyDescent="0.25">
      <c r="A81" s="13" t="s">
        <v>105</v>
      </c>
      <c r="B81" s="13" t="s">
        <v>106</v>
      </c>
      <c r="C81" s="7">
        <v>28654</v>
      </c>
      <c r="D81" s="7">
        <v>10</v>
      </c>
      <c r="E81" s="13" t="s">
        <v>116</v>
      </c>
      <c r="F81" s="13" t="s">
        <v>99</v>
      </c>
      <c r="G81" s="7">
        <v>281788</v>
      </c>
      <c r="H81" s="164">
        <f>D81*(VLOOKUP(C81,'Price List'!$A$5:$D$12,4,FALSE))</f>
        <v>1240</v>
      </c>
      <c r="I81" s="164">
        <f>H81+(H81*$I$2)</f>
        <v>1488</v>
      </c>
    </row>
    <row r="82" spans="1:9" x14ac:dyDescent="0.25">
      <c r="A82" s="13" t="s">
        <v>105</v>
      </c>
      <c r="B82" s="13" t="s">
        <v>106</v>
      </c>
      <c r="C82" s="7">
        <v>28654</v>
      </c>
      <c r="D82" s="7">
        <v>33</v>
      </c>
      <c r="E82" s="13" t="s">
        <v>116</v>
      </c>
      <c r="F82" s="13" t="s">
        <v>100</v>
      </c>
      <c r="G82" s="7">
        <v>281789</v>
      </c>
      <c r="H82" s="164">
        <f>D82*(VLOOKUP(C82,'Price List'!$A$5:$D$12,4,FALSE))</f>
        <v>4092</v>
      </c>
      <c r="I82" s="164">
        <f>H82+(H82*$I$2)</f>
        <v>4910.3999999999996</v>
      </c>
    </row>
    <row r="83" spans="1:9" x14ac:dyDescent="0.25">
      <c r="A83" s="13" t="s">
        <v>105</v>
      </c>
      <c r="B83" s="13" t="s">
        <v>106</v>
      </c>
      <c r="C83" s="7">
        <v>28654</v>
      </c>
      <c r="D83" s="7">
        <v>12</v>
      </c>
      <c r="E83" s="13" t="s">
        <v>116</v>
      </c>
      <c r="F83" s="13" t="s">
        <v>101</v>
      </c>
      <c r="G83" s="7">
        <v>281790</v>
      </c>
      <c r="H83" s="164">
        <f>D83*(VLOOKUP(C83,'Price List'!$A$5:$D$12,4,FALSE))</f>
        <v>1488</v>
      </c>
      <c r="I83" s="164">
        <f>H83+(H83*$I$2)</f>
        <v>1785.6</v>
      </c>
    </row>
    <row r="84" spans="1:9" x14ac:dyDescent="0.25">
      <c r="A84" s="13" t="s">
        <v>105</v>
      </c>
      <c r="B84" s="13" t="s">
        <v>106</v>
      </c>
      <c r="C84" s="7">
        <v>28654</v>
      </c>
      <c r="D84" s="7">
        <v>13</v>
      </c>
      <c r="E84" s="13" t="s">
        <v>116</v>
      </c>
      <c r="F84" s="13" t="s">
        <v>102</v>
      </c>
      <c r="G84" s="7">
        <v>281791</v>
      </c>
      <c r="H84" s="164">
        <f>D84*(VLOOKUP(C84,'Price List'!$A$5:$D$12,4,FALSE))</f>
        <v>1612</v>
      </c>
      <c r="I84" s="164">
        <f>H84+(H84*$I$2)</f>
        <v>1934.4</v>
      </c>
    </row>
    <row r="85" spans="1:9" x14ac:dyDescent="0.25">
      <c r="A85" s="13" t="s">
        <v>105</v>
      </c>
      <c r="B85" s="13" t="s">
        <v>106</v>
      </c>
      <c r="C85" s="7">
        <v>28654</v>
      </c>
      <c r="D85" s="7">
        <v>32</v>
      </c>
      <c r="E85" s="13" t="s">
        <v>116</v>
      </c>
      <c r="F85" s="13" t="s">
        <v>103</v>
      </c>
      <c r="G85" s="7">
        <v>281792</v>
      </c>
      <c r="H85" s="164">
        <f>D85*(VLOOKUP(C85,'Price List'!$A$5:$D$12,4,FALSE))</f>
        <v>3968</v>
      </c>
      <c r="I85" s="164">
        <f>H85+(H85*$I$2)</f>
        <v>4761.6000000000004</v>
      </c>
    </row>
    <row r="86" spans="1:9" x14ac:dyDescent="0.25">
      <c r="A86" s="13" t="s">
        <v>105</v>
      </c>
      <c r="B86" s="13" t="s">
        <v>106</v>
      </c>
      <c r="C86" s="7">
        <v>28654</v>
      </c>
      <c r="D86" s="7">
        <v>49</v>
      </c>
      <c r="E86" s="13" t="s">
        <v>116</v>
      </c>
      <c r="F86" s="13" t="s">
        <v>104</v>
      </c>
      <c r="G86" s="7">
        <v>281793</v>
      </c>
      <c r="H86" s="164">
        <f>D86*(VLOOKUP(C86,'Price List'!$A$5:$D$12,4,FALSE))</f>
        <v>6076</v>
      </c>
      <c r="I86" s="164">
        <f>H86+(H86*$I$2)</f>
        <v>7291.2</v>
      </c>
    </row>
    <row r="87" spans="1:9" x14ac:dyDescent="0.25">
      <c r="A87" s="13" t="s">
        <v>107</v>
      </c>
      <c r="B87" s="13" t="s">
        <v>108</v>
      </c>
      <c r="C87" s="7">
        <v>28457</v>
      </c>
      <c r="D87" s="7">
        <v>35</v>
      </c>
      <c r="E87" s="13" t="s">
        <v>116</v>
      </c>
      <c r="F87" s="13" t="s">
        <v>97</v>
      </c>
      <c r="G87" s="7">
        <v>281794</v>
      </c>
      <c r="H87" s="164">
        <f>D87*(VLOOKUP(C87,'Price List'!$A$5:$D$12,4,FALSE))</f>
        <v>5775</v>
      </c>
      <c r="I87" s="164">
        <f>H87+(H87*$I$2)</f>
        <v>6930</v>
      </c>
    </row>
    <row r="88" spans="1:9" x14ac:dyDescent="0.25">
      <c r="A88" s="13" t="s">
        <v>107</v>
      </c>
      <c r="B88" s="13" t="s">
        <v>108</v>
      </c>
      <c r="C88" s="7">
        <v>28457</v>
      </c>
      <c r="D88" s="7">
        <v>9</v>
      </c>
      <c r="E88" s="13" t="s">
        <v>116</v>
      </c>
      <c r="F88" s="13" t="s">
        <v>98</v>
      </c>
      <c r="G88" s="7">
        <v>281795</v>
      </c>
      <c r="H88" s="164">
        <f>D88*(VLOOKUP(C88,'Price List'!$A$5:$D$12,4,FALSE))</f>
        <v>1485</v>
      </c>
      <c r="I88" s="164">
        <f>H88+(H88*$I$2)</f>
        <v>1782</v>
      </c>
    </row>
    <row r="89" spans="1:9" x14ac:dyDescent="0.25">
      <c r="A89" s="13" t="s">
        <v>107</v>
      </c>
      <c r="B89" s="13" t="s">
        <v>108</v>
      </c>
      <c r="C89" s="7">
        <v>28457</v>
      </c>
      <c r="D89" s="7">
        <v>9</v>
      </c>
      <c r="E89" s="13" t="s">
        <v>116</v>
      </c>
      <c r="F89" s="13" t="s">
        <v>99</v>
      </c>
      <c r="G89" s="7">
        <v>281796</v>
      </c>
      <c r="H89" s="164">
        <f>D89*(VLOOKUP(C89,'Price List'!$A$5:$D$12,4,FALSE))</f>
        <v>1485</v>
      </c>
      <c r="I89" s="164">
        <f>H89+(H89*$I$2)</f>
        <v>1782</v>
      </c>
    </row>
    <row r="90" spans="1:9" x14ac:dyDescent="0.25">
      <c r="A90" s="13" t="s">
        <v>107</v>
      </c>
      <c r="B90" s="13" t="s">
        <v>108</v>
      </c>
      <c r="C90" s="7">
        <v>28457</v>
      </c>
      <c r="D90" s="7">
        <v>42</v>
      </c>
      <c r="E90" s="13" t="s">
        <v>116</v>
      </c>
      <c r="F90" s="13" t="s">
        <v>100</v>
      </c>
      <c r="G90" s="7">
        <v>281797</v>
      </c>
      <c r="H90" s="164">
        <f>D90*(VLOOKUP(C90,'Price List'!$A$5:$D$12,4,FALSE))</f>
        <v>6930</v>
      </c>
      <c r="I90" s="164">
        <f>H90+(H90*$I$2)</f>
        <v>8316</v>
      </c>
    </row>
    <row r="91" spans="1:9" x14ac:dyDescent="0.25">
      <c r="A91" s="13" t="s">
        <v>107</v>
      </c>
      <c r="B91" s="13" t="s">
        <v>108</v>
      </c>
      <c r="C91" s="7">
        <v>28457</v>
      </c>
      <c r="D91" s="7">
        <v>16</v>
      </c>
      <c r="E91" s="13" t="s">
        <v>116</v>
      </c>
      <c r="F91" s="13" t="s">
        <v>101</v>
      </c>
      <c r="G91" s="7">
        <v>281798</v>
      </c>
      <c r="H91" s="164">
        <f>D91*(VLOOKUP(C91,'Price List'!$A$5:$D$12,4,FALSE))</f>
        <v>2640</v>
      </c>
      <c r="I91" s="164">
        <f>H91+(H91*$I$2)</f>
        <v>3168</v>
      </c>
    </row>
    <row r="92" spans="1:9" x14ac:dyDescent="0.25">
      <c r="A92" s="13" t="s">
        <v>107</v>
      </c>
      <c r="B92" s="13" t="s">
        <v>108</v>
      </c>
      <c r="C92" s="7">
        <v>28457</v>
      </c>
      <c r="D92" s="7">
        <v>30</v>
      </c>
      <c r="E92" s="13" t="s">
        <v>116</v>
      </c>
      <c r="F92" s="13" t="s">
        <v>102</v>
      </c>
      <c r="G92" s="7">
        <v>281799</v>
      </c>
      <c r="H92" s="164">
        <f>D92*(VLOOKUP(C92,'Price List'!$A$5:$D$12,4,FALSE))</f>
        <v>4950</v>
      </c>
      <c r="I92" s="164">
        <f>H92+(H92*$I$2)</f>
        <v>5940</v>
      </c>
    </row>
    <row r="93" spans="1:9" x14ac:dyDescent="0.25">
      <c r="A93" s="13" t="s">
        <v>107</v>
      </c>
      <c r="B93" s="13" t="s">
        <v>108</v>
      </c>
      <c r="C93" s="7">
        <v>28457</v>
      </c>
      <c r="D93" s="7">
        <v>46</v>
      </c>
      <c r="E93" s="13" t="s">
        <v>116</v>
      </c>
      <c r="F93" s="13" t="s">
        <v>103</v>
      </c>
      <c r="G93" s="7">
        <v>281800</v>
      </c>
      <c r="H93" s="164">
        <f>D93*(VLOOKUP(C93,'Price List'!$A$5:$D$12,4,FALSE))</f>
        <v>7590</v>
      </c>
      <c r="I93" s="164">
        <f>H93+(H93*$I$2)</f>
        <v>9108</v>
      </c>
    </row>
    <row r="94" spans="1:9" x14ac:dyDescent="0.25">
      <c r="A94" s="13" t="s">
        <v>107</v>
      </c>
      <c r="B94" s="13" t="s">
        <v>108</v>
      </c>
      <c r="C94" s="7">
        <v>28457</v>
      </c>
      <c r="D94" s="7">
        <v>10</v>
      </c>
      <c r="E94" s="13" t="s">
        <v>116</v>
      </c>
      <c r="F94" s="13" t="s">
        <v>104</v>
      </c>
      <c r="G94" s="7">
        <v>281801</v>
      </c>
      <c r="H94" s="164">
        <f>D94*(VLOOKUP(C94,'Price List'!$A$5:$D$12,4,FALSE))</f>
        <v>1650</v>
      </c>
      <c r="I94" s="164">
        <f>H94+(H94*$I$2)</f>
        <v>1980</v>
      </c>
    </row>
    <row r="95" spans="1:9" x14ac:dyDescent="0.25">
      <c r="A95" s="13" t="s">
        <v>109</v>
      </c>
      <c r="B95" s="13" t="s">
        <v>110</v>
      </c>
      <c r="C95" s="7">
        <v>28791</v>
      </c>
      <c r="D95" s="7">
        <v>5</v>
      </c>
      <c r="E95" s="13" t="s">
        <v>116</v>
      </c>
      <c r="F95" s="13" t="s">
        <v>97</v>
      </c>
      <c r="G95" s="7">
        <v>281810</v>
      </c>
      <c r="H95" s="164">
        <f>D95*(VLOOKUP(C95,'Price List'!$A$5:$D$12,4,FALSE))</f>
        <v>680</v>
      </c>
      <c r="I95" s="164">
        <f>H95+(H95*$I$2)</f>
        <v>816</v>
      </c>
    </row>
    <row r="96" spans="1:9" x14ac:dyDescent="0.25">
      <c r="A96" s="13" t="s">
        <v>109</v>
      </c>
      <c r="B96" s="13" t="s">
        <v>110</v>
      </c>
      <c r="C96" s="7">
        <v>28791</v>
      </c>
      <c r="D96" s="7">
        <v>16</v>
      </c>
      <c r="E96" s="13" t="s">
        <v>116</v>
      </c>
      <c r="F96" s="13" t="s">
        <v>98</v>
      </c>
      <c r="G96" s="7">
        <v>281811</v>
      </c>
      <c r="H96" s="164">
        <f>D96*(VLOOKUP(C96,'Price List'!$A$5:$D$12,4,FALSE))</f>
        <v>2176</v>
      </c>
      <c r="I96" s="164">
        <f>H96+(H96*$I$2)</f>
        <v>2611.1999999999998</v>
      </c>
    </row>
    <row r="97" spans="1:9" x14ac:dyDescent="0.25">
      <c r="A97" s="13" t="s">
        <v>109</v>
      </c>
      <c r="B97" s="13" t="s">
        <v>110</v>
      </c>
      <c r="C97" s="7">
        <v>28791</v>
      </c>
      <c r="D97" s="7">
        <v>32</v>
      </c>
      <c r="E97" s="13" t="s">
        <v>116</v>
      </c>
      <c r="F97" s="13" t="s">
        <v>99</v>
      </c>
      <c r="G97" s="7">
        <v>281812</v>
      </c>
      <c r="H97" s="164">
        <f>D97*(VLOOKUP(C97,'Price List'!$A$5:$D$12,4,FALSE))</f>
        <v>4352</v>
      </c>
      <c r="I97" s="164">
        <f>H97+(H97*$I$2)</f>
        <v>5222.3999999999996</v>
      </c>
    </row>
    <row r="98" spans="1:9" x14ac:dyDescent="0.25">
      <c r="A98" s="13" t="s">
        <v>109</v>
      </c>
      <c r="B98" s="13" t="s">
        <v>110</v>
      </c>
      <c r="C98" s="7">
        <v>28791</v>
      </c>
      <c r="D98" s="7">
        <v>46</v>
      </c>
      <c r="E98" s="13" t="s">
        <v>116</v>
      </c>
      <c r="F98" s="13" t="s">
        <v>100</v>
      </c>
      <c r="G98" s="7">
        <v>281813</v>
      </c>
      <c r="H98" s="164">
        <f>D98*(VLOOKUP(C98,'Price List'!$A$5:$D$12,4,FALSE))</f>
        <v>6256</v>
      </c>
      <c r="I98" s="164">
        <f>H98+(H98*$I$2)</f>
        <v>7507.2</v>
      </c>
    </row>
    <row r="99" spans="1:9" x14ac:dyDescent="0.25">
      <c r="A99" s="13" t="s">
        <v>109</v>
      </c>
      <c r="B99" s="13" t="s">
        <v>110</v>
      </c>
      <c r="C99" s="7">
        <v>28791</v>
      </c>
      <c r="D99" s="7">
        <v>24</v>
      </c>
      <c r="E99" s="13" t="s">
        <v>116</v>
      </c>
      <c r="F99" s="13" t="s">
        <v>101</v>
      </c>
      <c r="G99" s="7">
        <v>281814</v>
      </c>
      <c r="H99" s="164">
        <f>D99*(VLOOKUP(C99,'Price List'!$A$5:$D$12,4,FALSE))</f>
        <v>3264</v>
      </c>
      <c r="I99" s="164">
        <f>H99+(H99*$I$2)</f>
        <v>3916.8</v>
      </c>
    </row>
    <row r="100" spans="1:9" x14ac:dyDescent="0.25">
      <c r="A100" s="13" t="s">
        <v>109</v>
      </c>
      <c r="B100" s="13" t="s">
        <v>110</v>
      </c>
      <c r="C100" s="7">
        <v>28791</v>
      </c>
      <c r="D100" s="7">
        <v>23</v>
      </c>
      <c r="E100" s="13" t="s">
        <v>116</v>
      </c>
      <c r="F100" s="13" t="s">
        <v>102</v>
      </c>
      <c r="G100" s="7">
        <v>281815</v>
      </c>
      <c r="H100" s="164">
        <f>D100*(VLOOKUP(C100,'Price List'!$A$5:$D$12,4,FALSE))</f>
        <v>3128</v>
      </c>
      <c r="I100" s="164">
        <f>H100+(H100*$I$2)</f>
        <v>3753.6</v>
      </c>
    </row>
    <row r="101" spans="1:9" x14ac:dyDescent="0.25">
      <c r="A101" s="13" t="s">
        <v>109</v>
      </c>
      <c r="B101" s="13" t="s">
        <v>110</v>
      </c>
      <c r="C101" s="7">
        <v>28791</v>
      </c>
      <c r="D101" s="7">
        <v>7</v>
      </c>
      <c r="E101" s="13" t="s">
        <v>116</v>
      </c>
      <c r="F101" s="13" t="s">
        <v>103</v>
      </c>
      <c r="G101" s="7">
        <v>281816</v>
      </c>
      <c r="H101" s="164">
        <f>D101*(VLOOKUP(C101,'Price List'!$A$5:$D$12,4,FALSE))</f>
        <v>952</v>
      </c>
      <c r="I101" s="164">
        <f>H101+(H101*$I$2)</f>
        <v>1142.4000000000001</v>
      </c>
    </row>
    <row r="102" spans="1:9" x14ac:dyDescent="0.25">
      <c r="A102" s="13" t="s">
        <v>109</v>
      </c>
      <c r="B102" s="13" t="s">
        <v>110</v>
      </c>
      <c r="C102" s="7">
        <v>28791</v>
      </c>
      <c r="D102" s="7">
        <v>48</v>
      </c>
      <c r="E102" s="13" t="s">
        <v>116</v>
      </c>
      <c r="F102" s="13" t="s">
        <v>104</v>
      </c>
      <c r="G102" s="7">
        <v>281817</v>
      </c>
      <c r="H102" s="164">
        <f>D102*(VLOOKUP(C102,'Price List'!$A$5:$D$12,4,FALSE))</f>
        <v>6528</v>
      </c>
      <c r="I102" s="164">
        <f>H102+(H102*$I$2)</f>
        <v>7833.6</v>
      </c>
    </row>
    <row r="103" spans="1:9" x14ac:dyDescent="0.25">
      <c r="A103" s="13" t="s">
        <v>94</v>
      </c>
      <c r="B103" s="13" t="s">
        <v>111</v>
      </c>
      <c r="C103" s="7">
        <v>26221</v>
      </c>
      <c r="D103" s="7">
        <v>7</v>
      </c>
      <c r="E103" s="13" t="s">
        <v>116</v>
      </c>
      <c r="F103" s="13" t="s">
        <v>97</v>
      </c>
      <c r="G103" s="7">
        <v>281778</v>
      </c>
      <c r="H103" s="164">
        <f>D103*(VLOOKUP(C103,'Price List'!$A$5:$D$12,4,FALSE))</f>
        <v>1015</v>
      </c>
      <c r="I103" s="164">
        <f>H103+(H103*$I$2)</f>
        <v>1218</v>
      </c>
    </row>
    <row r="104" spans="1:9" x14ac:dyDescent="0.25">
      <c r="A104" s="13" t="s">
        <v>94</v>
      </c>
      <c r="B104" s="13" t="s">
        <v>111</v>
      </c>
      <c r="C104" s="7">
        <v>26221</v>
      </c>
      <c r="D104" s="7">
        <v>40</v>
      </c>
      <c r="E104" s="13" t="s">
        <v>116</v>
      </c>
      <c r="F104" s="13" t="s">
        <v>98</v>
      </c>
      <c r="G104" s="7">
        <v>281779</v>
      </c>
      <c r="H104" s="164">
        <f>D104*(VLOOKUP(C104,'Price List'!$A$5:$D$12,4,FALSE))</f>
        <v>5800</v>
      </c>
      <c r="I104" s="164">
        <f>H104+(H104*$I$2)</f>
        <v>6960</v>
      </c>
    </row>
    <row r="105" spans="1:9" x14ac:dyDescent="0.25">
      <c r="A105" s="13" t="s">
        <v>94</v>
      </c>
      <c r="B105" s="13" t="s">
        <v>111</v>
      </c>
      <c r="C105" s="7">
        <v>26221</v>
      </c>
      <c r="D105" s="7">
        <v>46</v>
      </c>
      <c r="E105" s="13" t="s">
        <v>116</v>
      </c>
      <c r="F105" s="13" t="s">
        <v>99</v>
      </c>
      <c r="G105" s="7">
        <v>281780</v>
      </c>
      <c r="H105" s="164">
        <f>D105*(VLOOKUP(C105,'Price List'!$A$5:$D$12,4,FALSE))</f>
        <v>6670</v>
      </c>
      <c r="I105" s="164">
        <f>H105+(H105*$I$2)</f>
        <v>8004</v>
      </c>
    </row>
    <row r="106" spans="1:9" x14ac:dyDescent="0.25">
      <c r="A106" s="13" t="s">
        <v>94</v>
      </c>
      <c r="B106" s="13" t="s">
        <v>111</v>
      </c>
      <c r="C106" s="7">
        <v>26221</v>
      </c>
      <c r="D106" s="7">
        <v>47</v>
      </c>
      <c r="E106" s="13" t="s">
        <v>116</v>
      </c>
      <c r="F106" s="13" t="s">
        <v>100</v>
      </c>
      <c r="G106" s="7">
        <v>281781</v>
      </c>
      <c r="H106" s="164">
        <f>D106*(VLOOKUP(C106,'Price List'!$A$5:$D$12,4,FALSE))</f>
        <v>6815</v>
      </c>
      <c r="I106" s="164">
        <f>H106+(H106*$I$2)</f>
        <v>8178</v>
      </c>
    </row>
    <row r="107" spans="1:9" x14ac:dyDescent="0.25">
      <c r="A107" s="13" t="s">
        <v>94</v>
      </c>
      <c r="B107" s="13" t="s">
        <v>111</v>
      </c>
      <c r="C107" s="7">
        <v>26221</v>
      </c>
      <c r="D107" s="7">
        <v>20</v>
      </c>
      <c r="E107" s="13" t="s">
        <v>116</v>
      </c>
      <c r="F107" s="13" t="s">
        <v>101</v>
      </c>
      <c r="G107" s="7">
        <v>281782</v>
      </c>
      <c r="H107" s="164">
        <f>D107*(VLOOKUP(C107,'Price List'!$A$5:$D$12,4,FALSE))</f>
        <v>2900</v>
      </c>
      <c r="I107" s="164">
        <f>H107+(H107*$I$2)</f>
        <v>3480</v>
      </c>
    </row>
    <row r="108" spans="1:9" x14ac:dyDescent="0.25">
      <c r="A108" s="13" t="s">
        <v>94</v>
      </c>
      <c r="B108" s="13" t="s">
        <v>111</v>
      </c>
      <c r="C108" s="7">
        <v>26221</v>
      </c>
      <c r="D108" s="7">
        <v>11</v>
      </c>
      <c r="E108" s="13" t="s">
        <v>116</v>
      </c>
      <c r="F108" s="13" t="s">
        <v>102</v>
      </c>
      <c r="G108" s="7">
        <v>281783</v>
      </c>
      <c r="H108" s="164">
        <f>D108*(VLOOKUP(C108,'Price List'!$A$5:$D$12,4,FALSE))</f>
        <v>1595</v>
      </c>
      <c r="I108" s="164">
        <f>H108+(H108*$I$2)</f>
        <v>1914</v>
      </c>
    </row>
    <row r="109" spans="1:9" x14ac:dyDescent="0.25">
      <c r="A109" s="13" t="s">
        <v>94</v>
      </c>
      <c r="B109" s="13" t="s">
        <v>111</v>
      </c>
      <c r="C109" s="7">
        <v>26221</v>
      </c>
      <c r="D109" s="7">
        <v>26</v>
      </c>
      <c r="E109" s="13" t="s">
        <v>116</v>
      </c>
      <c r="F109" s="13" t="s">
        <v>103</v>
      </c>
      <c r="G109" s="7">
        <v>281784</v>
      </c>
      <c r="H109" s="164">
        <f>D109*(VLOOKUP(C109,'Price List'!$A$5:$D$12,4,FALSE))</f>
        <v>3770</v>
      </c>
      <c r="I109" s="164">
        <f>H109+(H109*$I$2)</f>
        <v>4524</v>
      </c>
    </row>
    <row r="110" spans="1:9" x14ac:dyDescent="0.25">
      <c r="A110" s="13" t="s">
        <v>94</v>
      </c>
      <c r="B110" s="13" t="s">
        <v>111</v>
      </c>
      <c r="C110" s="7">
        <v>26221</v>
      </c>
      <c r="D110" s="7">
        <v>43</v>
      </c>
      <c r="E110" s="13" t="s">
        <v>116</v>
      </c>
      <c r="F110" s="13" t="s">
        <v>104</v>
      </c>
      <c r="G110" s="7">
        <v>281785</v>
      </c>
      <c r="H110" s="164">
        <f>D110*(VLOOKUP(C110,'Price List'!$A$5:$D$12,4,FALSE))</f>
        <v>6235</v>
      </c>
      <c r="I110" s="164">
        <f>H110+(H110*$I$2)</f>
        <v>7482</v>
      </c>
    </row>
    <row r="111" spans="1:9" x14ac:dyDescent="0.25">
      <c r="A111" s="13" t="s">
        <v>105</v>
      </c>
      <c r="B111" s="13" t="s">
        <v>112</v>
      </c>
      <c r="C111" s="7">
        <v>27894</v>
      </c>
      <c r="D111" s="7">
        <v>42</v>
      </c>
      <c r="E111" s="13" t="s">
        <v>116</v>
      </c>
      <c r="F111" s="13" t="s">
        <v>97</v>
      </c>
      <c r="G111" s="7">
        <v>281834</v>
      </c>
      <c r="H111" s="164">
        <f>D111*(VLOOKUP(C111,'Price List'!$A$5:$D$12,4,FALSE))</f>
        <v>7560</v>
      </c>
      <c r="I111" s="164">
        <f>H111+(H111*$I$2)</f>
        <v>9072</v>
      </c>
    </row>
    <row r="112" spans="1:9" x14ac:dyDescent="0.25">
      <c r="A112" s="13" t="s">
        <v>105</v>
      </c>
      <c r="B112" s="13" t="s">
        <v>112</v>
      </c>
      <c r="C112" s="7">
        <v>27894</v>
      </c>
      <c r="D112" s="7">
        <v>14</v>
      </c>
      <c r="E112" s="13" t="s">
        <v>116</v>
      </c>
      <c r="F112" s="13" t="s">
        <v>98</v>
      </c>
      <c r="G112" s="7">
        <v>281835</v>
      </c>
      <c r="H112" s="164">
        <f>D112*(VLOOKUP(C112,'Price List'!$A$5:$D$12,4,FALSE))</f>
        <v>2520</v>
      </c>
      <c r="I112" s="164">
        <f>H112+(H112*$I$2)</f>
        <v>3024</v>
      </c>
    </row>
    <row r="113" spans="1:9" x14ac:dyDescent="0.25">
      <c r="A113" s="13" t="s">
        <v>105</v>
      </c>
      <c r="B113" s="13" t="s">
        <v>112</v>
      </c>
      <c r="C113" s="7">
        <v>27894</v>
      </c>
      <c r="D113" s="7">
        <v>37</v>
      </c>
      <c r="E113" s="13" t="s">
        <v>116</v>
      </c>
      <c r="F113" s="13" t="s">
        <v>99</v>
      </c>
      <c r="G113" s="7">
        <v>281836</v>
      </c>
      <c r="H113" s="164">
        <f>D113*(VLOOKUP(C113,'Price List'!$A$5:$D$12,4,FALSE))</f>
        <v>6660</v>
      </c>
      <c r="I113" s="164">
        <f>H113+(H113*$I$2)</f>
        <v>7992</v>
      </c>
    </row>
    <row r="114" spans="1:9" x14ac:dyDescent="0.25">
      <c r="A114" s="13" t="s">
        <v>105</v>
      </c>
      <c r="B114" s="13" t="s">
        <v>112</v>
      </c>
      <c r="C114" s="7">
        <v>27894</v>
      </c>
      <c r="D114" s="7">
        <v>46</v>
      </c>
      <c r="E114" s="13" t="s">
        <v>116</v>
      </c>
      <c r="F114" s="13" t="s">
        <v>100</v>
      </c>
      <c r="G114" s="7">
        <v>281837</v>
      </c>
      <c r="H114" s="164">
        <f>D114*(VLOOKUP(C114,'Price List'!$A$5:$D$12,4,FALSE))</f>
        <v>8280</v>
      </c>
      <c r="I114" s="164">
        <f>H114+(H114*$I$2)</f>
        <v>9936</v>
      </c>
    </row>
    <row r="115" spans="1:9" x14ac:dyDescent="0.25">
      <c r="A115" s="13" t="s">
        <v>105</v>
      </c>
      <c r="B115" s="13" t="s">
        <v>112</v>
      </c>
      <c r="C115" s="7">
        <v>27894</v>
      </c>
      <c r="D115" s="7">
        <v>46</v>
      </c>
      <c r="E115" s="13" t="s">
        <v>116</v>
      </c>
      <c r="F115" s="13" t="s">
        <v>101</v>
      </c>
      <c r="G115" s="7">
        <v>281838</v>
      </c>
      <c r="H115" s="164">
        <f>D115*(VLOOKUP(C115,'Price List'!$A$5:$D$12,4,FALSE))</f>
        <v>8280</v>
      </c>
      <c r="I115" s="164">
        <f>H115+(H115*$I$2)</f>
        <v>9936</v>
      </c>
    </row>
    <row r="116" spans="1:9" x14ac:dyDescent="0.25">
      <c r="A116" s="13" t="s">
        <v>105</v>
      </c>
      <c r="B116" s="13" t="s">
        <v>112</v>
      </c>
      <c r="C116" s="7">
        <v>27894</v>
      </c>
      <c r="D116" s="7">
        <v>31</v>
      </c>
      <c r="E116" s="13" t="s">
        <v>116</v>
      </c>
      <c r="F116" s="13" t="s">
        <v>102</v>
      </c>
      <c r="G116" s="7">
        <v>281839</v>
      </c>
      <c r="H116" s="164">
        <f>D116*(VLOOKUP(C116,'Price List'!$A$5:$D$12,4,FALSE))</f>
        <v>5580</v>
      </c>
      <c r="I116" s="164">
        <f>H116+(H116*$I$2)</f>
        <v>6696</v>
      </c>
    </row>
    <row r="117" spans="1:9" x14ac:dyDescent="0.25">
      <c r="A117" s="13" t="s">
        <v>105</v>
      </c>
      <c r="B117" s="13" t="s">
        <v>112</v>
      </c>
      <c r="C117" s="7">
        <v>27894</v>
      </c>
      <c r="D117" s="7">
        <v>27</v>
      </c>
      <c r="E117" s="13" t="s">
        <v>116</v>
      </c>
      <c r="F117" s="13" t="s">
        <v>103</v>
      </c>
      <c r="G117" s="7">
        <v>281840</v>
      </c>
      <c r="H117" s="164">
        <f>D117*(VLOOKUP(C117,'Price List'!$A$5:$D$12,4,FALSE))</f>
        <v>4860</v>
      </c>
      <c r="I117" s="164">
        <f>H117+(H117*$I$2)</f>
        <v>5832</v>
      </c>
    </row>
    <row r="118" spans="1:9" x14ac:dyDescent="0.25">
      <c r="A118" s="13" t="s">
        <v>105</v>
      </c>
      <c r="B118" s="13" t="s">
        <v>112</v>
      </c>
      <c r="C118" s="7">
        <v>27894</v>
      </c>
      <c r="D118" s="7">
        <v>26</v>
      </c>
      <c r="E118" s="13" t="s">
        <v>116</v>
      </c>
      <c r="F118" s="13" t="s">
        <v>104</v>
      </c>
      <c r="G118" s="7">
        <v>281841</v>
      </c>
      <c r="H118" s="164">
        <f>D118*(VLOOKUP(C118,'Price List'!$A$5:$D$12,4,FALSE))</f>
        <v>4680</v>
      </c>
      <c r="I118" s="164">
        <f>H118+(H118*$I$2)</f>
        <v>5616</v>
      </c>
    </row>
    <row r="119" spans="1:9" x14ac:dyDescent="0.25">
      <c r="A119" s="13" t="s">
        <v>113</v>
      </c>
      <c r="B119" s="13" t="s">
        <v>114</v>
      </c>
      <c r="C119" s="7">
        <v>35789</v>
      </c>
      <c r="D119" s="7">
        <v>35</v>
      </c>
      <c r="E119" s="13" t="s">
        <v>116</v>
      </c>
      <c r="F119" s="13" t="s">
        <v>97</v>
      </c>
      <c r="G119" s="7">
        <v>281802</v>
      </c>
      <c r="H119" s="164">
        <f>D119*(VLOOKUP(C119,'Price List'!$A$5:$D$12,4,FALSE))</f>
        <v>6930</v>
      </c>
      <c r="I119" s="164">
        <f>H119+(H119*$I$2)</f>
        <v>8316</v>
      </c>
    </row>
    <row r="120" spans="1:9" x14ac:dyDescent="0.25">
      <c r="A120" s="13" t="s">
        <v>113</v>
      </c>
      <c r="B120" s="13" t="s">
        <v>114</v>
      </c>
      <c r="C120" s="7">
        <v>35789</v>
      </c>
      <c r="D120" s="7">
        <v>35</v>
      </c>
      <c r="E120" s="13" t="s">
        <v>116</v>
      </c>
      <c r="F120" s="13" t="s">
        <v>98</v>
      </c>
      <c r="G120" s="7">
        <v>281803</v>
      </c>
      <c r="H120" s="164">
        <f>D120*(VLOOKUP(C120,'Price List'!$A$5:$D$12,4,FALSE))</f>
        <v>6930</v>
      </c>
      <c r="I120" s="164">
        <f>H120+(H120*$I$2)</f>
        <v>8316</v>
      </c>
    </row>
    <row r="121" spans="1:9" x14ac:dyDescent="0.25">
      <c r="A121" s="13" t="s">
        <v>113</v>
      </c>
      <c r="B121" s="13" t="s">
        <v>114</v>
      </c>
      <c r="C121" s="7">
        <v>35789</v>
      </c>
      <c r="D121" s="7">
        <v>42</v>
      </c>
      <c r="E121" s="13" t="s">
        <v>116</v>
      </c>
      <c r="F121" s="13" t="s">
        <v>99</v>
      </c>
      <c r="G121" s="7">
        <v>281804</v>
      </c>
      <c r="H121" s="164">
        <f>D121*(VLOOKUP(C121,'Price List'!$A$5:$D$12,4,FALSE))</f>
        <v>8316</v>
      </c>
      <c r="I121" s="164">
        <f>H121+(H121*$I$2)</f>
        <v>9979.2000000000007</v>
      </c>
    </row>
    <row r="122" spans="1:9" x14ac:dyDescent="0.25">
      <c r="A122" s="13" t="s">
        <v>113</v>
      </c>
      <c r="B122" s="13" t="s">
        <v>114</v>
      </c>
      <c r="C122" s="7">
        <v>35789</v>
      </c>
      <c r="D122" s="7">
        <v>45</v>
      </c>
      <c r="E122" s="13" t="s">
        <v>116</v>
      </c>
      <c r="F122" s="13" t="s">
        <v>100</v>
      </c>
      <c r="G122" s="7">
        <v>281805</v>
      </c>
      <c r="H122" s="164">
        <f>D122*(VLOOKUP(C122,'Price List'!$A$5:$D$12,4,FALSE))</f>
        <v>8910</v>
      </c>
      <c r="I122" s="164">
        <f>H122+(H122*$I$2)</f>
        <v>10692</v>
      </c>
    </row>
    <row r="123" spans="1:9" x14ac:dyDescent="0.25">
      <c r="A123" s="13" t="s">
        <v>113</v>
      </c>
      <c r="B123" s="13" t="s">
        <v>114</v>
      </c>
      <c r="C123" s="7">
        <v>35789</v>
      </c>
      <c r="D123" s="7">
        <v>28</v>
      </c>
      <c r="E123" s="13" t="s">
        <v>116</v>
      </c>
      <c r="F123" s="13" t="s">
        <v>101</v>
      </c>
      <c r="G123" s="7">
        <v>281806</v>
      </c>
      <c r="H123" s="164">
        <f>D123*(VLOOKUP(C123,'Price List'!$A$5:$D$12,4,FALSE))</f>
        <v>5544</v>
      </c>
      <c r="I123" s="164">
        <f>H123+(H123*$I$2)</f>
        <v>6652.8</v>
      </c>
    </row>
    <row r="124" spans="1:9" x14ac:dyDescent="0.25">
      <c r="A124" s="13" t="s">
        <v>113</v>
      </c>
      <c r="B124" s="13" t="s">
        <v>114</v>
      </c>
      <c r="C124" s="7">
        <v>35789</v>
      </c>
      <c r="D124" s="7">
        <v>9</v>
      </c>
      <c r="E124" s="13" t="s">
        <v>116</v>
      </c>
      <c r="F124" s="13" t="s">
        <v>102</v>
      </c>
      <c r="G124" s="7">
        <v>281807</v>
      </c>
      <c r="H124" s="164">
        <f>D124*(VLOOKUP(C124,'Price List'!$A$5:$D$12,4,FALSE))</f>
        <v>1782</v>
      </c>
      <c r="I124" s="164">
        <f>H124+(H124*$I$2)</f>
        <v>2138.4</v>
      </c>
    </row>
    <row r="125" spans="1:9" x14ac:dyDescent="0.25">
      <c r="A125" s="13" t="s">
        <v>113</v>
      </c>
      <c r="B125" s="13" t="s">
        <v>114</v>
      </c>
      <c r="C125" s="7">
        <v>35789</v>
      </c>
      <c r="D125" s="7">
        <v>29</v>
      </c>
      <c r="E125" s="13" t="s">
        <v>116</v>
      </c>
      <c r="F125" s="13" t="s">
        <v>103</v>
      </c>
      <c r="G125" s="7">
        <v>281808</v>
      </c>
      <c r="H125" s="164">
        <f>D125*(VLOOKUP(C125,'Price List'!$A$5:$D$12,4,FALSE))</f>
        <v>5742</v>
      </c>
      <c r="I125" s="164">
        <f>H125+(H125*$I$2)</f>
        <v>6890.4</v>
      </c>
    </row>
    <row r="126" spans="1:9" x14ac:dyDescent="0.25">
      <c r="A126" s="13" t="s">
        <v>113</v>
      </c>
      <c r="B126" s="13" t="s">
        <v>114</v>
      </c>
      <c r="C126" s="7">
        <v>35789</v>
      </c>
      <c r="D126" s="7">
        <v>8</v>
      </c>
      <c r="E126" s="13" t="s">
        <v>116</v>
      </c>
      <c r="F126" s="13" t="s">
        <v>104</v>
      </c>
      <c r="G126" s="7">
        <v>281809</v>
      </c>
      <c r="H126" s="164">
        <f>D126*(VLOOKUP(C126,'Price List'!$A$5:$D$12,4,FALSE))</f>
        <v>1584</v>
      </c>
      <c r="I126" s="164">
        <f>H126+(H126*$I$2)</f>
        <v>1900.8</v>
      </c>
    </row>
    <row r="127" spans="1:9" x14ac:dyDescent="0.25">
      <c r="A127" s="13" t="s">
        <v>109</v>
      </c>
      <c r="B127" s="13" t="s">
        <v>115</v>
      </c>
      <c r="C127" s="7">
        <v>15874</v>
      </c>
      <c r="D127" s="7">
        <v>29</v>
      </c>
      <c r="E127" s="13" t="s">
        <v>116</v>
      </c>
      <c r="F127" s="13" t="s">
        <v>97</v>
      </c>
      <c r="G127" s="7">
        <v>281818</v>
      </c>
      <c r="H127" s="164">
        <f>D127*(VLOOKUP(C127,'Price List'!$A$5:$D$12,4,FALSE))</f>
        <v>3712</v>
      </c>
      <c r="I127" s="164">
        <f>H127+(H127*$I$2)</f>
        <v>4454.3999999999996</v>
      </c>
    </row>
    <row r="128" spans="1:9" x14ac:dyDescent="0.25">
      <c r="A128" s="13" t="s">
        <v>109</v>
      </c>
      <c r="B128" s="13" t="s">
        <v>115</v>
      </c>
      <c r="C128" s="7">
        <v>15874</v>
      </c>
      <c r="D128" s="7">
        <v>21</v>
      </c>
      <c r="E128" s="13" t="s">
        <v>116</v>
      </c>
      <c r="F128" s="13" t="s">
        <v>98</v>
      </c>
      <c r="G128" s="7">
        <v>281819</v>
      </c>
      <c r="H128" s="164">
        <f>D128*(VLOOKUP(C128,'Price List'!$A$5:$D$12,4,FALSE))</f>
        <v>2688</v>
      </c>
      <c r="I128" s="164">
        <f>H128+(H128*$I$2)</f>
        <v>3225.6</v>
      </c>
    </row>
    <row r="129" spans="1:9" x14ac:dyDescent="0.25">
      <c r="A129" s="13" t="s">
        <v>109</v>
      </c>
      <c r="B129" s="13" t="s">
        <v>115</v>
      </c>
      <c r="C129" s="7">
        <v>15874</v>
      </c>
      <c r="D129" s="7">
        <v>14</v>
      </c>
      <c r="E129" s="13" t="s">
        <v>116</v>
      </c>
      <c r="F129" s="13" t="s">
        <v>99</v>
      </c>
      <c r="G129" s="7">
        <v>281820</v>
      </c>
      <c r="H129" s="164">
        <f>D129*(VLOOKUP(C129,'Price List'!$A$5:$D$12,4,FALSE))</f>
        <v>1792</v>
      </c>
      <c r="I129" s="164">
        <f>H129+(H129*$I$2)</f>
        <v>2150.4</v>
      </c>
    </row>
    <row r="130" spans="1:9" x14ac:dyDescent="0.25">
      <c r="A130" s="13" t="s">
        <v>109</v>
      </c>
      <c r="B130" s="13" t="s">
        <v>115</v>
      </c>
      <c r="C130" s="7">
        <v>15874</v>
      </c>
      <c r="D130" s="7">
        <v>33</v>
      </c>
      <c r="E130" s="13" t="s">
        <v>116</v>
      </c>
      <c r="F130" s="13" t="s">
        <v>100</v>
      </c>
      <c r="G130" s="7">
        <v>281821</v>
      </c>
      <c r="H130" s="164">
        <f>D130*(VLOOKUP(C130,'Price List'!$A$5:$D$12,4,FALSE))</f>
        <v>4224</v>
      </c>
      <c r="I130" s="164">
        <f>H130+(H130*$I$2)</f>
        <v>5068.8</v>
      </c>
    </row>
    <row r="131" spans="1:9" x14ac:dyDescent="0.25">
      <c r="A131" s="13" t="s">
        <v>109</v>
      </c>
      <c r="B131" s="13" t="s">
        <v>115</v>
      </c>
      <c r="C131" s="7">
        <v>15874</v>
      </c>
      <c r="D131" s="7">
        <v>45</v>
      </c>
      <c r="E131" s="13" t="s">
        <v>116</v>
      </c>
      <c r="F131" s="13" t="s">
        <v>101</v>
      </c>
      <c r="G131" s="7">
        <v>281822</v>
      </c>
      <c r="H131" s="164">
        <f>D131*(VLOOKUP(C131,'Price List'!$A$5:$D$12,4,FALSE))</f>
        <v>5760</v>
      </c>
      <c r="I131" s="164">
        <f>H131+(H131*$I$2)</f>
        <v>6912</v>
      </c>
    </row>
    <row r="132" spans="1:9" x14ac:dyDescent="0.25">
      <c r="A132" s="13" t="s">
        <v>109</v>
      </c>
      <c r="B132" s="13" t="s">
        <v>115</v>
      </c>
      <c r="C132" s="7">
        <v>15874</v>
      </c>
      <c r="D132" s="7">
        <v>18</v>
      </c>
      <c r="E132" s="13" t="s">
        <v>116</v>
      </c>
      <c r="F132" s="13" t="s">
        <v>102</v>
      </c>
      <c r="G132" s="7">
        <v>281823</v>
      </c>
      <c r="H132" s="164">
        <f>D132*(VLOOKUP(C132,'Price List'!$A$5:$D$12,4,FALSE))</f>
        <v>2304</v>
      </c>
      <c r="I132" s="164">
        <f>H132+(H132*$I$2)</f>
        <v>2764.8</v>
      </c>
    </row>
    <row r="133" spans="1:9" x14ac:dyDescent="0.25">
      <c r="A133" s="13" t="s">
        <v>109</v>
      </c>
      <c r="B133" s="13" t="s">
        <v>115</v>
      </c>
      <c r="C133" s="7">
        <v>15874</v>
      </c>
      <c r="D133" s="7">
        <v>10</v>
      </c>
      <c r="E133" s="13" t="s">
        <v>116</v>
      </c>
      <c r="F133" s="13" t="s">
        <v>103</v>
      </c>
      <c r="G133" s="7">
        <v>281824</v>
      </c>
      <c r="H133" s="164">
        <f>D133*(VLOOKUP(C133,'Price List'!$A$5:$D$12,4,FALSE))</f>
        <v>1280</v>
      </c>
      <c r="I133" s="164">
        <f>H133+(H133*$I$2)</f>
        <v>1536</v>
      </c>
    </row>
    <row r="134" spans="1:9" x14ac:dyDescent="0.25">
      <c r="A134" s="13" t="s">
        <v>109</v>
      </c>
      <c r="B134" s="13" t="s">
        <v>115</v>
      </c>
      <c r="C134" s="7">
        <v>15874</v>
      </c>
      <c r="D134" s="7">
        <v>28</v>
      </c>
      <c r="E134" s="13" t="s">
        <v>116</v>
      </c>
      <c r="F134" s="13" t="s">
        <v>104</v>
      </c>
      <c r="G134" s="7">
        <v>281825</v>
      </c>
      <c r="H134" s="164">
        <f>D134*(VLOOKUP(C134,'Price List'!$A$5:$D$12,4,FALSE))</f>
        <v>3584</v>
      </c>
      <c r="I134" s="164">
        <f>H134+(H134*$I$2)</f>
        <v>4300.8</v>
      </c>
    </row>
    <row r="135" spans="1:9" x14ac:dyDescent="0.25">
      <c r="A135" s="13" t="s">
        <v>94</v>
      </c>
      <c r="B135" s="13" t="s">
        <v>95</v>
      </c>
      <c r="C135" s="7">
        <v>35698</v>
      </c>
      <c r="D135" s="7">
        <v>6</v>
      </c>
      <c r="E135" s="13" t="s">
        <v>117</v>
      </c>
      <c r="F135" s="13" t="s">
        <v>97</v>
      </c>
      <c r="G135" s="7">
        <v>281890</v>
      </c>
      <c r="H135" s="164">
        <f>D135*(VLOOKUP(C135,'Price List'!$A$5:$D$12,4,FALSE))</f>
        <v>762</v>
      </c>
      <c r="I135" s="164">
        <f>H135+(H135*$I$2)</f>
        <v>914.4</v>
      </c>
    </row>
    <row r="136" spans="1:9" x14ac:dyDescent="0.25">
      <c r="A136" s="13" t="s">
        <v>94</v>
      </c>
      <c r="B136" s="13" t="s">
        <v>95</v>
      </c>
      <c r="C136" s="7">
        <v>35698</v>
      </c>
      <c r="D136" s="7">
        <v>21</v>
      </c>
      <c r="E136" s="13" t="s">
        <v>117</v>
      </c>
      <c r="F136" s="13" t="s">
        <v>98</v>
      </c>
      <c r="G136" s="7">
        <v>281891</v>
      </c>
      <c r="H136" s="164">
        <f>D136*(VLOOKUP(C136,'Price List'!$A$5:$D$12,4,FALSE))</f>
        <v>2667</v>
      </c>
      <c r="I136" s="164">
        <f>H136+(H136*$I$2)</f>
        <v>3200.4</v>
      </c>
    </row>
    <row r="137" spans="1:9" x14ac:dyDescent="0.25">
      <c r="A137" s="13" t="s">
        <v>94</v>
      </c>
      <c r="B137" s="13" t="s">
        <v>95</v>
      </c>
      <c r="C137" s="7">
        <v>35698</v>
      </c>
      <c r="D137" s="7">
        <v>15</v>
      </c>
      <c r="E137" s="13" t="s">
        <v>117</v>
      </c>
      <c r="F137" s="13" t="s">
        <v>99</v>
      </c>
      <c r="G137" s="7">
        <v>281892</v>
      </c>
      <c r="H137" s="164">
        <f>D137*(VLOOKUP(C137,'Price List'!$A$5:$D$12,4,FALSE))</f>
        <v>1905</v>
      </c>
      <c r="I137" s="164">
        <f>H137+(H137*$I$2)</f>
        <v>2286</v>
      </c>
    </row>
    <row r="138" spans="1:9" x14ac:dyDescent="0.25">
      <c r="A138" s="13" t="s">
        <v>94</v>
      </c>
      <c r="B138" s="13" t="s">
        <v>95</v>
      </c>
      <c r="C138" s="7">
        <v>35698</v>
      </c>
      <c r="D138" s="7">
        <v>15</v>
      </c>
      <c r="E138" s="13" t="s">
        <v>117</v>
      </c>
      <c r="F138" s="13" t="s">
        <v>100</v>
      </c>
      <c r="G138" s="7">
        <v>281893</v>
      </c>
      <c r="H138" s="164">
        <f>D138*(VLOOKUP(C138,'Price List'!$A$5:$D$12,4,FALSE))</f>
        <v>1905</v>
      </c>
      <c r="I138" s="164">
        <f>H138+(H138*$I$2)</f>
        <v>2286</v>
      </c>
    </row>
    <row r="139" spans="1:9" x14ac:dyDescent="0.25">
      <c r="A139" s="13" t="s">
        <v>94</v>
      </c>
      <c r="B139" s="13" t="s">
        <v>95</v>
      </c>
      <c r="C139" s="7">
        <v>35698</v>
      </c>
      <c r="D139" s="7">
        <v>38</v>
      </c>
      <c r="E139" s="13" t="s">
        <v>117</v>
      </c>
      <c r="F139" s="13" t="s">
        <v>101</v>
      </c>
      <c r="G139" s="7">
        <v>281894</v>
      </c>
      <c r="H139" s="164">
        <f>D139*(VLOOKUP(C139,'Price List'!$A$5:$D$12,4,FALSE))</f>
        <v>4826</v>
      </c>
      <c r="I139" s="164">
        <f>H139+(H139*$I$2)</f>
        <v>5791.2</v>
      </c>
    </row>
    <row r="140" spans="1:9" x14ac:dyDescent="0.25">
      <c r="A140" s="13" t="s">
        <v>94</v>
      </c>
      <c r="B140" s="13" t="s">
        <v>95</v>
      </c>
      <c r="C140" s="7">
        <v>35698</v>
      </c>
      <c r="D140" s="7">
        <v>32</v>
      </c>
      <c r="E140" s="13" t="s">
        <v>117</v>
      </c>
      <c r="F140" s="13" t="s">
        <v>102</v>
      </c>
      <c r="G140" s="7">
        <v>281895</v>
      </c>
      <c r="H140" s="164">
        <f>D140*(VLOOKUP(C140,'Price List'!$A$5:$D$12,4,FALSE))</f>
        <v>4064</v>
      </c>
      <c r="I140" s="164">
        <f>H140+(H140*$I$2)</f>
        <v>4876.8</v>
      </c>
    </row>
    <row r="141" spans="1:9" x14ac:dyDescent="0.25">
      <c r="A141" s="13" t="s">
        <v>94</v>
      </c>
      <c r="B141" s="13" t="s">
        <v>95</v>
      </c>
      <c r="C141" s="7">
        <v>35698</v>
      </c>
      <c r="D141" s="7">
        <v>38</v>
      </c>
      <c r="E141" s="13" t="s">
        <v>117</v>
      </c>
      <c r="F141" s="13" t="s">
        <v>103</v>
      </c>
      <c r="G141" s="7">
        <v>281896</v>
      </c>
      <c r="H141" s="164">
        <f>D141*(VLOOKUP(C141,'Price List'!$A$5:$D$12,4,FALSE))</f>
        <v>4826</v>
      </c>
      <c r="I141" s="164">
        <f>H141+(H141*$I$2)</f>
        <v>5791.2</v>
      </c>
    </row>
    <row r="142" spans="1:9" x14ac:dyDescent="0.25">
      <c r="A142" s="13" t="s">
        <v>94</v>
      </c>
      <c r="B142" s="13" t="s">
        <v>95</v>
      </c>
      <c r="C142" s="7">
        <v>35698</v>
      </c>
      <c r="D142" s="7">
        <v>43</v>
      </c>
      <c r="E142" s="13" t="s">
        <v>117</v>
      </c>
      <c r="F142" s="13" t="s">
        <v>104</v>
      </c>
      <c r="G142" s="7">
        <v>281897</v>
      </c>
      <c r="H142" s="164">
        <f>D142*(VLOOKUP(C142,'Price List'!$A$5:$D$12,4,FALSE))</f>
        <v>5461</v>
      </c>
      <c r="I142" s="164">
        <f>H142+(H142*$I$2)</f>
        <v>6553.2</v>
      </c>
    </row>
    <row r="143" spans="1:9" x14ac:dyDescent="0.25">
      <c r="A143" s="13" t="s">
        <v>105</v>
      </c>
      <c r="B143" s="13" t="s">
        <v>106</v>
      </c>
      <c r="C143" s="7">
        <v>28654</v>
      </c>
      <c r="D143" s="7">
        <v>9</v>
      </c>
      <c r="E143" s="13" t="s">
        <v>117</v>
      </c>
      <c r="F143" s="13" t="s">
        <v>97</v>
      </c>
      <c r="G143" s="7">
        <v>281850</v>
      </c>
      <c r="H143" s="164">
        <f>D143*(VLOOKUP(C143,'Price List'!$A$5:$D$12,4,FALSE))</f>
        <v>1116</v>
      </c>
      <c r="I143" s="164">
        <f>H143+(H143*$I$2)</f>
        <v>1339.2</v>
      </c>
    </row>
    <row r="144" spans="1:9" x14ac:dyDescent="0.25">
      <c r="A144" s="13" t="s">
        <v>105</v>
      </c>
      <c r="B144" s="13" t="s">
        <v>106</v>
      </c>
      <c r="C144" s="7">
        <v>28654</v>
      </c>
      <c r="D144" s="7">
        <v>43</v>
      </c>
      <c r="E144" s="13" t="s">
        <v>117</v>
      </c>
      <c r="F144" s="13" t="s">
        <v>98</v>
      </c>
      <c r="G144" s="7">
        <v>281851</v>
      </c>
      <c r="H144" s="164">
        <f>D144*(VLOOKUP(C144,'Price List'!$A$5:$D$12,4,FALSE))</f>
        <v>5332</v>
      </c>
      <c r="I144" s="164">
        <f>H144+(H144*$I$2)</f>
        <v>6398.4</v>
      </c>
    </row>
    <row r="145" spans="1:9" x14ac:dyDescent="0.25">
      <c r="A145" s="13" t="s">
        <v>105</v>
      </c>
      <c r="B145" s="13" t="s">
        <v>106</v>
      </c>
      <c r="C145" s="7">
        <v>28654</v>
      </c>
      <c r="D145" s="7">
        <v>43</v>
      </c>
      <c r="E145" s="13" t="s">
        <v>117</v>
      </c>
      <c r="F145" s="13" t="s">
        <v>99</v>
      </c>
      <c r="G145" s="7">
        <v>281852</v>
      </c>
      <c r="H145" s="164">
        <f>D145*(VLOOKUP(C145,'Price List'!$A$5:$D$12,4,FALSE))</f>
        <v>5332</v>
      </c>
      <c r="I145" s="164">
        <f>H145+(H145*$I$2)</f>
        <v>6398.4</v>
      </c>
    </row>
    <row r="146" spans="1:9" x14ac:dyDescent="0.25">
      <c r="A146" s="13" t="s">
        <v>105</v>
      </c>
      <c r="B146" s="13" t="s">
        <v>106</v>
      </c>
      <c r="C146" s="7">
        <v>28654</v>
      </c>
      <c r="D146" s="7">
        <v>46</v>
      </c>
      <c r="E146" s="13" t="s">
        <v>117</v>
      </c>
      <c r="F146" s="13" t="s">
        <v>100</v>
      </c>
      <c r="G146" s="7">
        <v>281853</v>
      </c>
      <c r="H146" s="164">
        <f>D146*(VLOOKUP(C146,'Price List'!$A$5:$D$12,4,FALSE))</f>
        <v>5704</v>
      </c>
      <c r="I146" s="164">
        <f>H146+(H146*$I$2)</f>
        <v>6844.8</v>
      </c>
    </row>
    <row r="147" spans="1:9" x14ac:dyDescent="0.25">
      <c r="A147" s="13" t="s">
        <v>105</v>
      </c>
      <c r="B147" s="13" t="s">
        <v>106</v>
      </c>
      <c r="C147" s="7">
        <v>28654</v>
      </c>
      <c r="D147" s="7">
        <v>14</v>
      </c>
      <c r="E147" s="13" t="s">
        <v>117</v>
      </c>
      <c r="F147" s="13" t="s">
        <v>101</v>
      </c>
      <c r="G147" s="7">
        <v>281854</v>
      </c>
      <c r="H147" s="164">
        <f>D147*(VLOOKUP(C147,'Price List'!$A$5:$D$12,4,FALSE))</f>
        <v>1736</v>
      </c>
      <c r="I147" s="164">
        <f>H147+(H147*$I$2)</f>
        <v>2083.1999999999998</v>
      </c>
    </row>
    <row r="148" spans="1:9" x14ac:dyDescent="0.25">
      <c r="A148" s="13" t="s">
        <v>105</v>
      </c>
      <c r="B148" s="13" t="s">
        <v>106</v>
      </c>
      <c r="C148" s="7">
        <v>28654</v>
      </c>
      <c r="D148" s="7">
        <v>47</v>
      </c>
      <c r="E148" s="13" t="s">
        <v>117</v>
      </c>
      <c r="F148" s="13" t="s">
        <v>102</v>
      </c>
      <c r="G148" s="7">
        <v>281855</v>
      </c>
      <c r="H148" s="164">
        <f>D148*(VLOOKUP(C148,'Price List'!$A$5:$D$12,4,FALSE))</f>
        <v>5828</v>
      </c>
      <c r="I148" s="164">
        <f>H148+(H148*$I$2)</f>
        <v>6993.6</v>
      </c>
    </row>
    <row r="149" spans="1:9" x14ac:dyDescent="0.25">
      <c r="A149" s="13" t="s">
        <v>105</v>
      </c>
      <c r="B149" s="13" t="s">
        <v>106</v>
      </c>
      <c r="C149" s="7">
        <v>28654</v>
      </c>
      <c r="D149" s="7">
        <v>6</v>
      </c>
      <c r="E149" s="13" t="s">
        <v>117</v>
      </c>
      <c r="F149" s="13" t="s">
        <v>103</v>
      </c>
      <c r="G149" s="7">
        <v>281856</v>
      </c>
      <c r="H149" s="164">
        <f>D149*(VLOOKUP(C149,'Price List'!$A$5:$D$12,4,FALSE))</f>
        <v>744</v>
      </c>
      <c r="I149" s="164">
        <f>H149+(H149*$I$2)</f>
        <v>892.8</v>
      </c>
    </row>
    <row r="150" spans="1:9" x14ac:dyDescent="0.25">
      <c r="A150" s="13" t="s">
        <v>105</v>
      </c>
      <c r="B150" s="13" t="s">
        <v>106</v>
      </c>
      <c r="C150" s="7">
        <v>28654</v>
      </c>
      <c r="D150" s="7">
        <v>24</v>
      </c>
      <c r="E150" s="13" t="s">
        <v>117</v>
      </c>
      <c r="F150" s="13" t="s">
        <v>104</v>
      </c>
      <c r="G150" s="7">
        <v>281857</v>
      </c>
      <c r="H150" s="164">
        <f>D150*(VLOOKUP(C150,'Price List'!$A$5:$D$12,4,FALSE))</f>
        <v>2976</v>
      </c>
      <c r="I150" s="164">
        <f>H150+(H150*$I$2)</f>
        <v>3571.2</v>
      </c>
    </row>
    <row r="151" spans="1:9" x14ac:dyDescent="0.25">
      <c r="A151" s="13" t="s">
        <v>107</v>
      </c>
      <c r="B151" s="13" t="s">
        <v>108</v>
      </c>
      <c r="C151" s="7">
        <v>28457</v>
      </c>
      <c r="D151" s="7">
        <v>24</v>
      </c>
      <c r="E151" s="13" t="s">
        <v>117</v>
      </c>
      <c r="F151" s="13" t="s">
        <v>97</v>
      </c>
      <c r="G151" s="7">
        <v>281858</v>
      </c>
      <c r="H151" s="164">
        <f>D151*(VLOOKUP(C151,'Price List'!$A$5:$D$12,4,FALSE))</f>
        <v>3960</v>
      </c>
      <c r="I151" s="164">
        <f>H151+(H151*$I$2)</f>
        <v>4752</v>
      </c>
    </row>
    <row r="152" spans="1:9" x14ac:dyDescent="0.25">
      <c r="A152" s="13" t="s">
        <v>107</v>
      </c>
      <c r="B152" s="13" t="s">
        <v>108</v>
      </c>
      <c r="C152" s="7">
        <v>28457</v>
      </c>
      <c r="D152" s="7">
        <v>26</v>
      </c>
      <c r="E152" s="13" t="s">
        <v>117</v>
      </c>
      <c r="F152" s="13" t="s">
        <v>98</v>
      </c>
      <c r="G152" s="7">
        <v>281859</v>
      </c>
      <c r="H152" s="164">
        <f>D152*(VLOOKUP(C152,'Price List'!$A$5:$D$12,4,FALSE))</f>
        <v>4290</v>
      </c>
      <c r="I152" s="164">
        <f>H152+(H152*$I$2)</f>
        <v>5148</v>
      </c>
    </row>
    <row r="153" spans="1:9" x14ac:dyDescent="0.25">
      <c r="A153" s="13" t="s">
        <v>107</v>
      </c>
      <c r="B153" s="13" t="s">
        <v>108</v>
      </c>
      <c r="C153" s="7">
        <v>28457</v>
      </c>
      <c r="D153" s="7">
        <v>18</v>
      </c>
      <c r="E153" s="13" t="s">
        <v>117</v>
      </c>
      <c r="F153" s="13" t="s">
        <v>99</v>
      </c>
      <c r="G153" s="7">
        <v>281860</v>
      </c>
      <c r="H153" s="164">
        <f>D153*(VLOOKUP(C153,'Price List'!$A$5:$D$12,4,FALSE))</f>
        <v>2970</v>
      </c>
      <c r="I153" s="164">
        <f>H153+(H153*$I$2)</f>
        <v>3564</v>
      </c>
    </row>
    <row r="154" spans="1:9" x14ac:dyDescent="0.25">
      <c r="A154" s="13" t="s">
        <v>107</v>
      </c>
      <c r="B154" s="13" t="s">
        <v>108</v>
      </c>
      <c r="C154" s="7">
        <v>28457</v>
      </c>
      <c r="D154" s="7">
        <v>31</v>
      </c>
      <c r="E154" s="13" t="s">
        <v>117</v>
      </c>
      <c r="F154" s="13" t="s">
        <v>100</v>
      </c>
      <c r="G154" s="7">
        <v>281861</v>
      </c>
      <c r="H154" s="164">
        <f>D154*(VLOOKUP(C154,'Price List'!$A$5:$D$12,4,FALSE))</f>
        <v>5115</v>
      </c>
      <c r="I154" s="164">
        <f>H154+(H154*$I$2)</f>
        <v>6138</v>
      </c>
    </row>
    <row r="155" spans="1:9" x14ac:dyDescent="0.25">
      <c r="A155" s="13" t="s">
        <v>107</v>
      </c>
      <c r="B155" s="13" t="s">
        <v>108</v>
      </c>
      <c r="C155" s="7">
        <v>28457</v>
      </c>
      <c r="D155" s="7">
        <v>41</v>
      </c>
      <c r="E155" s="13" t="s">
        <v>117</v>
      </c>
      <c r="F155" s="13" t="s">
        <v>101</v>
      </c>
      <c r="G155" s="7">
        <v>281862</v>
      </c>
      <c r="H155" s="164">
        <f>D155*(VLOOKUP(C155,'Price List'!$A$5:$D$12,4,FALSE))</f>
        <v>6765</v>
      </c>
      <c r="I155" s="164">
        <f>H155+(H155*$I$2)</f>
        <v>8118</v>
      </c>
    </row>
    <row r="156" spans="1:9" x14ac:dyDescent="0.25">
      <c r="A156" s="13" t="s">
        <v>107</v>
      </c>
      <c r="B156" s="13" t="s">
        <v>108</v>
      </c>
      <c r="C156" s="7">
        <v>28457</v>
      </c>
      <c r="D156" s="7">
        <v>40</v>
      </c>
      <c r="E156" s="13" t="s">
        <v>117</v>
      </c>
      <c r="F156" s="13" t="s">
        <v>102</v>
      </c>
      <c r="G156" s="7">
        <v>281863</v>
      </c>
      <c r="H156" s="164">
        <f>D156*(VLOOKUP(C156,'Price List'!$A$5:$D$12,4,FALSE))</f>
        <v>6600</v>
      </c>
      <c r="I156" s="164">
        <f>H156+(H156*$I$2)</f>
        <v>7920</v>
      </c>
    </row>
    <row r="157" spans="1:9" x14ac:dyDescent="0.25">
      <c r="A157" s="13" t="s">
        <v>107</v>
      </c>
      <c r="B157" s="13" t="s">
        <v>108</v>
      </c>
      <c r="C157" s="7">
        <v>28457</v>
      </c>
      <c r="D157" s="7">
        <v>27</v>
      </c>
      <c r="E157" s="13" t="s">
        <v>117</v>
      </c>
      <c r="F157" s="13" t="s">
        <v>103</v>
      </c>
      <c r="G157" s="7">
        <v>281864</v>
      </c>
      <c r="H157" s="164">
        <f>D157*(VLOOKUP(C157,'Price List'!$A$5:$D$12,4,FALSE))</f>
        <v>4455</v>
      </c>
      <c r="I157" s="164">
        <f>H157+(H157*$I$2)</f>
        <v>5346</v>
      </c>
    </row>
    <row r="158" spans="1:9" x14ac:dyDescent="0.25">
      <c r="A158" s="13" t="s">
        <v>107</v>
      </c>
      <c r="B158" s="13" t="s">
        <v>108</v>
      </c>
      <c r="C158" s="7">
        <v>28457</v>
      </c>
      <c r="D158" s="7">
        <v>46</v>
      </c>
      <c r="E158" s="13" t="s">
        <v>117</v>
      </c>
      <c r="F158" s="13" t="s">
        <v>104</v>
      </c>
      <c r="G158" s="7">
        <v>281865</v>
      </c>
      <c r="H158" s="164">
        <f>D158*(VLOOKUP(C158,'Price List'!$A$5:$D$12,4,FALSE))</f>
        <v>7590</v>
      </c>
      <c r="I158" s="164">
        <f>H158+(H158*$I$2)</f>
        <v>9108</v>
      </c>
    </row>
    <row r="159" spans="1:9" x14ac:dyDescent="0.25">
      <c r="A159" s="13" t="s">
        <v>109</v>
      </c>
      <c r="B159" s="13" t="s">
        <v>110</v>
      </c>
      <c r="C159" s="7">
        <v>28791</v>
      </c>
      <c r="D159" s="7">
        <v>33</v>
      </c>
      <c r="E159" s="13" t="s">
        <v>117</v>
      </c>
      <c r="F159" s="13" t="s">
        <v>97</v>
      </c>
      <c r="G159" s="7">
        <v>281874</v>
      </c>
      <c r="H159" s="164">
        <f>D159*(VLOOKUP(C159,'Price List'!$A$5:$D$12,4,FALSE))</f>
        <v>4488</v>
      </c>
      <c r="I159" s="164">
        <f>H159+(H159*$I$2)</f>
        <v>5385.6</v>
      </c>
    </row>
    <row r="160" spans="1:9" x14ac:dyDescent="0.25">
      <c r="A160" s="13" t="s">
        <v>109</v>
      </c>
      <c r="B160" s="13" t="s">
        <v>110</v>
      </c>
      <c r="C160" s="7">
        <v>28791</v>
      </c>
      <c r="D160" s="7">
        <v>18</v>
      </c>
      <c r="E160" s="13" t="s">
        <v>117</v>
      </c>
      <c r="F160" s="13" t="s">
        <v>98</v>
      </c>
      <c r="G160" s="7">
        <v>281875</v>
      </c>
      <c r="H160" s="164">
        <f>D160*(VLOOKUP(C160,'Price List'!$A$5:$D$12,4,FALSE))</f>
        <v>2448</v>
      </c>
      <c r="I160" s="164">
        <f>H160+(H160*$I$2)</f>
        <v>2937.6</v>
      </c>
    </row>
    <row r="161" spans="1:9" x14ac:dyDescent="0.25">
      <c r="A161" s="13" t="s">
        <v>109</v>
      </c>
      <c r="B161" s="13" t="s">
        <v>110</v>
      </c>
      <c r="C161" s="7">
        <v>28791</v>
      </c>
      <c r="D161" s="7">
        <v>16</v>
      </c>
      <c r="E161" s="13" t="s">
        <v>117</v>
      </c>
      <c r="F161" s="13" t="s">
        <v>99</v>
      </c>
      <c r="G161" s="7">
        <v>281876</v>
      </c>
      <c r="H161" s="164">
        <f>D161*(VLOOKUP(C161,'Price List'!$A$5:$D$12,4,FALSE))</f>
        <v>2176</v>
      </c>
      <c r="I161" s="164">
        <f>H161+(H161*$I$2)</f>
        <v>2611.1999999999998</v>
      </c>
    </row>
    <row r="162" spans="1:9" x14ac:dyDescent="0.25">
      <c r="A162" s="13" t="s">
        <v>109</v>
      </c>
      <c r="B162" s="13" t="s">
        <v>110</v>
      </c>
      <c r="C162" s="7">
        <v>28791</v>
      </c>
      <c r="D162" s="7">
        <v>39</v>
      </c>
      <c r="E162" s="13" t="s">
        <v>117</v>
      </c>
      <c r="F162" s="13" t="s">
        <v>100</v>
      </c>
      <c r="G162" s="7">
        <v>281877</v>
      </c>
      <c r="H162" s="164">
        <f>D162*(VLOOKUP(C162,'Price List'!$A$5:$D$12,4,FALSE))</f>
        <v>5304</v>
      </c>
      <c r="I162" s="164">
        <f>H162+(H162*$I$2)</f>
        <v>6364.8</v>
      </c>
    </row>
    <row r="163" spans="1:9" x14ac:dyDescent="0.25">
      <c r="A163" s="13" t="s">
        <v>109</v>
      </c>
      <c r="B163" s="13" t="s">
        <v>110</v>
      </c>
      <c r="C163" s="7">
        <v>28791</v>
      </c>
      <c r="D163" s="7">
        <v>35</v>
      </c>
      <c r="E163" s="13" t="s">
        <v>117</v>
      </c>
      <c r="F163" s="13" t="s">
        <v>101</v>
      </c>
      <c r="G163" s="7">
        <v>281878</v>
      </c>
      <c r="H163" s="164">
        <f>D163*(VLOOKUP(C163,'Price List'!$A$5:$D$12,4,FALSE))</f>
        <v>4760</v>
      </c>
      <c r="I163" s="164">
        <f>H163+(H163*$I$2)</f>
        <v>5712</v>
      </c>
    </row>
    <row r="164" spans="1:9" x14ac:dyDescent="0.25">
      <c r="A164" s="13" t="s">
        <v>109</v>
      </c>
      <c r="B164" s="13" t="s">
        <v>110</v>
      </c>
      <c r="C164" s="7">
        <v>28791</v>
      </c>
      <c r="D164" s="7">
        <v>35</v>
      </c>
      <c r="E164" s="13" t="s">
        <v>117</v>
      </c>
      <c r="F164" s="13" t="s">
        <v>102</v>
      </c>
      <c r="G164" s="7">
        <v>281879</v>
      </c>
      <c r="H164" s="164">
        <f>D164*(VLOOKUP(C164,'Price List'!$A$5:$D$12,4,FALSE))</f>
        <v>4760</v>
      </c>
      <c r="I164" s="164">
        <f>H164+(H164*$I$2)</f>
        <v>5712</v>
      </c>
    </row>
    <row r="165" spans="1:9" x14ac:dyDescent="0.25">
      <c r="A165" s="13" t="s">
        <v>109</v>
      </c>
      <c r="B165" s="13" t="s">
        <v>110</v>
      </c>
      <c r="C165" s="7">
        <v>28791</v>
      </c>
      <c r="D165" s="7">
        <v>16</v>
      </c>
      <c r="E165" s="13" t="s">
        <v>117</v>
      </c>
      <c r="F165" s="13" t="s">
        <v>103</v>
      </c>
      <c r="G165" s="7">
        <v>281880</v>
      </c>
      <c r="H165" s="164">
        <f>D165*(VLOOKUP(C165,'Price List'!$A$5:$D$12,4,FALSE))</f>
        <v>2176</v>
      </c>
      <c r="I165" s="164">
        <f>H165+(H165*$I$2)</f>
        <v>2611.1999999999998</v>
      </c>
    </row>
    <row r="166" spans="1:9" x14ac:dyDescent="0.25">
      <c r="A166" s="13" t="s">
        <v>109</v>
      </c>
      <c r="B166" s="13" t="s">
        <v>110</v>
      </c>
      <c r="C166" s="7">
        <v>28791</v>
      </c>
      <c r="D166" s="7">
        <v>5</v>
      </c>
      <c r="E166" s="13" t="s">
        <v>117</v>
      </c>
      <c r="F166" s="13" t="s">
        <v>104</v>
      </c>
      <c r="G166" s="7">
        <v>281881</v>
      </c>
      <c r="H166" s="164">
        <f>D166*(VLOOKUP(C166,'Price List'!$A$5:$D$12,4,FALSE))</f>
        <v>680</v>
      </c>
      <c r="I166" s="164">
        <f>H166+(H166*$I$2)</f>
        <v>816</v>
      </c>
    </row>
    <row r="167" spans="1:9" x14ac:dyDescent="0.25">
      <c r="A167" s="13" t="s">
        <v>94</v>
      </c>
      <c r="B167" s="13" t="s">
        <v>111</v>
      </c>
      <c r="C167" s="7">
        <v>26221</v>
      </c>
      <c r="D167" s="7">
        <v>13</v>
      </c>
      <c r="E167" s="13" t="s">
        <v>117</v>
      </c>
      <c r="F167" s="13" t="s">
        <v>97</v>
      </c>
      <c r="G167" s="7">
        <v>281842</v>
      </c>
      <c r="H167" s="164">
        <f>D167*(VLOOKUP(C167,'Price List'!$A$5:$D$12,4,FALSE))</f>
        <v>1885</v>
      </c>
      <c r="I167" s="164">
        <f>H167+(H167*$I$2)</f>
        <v>2262</v>
      </c>
    </row>
    <row r="168" spans="1:9" x14ac:dyDescent="0.25">
      <c r="A168" s="13" t="s">
        <v>94</v>
      </c>
      <c r="B168" s="13" t="s">
        <v>111</v>
      </c>
      <c r="C168" s="7">
        <v>26221</v>
      </c>
      <c r="D168" s="7">
        <v>28</v>
      </c>
      <c r="E168" s="13" t="s">
        <v>117</v>
      </c>
      <c r="F168" s="13" t="s">
        <v>98</v>
      </c>
      <c r="G168" s="7">
        <v>281843</v>
      </c>
      <c r="H168" s="164">
        <f>D168*(VLOOKUP(C168,'Price List'!$A$5:$D$12,4,FALSE))</f>
        <v>4060</v>
      </c>
      <c r="I168" s="164">
        <f>H168+(H168*$I$2)</f>
        <v>4872</v>
      </c>
    </row>
    <row r="169" spans="1:9" x14ac:dyDescent="0.25">
      <c r="A169" s="13" t="s">
        <v>94</v>
      </c>
      <c r="B169" s="13" t="s">
        <v>111</v>
      </c>
      <c r="C169" s="7">
        <v>26221</v>
      </c>
      <c r="D169" s="7">
        <v>36</v>
      </c>
      <c r="E169" s="13" t="s">
        <v>117</v>
      </c>
      <c r="F169" s="13" t="s">
        <v>99</v>
      </c>
      <c r="G169" s="7">
        <v>281844</v>
      </c>
      <c r="H169" s="164">
        <f>D169*(VLOOKUP(C169,'Price List'!$A$5:$D$12,4,FALSE))</f>
        <v>5220</v>
      </c>
      <c r="I169" s="164">
        <f>H169+(H169*$I$2)</f>
        <v>6264</v>
      </c>
    </row>
    <row r="170" spans="1:9" x14ac:dyDescent="0.25">
      <c r="A170" s="13" t="s">
        <v>94</v>
      </c>
      <c r="B170" s="13" t="s">
        <v>111</v>
      </c>
      <c r="C170" s="7">
        <v>26221</v>
      </c>
      <c r="D170" s="7">
        <v>41</v>
      </c>
      <c r="E170" s="13" t="s">
        <v>117</v>
      </c>
      <c r="F170" s="13" t="s">
        <v>100</v>
      </c>
      <c r="G170" s="7">
        <v>281845</v>
      </c>
      <c r="H170" s="164">
        <f>D170*(VLOOKUP(C170,'Price List'!$A$5:$D$12,4,FALSE))</f>
        <v>5945</v>
      </c>
      <c r="I170" s="164">
        <f>H170+(H170*$I$2)</f>
        <v>7134</v>
      </c>
    </row>
    <row r="171" spans="1:9" x14ac:dyDescent="0.25">
      <c r="A171" s="13" t="s">
        <v>94</v>
      </c>
      <c r="B171" s="13" t="s">
        <v>111</v>
      </c>
      <c r="C171" s="7">
        <v>26221</v>
      </c>
      <c r="D171" s="7">
        <v>23</v>
      </c>
      <c r="E171" s="13" t="s">
        <v>117</v>
      </c>
      <c r="F171" s="13" t="s">
        <v>101</v>
      </c>
      <c r="G171" s="7">
        <v>281846</v>
      </c>
      <c r="H171" s="164">
        <f>D171*(VLOOKUP(C171,'Price List'!$A$5:$D$12,4,FALSE))</f>
        <v>3335</v>
      </c>
      <c r="I171" s="164">
        <f>H171+(H171*$I$2)</f>
        <v>4002</v>
      </c>
    </row>
    <row r="172" spans="1:9" x14ac:dyDescent="0.25">
      <c r="A172" s="13" t="s">
        <v>94</v>
      </c>
      <c r="B172" s="13" t="s">
        <v>111</v>
      </c>
      <c r="C172" s="7">
        <v>26221</v>
      </c>
      <c r="D172" s="7">
        <v>21</v>
      </c>
      <c r="E172" s="13" t="s">
        <v>117</v>
      </c>
      <c r="F172" s="13" t="s">
        <v>102</v>
      </c>
      <c r="G172" s="7">
        <v>281847</v>
      </c>
      <c r="H172" s="164">
        <f>D172*(VLOOKUP(C172,'Price List'!$A$5:$D$12,4,FALSE))</f>
        <v>3045</v>
      </c>
      <c r="I172" s="164">
        <f>H172+(H172*$I$2)</f>
        <v>3654</v>
      </c>
    </row>
    <row r="173" spans="1:9" x14ac:dyDescent="0.25">
      <c r="A173" s="13" t="s">
        <v>94</v>
      </c>
      <c r="B173" s="13" t="s">
        <v>111</v>
      </c>
      <c r="C173" s="7">
        <v>26221</v>
      </c>
      <c r="D173" s="7">
        <v>29</v>
      </c>
      <c r="E173" s="13" t="s">
        <v>117</v>
      </c>
      <c r="F173" s="13" t="s">
        <v>103</v>
      </c>
      <c r="G173" s="7">
        <v>281848</v>
      </c>
      <c r="H173" s="164">
        <f>D173*(VLOOKUP(C173,'Price List'!$A$5:$D$12,4,FALSE))</f>
        <v>4205</v>
      </c>
      <c r="I173" s="164">
        <f>H173+(H173*$I$2)</f>
        <v>5046</v>
      </c>
    </row>
    <row r="174" spans="1:9" x14ac:dyDescent="0.25">
      <c r="A174" s="13" t="s">
        <v>94</v>
      </c>
      <c r="B174" s="13" t="s">
        <v>111</v>
      </c>
      <c r="C174" s="7">
        <v>26221</v>
      </c>
      <c r="D174" s="7">
        <v>21</v>
      </c>
      <c r="E174" s="13" t="s">
        <v>117</v>
      </c>
      <c r="F174" s="13" t="s">
        <v>104</v>
      </c>
      <c r="G174" s="7">
        <v>281849</v>
      </c>
      <c r="H174" s="164">
        <f>D174*(VLOOKUP(C174,'Price List'!$A$5:$D$12,4,FALSE))</f>
        <v>3045</v>
      </c>
      <c r="I174" s="164">
        <f>H174+(H174*$I$2)</f>
        <v>3654</v>
      </c>
    </row>
    <row r="175" spans="1:9" x14ac:dyDescent="0.25">
      <c r="A175" s="13" t="s">
        <v>105</v>
      </c>
      <c r="B175" s="13" t="s">
        <v>112</v>
      </c>
      <c r="C175" s="7">
        <v>27894</v>
      </c>
      <c r="D175" s="7">
        <v>15</v>
      </c>
      <c r="E175" s="13" t="s">
        <v>117</v>
      </c>
      <c r="F175" s="13" t="s">
        <v>97</v>
      </c>
      <c r="G175" s="7">
        <v>281898</v>
      </c>
      <c r="H175" s="164">
        <f>D175*(VLOOKUP(C175,'Price List'!$A$5:$D$12,4,FALSE))</f>
        <v>2700</v>
      </c>
      <c r="I175" s="164">
        <f>H175+(H175*$I$2)</f>
        <v>3240</v>
      </c>
    </row>
    <row r="176" spans="1:9" x14ac:dyDescent="0.25">
      <c r="A176" s="13" t="s">
        <v>105</v>
      </c>
      <c r="B176" s="13" t="s">
        <v>112</v>
      </c>
      <c r="C176" s="7">
        <v>27894</v>
      </c>
      <c r="D176" s="7">
        <v>39</v>
      </c>
      <c r="E176" s="13" t="s">
        <v>117</v>
      </c>
      <c r="F176" s="13" t="s">
        <v>98</v>
      </c>
      <c r="G176" s="7">
        <v>281899</v>
      </c>
      <c r="H176" s="164">
        <f>D176*(VLOOKUP(C176,'Price List'!$A$5:$D$12,4,FALSE))</f>
        <v>7020</v>
      </c>
      <c r="I176" s="164">
        <f>H176+(H176*$I$2)</f>
        <v>8424</v>
      </c>
    </row>
    <row r="177" spans="1:9" x14ac:dyDescent="0.25">
      <c r="A177" s="13" t="s">
        <v>105</v>
      </c>
      <c r="B177" s="13" t="s">
        <v>112</v>
      </c>
      <c r="C177" s="7">
        <v>27894</v>
      </c>
      <c r="D177" s="7">
        <v>8</v>
      </c>
      <c r="E177" s="13" t="s">
        <v>117</v>
      </c>
      <c r="F177" s="13" t="s">
        <v>99</v>
      </c>
      <c r="G177" s="7">
        <v>281900</v>
      </c>
      <c r="H177" s="164">
        <f>D177*(VLOOKUP(C177,'Price List'!$A$5:$D$12,4,FALSE))</f>
        <v>1440</v>
      </c>
      <c r="I177" s="164">
        <f>H177+(H177*$I$2)</f>
        <v>1728</v>
      </c>
    </row>
    <row r="178" spans="1:9" x14ac:dyDescent="0.25">
      <c r="A178" s="13" t="s">
        <v>105</v>
      </c>
      <c r="B178" s="13" t="s">
        <v>112</v>
      </c>
      <c r="C178" s="7">
        <v>27894</v>
      </c>
      <c r="D178" s="7">
        <v>18</v>
      </c>
      <c r="E178" s="13" t="s">
        <v>117</v>
      </c>
      <c r="F178" s="13" t="s">
        <v>100</v>
      </c>
      <c r="G178" s="7">
        <v>281901</v>
      </c>
      <c r="H178" s="164">
        <f>D178*(VLOOKUP(C178,'Price List'!$A$5:$D$12,4,FALSE))</f>
        <v>3240</v>
      </c>
      <c r="I178" s="164">
        <f>H178+(H178*$I$2)</f>
        <v>3888</v>
      </c>
    </row>
    <row r="179" spans="1:9" x14ac:dyDescent="0.25">
      <c r="A179" s="13" t="s">
        <v>105</v>
      </c>
      <c r="B179" s="13" t="s">
        <v>112</v>
      </c>
      <c r="C179" s="7">
        <v>27894</v>
      </c>
      <c r="D179" s="7">
        <v>34</v>
      </c>
      <c r="E179" s="13" t="s">
        <v>117</v>
      </c>
      <c r="F179" s="13" t="s">
        <v>101</v>
      </c>
      <c r="G179" s="7">
        <v>281902</v>
      </c>
      <c r="H179" s="164">
        <f>D179*(VLOOKUP(C179,'Price List'!$A$5:$D$12,4,FALSE))</f>
        <v>6120</v>
      </c>
      <c r="I179" s="164">
        <f>H179+(H179*$I$2)</f>
        <v>7344</v>
      </c>
    </row>
    <row r="180" spans="1:9" x14ac:dyDescent="0.25">
      <c r="A180" s="13" t="s">
        <v>105</v>
      </c>
      <c r="B180" s="13" t="s">
        <v>112</v>
      </c>
      <c r="C180" s="7">
        <v>27894</v>
      </c>
      <c r="D180" s="7">
        <v>19</v>
      </c>
      <c r="E180" s="13" t="s">
        <v>117</v>
      </c>
      <c r="F180" s="13" t="s">
        <v>102</v>
      </c>
      <c r="G180" s="7">
        <v>281903</v>
      </c>
      <c r="H180" s="164">
        <f>D180*(VLOOKUP(C180,'Price List'!$A$5:$D$12,4,FALSE))</f>
        <v>3420</v>
      </c>
      <c r="I180" s="164">
        <f>H180+(H180*$I$2)</f>
        <v>4104</v>
      </c>
    </row>
    <row r="181" spans="1:9" x14ac:dyDescent="0.25">
      <c r="A181" s="13" t="s">
        <v>105</v>
      </c>
      <c r="B181" s="13" t="s">
        <v>112</v>
      </c>
      <c r="C181" s="7">
        <v>27894</v>
      </c>
      <c r="D181" s="7">
        <v>29</v>
      </c>
      <c r="E181" s="13" t="s">
        <v>117</v>
      </c>
      <c r="F181" s="13" t="s">
        <v>103</v>
      </c>
      <c r="G181" s="7">
        <v>281904</v>
      </c>
      <c r="H181" s="164">
        <f>D181*(VLOOKUP(C181,'Price List'!$A$5:$D$12,4,FALSE))</f>
        <v>5220</v>
      </c>
      <c r="I181" s="164">
        <f>H181+(H181*$I$2)</f>
        <v>6264</v>
      </c>
    </row>
    <row r="182" spans="1:9" x14ac:dyDescent="0.25">
      <c r="A182" s="13" t="s">
        <v>105</v>
      </c>
      <c r="B182" s="13" t="s">
        <v>112</v>
      </c>
      <c r="C182" s="7">
        <v>27894</v>
      </c>
      <c r="D182" s="7">
        <v>40</v>
      </c>
      <c r="E182" s="13" t="s">
        <v>117</v>
      </c>
      <c r="F182" s="13" t="s">
        <v>104</v>
      </c>
      <c r="G182" s="7">
        <v>281905</v>
      </c>
      <c r="H182" s="164">
        <f>D182*(VLOOKUP(C182,'Price List'!$A$5:$D$12,4,FALSE))</f>
        <v>7200</v>
      </c>
      <c r="I182" s="164">
        <f>H182+(H182*$I$2)</f>
        <v>8640</v>
      </c>
    </row>
    <row r="183" spans="1:9" x14ac:dyDescent="0.25">
      <c r="A183" s="13" t="s">
        <v>113</v>
      </c>
      <c r="B183" s="13" t="s">
        <v>114</v>
      </c>
      <c r="C183" s="7">
        <v>35789</v>
      </c>
      <c r="D183" s="7">
        <v>45</v>
      </c>
      <c r="E183" s="13" t="s">
        <v>117</v>
      </c>
      <c r="F183" s="13" t="s">
        <v>97</v>
      </c>
      <c r="G183" s="7">
        <v>281866</v>
      </c>
      <c r="H183" s="164">
        <f>D183*(VLOOKUP(C183,'Price List'!$A$5:$D$12,4,FALSE))</f>
        <v>8910</v>
      </c>
      <c r="I183" s="164">
        <f>H183+(H183*$I$2)</f>
        <v>10692</v>
      </c>
    </row>
    <row r="184" spans="1:9" x14ac:dyDescent="0.25">
      <c r="A184" s="13" t="s">
        <v>113</v>
      </c>
      <c r="B184" s="13" t="s">
        <v>114</v>
      </c>
      <c r="C184" s="7">
        <v>35789</v>
      </c>
      <c r="D184" s="7">
        <v>36</v>
      </c>
      <c r="E184" s="13" t="s">
        <v>117</v>
      </c>
      <c r="F184" s="13" t="s">
        <v>98</v>
      </c>
      <c r="G184" s="7">
        <v>281867</v>
      </c>
      <c r="H184" s="164">
        <f>D184*(VLOOKUP(C184,'Price List'!$A$5:$D$12,4,FALSE))</f>
        <v>7128</v>
      </c>
      <c r="I184" s="164">
        <f>H184+(H184*$I$2)</f>
        <v>8553.6</v>
      </c>
    </row>
    <row r="185" spans="1:9" x14ac:dyDescent="0.25">
      <c r="A185" s="13" t="s">
        <v>113</v>
      </c>
      <c r="B185" s="13" t="s">
        <v>114</v>
      </c>
      <c r="C185" s="7">
        <v>35789</v>
      </c>
      <c r="D185" s="7">
        <v>21</v>
      </c>
      <c r="E185" s="13" t="s">
        <v>117</v>
      </c>
      <c r="F185" s="13" t="s">
        <v>99</v>
      </c>
      <c r="G185" s="7">
        <v>281868</v>
      </c>
      <c r="H185" s="164">
        <f>D185*(VLOOKUP(C185,'Price List'!$A$5:$D$12,4,FALSE))</f>
        <v>4158</v>
      </c>
      <c r="I185" s="164">
        <f>H185+(H185*$I$2)</f>
        <v>4989.6000000000004</v>
      </c>
    </row>
    <row r="186" spans="1:9" x14ac:dyDescent="0.25">
      <c r="A186" s="13" t="s">
        <v>113</v>
      </c>
      <c r="B186" s="13" t="s">
        <v>114</v>
      </c>
      <c r="C186" s="7">
        <v>35789</v>
      </c>
      <c r="D186" s="7">
        <v>39</v>
      </c>
      <c r="E186" s="13" t="s">
        <v>117</v>
      </c>
      <c r="F186" s="13" t="s">
        <v>100</v>
      </c>
      <c r="G186" s="7">
        <v>281869</v>
      </c>
      <c r="H186" s="164">
        <f>D186*(VLOOKUP(C186,'Price List'!$A$5:$D$12,4,FALSE))</f>
        <v>7722</v>
      </c>
      <c r="I186" s="164">
        <f>H186+(H186*$I$2)</f>
        <v>9266.4</v>
      </c>
    </row>
    <row r="187" spans="1:9" x14ac:dyDescent="0.25">
      <c r="A187" s="13" t="s">
        <v>113</v>
      </c>
      <c r="B187" s="13" t="s">
        <v>114</v>
      </c>
      <c r="C187" s="7">
        <v>35789</v>
      </c>
      <c r="D187" s="7">
        <v>17</v>
      </c>
      <c r="E187" s="13" t="s">
        <v>117</v>
      </c>
      <c r="F187" s="13" t="s">
        <v>101</v>
      </c>
      <c r="G187" s="7">
        <v>281870</v>
      </c>
      <c r="H187" s="164">
        <f>D187*(VLOOKUP(C187,'Price List'!$A$5:$D$12,4,FALSE))</f>
        <v>3366</v>
      </c>
      <c r="I187" s="164">
        <f>H187+(H187*$I$2)</f>
        <v>4039.2</v>
      </c>
    </row>
    <row r="188" spans="1:9" x14ac:dyDescent="0.25">
      <c r="A188" s="13" t="s">
        <v>113</v>
      </c>
      <c r="B188" s="13" t="s">
        <v>114</v>
      </c>
      <c r="C188" s="7">
        <v>35789</v>
      </c>
      <c r="D188" s="7">
        <v>6</v>
      </c>
      <c r="E188" s="13" t="s">
        <v>117</v>
      </c>
      <c r="F188" s="13" t="s">
        <v>102</v>
      </c>
      <c r="G188" s="7">
        <v>281871</v>
      </c>
      <c r="H188" s="164">
        <f>D188*(VLOOKUP(C188,'Price List'!$A$5:$D$12,4,FALSE))</f>
        <v>1188</v>
      </c>
      <c r="I188" s="164">
        <f>H188+(H188*$I$2)</f>
        <v>1425.6</v>
      </c>
    </row>
    <row r="189" spans="1:9" x14ac:dyDescent="0.25">
      <c r="A189" s="13" t="s">
        <v>113</v>
      </c>
      <c r="B189" s="13" t="s">
        <v>114</v>
      </c>
      <c r="C189" s="7">
        <v>35789</v>
      </c>
      <c r="D189" s="7">
        <v>22</v>
      </c>
      <c r="E189" s="13" t="s">
        <v>117</v>
      </c>
      <c r="F189" s="13" t="s">
        <v>103</v>
      </c>
      <c r="G189" s="7">
        <v>281872</v>
      </c>
      <c r="H189" s="164">
        <f>D189*(VLOOKUP(C189,'Price List'!$A$5:$D$12,4,FALSE))</f>
        <v>4356</v>
      </c>
      <c r="I189" s="164">
        <f>H189+(H189*$I$2)</f>
        <v>5227.2</v>
      </c>
    </row>
    <row r="190" spans="1:9" x14ac:dyDescent="0.25">
      <c r="A190" s="13" t="s">
        <v>113</v>
      </c>
      <c r="B190" s="13" t="s">
        <v>114</v>
      </c>
      <c r="C190" s="7">
        <v>35789</v>
      </c>
      <c r="D190" s="7">
        <v>31</v>
      </c>
      <c r="E190" s="13" t="s">
        <v>117</v>
      </c>
      <c r="F190" s="13" t="s">
        <v>104</v>
      </c>
      <c r="G190" s="7">
        <v>281873</v>
      </c>
      <c r="H190" s="164">
        <f>D190*(VLOOKUP(C190,'Price List'!$A$5:$D$12,4,FALSE))</f>
        <v>6138</v>
      </c>
      <c r="I190" s="164">
        <f>H190+(H190*$I$2)</f>
        <v>7365.6</v>
      </c>
    </row>
    <row r="191" spans="1:9" x14ac:dyDescent="0.25">
      <c r="A191" s="13" t="s">
        <v>109</v>
      </c>
      <c r="B191" s="13" t="s">
        <v>115</v>
      </c>
      <c r="C191" s="7">
        <v>15874</v>
      </c>
      <c r="D191" s="7">
        <v>22</v>
      </c>
      <c r="E191" s="13" t="s">
        <v>117</v>
      </c>
      <c r="F191" s="13" t="s">
        <v>97</v>
      </c>
      <c r="G191" s="7">
        <v>281882</v>
      </c>
      <c r="H191" s="164">
        <f>D191*(VLOOKUP(C191,'Price List'!$A$5:$D$12,4,FALSE))</f>
        <v>2816</v>
      </c>
      <c r="I191" s="164">
        <f>H191+(H191*$I$2)</f>
        <v>3379.2</v>
      </c>
    </row>
    <row r="192" spans="1:9" x14ac:dyDescent="0.25">
      <c r="A192" s="13" t="s">
        <v>109</v>
      </c>
      <c r="B192" s="13" t="s">
        <v>115</v>
      </c>
      <c r="C192" s="7">
        <v>15874</v>
      </c>
      <c r="D192" s="7">
        <v>11</v>
      </c>
      <c r="E192" s="13" t="s">
        <v>117</v>
      </c>
      <c r="F192" s="13" t="s">
        <v>98</v>
      </c>
      <c r="G192" s="7">
        <v>281883</v>
      </c>
      <c r="H192" s="164">
        <f>D192*(VLOOKUP(C192,'Price List'!$A$5:$D$12,4,FALSE))</f>
        <v>1408</v>
      </c>
      <c r="I192" s="164">
        <f>H192+(H192*$I$2)</f>
        <v>1689.6</v>
      </c>
    </row>
    <row r="193" spans="1:9" x14ac:dyDescent="0.25">
      <c r="A193" s="13" t="s">
        <v>109</v>
      </c>
      <c r="B193" s="13" t="s">
        <v>115</v>
      </c>
      <c r="C193" s="7">
        <v>15874</v>
      </c>
      <c r="D193" s="7">
        <v>10</v>
      </c>
      <c r="E193" s="13" t="s">
        <v>117</v>
      </c>
      <c r="F193" s="13" t="s">
        <v>99</v>
      </c>
      <c r="G193" s="7">
        <v>281884</v>
      </c>
      <c r="H193" s="164">
        <f>D193*(VLOOKUP(C193,'Price List'!$A$5:$D$12,4,FALSE))</f>
        <v>1280</v>
      </c>
      <c r="I193" s="164">
        <f>H193+(H193*$I$2)</f>
        <v>1536</v>
      </c>
    </row>
    <row r="194" spans="1:9" x14ac:dyDescent="0.25">
      <c r="A194" s="13" t="s">
        <v>109</v>
      </c>
      <c r="B194" s="13" t="s">
        <v>115</v>
      </c>
      <c r="C194" s="7">
        <v>15874</v>
      </c>
      <c r="D194" s="7">
        <v>32</v>
      </c>
      <c r="E194" s="13" t="s">
        <v>117</v>
      </c>
      <c r="F194" s="13" t="s">
        <v>100</v>
      </c>
      <c r="G194" s="7">
        <v>281885</v>
      </c>
      <c r="H194" s="164">
        <f>D194*(VLOOKUP(C194,'Price List'!$A$5:$D$12,4,FALSE))</f>
        <v>4096</v>
      </c>
      <c r="I194" s="164">
        <f>H194+(H194*$I$2)</f>
        <v>4915.2</v>
      </c>
    </row>
    <row r="195" spans="1:9" x14ac:dyDescent="0.25">
      <c r="A195" s="13" t="s">
        <v>109</v>
      </c>
      <c r="B195" s="13" t="s">
        <v>115</v>
      </c>
      <c r="C195" s="7">
        <v>15874</v>
      </c>
      <c r="D195" s="7">
        <v>15</v>
      </c>
      <c r="E195" s="13" t="s">
        <v>117</v>
      </c>
      <c r="F195" s="13" t="s">
        <v>101</v>
      </c>
      <c r="G195" s="7">
        <v>281886</v>
      </c>
      <c r="H195" s="164">
        <f>D195*(VLOOKUP(C195,'Price List'!$A$5:$D$12,4,FALSE))</f>
        <v>1920</v>
      </c>
      <c r="I195" s="164">
        <f>H195+(H195*$I$2)</f>
        <v>2304</v>
      </c>
    </row>
    <row r="196" spans="1:9" x14ac:dyDescent="0.25">
      <c r="A196" s="13" t="s">
        <v>109</v>
      </c>
      <c r="B196" s="13" t="s">
        <v>115</v>
      </c>
      <c r="C196" s="7">
        <v>15874</v>
      </c>
      <c r="D196" s="7">
        <v>36</v>
      </c>
      <c r="E196" s="13" t="s">
        <v>117</v>
      </c>
      <c r="F196" s="13" t="s">
        <v>102</v>
      </c>
      <c r="G196" s="7">
        <v>281887</v>
      </c>
      <c r="H196" s="164">
        <f>D196*(VLOOKUP(C196,'Price List'!$A$5:$D$12,4,FALSE))</f>
        <v>4608</v>
      </c>
      <c r="I196" s="164">
        <f>H196+(H196*$I$2)</f>
        <v>5529.6</v>
      </c>
    </row>
    <row r="197" spans="1:9" x14ac:dyDescent="0.25">
      <c r="A197" s="13" t="s">
        <v>109</v>
      </c>
      <c r="B197" s="13" t="s">
        <v>115</v>
      </c>
      <c r="C197" s="7">
        <v>15874</v>
      </c>
      <c r="D197" s="7">
        <v>39</v>
      </c>
      <c r="E197" s="13" t="s">
        <v>117</v>
      </c>
      <c r="F197" s="13" t="s">
        <v>103</v>
      </c>
      <c r="G197" s="7">
        <v>281888</v>
      </c>
      <c r="H197" s="164">
        <f>D197*(VLOOKUP(C197,'Price List'!$A$5:$D$12,4,FALSE))</f>
        <v>4992</v>
      </c>
      <c r="I197" s="164">
        <f>H197+(H197*$I$2)</f>
        <v>5990.4</v>
      </c>
    </row>
    <row r="198" spans="1:9" x14ac:dyDescent="0.25">
      <c r="A198" s="13" t="s">
        <v>109</v>
      </c>
      <c r="B198" s="13" t="s">
        <v>115</v>
      </c>
      <c r="C198" s="7">
        <v>15874</v>
      </c>
      <c r="D198" s="7">
        <v>18</v>
      </c>
      <c r="E198" s="13" t="s">
        <v>117</v>
      </c>
      <c r="F198" s="13" t="s">
        <v>104</v>
      </c>
      <c r="G198" s="7">
        <v>281889</v>
      </c>
      <c r="H198" s="164">
        <f>D198*(VLOOKUP(C198,'Price List'!$A$5:$D$12,4,FALSE))</f>
        <v>2304</v>
      </c>
      <c r="I198" s="164">
        <f>H198+(H198*$I$2)</f>
        <v>2764.8</v>
      </c>
    </row>
    <row r="199" spans="1:9" x14ac:dyDescent="0.25">
      <c r="A199" s="13" t="s">
        <v>94</v>
      </c>
      <c r="B199" s="13" t="s">
        <v>95</v>
      </c>
      <c r="C199" s="7">
        <v>35698</v>
      </c>
      <c r="D199" s="7">
        <v>44</v>
      </c>
      <c r="E199" s="13" t="s">
        <v>118</v>
      </c>
      <c r="F199" s="13" t="s">
        <v>97</v>
      </c>
      <c r="G199" s="7">
        <v>281954</v>
      </c>
      <c r="H199" s="164">
        <f>D199*(VLOOKUP(C199,'Price List'!$A$5:$D$12,4,FALSE))</f>
        <v>5588</v>
      </c>
      <c r="I199" s="164">
        <f>H199+(H199*$I$2)</f>
        <v>6705.6</v>
      </c>
    </row>
    <row r="200" spans="1:9" x14ac:dyDescent="0.25">
      <c r="A200" s="13" t="s">
        <v>94</v>
      </c>
      <c r="B200" s="13" t="s">
        <v>95</v>
      </c>
      <c r="C200" s="7">
        <v>35698</v>
      </c>
      <c r="D200" s="7">
        <v>25</v>
      </c>
      <c r="E200" s="13" t="s">
        <v>118</v>
      </c>
      <c r="F200" s="13" t="s">
        <v>98</v>
      </c>
      <c r="G200" s="7">
        <v>281955</v>
      </c>
      <c r="H200" s="164">
        <f>D200*(VLOOKUP(C200,'Price List'!$A$5:$D$12,4,FALSE))</f>
        <v>3175</v>
      </c>
      <c r="I200" s="164">
        <f>H200+(H200*$I$2)</f>
        <v>3810</v>
      </c>
    </row>
    <row r="201" spans="1:9" x14ac:dyDescent="0.25">
      <c r="A201" s="13" t="s">
        <v>94</v>
      </c>
      <c r="B201" s="13" t="s">
        <v>95</v>
      </c>
      <c r="C201" s="7">
        <v>35698</v>
      </c>
      <c r="D201" s="7">
        <v>17</v>
      </c>
      <c r="E201" s="13" t="s">
        <v>118</v>
      </c>
      <c r="F201" s="13" t="s">
        <v>99</v>
      </c>
      <c r="G201" s="7">
        <v>281956</v>
      </c>
      <c r="H201" s="164">
        <f>D201*(VLOOKUP(C201,'Price List'!$A$5:$D$12,4,FALSE))</f>
        <v>2159</v>
      </c>
      <c r="I201" s="164">
        <f>H201+(H201*$I$2)</f>
        <v>2590.8000000000002</v>
      </c>
    </row>
    <row r="202" spans="1:9" x14ac:dyDescent="0.25">
      <c r="A202" s="13" t="s">
        <v>94</v>
      </c>
      <c r="B202" s="13" t="s">
        <v>95</v>
      </c>
      <c r="C202" s="7">
        <v>35698</v>
      </c>
      <c r="D202" s="7">
        <v>38</v>
      </c>
      <c r="E202" s="13" t="s">
        <v>118</v>
      </c>
      <c r="F202" s="13" t="s">
        <v>100</v>
      </c>
      <c r="G202" s="7">
        <v>281957</v>
      </c>
      <c r="H202" s="164">
        <f>D202*(VLOOKUP(C202,'Price List'!$A$5:$D$12,4,FALSE))</f>
        <v>4826</v>
      </c>
      <c r="I202" s="164">
        <f>H202+(H202*$I$2)</f>
        <v>5791.2</v>
      </c>
    </row>
    <row r="203" spans="1:9" x14ac:dyDescent="0.25">
      <c r="A203" s="13" t="s">
        <v>94</v>
      </c>
      <c r="B203" s="13" t="s">
        <v>95</v>
      </c>
      <c r="C203" s="7">
        <v>35698</v>
      </c>
      <c r="D203" s="7">
        <v>32</v>
      </c>
      <c r="E203" s="13" t="s">
        <v>118</v>
      </c>
      <c r="F203" s="13" t="s">
        <v>101</v>
      </c>
      <c r="G203" s="7">
        <v>281958</v>
      </c>
      <c r="H203" s="164">
        <f>D203*(VLOOKUP(C203,'Price List'!$A$5:$D$12,4,FALSE))</f>
        <v>4064</v>
      </c>
      <c r="I203" s="164">
        <f>H203+(H203*$I$2)</f>
        <v>4876.8</v>
      </c>
    </row>
    <row r="204" spans="1:9" x14ac:dyDescent="0.25">
      <c r="A204" s="13" t="s">
        <v>94</v>
      </c>
      <c r="B204" s="13" t="s">
        <v>95</v>
      </c>
      <c r="C204" s="7">
        <v>35698</v>
      </c>
      <c r="D204" s="7">
        <v>30</v>
      </c>
      <c r="E204" s="13" t="s">
        <v>118</v>
      </c>
      <c r="F204" s="13" t="s">
        <v>102</v>
      </c>
      <c r="G204" s="7">
        <v>281959</v>
      </c>
      <c r="H204" s="164">
        <f>D204*(VLOOKUP(C204,'Price List'!$A$5:$D$12,4,FALSE))</f>
        <v>3810</v>
      </c>
      <c r="I204" s="164">
        <f>H204+(H204*$I$2)</f>
        <v>4572</v>
      </c>
    </row>
    <row r="205" spans="1:9" x14ac:dyDescent="0.25">
      <c r="A205" s="13" t="s">
        <v>94</v>
      </c>
      <c r="B205" s="13" t="s">
        <v>95</v>
      </c>
      <c r="C205" s="7">
        <v>35698</v>
      </c>
      <c r="D205" s="7">
        <v>33</v>
      </c>
      <c r="E205" s="13" t="s">
        <v>118</v>
      </c>
      <c r="F205" s="13" t="s">
        <v>103</v>
      </c>
      <c r="G205" s="7">
        <v>281960</v>
      </c>
      <c r="H205" s="164">
        <f>D205*(VLOOKUP(C205,'Price List'!$A$5:$D$12,4,FALSE))</f>
        <v>4191</v>
      </c>
      <c r="I205" s="164">
        <f>H205+(H205*$I$2)</f>
        <v>5029.2</v>
      </c>
    </row>
    <row r="206" spans="1:9" x14ac:dyDescent="0.25">
      <c r="A206" s="13" t="s">
        <v>94</v>
      </c>
      <c r="B206" s="13" t="s">
        <v>95</v>
      </c>
      <c r="C206" s="7">
        <v>35698</v>
      </c>
      <c r="D206" s="7">
        <v>48</v>
      </c>
      <c r="E206" s="13" t="s">
        <v>118</v>
      </c>
      <c r="F206" s="13" t="s">
        <v>104</v>
      </c>
      <c r="G206" s="7">
        <v>281961</v>
      </c>
      <c r="H206" s="164">
        <f>D206*(VLOOKUP(C206,'Price List'!$A$5:$D$12,4,FALSE))</f>
        <v>6096</v>
      </c>
      <c r="I206" s="164">
        <f>H206+(H206*$I$2)</f>
        <v>7315.2</v>
      </c>
    </row>
    <row r="207" spans="1:9" x14ac:dyDescent="0.25">
      <c r="A207" s="13" t="s">
        <v>105</v>
      </c>
      <c r="B207" s="13" t="s">
        <v>106</v>
      </c>
      <c r="C207" s="7">
        <v>28654</v>
      </c>
      <c r="D207" s="7">
        <v>19</v>
      </c>
      <c r="E207" s="13" t="s">
        <v>118</v>
      </c>
      <c r="F207" s="13" t="s">
        <v>97</v>
      </c>
      <c r="G207" s="7">
        <v>281914</v>
      </c>
      <c r="H207" s="164">
        <f>D207*(VLOOKUP(C207,'Price List'!$A$5:$D$12,4,FALSE))</f>
        <v>2356</v>
      </c>
      <c r="I207" s="164">
        <f>H207+(H207*$I$2)</f>
        <v>2827.2</v>
      </c>
    </row>
    <row r="208" spans="1:9" x14ac:dyDescent="0.25">
      <c r="A208" s="13" t="s">
        <v>105</v>
      </c>
      <c r="B208" s="13" t="s">
        <v>106</v>
      </c>
      <c r="C208" s="7">
        <v>28654</v>
      </c>
      <c r="D208" s="7">
        <v>22</v>
      </c>
      <c r="E208" s="13" t="s">
        <v>118</v>
      </c>
      <c r="F208" s="13" t="s">
        <v>98</v>
      </c>
      <c r="G208" s="7">
        <v>281915</v>
      </c>
      <c r="H208" s="164">
        <f>D208*(VLOOKUP(C208,'Price List'!$A$5:$D$12,4,FALSE))</f>
        <v>2728</v>
      </c>
      <c r="I208" s="164">
        <f>H208+(H208*$I$2)</f>
        <v>3273.6</v>
      </c>
    </row>
    <row r="209" spans="1:9" x14ac:dyDescent="0.25">
      <c r="A209" s="13" t="s">
        <v>105</v>
      </c>
      <c r="B209" s="13" t="s">
        <v>106</v>
      </c>
      <c r="C209" s="7">
        <v>28654</v>
      </c>
      <c r="D209" s="7">
        <v>19</v>
      </c>
      <c r="E209" s="13" t="s">
        <v>118</v>
      </c>
      <c r="F209" s="13" t="s">
        <v>99</v>
      </c>
      <c r="G209" s="7">
        <v>281916</v>
      </c>
      <c r="H209" s="164">
        <f>D209*(VLOOKUP(C209,'Price List'!$A$5:$D$12,4,FALSE))</f>
        <v>2356</v>
      </c>
      <c r="I209" s="164">
        <f>H209+(H209*$I$2)</f>
        <v>2827.2</v>
      </c>
    </row>
    <row r="210" spans="1:9" x14ac:dyDescent="0.25">
      <c r="A210" s="13" t="s">
        <v>105</v>
      </c>
      <c r="B210" s="13" t="s">
        <v>106</v>
      </c>
      <c r="C210" s="7">
        <v>28654</v>
      </c>
      <c r="D210" s="7">
        <v>8</v>
      </c>
      <c r="E210" s="13" t="s">
        <v>118</v>
      </c>
      <c r="F210" s="13" t="s">
        <v>100</v>
      </c>
      <c r="G210" s="7">
        <v>281917</v>
      </c>
      <c r="H210" s="164">
        <f>D210*(VLOOKUP(C210,'Price List'!$A$5:$D$12,4,FALSE))</f>
        <v>992</v>
      </c>
      <c r="I210" s="164">
        <f>H210+(H210*$I$2)</f>
        <v>1190.4000000000001</v>
      </c>
    </row>
    <row r="211" spans="1:9" x14ac:dyDescent="0.25">
      <c r="A211" s="13" t="s">
        <v>105</v>
      </c>
      <c r="B211" s="13" t="s">
        <v>106</v>
      </c>
      <c r="C211" s="7">
        <v>28654</v>
      </c>
      <c r="D211" s="7">
        <v>23</v>
      </c>
      <c r="E211" s="13" t="s">
        <v>118</v>
      </c>
      <c r="F211" s="13" t="s">
        <v>101</v>
      </c>
      <c r="G211" s="7">
        <v>281918</v>
      </c>
      <c r="H211" s="164">
        <f>D211*(VLOOKUP(C211,'Price List'!$A$5:$D$12,4,FALSE))</f>
        <v>2852</v>
      </c>
      <c r="I211" s="164">
        <f>H211+(H211*$I$2)</f>
        <v>3422.4</v>
      </c>
    </row>
    <row r="212" spans="1:9" x14ac:dyDescent="0.25">
      <c r="A212" s="13" t="s">
        <v>105</v>
      </c>
      <c r="B212" s="13" t="s">
        <v>106</v>
      </c>
      <c r="C212" s="7">
        <v>28654</v>
      </c>
      <c r="D212" s="7">
        <v>8</v>
      </c>
      <c r="E212" s="13" t="s">
        <v>118</v>
      </c>
      <c r="F212" s="13" t="s">
        <v>102</v>
      </c>
      <c r="G212" s="7">
        <v>281919</v>
      </c>
      <c r="H212" s="164">
        <f>D212*(VLOOKUP(C212,'Price List'!$A$5:$D$12,4,FALSE))</f>
        <v>992</v>
      </c>
      <c r="I212" s="164">
        <f>H212+(H212*$I$2)</f>
        <v>1190.4000000000001</v>
      </c>
    </row>
    <row r="213" spans="1:9" x14ac:dyDescent="0.25">
      <c r="A213" s="13" t="s">
        <v>105</v>
      </c>
      <c r="B213" s="13" t="s">
        <v>106</v>
      </c>
      <c r="C213" s="7">
        <v>28654</v>
      </c>
      <c r="D213" s="7">
        <v>21</v>
      </c>
      <c r="E213" s="13" t="s">
        <v>118</v>
      </c>
      <c r="F213" s="13" t="s">
        <v>103</v>
      </c>
      <c r="G213" s="7">
        <v>281920</v>
      </c>
      <c r="H213" s="164">
        <f>D213*(VLOOKUP(C213,'Price List'!$A$5:$D$12,4,FALSE))</f>
        <v>2604</v>
      </c>
      <c r="I213" s="164">
        <f>H213+(H213*$I$2)</f>
        <v>3124.8</v>
      </c>
    </row>
    <row r="214" spans="1:9" x14ac:dyDescent="0.25">
      <c r="A214" s="13" t="s">
        <v>105</v>
      </c>
      <c r="B214" s="13" t="s">
        <v>106</v>
      </c>
      <c r="C214" s="7">
        <v>28654</v>
      </c>
      <c r="D214" s="7">
        <v>19</v>
      </c>
      <c r="E214" s="13" t="s">
        <v>118</v>
      </c>
      <c r="F214" s="13" t="s">
        <v>104</v>
      </c>
      <c r="G214" s="7">
        <v>281921</v>
      </c>
      <c r="H214" s="164">
        <f>D214*(VLOOKUP(C214,'Price List'!$A$5:$D$12,4,FALSE))</f>
        <v>2356</v>
      </c>
      <c r="I214" s="164">
        <f>H214+(H214*$I$2)</f>
        <v>2827.2</v>
      </c>
    </row>
    <row r="215" spans="1:9" x14ac:dyDescent="0.25">
      <c r="A215" s="13" t="s">
        <v>107</v>
      </c>
      <c r="B215" s="13" t="s">
        <v>108</v>
      </c>
      <c r="C215" s="7">
        <v>28457</v>
      </c>
      <c r="D215" s="7">
        <v>35</v>
      </c>
      <c r="E215" s="13" t="s">
        <v>118</v>
      </c>
      <c r="F215" s="13" t="s">
        <v>97</v>
      </c>
      <c r="G215" s="7">
        <v>281922</v>
      </c>
      <c r="H215" s="164">
        <f>D215*(VLOOKUP(C215,'Price List'!$A$5:$D$12,4,FALSE))</f>
        <v>5775</v>
      </c>
      <c r="I215" s="164">
        <f>H215+(H215*$I$2)</f>
        <v>6930</v>
      </c>
    </row>
    <row r="216" spans="1:9" x14ac:dyDescent="0.25">
      <c r="A216" s="13" t="s">
        <v>107</v>
      </c>
      <c r="B216" s="13" t="s">
        <v>108</v>
      </c>
      <c r="C216" s="7">
        <v>28457</v>
      </c>
      <c r="D216" s="7">
        <v>38</v>
      </c>
      <c r="E216" s="13" t="s">
        <v>118</v>
      </c>
      <c r="F216" s="13" t="s">
        <v>98</v>
      </c>
      <c r="G216" s="7">
        <v>281923</v>
      </c>
      <c r="H216" s="164">
        <f>D216*(VLOOKUP(C216,'Price List'!$A$5:$D$12,4,FALSE))</f>
        <v>6270</v>
      </c>
      <c r="I216" s="164">
        <f>H216+(H216*$I$2)</f>
        <v>7524</v>
      </c>
    </row>
    <row r="217" spans="1:9" x14ac:dyDescent="0.25">
      <c r="A217" s="13" t="s">
        <v>107</v>
      </c>
      <c r="B217" s="13" t="s">
        <v>108</v>
      </c>
      <c r="C217" s="7">
        <v>28457</v>
      </c>
      <c r="D217" s="7">
        <v>29</v>
      </c>
      <c r="E217" s="13" t="s">
        <v>118</v>
      </c>
      <c r="F217" s="13" t="s">
        <v>99</v>
      </c>
      <c r="G217" s="7">
        <v>281924</v>
      </c>
      <c r="H217" s="164">
        <f>D217*(VLOOKUP(C217,'Price List'!$A$5:$D$12,4,FALSE))</f>
        <v>4785</v>
      </c>
      <c r="I217" s="164">
        <f>H217+(H217*$I$2)</f>
        <v>5742</v>
      </c>
    </row>
    <row r="218" spans="1:9" x14ac:dyDescent="0.25">
      <c r="A218" s="13" t="s">
        <v>107</v>
      </c>
      <c r="B218" s="13" t="s">
        <v>108</v>
      </c>
      <c r="C218" s="7">
        <v>28457</v>
      </c>
      <c r="D218" s="7">
        <v>17</v>
      </c>
      <c r="E218" s="13" t="s">
        <v>118</v>
      </c>
      <c r="F218" s="13" t="s">
        <v>100</v>
      </c>
      <c r="G218" s="7">
        <v>281925</v>
      </c>
      <c r="H218" s="164">
        <f>D218*(VLOOKUP(C218,'Price List'!$A$5:$D$12,4,FALSE))</f>
        <v>2805</v>
      </c>
      <c r="I218" s="164">
        <f>H218+(H218*$I$2)</f>
        <v>3366</v>
      </c>
    </row>
    <row r="219" spans="1:9" x14ac:dyDescent="0.25">
      <c r="A219" s="13" t="s">
        <v>107</v>
      </c>
      <c r="B219" s="13" t="s">
        <v>108</v>
      </c>
      <c r="C219" s="7">
        <v>28457</v>
      </c>
      <c r="D219" s="7">
        <v>46</v>
      </c>
      <c r="E219" s="13" t="s">
        <v>118</v>
      </c>
      <c r="F219" s="13" t="s">
        <v>101</v>
      </c>
      <c r="G219" s="7">
        <v>281926</v>
      </c>
      <c r="H219" s="164">
        <f>D219*(VLOOKUP(C219,'Price List'!$A$5:$D$12,4,FALSE))</f>
        <v>7590</v>
      </c>
      <c r="I219" s="164">
        <f>H219+(H219*$I$2)</f>
        <v>9108</v>
      </c>
    </row>
    <row r="220" spans="1:9" x14ac:dyDescent="0.25">
      <c r="A220" s="13" t="s">
        <v>107</v>
      </c>
      <c r="B220" s="13" t="s">
        <v>108</v>
      </c>
      <c r="C220" s="7">
        <v>28457</v>
      </c>
      <c r="D220" s="7">
        <v>15</v>
      </c>
      <c r="E220" s="13" t="s">
        <v>118</v>
      </c>
      <c r="F220" s="13" t="s">
        <v>102</v>
      </c>
      <c r="G220" s="7">
        <v>281927</v>
      </c>
      <c r="H220" s="164">
        <f>D220*(VLOOKUP(C220,'Price List'!$A$5:$D$12,4,FALSE))</f>
        <v>2475</v>
      </c>
      <c r="I220" s="164">
        <f>H220+(H220*$I$2)</f>
        <v>2970</v>
      </c>
    </row>
    <row r="221" spans="1:9" x14ac:dyDescent="0.25">
      <c r="A221" s="13" t="s">
        <v>107</v>
      </c>
      <c r="B221" s="13" t="s">
        <v>108</v>
      </c>
      <c r="C221" s="7">
        <v>28457</v>
      </c>
      <c r="D221" s="7">
        <v>20</v>
      </c>
      <c r="E221" s="13" t="s">
        <v>118</v>
      </c>
      <c r="F221" s="13" t="s">
        <v>103</v>
      </c>
      <c r="G221" s="7">
        <v>281928</v>
      </c>
      <c r="H221" s="164">
        <f>D221*(VLOOKUP(C221,'Price List'!$A$5:$D$12,4,FALSE))</f>
        <v>3300</v>
      </c>
      <c r="I221" s="164">
        <f>H221+(H221*$I$2)</f>
        <v>3960</v>
      </c>
    </row>
    <row r="222" spans="1:9" x14ac:dyDescent="0.25">
      <c r="A222" s="13" t="s">
        <v>107</v>
      </c>
      <c r="B222" s="13" t="s">
        <v>108</v>
      </c>
      <c r="C222" s="7">
        <v>28457</v>
      </c>
      <c r="D222" s="7">
        <v>43</v>
      </c>
      <c r="E222" s="13" t="s">
        <v>118</v>
      </c>
      <c r="F222" s="13" t="s">
        <v>104</v>
      </c>
      <c r="G222" s="7">
        <v>281929</v>
      </c>
      <c r="H222" s="164">
        <f>D222*(VLOOKUP(C222,'Price List'!$A$5:$D$12,4,FALSE))</f>
        <v>7095</v>
      </c>
      <c r="I222" s="164">
        <f>H222+(H222*$I$2)</f>
        <v>8514</v>
      </c>
    </row>
    <row r="223" spans="1:9" x14ac:dyDescent="0.25">
      <c r="A223" s="13" t="s">
        <v>109</v>
      </c>
      <c r="B223" s="13" t="s">
        <v>110</v>
      </c>
      <c r="C223" s="7">
        <v>28791</v>
      </c>
      <c r="D223" s="7">
        <v>15</v>
      </c>
      <c r="E223" s="13" t="s">
        <v>118</v>
      </c>
      <c r="F223" s="13" t="s">
        <v>97</v>
      </c>
      <c r="G223" s="7">
        <v>281938</v>
      </c>
      <c r="H223" s="164">
        <f>D223*(VLOOKUP(C223,'Price List'!$A$5:$D$12,4,FALSE))</f>
        <v>2040</v>
      </c>
      <c r="I223" s="164">
        <f>H223+(H223*$I$2)</f>
        <v>2448</v>
      </c>
    </row>
    <row r="224" spans="1:9" x14ac:dyDescent="0.25">
      <c r="A224" s="13" t="s">
        <v>109</v>
      </c>
      <c r="B224" s="13" t="s">
        <v>110</v>
      </c>
      <c r="C224" s="7">
        <v>28791</v>
      </c>
      <c r="D224" s="7">
        <v>24</v>
      </c>
      <c r="E224" s="13" t="s">
        <v>118</v>
      </c>
      <c r="F224" s="13" t="s">
        <v>98</v>
      </c>
      <c r="G224" s="7">
        <v>281939</v>
      </c>
      <c r="H224" s="164">
        <f>D224*(VLOOKUP(C224,'Price List'!$A$5:$D$12,4,FALSE))</f>
        <v>3264</v>
      </c>
      <c r="I224" s="164">
        <f>H224+(H224*$I$2)</f>
        <v>3916.8</v>
      </c>
    </row>
    <row r="225" spans="1:9" x14ac:dyDescent="0.25">
      <c r="A225" s="13" t="s">
        <v>109</v>
      </c>
      <c r="B225" s="13" t="s">
        <v>110</v>
      </c>
      <c r="C225" s="7">
        <v>28791</v>
      </c>
      <c r="D225" s="7">
        <v>44</v>
      </c>
      <c r="E225" s="13" t="s">
        <v>118</v>
      </c>
      <c r="F225" s="13" t="s">
        <v>99</v>
      </c>
      <c r="G225" s="7">
        <v>281940</v>
      </c>
      <c r="H225" s="164">
        <f>D225*(VLOOKUP(C225,'Price List'!$A$5:$D$12,4,FALSE))</f>
        <v>5984</v>
      </c>
      <c r="I225" s="164">
        <f>H225+(H225*$I$2)</f>
        <v>7180.8</v>
      </c>
    </row>
    <row r="226" spans="1:9" x14ac:dyDescent="0.25">
      <c r="A226" s="13" t="s">
        <v>109</v>
      </c>
      <c r="B226" s="13" t="s">
        <v>110</v>
      </c>
      <c r="C226" s="7">
        <v>28791</v>
      </c>
      <c r="D226" s="7">
        <v>18</v>
      </c>
      <c r="E226" s="13" t="s">
        <v>118</v>
      </c>
      <c r="F226" s="13" t="s">
        <v>100</v>
      </c>
      <c r="G226" s="7">
        <v>281941</v>
      </c>
      <c r="H226" s="164">
        <f>D226*(VLOOKUP(C226,'Price List'!$A$5:$D$12,4,FALSE))</f>
        <v>2448</v>
      </c>
      <c r="I226" s="164">
        <f>H226+(H226*$I$2)</f>
        <v>2937.6</v>
      </c>
    </row>
    <row r="227" spans="1:9" x14ac:dyDescent="0.25">
      <c r="A227" s="13" t="s">
        <v>109</v>
      </c>
      <c r="B227" s="13" t="s">
        <v>110</v>
      </c>
      <c r="C227" s="7">
        <v>28791</v>
      </c>
      <c r="D227" s="7">
        <v>8</v>
      </c>
      <c r="E227" s="13" t="s">
        <v>118</v>
      </c>
      <c r="F227" s="13" t="s">
        <v>101</v>
      </c>
      <c r="G227" s="7">
        <v>281942</v>
      </c>
      <c r="H227" s="164">
        <f>D227*(VLOOKUP(C227,'Price List'!$A$5:$D$12,4,FALSE))</f>
        <v>1088</v>
      </c>
      <c r="I227" s="164">
        <f>H227+(H227*$I$2)</f>
        <v>1305.5999999999999</v>
      </c>
    </row>
    <row r="228" spans="1:9" x14ac:dyDescent="0.25">
      <c r="A228" s="13" t="s">
        <v>109</v>
      </c>
      <c r="B228" s="13" t="s">
        <v>110</v>
      </c>
      <c r="C228" s="7">
        <v>28791</v>
      </c>
      <c r="D228" s="7">
        <v>18</v>
      </c>
      <c r="E228" s="13" t="s">
        <v>118</v>
      </c>
      <c r="F228" s="13" t="s">
        <v>102</v>
      </c>
      <c r="G228" s="7">
        <v>281943</v>
      </c>
      <c r="H228" s="164">
        <f>D228*(VLOOKUP(C228,'Price List'!$A$5:$D$12,4,FALSE))</f>
        <v>2448</v>
      </c>
      <c r="I228" s="164">
        <f>H228+(H228*$I$2)</f>
        <v>2937.6</v>
      </c>
    </row>
    <row r="229" spans="1:9" x14ac:dyDescent="0.25">
      <c r="A229" s="13" t="s">
        <v>109</v>
      </c>
      <c r="B229" s="13" t="s">
        <v>110</v>
      </c>
      <c r="C229" s="7">
        <v>28791</v>
      </c>
      <c r="D229" s="7">
        <v>44</v>
      </c>
      <c r="E229" s="13" t="s">
        <v>118</v>
      </c>
      <c r="F229" s="13" t="s">
        <v>103</v>
      </c>
      <c r="G229" s="7">
        <v>281944</v>
      </c>
      <c r="H229" s="164">
        <f>D229*(VLOOKUP(C229,'Price List'!$A$5:$D$12,4,FALSE))</f>
        <v>5984</v>
      </c>
      <c r="I229" s="164">
        <f>H229+(H229*$I$2)</f>
        <v>7180.8</v>
      </c>
    </row>
    <row r="230" spans="1:9" x14ac:dyDescent="0.25">
      <c r="A230" s="13" t="s">
        <v>109</v>
      </c>
      <c r="B230" s="13" t="s">
        <v>110</v>
      </c>
      <c r="C230" s="7">
        <v>28791</v>
      </c>
      <c r="D230" s="7">
        <v>17</v>
      </c>
      <c r="E230" s="13" t="s">
        <v>118</v>
      </c>
      <c r="F230" s="13" t="s">
        <v>104</v>
      </c>
      <c r="G230" s="7">
        <v>281945</v>
      </c>
      <c r="H230" s="164">
        <f>D230*(VLOOKUP(C230,'Price List'!$A$5:$D$12,4,FALSE))</f>
        <v>2312</v>
      </c>
      <c r="I230" s="164">
        <f>H230+(H230*$I$2)</f>
        <v>2774.4</v>
      </c>
    </row>
    <row r="231" spans="1:9" x14ac:dyDescent="0.25">
      <c r="A231" s="13" t="s">
        <v>94</v>
      </c>
      <c r="B231" s="13" t="s">
        <v>111</v>
      </c>
      <c r="C231" s="7">
        <v>26221</v>
      </c>
      <c r="D231" s="7">
        <v>18</v>
      </c>
      <c r="E231" s="13" t="s">
        <v>118</v>
      </c>
      <c r="F231" s="13" t="s">
        <v>97</v>
      </c>
      <c r="G231" s="7">
        <v>281906</v>
      </c>
      <c r="H231" s="164">
        <f>D231*(VLOOKUP(C231,'Price List'!$A$5:$D$12,4,FALSE))</f>
        <v>2610</v>
      </c>
      <c r="I231" s="164">
        <f>H231+(H231*$I$2)</f>
        <v>3132</v>
      </c>
    </row>
    <row r="232" spans="1:9" x14ac:dyDescent="0.25">
      <c r="A232" s="13" t="s">
        <v>94</v>
      </c>
      <c r="B232" s="13" t="s">
        <v>111</v>
      </c>
      <c r="C232" s="7">
        <v>26221</v>
      </c>
      <c r="D232" s="7">
        <v>12</v>
      </c>
      <c r="E232" s="13" t="s">
        <v>118</v>
      </c>
      <c r="F232" s="13" t="s">
        <v>98</v>
      </c>
      <c r="G232" s="7">
        <v>281907</v>
      </c>
      <c r="H232" s="164">
        <f>D232*(VLOOKUP(C232,'Price List'!$A$5:$D$12,4,FALSE))</f>
        <v>1740</v>
      </c>
      <c r="I232" s="164">
        <f>H232+(H232*$I$2)</f>
        <v>2088</v>
      </c>
    </row>
    <row r="233" spans="1:9" x14ac:dyDescent="0.25">
      <c r="A233" s="13" t="s">
        <v>94</v>
      </c>
      <c r="B233" s="13" t="s">
        <v>111</v>
      </c>
      <c r="C233" s="7">
        <v>26221</v>
      </c>
      <c r="D233" s="7">
        <v>11</v>
      </c>
      <c r="E233" s="13" t="s">
        <v>118</v>
      </c>
      <c r="F233" s="13" t="s">
        <v>99</v>
      </c>
      <c r="G233" s="7">
        <v>281908</v>
      </c>
      <c r="H233" s="164">
        <f>D233*(VLOOKUP(C233,'Price List'!$A$5:$D$12,4,FALSE))</f>
        <v>1595</v>
      </c>
      <c r="I233" s="164">
        <f>H233+(H233*$I$2)</f>
        <v>1914</v>
      </c>
    </row>
    <row r="234" spans="1:9" x14ac:dyDescent="0.25">
      <c r="A234" s="13" t="s">
        <v>94</v>
      </c>
      <c r="B234" s="13" t="s">
        <v>111</v>
      </c>
      <c r="C234" s="7">
        <v>26221</v>
      </c>
      <c r="D234" s="7">
        <v>22</v>
      </c>
      <c r="E234" s="13" t="s">
        <v>118</v>
      </c>
      <c r="F234" s="13" t="s">
        <v>100</v>
      </c>
      <c r="G234" s="7">
        <v>281909</v>
      </c>
      <c r="H234" s="164">
        <f>D234*(VLOOKUP(C234,'Price List'!$A$5:$D$12,4,FALSE))</f>
        <v>3190</v>
      </c>
      <c r="I234" s="164">
        <f>H234+(H234*$I$2)</f>
        <v>3828</v>
      </c>
    </row>
    <row r="235" spans="1:9" x14ac:dyDescent="0.25">
      <c r="A235" s="13" t="s">
        <v>94</v>
      </c>
      <c r="B235" s="13" t="s">
        <v>111</v>
      </c>
      <c r="C235" s="7">
        <v>26221</v>
      </c>
      <c r="D235" s="7">
        <v>7</v>
      </c>
      <c r="E235" s="13" t="s">
        <v>118</v>
      </c>
      <c r="F235" s="13" t="s">
        <v>101</v>
      </c>
      <c r="G235" s="7">
        <v>281910</v>
      </c>
      <c r="H235" s="164">
        <f>D235*(VLOOKUP(C235,'Price List'!$A$5:$D$12,4,FALSE))</f>
        <v>1015</v>
      </c>
      <c r="I235" s="164">
        <f>H235+(H235*$I$2)</f>
        <v>1218</v>
      </c>
    </row>
    <row r="236" spans="1:9" x14ac:dyDescent="0.25">
      <c r="A236" s="13" t="s">
        <v>94</v>
      </c>
      <c r="B236" s="13" t="s">
        <v>111</v>
      </c>
      <c r="C236" s="7">
        <v>26221</v>
      </c>
      <c r="D236" s="7">
        <v>10</v>
      </c>
      <c r="E236" s="13" t="s">
        <v>118</v>
      </c>
      <c r="F236" s="13" t="s">
        <v>102</v>
      </c>
      <c r="G236" s="7">
        <v>281911</v>
      </c>
      <c r="H236" s="164">
        <f>D236*(VLOOKUP(C236,'Price List'!$A$5:$D$12,4,FALSE))</f>
        <v>1450</v>
      </c>
      <c r="I236" s="164">
        <f>H236+(H236*$I$2)</f>
        <v>1740</v>
      </c>
    </row>
    <row r="237" spans="1:9" x14ac:dyDescent="0.25">
      <c r="A237" s="13" t="s">
        <v>94</v>
      </c>
      <c r="B237" s="13" t="s">
        <v>111</v>
      </c>
      <c r="C237" s="7">
        <v>26221</v>
      </c>
      <c r="D237" s="7">
        <v>45</v>
      </c>
      <c r="E237" s="13" t="s">
        <v>118</v>
      </c>
      <c r="F237" s="13" t="s">
        <v>103</v>
      </c>
      <c r="G237" s="7">
        <v>281912</v>
      </c>
      <c r="H237" s="164">
        <f>D237*(VLOOKUP(C237,'Price List'!$A$5:$D$12,4,FALSE))</f>
        <v>6525</v>
      </c>
      <c r="I237" s="164">
        <f>H237+(H237*$I$2)</f>
        <v>7830</v>
      </c>
    </row>
    <row r="238" spans="1:9" x14ac:dyDescent="0.25">
      <c r="A238" s="13" t="s">
        <v>94</v>
      </c>
      <c r="B238" s="13" t="s">
        <v>111</v>
      </c>
      <c r="C238" s="7">
        <v>26221</v>
      </c>
      <c r="D238" s="7">
        <v>8</v>
      </c>
      <c r="E238" s="13" t="s">
        <v>118</v>
      </c>
      <c r="F238" s="13" t="s">
        <v>104</v>
      </c>
      <c r="G238" s="7">
        <v>281913</v>
      </c>
      <c r="H238" s="164">
        <f>D238*(VLOOKUP(C238,'Price List'!$A$5:$D$12,4,FALSE))</f>
        <v>1160</v>
      </c>
      <c r="I238" s="164">
        <f>H238+(H238*$I$2)</f>
        <v>1392</v>
      </c>
    </row>
    <row r="239" spans="1:9" x14ac:dyDescent="0.25">
      <c r="A239" s="13" t="s">
        <v>105</v>
      </c>
      <c r="B239" s="13" t="s">
        <v>112</v>
      </c>
      <c r="C239" s="7">
        <v>27894</v>
      </c>
      <c r="D239" s="7">
        <v>43</v>
      </c>
      <c r="E239" s="13" t="s">
        <v>118</v>
      </c>
      <c r="F239" s="13" t="s">
        <v>97</v>
      </c>
      <c r="G239" s="7">
        <v>281962</v>
      </c>
      <c r="H239" s="164">
        <f>D239*(VLOOKUP(C239,'Price List'!$A$5:$D$12,4,FALSE))</f>
        <v>7740</v>
      </c>
      <c r="I239" s="164">
        <f>H239+(H239*$I$2)</f>
        <v>9288</v>
      </c>
    </row>
    <row r="240" spans="1:9" x14ac:dyDescent="0.25">
      <c r="A240" s="13" t="s">
        <v>105</v>
      </c>
      <c r="B240" s="13" t="s">
        <v>112</v>
      </c>
      <c r="C240" s="7">
        <v>27894</v>
      </c>
      <c r="D240" s="7">
        <v>33</v>
      </c>
      <c r="E240" s="13" t="s">
        <v>118</v>
      </c>
      <c r="F240" s="13" t="s">
        <v>98</v>
      </c>
      <c r="G240" s="7">
        <v>281963</v>
      </c>
      <c r="H240" s="164">
        <f>D240*(VLOOKUP(C240,'Price List'!$A$5:$D$12,4,FALSE))</f>
        <v>5940</v>
      </c>
      <c r="I240" s="164">
        <f>H240+(H240*$I$2)</f>
        <v>7128</v>
      </c>
    </row>
    <row r="241" spans="1:9" x14ac:dyDescent="0.25">
      <c r="A241" s="13" t="s">
        <v>105</v>
      </c>
      <c r="B241" s="13" t="s">
        <v>112</v>
      </c>
      <c r="C241" s="7">
        <v>27894</v>
      </c>
      <c r="D241" s="7">
        <v>27</v>
      </c>
      <c r="E241" s="13" t="s">
        <v>118</v>
      </c>
      <c r="F241" s="13" t="s">
        <v>99</v>
      </c>
      <c r="G241" s="7">
        <v>281964</v>
      </c>
      <c r="H241" s="164">
        <f>D241*(VLOOKUP(C241,'Price List'!$A$5:$D$12,4,FALSE))</f>
        <v>4860</v>
      </c>
      <c r="I241" s="164">
        <f>H241+(H241*$I$2)</f>
        <v>5832</v>
      </c>
    </row>
    <row r="242" spans="1:9" x14ac:dyDescent="0.25">
      <c r="A242" s="13" t="s">
        <v>105</v>
      </c>
      <c r="B242" s="13" t="s">
        <v>112</v>
      </c>
      <c r="C242" s="7">
        <v>27894</v>
      </c>
      <c r="D242" s="7">
        <v>5</v>
      </c>
      <c r="E242" s="13" t="s">
        <v>118</v>
      </c>
      <c r="F242" s="13" t="s">
        <v>100</v>
      </c>
      <c r="G242" s="7">
        <v>281965</v>
      </c>
      <c r="H242" s="164">
        <f>D242*(VLOOKUP(C242,'Price List'!$A$5:$D$12,4,FALSE))</f>
        <v>900</v>
      </c>
      <c r="I242" s="164">
        <f>H242+(H242*$I$2)</f>
        <v>1080</v>
      </c>
    </row>
    <row r="243" spans="1:9" x14ac:dyDescent="0.25">
      <c r="A243" s="13" t="s">
        <v>105</v>
      </c>
      <c r="B243" s="13" t="s">
        <v>112</v>
      </c>
      <c r="C243" s="7">
        <v>27894</v>
      </c>
      <c r="D243" s="7">
        <v>15</v>
      </c>
      <c r="E243" s="13" t="s">
        <v>118</v>
      </c>
      <c r="F243" s="13" t="s">
        <v>101</v>
      </c>
      <c r="G243" s="7">
        <v>281966</v>
      </c>
      <c r="H243" s="164">
        <f>D243*(VLOOKUP(C243,'Price List'!$A$5:$D$12,4,FALSE))</f>
        <v>2700</v>
      </c>
      <c r="I243" s="164">
        <f>H243+(H243*$I$2)</f>
        <v>3240</v>
      </c>
    </row>
    <row r="244" spans="1:9" x14ac:dyDescent="0.25">
      <c r="A244" s="13" t="s">
        <v>105</v>
      </c>
      <c r="B244" s="13" t="s">
        <v>112</v>
      </c>
      <c r="C244" s="7">
        <v>27894</v>
      </c>
      <c r="D244" s="7">
        <v>23</v>
      </c>
      <c r="E244" s="13" t="s">
        <v>118</v>
      </c>
      <c r="F244" s="13" t="s">
        <v>102</v>
      </c>
      <c r="G244" s="7">
        <v>281967</v>
      </c>
      <c r="H244" s="164">
        <f>D244*(VLOOKUP(C244,'Price List'!$A$5:$D$12,4,FALSE))</f>
        <v>4140</v>
      </c>
      <c r="I244" s="164">
        <f>H244+(H244*$I$2)</f>
        <v>4968</v>
      </c>
    </row>
    <row r="245" spans="1:9" x14ac:dyDescent="0.25">
      <c r="A245" s="13" t="s">
        <v>105</v>
      </c>
      <c r="B245" s="13" t="s">
        <v>112</v>
      </c>
      <c r="C245" s="7">
        <v>27894</v>
      </c>
      <c r="D245" s="7">
        <v>24</v>
      </c>
      <c r="E245" s="13" t="s">
        <v>118</v>
      </c>
      <c r="F245" s="13" t="s">
        <v>103</v>
      </c>
      <c r="G245" s="7">
        <v>281968</v>
      </c>
      <c r="H245" s="164">
        <f>D245*(VLOOKUP(C245,'Price List'!$A$5:$D$12,4,FALSE))</f>
        <v>4320</v>
      </c>
      <c r="I245" s="164">
        <f>H245+(H245*$I$2)</f>
        <v>5184</v>
      </c>
    </row>
    <row r="246" spans="1:9" x14ac:dyDescent="0.25">
      <c r="A246" s="13" t="s">
        <v>105</v>
      </c>
      <c r="B246" s="13" t="s">
        <v>112</v>
      </c>
      <c r="C246" s="7">
        <v>27894</v>
      </c>
      <c r="D246" s="7">
        <v>17</v>
      </c>
      <c r="E246" s="13" t="s">
        <v>118</v>
      </c>
      <c r="F246" s="13" t="s">
        <v>104</v>
      </c>
      <c r="G246" s="7">
        <v>281969</v>
      </c>
      <c r="H246" s="164">
        <f>D246*(VLOOKUP(C246,'Price List'!$A$5:$D$12,4,FALSE))</f>
        <v>3060</v>
      </c>
      <c r="I246" s="164">
        <f>H246+(H246*$I$2)</f>
        <v>3672</v>
      </c>
    </row>
    <row r="247" spans="1:9" x14ac:dyDescent="0.25">
      <c r="A247" s="13" t="s">
        <v>113</v>
      </c>
      <c r="B247" s="13" t="s">
        <v>114</v>
      </c>
      <c r="C247" s="7">
        <v>35789</v>
      </c>
      <c r="D247" s="7">
        <v>36</v>
      </c>
      <c r="E247" s="13" t="s">
        <v>118</v>
      </c>
      <c r="F247" s="13" t="s">
        <v>97</v>
      </c>
      <c r="G247" s="7">
        <v>281930</v>
      </c>
      <c r="H247" s="164">
        <f>D247*(VLOOKUP(C247,'Price List'!$A$5:$D$12,4,FALSE))</f>
        <v>7128</v>
      </c>
      <c r="I247" s="164">
        <f>H247+(H247*$I$2)</f>
        <v>8553.6</v>
      </c>
    </row>
    <row r="248" spans="1:9" x14ac:dyDescent="0.25">
      <c r="A248" s="13" t="s">
        <v>113</v>
      </c>
      <c r="B248" s="13" t="s">
        <v>114</v>
      </c>
      <c r="C248" s="7">
        <v>35789</v>
      </c>
      <c r="D248" s="7">
        <v>42</v>
      </c>
      <c r="E248" s="13" t="s">
        <v>118</v>
      </c>
      <c r="F248" s="13" t="s">
        <v>98</v>
      </c>
      <c r="G248" s="7">
        <v>281931</v>
      </c>
      <c r="H248" s="164">
        <f>D248*(VLOOKUP(C248,'Price List'!$A$5:$D$12,4,FALSE))</f>
        <v>8316</v>
      </c>
      <c r="I248" s="164">
        <f>H248+(H248*$I$2)</f>
        <v>9979.2000000000007</v>
      </c>
    </row>
    <row r="249" spans="1:9" x14ac:dyDescent="0.25">
      <c r="A249" s="13" t="s">
        <v>113</v>
      </c>
      <c r="B249" s="13" t="s">
        <v>114</v>
      </c>
      <c r="C249" s="7">
        <v>35789</v>
      </c>
      <c r="D249" s="7">
        <v>10</v>
      </c>
      <c r="E249" s="13" t="s">
        <v>118</v>
      </c>
      <c r="F249" s="13" t="s">
        <v>99</v>
      </c>
      <c r="G249" s="7">
        <v>281932</v>
      </c>
      <c r="H249" s="164">
        <f>D249*(VLOOKUP(C249,'Price List'!$A$5:$D$12,4,FALSE))</f>
        <v>1980</v>
      </c>
      <c r="I249" s="164">
        <f>H249+(H249*$I$2)</f>
        <v>2376</v>
      </c>
    </row>
    <row r="250" spans="1:9" x14ac:dyDescent="0.25">
      <c r="A250" s="13" t="s">
        <v>113</v>
      </c>
      <c r="B250" s="13" t="s">
        <v>114</v>
      </c>
      <c r="C250" s="7">
        <v>35789</v>
      </c>
      <c r="D250" s="7">
        <v>7</v>
      </c>
      <c r="E250" s="13" t="s">
        <v>118</v>
      </c>
      <c r="F250" s="13" t="s">
        <v>100</v>
      </c>
      <c r="G250" s="7">
        <v>281933</v>
      </c>
      <c r="H250" s="164">
        <f>D250*(VLOOKUP(C250,'Price List'!$A$5:$D$12,4,FALSE))</f>
        <v>1386</v>
      </c>
      <c r="I250" s="164">
        <f>H250+(H250*$I$2)</f>
        <v>1663.2</v>
      </c>
    </row>
    <row r="251" spans="1:9" x14ac:dyDescent="0.25">
      <c r="A251" s="13" t="s">
        <v>113</v>
      </c>
      <c r="B251" s="13" t="s">
        <v>114</v>
      </c>
      <c r="C251" s="7">
        <v>35789</v>
      </c>
      <c r="D251" s="7">
        <v>36</v>
      </c>
      <c r="E251" s="13" t="s">
        <v>118</v>
      </c>
      <c r="F251" s="13" t="s">
        <v>101</v>
      </c>
      <c r="G251" s="7">
        <v>281934</v>
      </c>
      <c r="H251" s="164">
        <f>D251*(VLOOKUP(C251,'Price List'!$A$5:$D$12,4,FALSE))</f>
        <v>7128</v>
      </c>
      <c r="I251" s="164">
        <f>H251+(H251*$I$2)</f>
        <v>8553.6</v>
      </c>
    </row>
    <row r="252" spans="1:9" x14ac:dyDescent="0.25">
      <c r="A252" s="13" t="s">
        <v>113</v>
      </c>
      <c r="B252" s="13" t="s">
        <v>114</v>
      </c>
      <c r="C252" s="7">
        <v>35789</v>
      </c>
      <c r="D252" s="7">
        <v>49</v>
      </c>
      <c r="E252" s="13" t="s">
        <v>118</v>
      </c>
      <c r="F252" s="13" t="s">
        <v>102</v>
      </c>
      <c r="G252" s="7">
        <v>281935</v>
      </c>
      <c r="H252" s="164">
        <f>D252*(VLOOKUP(C252,'Price List'!$A$5:$D$12,4,FALSE))</f>
        <v>9702</v>
      </c>
      <c r="I252" s="164">
        <f>H252+(H252*$I$2)</f>
        <v>11642.4</v>
      </c>
    </row>
    <row r="253" spans="1:9" x14ac:dyDescent="0.25">
      <c r="A253" s="13" t="s">
        <v>113</v>
      </c>
      <c r="B253" s="13" t="s">
        <v>114</v>
      </c>
      <c r="C253" s="7">
        <v>35789</v>
      </c>
      <c r="D253" s="7">
        <v>39</v>
      </c>
      <c r="E253" s="13" t="s">
        <v>118</v>
      </c>
      <c r="F253" s="13" t="s">
        <v>103</v>
      </c>
      <c r="G253" s="7">
        <v>281936</v>
      </c>
      <c r="H253" s="164">
        <f>D253*(VLOOKUP(C253,'Price List'!$A$5:$D$12,4,FALSE))</f>
        <v>7722</v>
      </c>
      <c r="I253" s="164">
        <f>H253+(H253*$I$2)</f>
        <v>9266.4</v>
      </c>
    </row>
    <row r="254" spans="1:9" x14ac:dyDescent="0.25">
      <c r="A254" s="13" t="s">
        <v>113</v>
      </c>
      <c r="B254" s="13" t="s">
        <v>114</v>
      </c>
      <c r="C254" s="7">
        <v>35789</v>
      </c>
      <c r="D254" s="7">
        <v>32</v>
      </c>
      <c r="E254" s="13" t="s">
        <v>118</v>
      </c>
      <c r="F254" s="13" t="s">
        <v>104</v>
      </c>
      <c r="G254" s="7">
        <v>281937</v>
      </c>
      <c r="H254" s="164">
        <f>D254*(VLOOKUP(C254,'Price List'!$A$5:$D$12,4,FALSE))</f>
        <v>6336</v>
      </c>
      <c r="I254" s="164">
        <f>H254+(H254*$I$2)</f>
        <v>7603.2</v>
      </c>
    </row>
    <row r="255" spans="1:9" x14ac:dyDescent="0.25">
      <c r="A255" s="13" t="s">
        <v>109</v>
      </c>
      <c r="B255" s="13" t="s">
        <v>115</v>
      </c>
      <c r="C255" s="7">
        <v>15874</v>
      </c>
      <c r="D255" s="7">
        <v>12</v>
      </c>
      <c r="E255" s="13" t="s">
        <v>118</v>
      </c>
      <c r="F255" s="13" t="s">
        <v>97</v>
      </c>
      <c r="G255" s="7">
        <v>281946</v>
      </c>
      <c r="H255" s="164">
        <f>D255*(VLOOKUP(C255,'Price List'!$A$5:$D$12,4,FALSE))</f>
        <v>1536</v>
      </c>
      <c r="I255" s="164">
        <f>H255+(H255*$I$2)</f>
        <v>1843.2</v>
      </c>
    </row>
    <row r="256" spans="1:9" x14ac:dyDescent="0.25">
      <c r="A256" s="13" t="s">
        <v>109</v>
      </c>
      <c r="B256" s="13" t="s">
        <v>115</v>
      </c>
      <c r="C256" s="7">
        <v>15874</v>
      </c>
      <c r="D256" s="7">
        <v>15</v>
      </c>
      <c r="E256" s="13" t="s">
        <v>118</v>
      </c>
      <c r="F256" s="13" t="s">
        <v>98</v>
      </c>
      <c r="G256" s="7">
        <v>281947</v>
      </c>
      <c r="H256" s="164">
        <f>D256*(VLOOKUP(C256,'Price List'!$A$5:$D$12,4,FALSE))</f>
        <v>1920</v>
      </c>
      <c r="I256" s="164">
        <f>H256+(H256*$I$2)</f>
        <v>2304</v>
      </c>
    </row>
    <row r="257" spans="1:9" x14ac:dyDescent="0.25">
      <c r="A257" s="13" t="s">
        <v>109</v>
      </c>
      <c r="B257" s="13" t="s">
        <v>115</v>
      </c>
      <c r="C257" s="7">
        <v>15874</v>
      </c>
      <c r="D257" s="7">
        <v>42</v>
      </c>
      <c r="E257" s="13" t="s">
        <v>118</v>
      </c>
      <c r="F257" s="13" t="s">
        <v>99</v>
      </c>
      <c r="G257" s="7">
        <v>281948</v>
      </c>
      <c r="H257" s="164">
        <f>D257*(VLOOKUP(C257,'Price List'!$A$5:$D$12,4,FALSE))</f>
        <v>5376</v>
      </c>
      <c r="I257" s="164">
        <f>H257+(H257*$I$2)</f>
        <v>6451.2</v>
      </c>
    </row>
    <row r="258" spans="1:9" x14ac:dyDescent="0.25">
      <c r="A258" s="13" t="s">
        <v>109</v>
      </c>
      <c r="B258" s="13" t="s">
        <v>115</v>
      </c>
      <c r="C258" s="7">
        <v>15874</v>
      </c>
      <c r="D258" s="7">
        <v>49</v>
      </c>
      <c r="E258" s="13" t="s">
        <v>118</v>
      </c>
      <c r="F258" s="13" t="s">
        <v>100</v>
      </c>
      <c r="G258" s="7">
        <v>281949</v>
      </c>
      <c r="H258" s="164">
        <f>D258*(VLOOKUP(C258,'Price List'!$A$5:$D$12,4,FALSE))</f>
        <v>6272</v>
      </c>
      <c r="I258" s="164">
        <f>H258+(H258*$I$2)</f>
        <v>7526.4</v>
      </c>
    </row>
    <row r="259" spans="1:9" x14ac:dyDescent="0.25">
      <c r="A259" s="13" t="s">
        <v>109</v>
      </c>
      <c r="B259" s="13" t="s">
        <v>115</v>
      </c>
      <c r="C259" s="7">
        <v>15874</v>
      </c>
      <c r="D259" s="7">
        <v>42</v>
      </c>
      <c r="E259" s="13" t="s">
        <v>118</v>
      </c>
      <c r="F259" s="13" t="s">
        <v>101</v>
      </c>
      <c r="G259" s="7">
        <v>281950</v>
      </c>
      <c r="H259" s="164">
        <f>D259*(VLOOKUP(C259,'Price List'!$A$5:$D$12,4,FALSE))</f>
        <v>5376</v>
      </c>
      <c r="I259" s="164">
        <f>H259+(H259*$I$2)</f>
        <v>6451.2</v>
      </c>
    </row>
    <row r="260" spans="1:9" x14ac:dyDescent="0.25">
      <c r="A260" s="13" t="s">
        <v>109</v>
      </c>
      <c r="B260" s="13" t="s">
        <v>115</v>
      </c>
      <c r="C260" s="7">
        <v>15874</v>
      </c>
      <c r="D260" s="7">
        <v>15</v>
      </c>
      <c r="E260" s="13" t="s">
        <v>118</v>
      </c>
      <c r="F260" s="13" t="s">
        <v>102</v>
      </c>
      <c r="G260" s="7">
        <v>281951</v>
      </c>
      <c r="H260" s="164">
        <f>D260*(VLOOKUP(C260,'Price List'!$A$5:$D$12,4,FALSE))</f>
        <v>1920</v>
      </c>
      <c r="I260" s="164">
        <f>H260+(H260*$I$2)</f>
        <v>2304</v>
      </c>
    </row>
    <row r="261" spans="1:9" x14ac:dyDescent="0.25">
      <c r="A261" s="13" t="s">
        <v>109</v>
      </c>
      <c r="B261" s="13" t="s">
        <v>115</v>
      </c>
      <c r="C261" s="7">
        <v>15874</v>
      </c>
      <c r="D261" s="7">
        <v>8</v>
      </c>
      <c r="E261" s="13" t="s">
        <v>118</v>
      </c>
      <c r="F261" s="13" t="s">
        <v>103</v>
      </c>
      <c r="G261" s="7">
        <v>281952</v>
      </c>
      <c r="H261" s="164">
        <f>D261*(VLOOKUP(C261,'Price List'!$A$5:$D$12,4,FALSE))</f>
        <v>1024</v>
      </c>
      <c r="I261" s="164">
        <f>H261+(H261*$I$2)</f>
        <v>1228.8</v>
      </c>
    </row>
    <row r="262" spans="1:9" x14ac:dyDescent="0.25">
      <c r="A262" s="13" t="s">
        <v>109</v>
      </c>
      <c r="B262" s="13" t="s">
        <v>115</v>
      </c>
      <c r="C262" s="7">
        <v>15874</v>
      </c>
      <c r="D262" s="7">
        <v>34</v>
      </c>
      <c r="E262" s="13" t="s">
        <v>118</v>
      </c>
      <c r="F262" s="13" t="s">
        <v>104</v>
      </c>
      <c r="G262" s="7">
        <v>281953</v>
      </c>
      <c r="H262" s="164">
        <f>D262*(VLOOKUP(C262,'Price List'!$A$5:$D$12,4,FALSE))</f>
        <v>4352</v>
      </c>
      <c r="I262" s="164">
        <f>H262+(H262*$I$2)</f>
        <v>5222.3999999999996</v>
      </c>
    </row>
    <row r="263" spans="1:9" x14ac:dyDescent="0.25">
      <c r="A263" s="13" t="s">
        <v>94</v>
      </c>
      <c r="B263" s="13" t="s">
        <v>95</v>
      </c>
      <c r="C263" s="7">
        <v>35698</v>
      </c>
      <c r="D263" s="7">
        <v>49</v>
      </c>
      <c r="E263" s="13" t="s">
        <v>119</v>
      </c>
      <c r="F263" s="13" t="s">
        <v>97</v>
      </c>
      <c r="G263" s="7">
        <v>282018</v>
      </c>
      <c r="H263" s="164">
        <f>D263*(VLOOKUP(C263,'Price List'!$A$5:$D$12,4,FALSE))</f>
        <v>6223</v>
      </c>
      <c r="I263" s="164">
        <f>H263+(H263*$I$2)</f>
        <v>7467.6</v>
      </c>
    </row>
    <row r="264" spans="1:9" x14ac:dyDescent="0.25">
      <c r="A264" s="13" t="s">
        <v>94</v>
      </c>
      <c r="B264" s="13" t="s">
        <v>95</v>
      </c>
      <c r="C264" s="7">
        <v>35698</v>
      </c>
      <c r="D264" s="7">
        <v>43</v>
      </c>
      <c r="E264" s="13" t="s">
        <v>119</v>
      </c>
      <c r="F264" s="13" t="s">
        <v>98</v>
      </c>
      <c r="G264" s="7">
        <v>282019</v>
      </c>
      <c r="H264" s="164">
        <f>D264*(VLOOKUP(C264,'Price List'!$A$5:$D$12,4,FALSE))</f>
        <v>5461</v>
      </c>
      <c r="I264" s="164">
        <f>H264+(H264*$I$2)</f>
        <v>6553.2</v>
      </c>
    </row>
    <row r="265" spans="1:9" x14ac:dyDescent="0.25">
      <c r="A265" s="13" t="s">
        <v>94</v>
      </c>
      <c r="B265" s="13" t="s">
        <v>95</v>
      </c>
      <c r="C265" s="7">
        <v>35698</v>
      </c>
      <c r="D265" s="7">
        <v>29</v>
      </c>
      <c r="E265" s="13" t="s">
        <v>119</v>
      </c>
      <c r="F265" s="13" t="s">
        <v>99</v>
      </c>
      <c r="G265" s="7">
        <v>282020</v>
      </c>
      <c r="H265" s="164">
        <f>D265*(VLOOKUP(C265,'Price List'!$A$5:$D$12,4,FALSE))</f>
        <v>3683</v>
      </c>
      <c r="I265" s="164">
        <f>H265+(H265*$I$2)</f>
        <v>4419.6000000000004</v>
      </c>
    </row>
    <row r="266" spans="1:9" x14ac:dyDescent="0.25">
      <c r="A266" s="13" t="s">
        <v>94</v>
      </c>
      <c r="B266" s="13" t="s">
        <v>95</v>
      </c>
      <c r="C266" s="7">
        <v>35698</v>
      </c>
      <c r="D266" s="7">
        <v>23</v>
      </c>
      <c r="E266" s="13" t="s">
        <v>119</v>
      </c>
      <c r="F266" s="13" t="s">
        <v>100</v>
      </c>
      <c r="G266" s="7">
        <v>282021</v>
      </c>
      <c r="H266" s="164">
        <f>D266*(VLOOKUP(C266,'Price List'!$A$5:$D$12,4,FALSE))</f>
        <v>2921</v>
      </c>
      <c r="I266" s="164">
        <f>H266+(H266*$I$2)</f>
        <v>3505.2</v>
      </c>
    </row>
    <row r="267" spans="1:9" x14ac:dyDescent="0.25">
      <c r="A267" s="13" t="s">
        <v>94</v>
      </c>
      <c r="B267" s="13" t="s">
        <v>95</v>
      </c>
      <c r="C267" s="7">
        <v>35698</v>
      </c>
      <c r="D267" s="7">
        <v>35</v>
      </c>
      <c r="E267" s="13" t="s">
        <v>119</v>
      </c>
      <c r="F267" s="13" t="s">
        <v>101</v>
      </c>
      <c r="G267" s="7">
        <v>282022</v>
      </c>
      <c r="H267" s="164">
        <f>D267*(VLOOKUP(C267,'Price List'!$A$5:$D$12,4,FALSE))</f>
        <v>4445</v>
      </c>
      <c r="I267" s="164">
        <f>H267+(H267*$I$2)</f>
        <v>5334</v>
      </c>
    </row>
    <row r="268" spans="1:9" x14ac:dyDescent="0.25">
      <c r="A268" s="13" t="s">
        <v>94</v>
      </c>
      <c r="B268" s="13" t="s">
        <v>95</v>
      </c>
      <c r="C268" s="7">
        <v>35698</v>
      </c>
      <c r="D268" s="7">
        <v>46</v>
      </c>
      <c r="E268" s="13" t="s">
        <v>119</v>
      </c>
      <c r="F268" s="13" t="s">
        <v>102</v>
      </c>
      <c r="G268" s="7">
        <v>282023</v>
      </c>
      <c r="H268" s="164">
        <f>D268*(VLOOKUP(C268,'Price List'!$A$5:$D$12,4,FALSE))</f>
        <v>5842</v>
      </c>
      <c r="I268" s="164">
        <f>H268+(H268*$I$2)</f>
        <v>7010.4</v>
      </c>
    </row>
    <row r="269" spans="1:9" x14ac:dyDescent="0.25">
      <c r="A269" s="13" t="s">
        <v>94</v>
      </c>
      <c r="B269" s="13" t="s">
        <v>95</v>
      </c>
      <c r="C269" s="7">
        <v>35698</v>
      </c>
      <c r="D269" s="7">
        <v>16</v>
      </c>
      <c r="E269" s="13" t="s">
        <v>119</v>
      </c>
      <c r="F269" s="13" t="s">
        <v>103</v>
      </c>
      <c r="G269" s="7">
        <v>282024</v>
      </c>
      <c r="H269" s="164">
        <f>D269*(VLOOKUP(C269,'Price List'!$A$5:$D$12,4,FALSE))</f>
        <v>2032</v>
      </c>
      <c r="I269" s="164">
        <f>H269+(H269*$I$2)</f>
        <v>2438.4</v>
      </c>
    </row>
    <row r="270" spans="1:9" x14ac:dyDescent="0.25">
      <c r="A270" s="13" t="s">
        <v>94</v>
      </c>
      <c r="B270" s="13" t="s">
        <v>95</v>
      </c>
      <c r="C270" s="7">
        <v>35698</v>
      </c>
      <c r="D270" s="7">
        <v>23</v>
      </c>
      <c r="E270" s="13" t="s">
        <v>119</v>
      </c>
      <c r="F270" s="13" t="s">
        <v>104</v>
      </c>
      <c r="G270" s="7">
        <v>282025</v>
      </c>
      <c r="H270" s="164">
        <f>D270*(VLOOKUP(C270,'Price List'!$A$5:$D$12,4,FALSE))</f>
        <v>2921</v>
      </c>
      <c r="I270" s="164">
        <f>H270+(H270*$I$2)</f>
        <v>3505.2</v>
      </c>
    </row>
    <row r="271" spans="1:9" x14ac:dyDescent="0.25">
      <c r="A271" s="13" t="s">
        <v>105</v>
      </c>
      <c r="B271" s="13" t="s">
        <v>106</v>
      </c>
      <c r="C271" s="7">
        <v>28654</v>
      </c>
      <c r="D271" s="7">
        <v>40</v>
      </c>
      <c r="E271" s="13" t="s">
        <v>119</v>
      </c>
      <c r="F271" s="13" t="s">
        <v>97</v>
      </c>
      <c r="G271" s="7">
        <v>281978</v>
      </c>
      <c r="H271" s="164">
        <f>D271*(VLOOKUP(C271,'Price List'!$A$5:$D$12,4,FALSE))</f>
        <v>4960</v>
      </c>
      <c r="I271" s="164">
        <f>H271+(H271*$I$2)</f>
        <v>5952</v>
      </c>
    </row>
    <row r="272" spans="1:9" x14ac:dyDescent="0.25">
      <c r="A272" s="13" t="s">
        <v>105</v>
      </c>
      <c r="B272" s="13" t="s">
        <v>106</v>
      </c>
      <c r="C272" s="7">
        <v>28654</v>
      </c>
      <c r="D272" s="7">
        <v>28</v>
      </c>
      <c r="E272" s="13" t="s">
        <v>119</v>
      </c>
      <c r="F272" s="13" t="s">
        <v>98</v>
      </c>
      <c r="G272" s="7">
        <v>281979</v>
      </c>
      <c r="H272" s="164">
        <f>D272*(VLOOKUP(C272,'Price List'!$A$5:$D$12,4,FALSE))</f>
        <v>3472</v>
      </c>
      <c r="I272" s="164">
        <f>H272+(H272*$I$2)</f>
        <v>4166.3999999999996</v>
      </c>
    </row>
    <row r="273" spans="1:9" x14ac:dyDescent="0.25">
      <c r="A273" s="13" t="s">
        <v>105</v>
      </c>
      <c r="B273" s="13" t="s">
        <v>106</v>
      </c>
      <c r="C273" s="7">
        <v>28654</v>
      </c>
      <c r="D273" s="7">
        <v>27</v>
      </c>
      <c r="E273" s="13" t="s">
        <v>119</v>
      </c>
      <c r="F273" s="13" t="s">
        <v>99</v>
      </c>
      <c r="G273" s="7">
        <v>281980</v>
      </c>
      <c r="H273" s="164">
        <f>D273*(VLOOKUP(C273,'Price List'!$A$5:$D$12,4,FALSE))</f>
        <v>3348</v>
      </c>
      <c r="I273" s="164">
        <f>H273+(H273*$I$2)</f>
        <v>4017.6</v>
      </c>
    </row>
    <row r="274" spans="1:9" x14ac:dyDescent="0.25">
      <c r="A274" s="13" t="s">
        <v>105</v>
      </c>
      <c r="B274" s="13" t="s">
        <v>106</v>
      </c>
      <c r="C274" s="7">
        <v>28654</v>
      </c>
      <c r="D274" s="7">
        <v>19</v>
      </c>
      <c r="E274" s="13" t="s">
        <v>119</v>
      </c>
      <c r="F274" s="13" t="s">
        <v>100</v>
      </c>
      <c r="G274" s="7">
        <v>281981</v>
      </c>
      <c r="H274" s="164">
        <f>D274*(VLOOKUP(C274,'Price List'!$A$5:$D$12,4,FALSE))</f>
        <v>2356</v>
      </c>
      <c r="I274" s="164">
        <f>H274+(H274*$I$2)</f>
        <v>2827.2</v>
      </c>
    </row>
    <row r="275" spans="1:9" x14ac:dyDescent="0.25">
      <c r="A275" s="13" t="s">
        <v>105</v>
      </c>
      <c r="B275" s="13" t="s">
        <v>106</v>
      </c>
      <c r="C275" s="7">
        <v>28654</v>
      </c>
      <c r="D275" s="7">
        <v>41</v>
      </c>
      <c r="E275" s="13" t="s">
        <v>119</v>
      </c>
      <c r="F275" s="13" t="s">
        <v>101</v>
      </c>
      <c r="G275" s="7">
        <v>281982</v>
      </c>
      <c r="H275" s="164">
        <f>D275*(VLOOKUP(C275,'Price List'!$A$5:$D$12,4,FALSE))</f>
        <v>5084</v>
      </c>
      <c r="I275" s="164">
        <f>H275+(H275*$I$2)</f>
        <v>6100.8</v>
      </c>
    </row>
    <row r="276" spans="1:9" x14ac:dyDescent="0.25">
      <c r="A276" s="13" t="s">
        <v>105</v>
      </c>
      <c r="B276" s="13" t="s">
        <v>106</v>
      </c>
      <c r="C276" s="7">
        <v>28654</v>
      </c>
      <c r="D276" s="7">
        <v>26</v>
      </c>
      <c r="E276" s="13" t="s">
        <v>119</v>
      </c>
      <c r="F276" s="13" t="s">
        <v>102</v>
      </c>
      <c r="G276" s="7">
        <v>281983</v>
      </c>
      <c r="H276" s="164">
        <f>D276*(VLOOKUP(C276,'Price List'!$A$5:$D$12,4,FALSE))</f>
        <v>3224</v>
      </c>
      <c r="I276" s="164">
        <f>H276+(H276*$I$2)</f>
        <v>3868.8</v>
      </c>
    </row>
    <row r="277" spans="1:9" x14ac:dyDescent="0.25">
      <c r="A277" s="13" t="s">
        <v>105</v>
      </c>
      <c r="B277" s="13" t="s">
        <v>106</v>
      </c>
      <c r="C277" s="7">
        <v>28654</v>
      </c>
      <c r="D277" s="7">
        <v>33</v>
      </c>
      <c r="E277" s="13" t="s">
        <v>119</v>
      </c>
      <c r="F277" s="13" t="s">
        <v>103</v>
      </c>
      <c r="G277" s="7">
        <v>281984</v>
      </c>
      <c r="H277" s="164">
        <f>D277*(VLOOKUP(C277,'Price List'!$A$5:$D$12,4,FALSE))</f>
        <v>4092</v>
      </c>
      <c r="I277" s="164">
        <f>H277+(H277*$I$2)</f>
        <v>4910.3999999999996</v>
      </c>
    </row>
    <row r="278" spans="1:9" x14ac:dyDescent="0.25">
      <c r="A278" s="13" t="s">
        <v>105</v>
      </c>
      <c r="B278" s="13" t="s">
        <v>106</v>
      </c>
      <c r="C278" s="7">
        <v>28654</v>
      </c>
      <c r="D278" s="7">
        <v>13</v>
      </c>
      <c r="E278" s="13" t="s">
        <v>119</v>
      </c>
      <c r="F278" s="13" t="s">
        <v>104</v>
      </c>
      <c r="G278" s="7">
        <v>281985</v>
      </c>
      <c r="H278" s="164">
        <f>D278*(VLOOKUP(C278,'Price List'!$A$5:$D$12,4,FALSE))</f>
        <v>1612</v>
      </c>
      <c r="I278" s="164">
        <f>H278+(H278*$I$2)</f>
        <v>1934.4</v>
      </c>
    </row>
    <row r="279" spans="1:9" x14ac:dyDescent="0.25">
      <c r="A279" s="13" t="s">
        <v>107</v>
      </c>
      <c r="B279" s="13" t="s">
        <v>108</v>
      </c>
      <c r="C279" s="7">
        <v>28457</v>
      </c>
      <c r="D279" s="7">
        <v>34</v>
      </c>
      <c r="E279" s="13" t="s">
        <v>119</v>
      </c>
      <c r="F279" s="13" t="s">
        <v>97</v>
      </c>
      <c r="G279" s="7">
        <v>281986</v>
      </c>
      <c r="H279" s="164">
        <f>D279*(VLOOKUP(C279,'Price List'!$A$5:$D$12,4,FALSE))</f>
        <v>5610</v>
      </c>
      <c r="I279" s="164">
        <f>H279+(H279*$I$2)</f>
        <v>6732</v>
      </c>
    </row>
    <row r="280" spans="1:9" x14ac:dyDescent="0.25">
      <c r="A280" s="13" t="s">
        <v>107</v>
      </c>
      <c r="B280" s="13" t="s">
        <v>108</v>
      </c>
      <c r="C280" s="7">
        <v>28457</v>
      </c>
      <c r="D280" s="7">
        <v>15</v>
      </c>
      <c r="E280" s="13" t="s">
        <v>119</v>
      </c>
      <c r="F280" s="13" t="s">
        <v>98</v>
      </c>
      <c r="G280" s="7">
        <v>281987</v>
      </c>
      <c r="H280" s="164">
        <f>D280*(VLOOKUP(C280,'Price List'!$A$5:$D$12,4,FALSE))</f>
        <v>2475</v>
      </c>
      <c r="I280" s="164">
        <f>H280+(H280*$I$2)</f>
        <v>2970</v>
      </c>
    </row>
    <row r="281" spans="1:9" x14ac:dyDescent="0.25">
      <c r="A281" s="13" t="s">
        <v>107</v>
      </c>
      <c r="B281" s="13" t="s">
        <v>108</v>
      </c>
      <c r="C281" s="7">
        <v>28457</v>
      </c>
      <c r="D281" s="7">
        <v>15</v>
      </c>
      <c r="E281" s="13" t="s">
        <v>119</v>
      </c>
      <c r="F281" s="13" t="s">
        <v>99</v>
      </c>
      <c r="G281" s="7">
        <v>281988</v>
      </c>
      <c r="H281" s="164">
        <f>D281*(VLOOKUP(C281,'Price List'!$A$5:$D$12,4,FALSE))</f>
        <v>2475</v>
      </c>
      <c r="I281" s="164">
        <f>H281+(H281*$I$2)</f>
        <v>2970</v>
      </c>
    </row>
    <row r="282" spans="1:9" x14ac:dyDescent="0.25">
      <c r="A282" s="13" t="s">
        <v>107</v>
      </c>
      <c r="B282" s="13" t="s">
        <v>108</v>
      </c>
      <c r="C282" s="7">
        <v>28457</v>
      </c>
      <c r="D282" s="7">
        <v>44</v>
      </c>
      <c r="E282" s="13" t="s">
        <v>119</v>
      </c>
      <c r="F282" s="13" t="s">
        <v>100</v>
      </c>
      <c r="G282" s="7">
        <v>281989</v>
      </c>
      <c r="H282" s="164">
        <f>D282*(VLOOKUP(C282,'Price List'!$A$5:$D$12,4,FALSE))</f>
        <v>7260</v>
      </c>
      <c r="I282" s="164">
        <f>H282+(H282*$I$2)</f>
        <v>8712</v>
      </c>
    </row>
    <row r="283" spans="1:9" x14ac:dyDescent="0.25">
      <c r="A283" s="13" t="s">
        <v>107</v>
      </c>
      <c r="B283" s="13" t="s">
        <v>108</v>
      </c>
      <c r="C283" s="7">
        <v>28457</v>
      </c>
      <c r="D283" s="7">
        <v>19</v>
      </c>
      <c r="E283" s="13" t="s">
        <v>119</v>
      </c>
      <c r="F283" s="13" t="s">
        <v>101</v>
      </c>
      <c r="G283" s="7">
        <v>281990</v>
      </c>
      <c r="H283" s="164">
        <f>D283*(VLOOKUP(C283,'Price List'!$A$5:$D$12,4,FALSE))</f>
        <v>3135</v>
      </c>
      <c r="I283" s="164">
        <f>H283+(H283*$I$2)</f>
        <v>3762</v>
      </c>
    </row>
    <row r="284" spans="1:9" x14ac:dyDescent="0.25">
      <c r="A284" s="13" t="s">
        <v>107</v>
      </c>
      <c r="B284" s="13" t="s">
        <v>108</v>
      </c>
      <c r="C284" s="7">
        <v>28457</v>
      </c>
      <c r="D284" s="7">
        <v>23</v>
      </c>
      <c r="E284" s="13" t="s">
        <v>119</v>
      </c>
      <c r="F284" s="13" t="s">
        <v>102</v>
      </c>
      <c r="G284" s="7">
        <v>281991</v>
      </c>
      <c r="H284" s="164">
        <f>D284*(VLOOKUP(C284,'Price List'!$A$5:$D$12,4,FALSE))</f>
        <v>3795</v>
      </c>
      <c r="I284" s="164">
        <f>H284+(H284*$I$2)</f>
        <v>4554</v>
      </c>
    </row>
    <row r="285" spans="1:9" x14ac:dyDescent="0.25">
      <c r="A285" s="13" t="s">
        <v>107</v>
      </c>
      <c r="B285" s="13" t="s">
        <v>108</v>
      </c>
      <c r="C285" s="7">
        <v>28457</v>
      </c>
      <c r="D285" s="7">
        <v>28</v>
      </c>
      <c r="E285" s="13" t="s">
        <v>119</v>
      </c>
      <c r="F285" s="13" t="s">
        <v>103</v>
      </c>
      <c r="G285" s="7">
        <v>281992</v>
      </c>
      <c r="H285" s="164">
        <f>D285*(VLOOKUP(C285,'Price List'!$A$5:$D$12,4,FALSE))</f>
        <v>4620</v>
      </c>
      <c r="I285" s="164">
        <f>H285+(H285*$I$2)</f>
        <v>5544</v>
      </c>
    </row>
    <row r="286" spans="1:9" x14ac:dyDescent="0.25">
      <c r="A286" s="13" t="s">
        <v>107</v>
      </c>
      <c r="B286" s="13" t="s">
        <v>108</v>
      </c>
      <c r="C286" s="7">
        <v>28457</v>
      </c>
      <c r="D286" s="7">
        <v>42</v>
      </c>
      <c r="E286" s="13" t="s">
        <v>119</v>
      </c>
      <c r="F286" s="13" t="s">
        <v>104</v>
      </c>
      <c r="G286" s="7">
        <v>281993</v>
      </c>
      <c r="H286" s="164">
        <f>D286*(VLOOKUP(C286,'Price List'!$A$5:$D$12,4,FALSE))</f>
        <v>6930</v>
      </c>
      <c r="I286" s="164">
        <f>H286+(H286*$I$2)</f>
        <v>8316</v>
      </c>
    </row>
    <row r="287" spans="1:9" x14ac:dyDescent="0.25">
      <c r="A287" s="13" t="s">
        <v>109</v>
      </c>
      <c r="B287" s="13" t="s">
        <v>110</v>
      </c>
      <c r="C287" s="7">
        <v>28791</v>
      </c>
      <c r="D287" s="7">
        <v>7</v>
      </c>
      <c r="E287" s="13" t="s">
        <v>119</v>
      </c>
      <c r="F287" s="13" t="s">
        <v>97</v>
      </c>
      <c r="G287" s="7">
        <v>282002</v>
      </c>
      <c r="H287" s="164">
        <f>D287*(VLOOKUP(C287,'Price List'!$A$5:$D$12,4,FALSE))</f>
        <v>952</v>
      </c>
      <c r="I287" s="164">
        <f>H287+(H287*$I$2)</f>
        <v>1142.4000000000001</v>
      </c>
    </row>
    <row r="288" spans="1:9" x14ac:dyDescent="0.25">
      <c r="A288" s="13" t="s">
        <v>109</v>
      </c>
      <c r="B288" s="13" t="s">
        <v>110</v>
      </c>
      <c r="C288" s="7">
        <v>28791</v>
      </c>
      <c r="D288" s="7">
        <v>21</v>
      </c>
      <c r="E288" s="13" t="s">
        <v>119</v>
      </c>
      <c r="F288" s="13" t="s">
        <v>98</v>
      </c>
      <c r="G288" s="7">
        <v>282003</v>
      </c>
      <c r="H288" s="164">
        <f>D288*(VLOOKUP(C288,'Price List'!$A$5:$D$12,4,FALSE))</f>
        <v>2856</v>
      </c>
      <c r="I288" s="164">
        <f>H288+(H288*$I$2)</f>
        <v>3427.2</v>
      </c>
    </row>
    <row r="289" spans="1:9" x14ac:dyDescent="0.25">
      <c r="A289" s="13" t="s">
        <v>109</v>
      </c>
      <c r="B289" s="13" t="s">
        <v>110</v>
      </c>
      <c r="C289" s="7">
        <v>28791</v>
      </c>
      <c r="D289" s="7">
        <v>45</v>
      </c>
      <c r="E289" s="13" t="s">
        <v>119</v>
      </c>
      <c r="F289" s="13" t="s">
        <v>99</v>
      </c>
      <c r="G289" s="7">
        <v>282004</v>
      </c>
      <c r="H289" s="164">
        <f>D289*(VLOOKUP(C289,'Price List'!$A$5:$D$12,4,FALSE))</f>
        <v>6120</v>
      </c>
      <c r="I289" s="164">
        <f>H289+(H289*$I$2)</f>
        <v>7344</v>
      </c>
    </row>
    <row r="290" spans="1:9" x14ac:dyDescent="0.25">
      <c r="A290" s="13" t="s">
        <v>109</v>
      </c>
      <c r="B290" s="13" t="s">
        <v>110</v>
      </c>
      <c r="C290" s="7">
        <v>28791</v>
      </c>
      <c r="D290" s="7">
        <v>30</v>
      </c>
      <c r="E290" s="13" t="s">
        <v>119</v>
      </c>
      <c r="F290" s="13" t="s">
        <v>100</v>
      </c>
      <c r="G290" s="7">
        <v>282005</v>
      </c>
      <c r="H290" s="164">
        <f>D290*(VLOOKUP(C290,'Price List'!$A$5:$D$12,4,FALSE))</f>
        <v>4080</v>
      </c>
      <c r="I290" s="164">
        <f>H290+(H290*$I$2)</f>
        <v>4896</v>
      </c>
    </row>
    <row r="291" spans="1:9" x14ac:dyDescent="0.25">
      <c r="A291" s="13" t="s">
        <v>109</v>
      </c>
      <c r="B291" s="13" t="s">
        <v>110</v>
      </c>
      <c r="C291" s="7">
        <v>28791</v>
      </c>
      <c r="D291" s="7">
        <v>34</v>
      </c>
      <c r="E291" s="13" t="s">
        <v>119</v>
      </c>
      <c r="F291" s="13" t="s">
        <v>101</v>
      </c>
      <c r="G291" s="7">
        <v>282006</v>
      </c>
      <c r="H291" s="164">
        <f>D291*(VLOOKUP(C291,'Price List'!$A$5:$D$12,4,FALSE))</f>
        <v>4624</v>
      </c>
      <c r="I291" s="164">
        <f>H291+(H291*$I$2)</f>
        <v>5548.8</v>
      </c>
    </row>
    <row r="292" spans="1:9" x14ac:dyDescent="0.25">
      <c r="A292" s="13" t="s">
        <v>109</v>
      </c>
      <c r="B292" s="13" t="s">
        <v>110</v>
      </c>
      <c r="C292" s="7">
        <v>28791</v>
      </c>
      <c r="D292" s="7">
        <v>11</v>
      </c>
      <c r="E292" s="13" t="s">
        <v>119</v>
      </c>
      <c r="F292" s="13" t="s">
        <v>102</v>
      </c>
      <c r="G292" s="7">
        <v>282007</v>
      </c>
      <c r="H292" s="164">
        <f>D292*(VLOOKUP(C292,'Price List'!$A$5:$D$12,4,FALSE))</f>
        <v>1496</v>
      </c>
      <c r="I292" s="164">
        <f>H292+(H292*$I$2)</f>
        <v>1795.2</v>
      </c>
    </row>
    <row r="293" spans="1:9" x14ac:dyDescent="0.25">
      <c r="A293" s="13" t="s">
        <v>109</v>
      </c>
      <c r="B293" s="13" t="s">
        <v>110</v>
      </c>
      <c r="C293" s="7">
        <v>28791</v>
      </c>
      <c r="D293" s="7">
        <v>41</v>
      </c>
      <c r="E293" s="13" t="s">
        <v>119</v>
      </c>
      <c r="F293" s="13" t="s">
        <v>103</v>
      </c>
      <c r="G293" s="7">
        <v>282008</v>
      </c>
      <c r="H293" s="164">
        <f>D293*(VLOOKUP(C293,'Price List'!$A$5:$D$12,4,FALSE))</f>
        <v>5576</v>
      </c>
      <c r="I293" s="164">
        <f>H293+(H293*$I$2)</f>
        <v>6691.2</v>
      </c>
    </row>
    <row r="294" spans="1:9" x14ac:dyDescent="0.25">
      <c r="A294" s="13" t="s">
        <v>109</v>
      </c>
      <c r="B294" s="13" t="s">
        <v>110</v>
      </c>
      <c r="C294" s="7">
        <v>28791</v>
      </c>
      <c r="D294" s="7">
        <v>47</v>
      </c>
      <c r="E294" s="13" t="s">
        <v>119</v>
      </c>
      <c r="F294" s="13" t="s">
        <v>104</v>
      </c>
      <c r="G294" s="7">
        <v>282009</v>
      </c>
      <c r="H294" s="164">
        <f>D294*(VLOOKUP(C294,'Price List'!$A$5:$D$12,4,FALSE))</f>
        <v>6392</v>
      </c>
      <c r="I294" s="164">
        <f>H294+(H294*$I$2)</f>
        <v>7670.4</v>
      </c>
    </row>
    <row r="295" spans="1:9" x14ac:dyDescent="0.25">
      <c r="A295" s="13" t="s">
        <v>94</v>
      </c>
      <c r="B295" s="13" t="s">
        <v>111</v>
      </c>
      <c r="C295" s="7">
        <v>26221</v>
      </c>
      <c r="D295" s="7">
        <v>30</v>
      </c>
      <c r="E295" s="13" t="s">
        <v>119</v>
      </c>
      <c r="F295" s="13" t="s">
        <v>97</v>
      </c>
      <c r="G295" s="7">
        <v>281970</v>
      </c>
      <c r="H295" s="164">
        <f>D295*(VLOOKUP(C295,'Price List'!$A$5:$D$12,4,FALSE))</f>
        <v>4350</v>
      </c>
      <c r="I295" s="164">
        <f>H295+(H295*$I$2)</f>
        <v>5220</v>
      </c>
    </row>
    <row r="296" spans="1:9" x14ac:dyDescent="0.25">
      <c r="A296" s="13" t="s">
        <v>94</v>
      </c>
      <c r="B296" s="13" t="s">
        <v>111</v>
      </c>
      <c r="C296" s="7">
        <v>26221</v>
      </c>
      <c r="D296" s="7">
        <v>31</v>
      </c>
      <c r="E296" s="13" t="s">
        <v>119</v>
      </c>
      <c r="F296" s="13" t="s">
        <v>98</v>
      </c>
      <c r="G296" s="7">
        <v>281971</v>
      </c>
      <c r="H296" s="164">
        <f>D296*(VLOOKUP(C296,'Price List'!$A$5:$D$12,4,FALSE))</f>
        <v>4495</v>
      </c>
      <c r="I296" s="164">
        <f>H296+(H296*$I$2)</f>
        <v>5394</v>
      </c>
    </row>
    <row r="297" spans="1:9" x14ac:dyDescent="0.25">
      <c r="A297" s="13" t="s">
        <v>94</v>
      </c>
      <c r="B297" s="13" t="s">
        <v>111</v>
      </c>
      <c r="C297" s="7">
        <v>26221</v>
      </c>
      <c r="D297" s="7">
        <v>11</v>
      </c>
      <c r="E297" s="13" t="s">
        <v>119</v>
      </c>
      <c r="F297" s="13" t="s">
        <v>99</v>
      </c>
      <c r="G297" s="7">
        <v>281972</v>
      </c>
      <c r="H297" s="164">
        <f>D297*(VLOOKUP(C297,'Price List'!$A$5:$D$12,4,FALSE))</f>
        <v>1595</v>
      </c>
      <c r="I297" s="164">
        <f>H297+(H297*$I$2)</f>
        <v>1914</v>
      </c>
    </row>
    <row r="298" spans="1:9" x14ac:dyDescent="0.25">
      <c r="A298" s="13" t="s">
        <v>94</v>
      </c>
      <c r="B298" s="13" t="s">
        <v>111</v>
      </c>
      <c r="C298" s="7">
        <v>26221</v>
      </c>
      <c r="D298" s="7">
        <v>13</v>
      </c>
      <c r="E298" s="13" t="s">
        <v>119</v>
      </c>
      <c r="F298" s="13" t="s">
        <v>100</v>
      </c>
      <c r="G298" s="7">
        <v>281973</v>
      </c>
      <c r="H298" s="164">
        <f>D298*(VLOOKUP(C298,'Price List'!$A$5:$D$12,4,FALSE))</f>
        <v>1885</v>
      </c>
      <c r="I298" s="164">
        <f>H298+(H298*$I$2)</f>
        <v>2262</v>
      </c>
    </row>
    <row r="299" spans="1:9" x14ac:dyDescent="0.25">
      <c r="A299" s="13" t="s">
        <v>94</v>
      </c>
      <c r="B299" s="13" t="s">
        <v>111</v>
      </c>
      <c r="C299" s="7">
        <v>26221</v>
      </c>
      <c r="D299" s="7">
        <v>16</v>
      </c>
      <c r="E299" s="13" t="s">
        <v>119</v>
      </c>
      <c r="F299" s="13" t="s">
        <v>101</v>
      </c>
      <c r="G299" s="7">
        <v>281974</v>
      </c>
      <c r="H299" s="164">
        <f>D299*(VLOOKUP(C299,'Price List'!$A$5:$D$12,4,FALSE))</f>
        <v>2320</v>
      </c>
      <c r="I299" s="164">
        <f>H299+(H299*$I$2)</f>
        <v>2784</v>
      </c>
    </row>
    <row r="300" spans="1:9" x14ac:dyDescent="0.25">
      <c r="A300" s="13" t="s">
        <v>94</v>
      </c>
      <c r="B300" s="13" t="s">
        <v>111</v>
      </c>
      <c r="C300" s="7">
        <v>26221</v>
      </c>
      <c r="D300" s="7">
        <v>48</v>
      </c>
      <c r="E300" s="13" t="s">
        <v>119</v>
      </c>
      <c r="F300" s="13" t="s">
        <v>102</v>
      </c>
      <c r="G300" s="7">
        <v>281975</v>
      </c>
      <c r="H300" s="164">
        <f>D300*(VLOOKUP(C300,'Price List'!$A$5:$D$12,4,FALSE))</f>
        <v>6960</v>
      </c>
      <c r="I300" s="164">
        <f>H300+(H300*$I$2)</f>
        <v>8352</v>
      </c>
    </row>
    <row r="301" spans="1:9" x14ac:dyDescent="0.25">
      <c r="A301" s="13" t="s">
        <v>94</v>
      </c>
      <c r="B301" s="13" t="s">
        <v>111</v>
      </c>
      <c r="C301" s="7">
        <v>26221</v>
      </c>
      <c r="D301" s="7">
        <v>7</v>
      </c>
      <c r="E301" s="13" t="s">
        <v>119</v>
      </c>
      <c r="F301" s="13" t="s">
        <v>103</v>
      </c>
      <c r="G301" s="7">
        <v>281976</v>
      </c>
      <c r="H301" s="164">
        <f>D301*(VLOOKUP(C301,'Price List'!$A$5:$D$12,4,FALSE))</f>
        <v>1015</v>
      </c>
      <c r="I301" s="164">
        <f>H301+(H301*$I$2)</f>
        <v>1218</v>
      </c>
    </row>
    <row r="302" spans="1:9" x14ac:dyDescent="0.25">
      <c r="A302" s="13" t="s">
        <v>94</v>
      </c>
      <c r="B302" s="13" t="s">
        <v>111</v>
      </c>
      <c r="C302" s="7">
        <v>26221</v>
      </c>
      <c r="D302" s="7">
        <v>10</v>
      </c>
      <c r="E302" s="13" t="s">
        <v>119</v>
      </c>
      <c r="F302" s="13" t="s">
        <v>104</v>
      </c>
      <c r="G302" s="7">
        <v>281977</v>
      </c>
      <c r="H302" s="164">
        <f>D302*(VLOOKUP(C302,'Price List'!$A$5:$D$12,4,FALSE))</f>
        <v>1450</v>
      </c>
      <c r="I302" s="164">
        <f>H302+(H302*$I$2)</f>
        <v>1740</v>
      </c>
    </row>
    <row r="303" spans="1:9" x14ac:dyDescent="0.25">
      <c r="A303" s="13" t="s">
        <v>105</v>
      </c>
      <c r="B303" s="13" t="s">
        <v>112</v>
      </c>
      <c r="C303" s="7">
        <v>27894</v>
      </c>
      <c r="D303" s="7">
        <v>5</v>
      </c>
      <c r="E303" s="13" t="s">
        <v>119</v>
      </c>
      <c r="F303" s="13" t="s">
        <v>97</v>
      </c>
      <c r="G303" s="7">
        <v>282026</v>
      </c>
      <c r="H303" s="164">
        <f>D303*(VLOOKUP(C303,'Price List'!$A$5:$D$12,4,FALSE))</f>
        <v>900</v>
      </c>
      <c r="I303" s="164">
        <f>H303+(H303*$I$2)</f>
        <v>1080</v>
      </c>
    </row>
    <row r="304" spans="1:9" x14ac:dyDescent="0.25">
      <c r="A304" s="13" t="s">
        <v>105</v>
      </c>
      <c r="B304" s="13" t="s">
        <v>112</v>
      </c>
      <c r="C304" s="7">
        <v>27894</v>
      </c>
      <c r="D304" s="7">
        <v>16</v>
      </c>
      <c r="E304" s="13" t="s">
        <v>119</v>
      </c>
      <c r="F304" s="13" t="s">
        <v>98</v>
      </c>
      <c r="G304" s="7">
        <v>282027</v>
      </c>
      <c r="H304" s="164">
        <f>D304*(VLOOKUP(C304,'Price List'!$A$5:$D$12,4,FALSE))</f>
        <v>2880</v>
      </c>
      <c r="I304" s="164">
        <f>H304+(H304*$I$2)</f>
        <v>3456</v>
      </c>
    </row>
    <row r="305" spans="1:9" x14ac:dyDescent="0.25">
      <c r="A305" s="13" t="s">
        <v>105</v>
      </c>
      <c r="B305" s="13" t="s">
        <v>112</v>
      </c>
      <c r="C305" s="7">
        <v>27894</v>
      </c>
      <c r="D305" s="7">
        <v>46</v>
      </c>
      <c r="E305" s="13" t="s">
        <v>119</v>
      </c>
      <c r="F305" s="13" t="s">
        <v>99</v>
      </c>
      <c r="G305" s="7">
        <v>282028</v>
      </c>
      <c r="H305" s="164">
        <f>D305*(VLOOKUP(C305,'Price List'!$A$5:$D$12,4,FALSE))</f>
        <v>8280</v>
      </c>
      <c r="I305" s="164">
        <f>H305+(H305*$I$2)</f>
        <v>9936</v>
      </c>
    </row>
    <row r="306" spans="1:9" x14ac:dyDescent="0.25">
      <c r="A306" s="13" t="s">
        <v>105</v>
      </c>
      <c r="B306" s="13" t="s">
        <v>112</v>
      </c>
      <c r="C306" s="7">
        <v>27894</v>
      </c>
      <c r="D306" s="7">
        <v>8</v>
      </c>
      <c r="E306" s="13" t="s">
        <v>119</v>
      </c>
      <c r="F306" s="13" t="s">
        <v>100</v>
      </c>
      <c r="G306" s="7">
        <v>282029</v>
      </c>
      <c r="H306" s="164">
        <f>D306*(VLOOKUP(C306,'Price List'!$A$5:$D$12,4,FALSE))</f>
        <v>1440</v>
      </c>
      <c r="I306" s="164">
        <f>H306+(H306*$I$2)</f>
        <v>1728</v>
      </c>
    </row>
    <row r="307" spans="1:9" x14ac:dyDescent="0.25">
      <c r="A307" s="13" t="s">
        <v>105</v>
      </c>
      <c r="B307" s="13" t="s">
        <v>112</v>
      </c>
      <c r="C307" s="7">
        <v>27894</v>
      </c>
      <c r="D307" s="7">
        <v>26</v>
      </c>
      <c r="E307" s="13" t="s">
        <v>119</v>
      </c>
      <c r="F307" s="13" t="s">
        <v>101</v>
      </c>
      <c r="G307" s="7">
        <v>282030</v>
      </c>
      <c r="H307" s="164">
        <f>D307*(VLOOKUP(C307,'Price List'!$A$5:$D$12,4,FALSE))</f>
        <v>4680</v>
      </c>
      <c r="I307" s="164">
        <f>H307+(H307*$I$2)</f>
        <v>5616</v>
      </c>
    </row>
    <row r="308" spans="1:9" x14ac:dyDescent="0.25">
      <c r="A308" s="13" t="s">
        <v>105</v>
      </c>
      <c r="B308" s="13" t="s">
        <v>112</v>
      </c>
      <c r="C308" s="7">
        <v>27894</v>
      </c>
      <c r="D308" s="7">
        <v>13</v>
      </c>
      <c r="E308" s="13" t="s">
        <v>119</v>
      </c>
      <c r="F308" s="13" t="s">
        <v>102</v>
      </c>
      <c r="G308" s="7">
        <v>282031</v>
      </c>
      <c r="H308" s="164">
        <f>D308*(VLOOKUP(C308,'Price List'!$A$5:$D$12,4,FALSE))</f>
        <v>2340</v>
      </c>
      <c r="I308" s="164">
        <f>H308+(H308*$I$2)</f>
        <v>2808</v>
      </c>
    </row>
    <row r="309" spans="1:9" x14ac:dyDescent="0.25">
      <c r="A309" s="13" t="s">
        <v>105</v>
      </c>
      <c r="B309" s="13" t="s">
        <v>112</v>
      </c>
      <c r="C309" s="7">
        <v>27894</v>
      </c>
      <c r="D309" s="7">
        <v>23</v>
      </c>
      <c r="E309" s="13" t="s">
        <v>119</v>
      </c>
      <c r="F309" s="13" t="s">
        <v>103</v>
      </c>
      <c r="G309" s="7">
        <v>282032</v>
      </c>
      <c r="H309" s="164">
        <f>D309*(VLOOKUP(C309,'Price List'!$A$5:$D$12,4,FALSE))</f>
        <v>4140</v>
      </c>
      <c r="I309" s="164">
        <f>H309+(H309*$I$2)</f>
        <v>4968</v>
      </c>
    </row>
    <row r="310" spans="1:9" x14ac:dyDescent="0.25">
      <c r="A310" s="13" t="s">
        <v>105</v>
      </c>
      <c r="B310" s="13" t="s">
        <v>112</v>
      </c>
      <c r="C310" s="7">
        <v>27894</v>
      </c>
      <c r="D310" s="7">
        <v>34</v>
      </c>
      <c r="E310" s="13" t="s">
        <v>119</v>
      </c>
      <c r="F310" s="13" t="s">
        <v>104</v>
      </c>
      <c r="G310" s="7">
        <v>282033</v>
      </c>
      <c r="H310" s="164">
        <f>D310*(VLOOKUP(C310,'Price List'!$A$5:$D$12,4,FALSE))</f>
        <v>6120</v>
      </c>
      <c r="I310" s="164">
        <f>H310+(H310*$I$2)</f>
        <v>7344</v>
      </c>
    </row>
    <row r="311" spans="1:9" x14ac:dyDescent="0.25">
      <c r="A311" s="13" t="s">
        <v>113</v>
      </c>
      <c r="B311" s="13" t="s">
        <v>114</v>
      </c>
      <c r="C311" s="7">
        <v>35789</v>
      </c>
      <c r="D311" s="7">
        <v>34</v>
      </c>
      <c r="E311" s="13" t="s">
        <v>119</v>
      </c>
      <c r="F311" s="13" t="s">
        <v>97</v>
      </c>
      <c r="G311" s="7">
        <v>281994</v>
      </c>
      <c r="H311" s="164">
        <f>D311*(VLOOKUP(C311,'Price List'!$A$5:$D$12,4,FALSE))</f>
        <v>6732</v>
      </c>
      <c r="I311" s="164">
        <f>H311+(H311*$I$2)</f>
        <v>8078.4</v>
      </c>
    </row>
    <row r="312" spans="1:9" x14ac:dyDescent="0.25">
      <c r="A312" s="13" t="s">
        <v>113</v>
      </c>
      <c r="B312" s="13" t="s">
        <v>114</v>
      </c>
      <c r="C312" s="7">
        <v>35789</v>
      </c>
      <c r="D312" s="7">
        <v>48</v>
      </c>
      <c r="E312" s="13" t="s">
        <v>119</v>
      </c>
      <c r="F312" s="13" t="s">
        <v>98</v>
      </c>
      <c r="G312" s="7">
        <v>281995</v>
      </c>
      <c r="H312" s="164">
        <f>D312*(VLOOKUP(C312,'Price List'!$A$5:$D$12,4,FALSE))</f>
        <v>9504</v>
      </c>
      <c r="I312" s="164">
        <f>H312+(H312*$I$2)</f>
        <v>11404.8</v>
      </c>
    </row>
    <row r="313" spans="1:9" x14ac:dyDescent="0.25">
      <c r="A313" s="13" t="s">
        <v>113</v>
      </c>
      <c r="B313" s="13" t="s">
        <v>114</v>
      </c>
      <c r="C313" s="7">
        <v>35789</v>
      </c>
      <c r="D313" s="7">
        <v>41</v>
      </c>
      <c r="E313" s="13" t="s">
        <v>119</v>
      </c>
      <c r="F313" s="13" t="s">
        <v>99</v>
      </c>
      <c r="G313" s="7">
        <v>281996</v>
      </c>
      <c r="H313" s="164">
        <f>D313*(VLOOKUP(C313,'Price List'!$A$5:$D$12,4,FALSE))</f>
        <v>8118</v>
      </c>
      <c r="I313" s="164">
        <f>H313+(H313*$I$2)</f>
        <v>9741.6</v>
      </c>
    </row>
    <row r="314" spans="1:9" x14ac:dyDescent="0.25">
      <c r="A314" s="13" t="s">
        <v>113</v>
      </c>
      <c r="B314" s="13" t="s">
        <v>114</v>
      </c>
      <c r="C314" s="7">
        <v>35789</v>
      </c>
      <c r="D314" s="7">
        <v>12</v>
      </c>
      <c r="E314" s="13" t="s">
        <v>119</v>
      </c>
      <c r="F314" s="13" t="s">
        <v>100</v>
      </c>
      <c r="G314" s="7">
        <v>281997</v>
      </c>
      <c r="H314" s="164">
        <f>D314*(VLOOKUP(C314,'Price List'!$A$5:$D$12,4,FALSE))</f>
        <v>2376</v>
      </c>
      <c r="I314" s="164">
        <f>H314+(H314*$I$2)</f>
        <v>2851.2</v>
      </c>
    </row>
    <row r="315" spans="1:9" x14ac:dyDescent="0.25">
      <c r="A315" s="13" t="s">
        <v>113</v>
      </c>
      <c r="B315" s="13" t="s">
        <v>114</v>
      </c>
      <c r="C315" s="7">
        <v>35789</v>
      </c>
      <c r="D315" s="7">
        <v>43</v>
      </c>
      <c r="E315" s="13" t="s">
        <v>119</v>
      </c>
      <c r="F315" s="13" t="s">
        <v>101</v>
      </c>
      <c r="G315" s="7">
        <v>281998</v>
      </c>
      <c r="H315" s="164">
        <f>D315*(VLOOKUP(C315,'Price List'!$A$5:$D$12,4,FALSE))</f>
        <v>8514</v>
      </c>
      <c r="I315" s="164">
        <f>H315+(H315*$I$2)</f>
        <v>10216.799999999999</v>
      </c>
    </row>
    <row r="316" spans="1:9" x14ac:dyDescent="0.25">
      <c r="A316" s="13" t="s">
        <v>113</v>
      </c>
      <c r="B316" s="13" t="s">
        <v>114</v>
      </c>
      <c r="C316" s="7">
        <v>35789</v>
      </c>
      <c r="D316" s="7">
        <v>24</v>
      </c>
      <c r="E316" s="13" t="s">
        <v>119</v>
      </c>
      <c r="F316" s="13" t="s">
        <v>102</v>
      </c>
      <c r="G316" s="7">
        <v>281999</v>
      </c>
      <c r="H316" s="164">
        <f>D316*(VLOOKUP(C316,'Price List'!$A$5:$D$12,4,FALSE))</f>
        <v>4752</v>
      </c>
      <c r="I316" s="164">
        <f>H316+(H316*$I$2)</f>
        <v>5702.4</v>
      </c>
    </row>
    <row r="317" spans="1:9" x14ac:dyDescent="0.25">
      <c r="A317" s="13" t="s">
        <v>113</v>
      </c>
      <c r="B317" s="13" t="s">
        <v>114</v>
      </c>
      <c r="C317" s="7">
        <v>35789</v>
      </c>
      <c r="D317" s="7">
        <v>17</v>
      </c>
      <c r="E317" s="13" t="s">
        <v>119</v>
      </c>
      <c r="F317" s="13" t="s">
        <v>103</v>
      </c>
      <c r="G317" s="7">
        <v>282000</v>
      </c>
      <c r="H317" s="164">
        <f>D317*(VLOOKUP(C317,'Price List'!$A$5:$D$12,4,FALSE))</f>
        <v>3366</v>
      </c>
      <c r="I317" s="164">
        <f>H317+(H317*$I$2)</f>
        <v>4039.2</v>
      </c>
    </row>
    <row r="318" spans="1:9" x14ac:dyDescent="0.25">
      <c r="A318" s="13" t="s">
        <v>113</v>
      </c>
      <c r="B318" s="13" t="s">
        <v>114</v>
      </c>
      <c r="C318" s="7">
        <v>35789</v>
      </c>
      <c r="D318" s="7">
        <v>9</v>
      </c>
      <c r="E318" s="13" t="s">
        <v>119</v>
      </c>
      <c r="F318" s="13" t="s">
        <v>104</v>
      </c>
      <c r="G318" s="7">
        <v>282001</v>
      </c>
      <c r="H318" s="164">
        <f>D318*(VLOOKUP(C318,'Price List'!$A$5:$D$12,4,FALSE))</f>
        <v>1782</v>
      </c>
      <c r="I318" s="164">
        <f>H318+(H318*$I$2)</f>
        <v>2138.4</v>
      </c>
    </row>
    <row r="319" spans="1:9" x14ac:dyDescent="0.25">
      <c r="A319" s="13" t="s">
        <v>109</v>
      </c>
      <c r="B319" s="13" t="s">
        <v>115</v>
      </c>
      <c r="C319" s="7">
        <v>15874</v>
      </c>
      <c r="D319" s="7">
        <v>14</v>
      </c>
      <c r="E319" s="13" t="s">
        <v>119</v>
      </c>
      <c r="F319" s="13" t="s">
        <v>97</v>
      </c>
      <c r="G319" s="7">
        <v>282010</v>
      </c>
      <c r="H319" s="164">
        <f>D319*(VLOOKUP(C319,'Price List'!$A$5:$D$12,4,FALSE))</f>
        <v>1792</v>
      </c>
      <c r="I319" s="164">
        <f>H319+(H319*$I$2)</f>
        <v>2150.4</v>
      </c>
    </row>
    <row r="320" spans="1:9" x14ac:dyDescent="0.25">
      <c r="A320" s="13" t="s">
        <v>109</v>
      </c>
      <c r="B320" s="13" t="s">
        <v>115</v>
      </c>
      <c r="C320" s="7">
        <v>15874</v>
      </c>
      <c r="D320" s="7">
        <v>21</v>
      </c>
      <c r="E320" s="13" t="s">
        <v>119</v>
      </c>
      <c r="F320" s="13" t="s">
        <v>98</v>
      </c>
      <c r="G320" s="7">
        <v>282011</v>
      </c>
      <c r="H320" s="164">
        <f>D320*(VLOOKUP(C320,'Price List'!$A$5:$D$12,4,FALSE))</f>
        <v>2688</v>
      </c>
      <c r="I320" s="164">
        <f>H320+(H320*$I$2)</f>
        <v>3225.6</v>
      </c>
    </row>
    <row r="321" spans="1:9" x14ac:dyDescent="0.25">
      <c r="A321" s="13" t="s">
        <v>109</v>
      </c>
      <c r="B321" s="13" t="s">
        <v>115</v>
      </c>
      <c r="C321" s="7">
        <v>15874</v>
      </c>
      <c r="D321" s="7">
        <v>13</v>
      </c>
      <c r="E321" s="13" t="s">
        <v>119</v>
      </c>
      <c r="F321" s="13" t="s">
        <v>99</v>
      </c>
      <c r="G321" s="7">
        <v>282012</v>
      </c>
      <c r="H321" s="164">
        <f>D321*(VLOOKUP(C321,'Price List'!$A$5:$D$12,4,FALSE))</f>
        <v>1664</v>
      </c>
      <c r="I321" s="164">
        <f>H321+(H321*$I$2)</f>
        <v>1996.8</v>
      </c>
    </row>
    <row r="322" spans="1:9" x14ac:dyDescent="0.25">
      <c r="A322" s="13" t="s">
        <v>109</v>
      </c>
      <c r="B322" s="13" t="s">
        <v>115</v>
      </c>
      <c r="C322" s="7">
        <v>15874</v>
      </c>
      <c r="D322" s="7">
        <v>39</v>
      </c>
      <c r="E322" s="13" t="s">
        <v>119</v>
      </c>
      <c r="F322" s="13" t="s">
        <v>100</v>
      </c>
      <c r="G322" s="7">
        <v>282013</v>
      </c>
      <c r="H322" s="164">
        <f>D322*(VLOOKUP(C322,'Price List'!$A$5:$D$12,4,FALSE))</f>
        <v>4992</v>
      </c>
      <c r="I322" s="164">
        <f>H322+(H322*$I$2)</f>
        <v>5990.4</v>
      </c>
    </row>
    <row r="323" spans="1:9" x14ac:dyDescent="0.25">
      <c r="A323" s="13" t="s">
        <v>109</v>
      </c>
      <c r="B323" s="13" t="s">
        <v>115</v>
      </c>
      <c r="C323" s="7">
        <v>15874</v>
      </c>
      <c r="D323" s="7">
        <v>13</v>
      </c>
      <c r="E323" s="13" t="s">
        <v>119</v>
      </c>
      <c r="F323" s="13" t="s">
        <v>101</v>
      </c>
      <c r="G323" s="7">
        <v>282014</v>
      </c>
      <c r="H323" s="164">
        <f>D323*(VLOOKUP(C323,'Price List'!$A$5:$D$12,4,FALSE))</f>
        <v>1664</v>
      </c>
      <c r="I323" s="164">
        <f>H323+(H323*$I$2)</f>
        <v>1996.8</v>
      </c>
    </row>
    <row r="324" spans="1:9" x14ac:dyDescent="0.25">
      <c r="A324" s="13" t="s">
        <v>109</v>
      </c>
      <c r="B324" s="13" t="s">
        <v>115</v>
      </c>
      <c r="C324" s="7">
        <v>15874</v>
      </c>
      <c r="D324" s="7">
        <v>46</v>
      </c>
      <c r="E324" s="13" t="s">
        <v>119</v>
      </c>
      <c r="F324" s="13" t="s">
        <v>102</v>
      </c>
      <c r="G324" s="7">
        <v>282015</v>
      </c>
      <c r="H324" s="164">
        <f>D324*(VLOOKUP(C324,'Price List'!$A$5:$D$12,4,FALSE))</f>
        <v>5888</v>
      </c>
      <c r="I324" s="164">
        <f>H324+(H324*$I$2)</f>
        <v>7065.6</v>
      </c>
    </row>
    <row r="325" spans="1:9" x14ac:dyDescent="0.25">
      <c r="A325" s="13" t="s">
        <v>109</v>
      </c>
      <c r="B325" s="13" t="s">
        <v>115</v>
      </c>
      <c r="C325" s="7">
        <v>15874</v>
      </c>
      <c r="D325" s="7">
        <v>33</v>
      </c>
      <c r="E325" s="13" t="s">
        <v>119</v>
      </c>
      <c r="F325" s="13" t="s">
        <v>103</v>
      </c>
      <c r="G325" s="7">
        <v>282016</v>
      </c>
      <c r="H325" s="164">
        <f>D325*(VLOOKUP(C325,'Price List'!$A$5:$D$12,4,FALSE))</f>
        <v>4224</v>
      </c>
      <c r="I325" s="164">
        <f>H325+(H325*$I$2)</f>
        <v>5068.8</v>
      </c>
    </row>
    <row r="326" spans="1:9" x14ac:dyDescent="0.25">
      <c r="A326" s="13" t="s">
        <v>109</v>
      </c>
      <c r="B326" s="13" t="s">
        <v>115</v>
      </c>
      <c r="C326" s="7">
        <v>15874</v>
      </c>
      <c r="D326" s="7">
        <v>32</v>
      </c>
      <c r="E326" s="13" t="s">
        <v>119</v>
      </c>
      <c r="F326" s="13" t="s">
        <v>104</v>
      </c>
      <c r="G326" s="7">
        <v>282017</v>
      </c>
      <c r="H326" s="164">
        <f>D326*(VLOOKUP(C326,'Price List'!$A$5:$D$12,4,FALSE))</f>
        <v>4096</v>
      </c>
      <c r="I326" s="164">
        <f>H326+(H326*$I$2)</f>
        <v>4915.2</v>
      </c>
    </row>
    <row r="327" spans="1:9" x14ac:dyDescent="0.25">
      <c r="A327" s="13" t="s">
        <v>94</v>
      </c>
      <c r="B327" s="13" t="s">
        <v>95</v>
      </c>
      <c r="C327" s="7">
        <v>35698</v>
      </c>
      <c r="D327" s="7">
        <v>27</v>
      </c>
      <c r="E327" s="13" t="s">
        <v>120</v>
      </c>
      <c r="F327" s="13" t="s">
        <v>97</v>
      </c>
      <c r="G327" s="7">
        <v>282082</v>
      </c>
      <c r="H327" s="164">
        <f>D327*(VLOOKUP(C327,'Price List'!$A$5:$D$12,4,FALSE))</f>
        <v>3429</v>
      </c>
      <c r="I327" s="164">
        <f>H327+(H327*$I$2)</f>
        <v>4114.8</v>
      </c>
    </row>
    <row r="328" spans="1:9" x14ac:dyDescent="0.25">
      <c r="A328" s="13" t="s">
        <v>94</v>
      </c>
      <c r="B328" s="13" t="s">
        <v>95</v>
      </c>
      <c r="C328" s="7">
        <v>35698</v>
      </c>
      <c r="D328" s="7">
        <v>48</v>
      </c>
      <c r="E328" s="13" t="s">
        <v>120</v>
      </c>
      <c r="F328" s="13" t="s">
        <v>98</v>
      </c>
      <c r="G328" s="7">
        <v>282083</v>
      </c>
      <c r="H328" s="164">
        <f>D328*(VLOOKUP(C328,'Price List'!$A$5:$D$12,4,FALSE))</f>
        <v>6096</v>
      </c>
      <c r="I328" s="164">
        <f>H328+(H328*$I$2)</f>
        <v>7315.2</v>
      </c>
    </row>
    <row r="329" spans="1:9" x14ac:dyDescent="0.25">
      <c r="A329" s="13" t="s">
        <v>94</v>
      </c>
      <c r="B329" s="13" t="s">
        <v>95</v>
      </c>
      <c r="C329" s="7">
        <v>35698</v>
      </c>
      <c r="D329" s="7">
        <v>48</v>
      </c>
      <c r="E329" s="13" t="s">
        <v>120</v>
      </c>
      <c r="F329" s="13" t="s">
        <v>99</v>
      </c>
      <c r="G329" s="7">
        <v>282084</v>
      </c>
      <c r="H329" s="164">
        <f>D329*(VLOOKUP(C329,'Price List'!$A$5:$D$12,4,FALSE))</f>
        <v>6096</v>
      </c>
      <c r="I329" s="164">
        <f>H329+(H329*$I$2)</f>
        <v>7315.2</v>
      </c>
    </row>
    <row r="330" spans="1:9" x14ac:dyDescent="0.25">
      <c r="A330" s="13" t="s">
        <v>94</v>
      </c>
      <c r="B330" s="13" t="s">
        <v>95</v>
      </c>
      <c r="C330" s="7">
        <v>35698</v>
      </c>
      <c r="D330" s="7">
        <v>39</v>
      </c>
      <c r="E330" s="13" t="s">
        <v>120</v>
      </c>
      <c r="F330" s="13" t="s">
        <v>100</v>
      </c>
      <c r="G330" s="7">
        <v>282085</v>
      </c>
      <c r="H330" s="164">
        <f>D330*(VLOOKUP(C330,'Price List'!$A$5:$D$12,4,FALSE))</f>
        <v>4953</v>
      </c>
      <c r="I330" s="164">
        <f>H330+(H330*$I$2)</f>
        <v>5943.6</v>
      </c>
    </row>
    <row r="331" spans="1:9" x14ac:dyDescent="0.25">
      <c r="A331" s="13" t="s">
        <v>94</v>
      </c>
      <c r="B331" s="13" t="s">
        <v>95</v>
      </c>
      <c r="C331" s="7">
        <v>35698</v>
      </c>
      <c r="D331" s="7">
        <v>36</v>
      </c>
      <c r="E331" s="13" t="s">
        <v>120</v>
      </c>
      <c r="F331" s="13" t="s">
        <v>101</v>
      </c>
      <c r="G331" s="7">
        <v>282086</v>
      </c>
      <c r="H331" s="164">
        <f>D331*(VLOOKUP(C331,'Price List'!$A$5:$D$12,4,FALSE))</f>
        <v>4572</v>
      </c>
      <c r="I331" s="164">
        <f>H331+(H331*$I$2)</f>
        <v>5486.4</v>
      </c>
    </row>
    <row r="332" spans="1:9" x14ac:dyDescent="0.25">
      <c r="A332" s="13" t="s">
        <v>94</v>
      </c>
      <c r="B332" s="13" t="s">
        <v>95</v>
      </c>
      <c r="C332" s="7">
        <v>35698</v>
      </c>
      <c r="D332" s="7">
        <v>36</v>
      </c>
      <c r="E332" s="13" t="s">
        <v>120</v>
      </c>
      <c r="F332" s="13" t="s">
        <v>102</v>
      </c>
      <c r="G332" s="7">
        <v>282087</v>
      </c>
      <c r="H332" s="164">
        <f>D332*(VLOOKUP(C332,'Price List'!$A$5:$D$12,4,FALSE))</f>
        <v>4572</v>
      </c>
      <c r="I332" s="164">
        <f>H332+(H332*$I$2)</f>
        <v>5486.4</v>
      </c>
    </row>
    <row r="333" spans="1:9" x14ac:dyDescent="0.25">
      <c r="A333" s="13" t="s">
        <v>94</v>
      </c>
      <c r="B333" s="13" t="s">
        <v>95</v>
      </c>
      <c r="C333" s="7">
        <v>35698</v>
      </c>
      <c r="D333" s="7">
        <v>22</v>
      </c>
      <c r="E333" s="13" t="s">
        <v>120</v>
      </c>
      <c r="F333" s="13" t="s">
        <v>103</v>
      </c>
      <c r="G333" s="7">
        <v>282088</v>
      </c>
      <c r="H333" s="164">
        <f>D333*(VLOOKUP(C333,'Price List'!$A$5:$D$12,4,FALSE))</f>
        <v>2794</v>
      </c>
      <c r="I333" s="164">
        <f>H333+(H333*$I$2)</f>
        <v>3352.8</v>
      </c>
    </row>
    <row r="334" spans="1:9" x14ac:dyDescent="0.25">
      <c r="A334" s="13" t="s">
        <v>94</v>
      </c>
      <c r="B334" s="13" t="s">
        <v>95</v>
      </c>
      <c r="C334" s="7">
        <v>35698</v>
      </c>
      <c r="D334" s="7">
        <v>45</v>
      </c>
      <c r="E334" s="13" t="s">
        <v>120</v>
      </c>
      <c r="F334" s="13" t="s">
        <v>104</v>
      </c>
      <c r="G334" s="7">
        <v>282089</v>
      </c>
      <c r="H334" s="164">
        <f>D334*(VLOOKUP(C334,'Price List'!$A$5:$D$12,4,FALSE))</f>
        <v>5715</v>
      </c>
      <c r="I334" s="164">
        <f>H334+(H334*$I$2)</f>
        <v>6858</v>
      </c>
    </row>
    <row r="335" spans="1:9" x14ac:dyDescent="0.25">
      <c r="A335" s="13" t="s">
        <v>105</v>
      </c>
      <c r="B335" s="13" t="s">
        <v>106</v>
      </c>
      <c r="C335" s="7">
        <v>28654</v>
      </c>
      <c r="D335" s="7">
        <v>48</v>
      </c>
      <c r="E335" s="13" t="s">
        <v>120</v>
      </c>
      <c r="F335" s="13" t="s">
        <v>97</v>
      </c>
      <c r="G335" s="7">
        <v>282042</v>
      </c>
      <c r="H335" s="164">
        <f>D335*(VLOOKUP(C335,'Price List'!$A$5:$D$12,4,FALSE))</f>
        <v>5952</v>
      </c>
      <c r="I335" s="164">
        <f>H335+(H335*$I$2)</f>
        <v>7142.4</v>
      </c>
    </row>
    <row r="336" spans="1:9" x14ac:dyDescent="0.25">
      <c r="A336" s="13" t="s">
        <v>105</v>
      </c>
      <c r="B336" s="13" t="s">
        <v>106</v>
      </c>
      <c r="C336" s="7">
        <v>28654</v>
      </c>
      <c r="D336" s="7">
        <v>14</v>
      </c>
      <c r="E336" s="13" t="s">
        <v>120</v>
      </c>
      <c r="F336" s="13" t="s">
        <v>98</v>
      </c>
      <c r="G336" s="7">
        <v>282043</v>
      </c>
      <c r="H336" s="164">
        <f>D336*(VLOOKUP(C336,'Price List'!$A$5:$D$12,4,FALSE))</f>
        <v>1736</v>
      </c>
      <c r="I336" s="164">
        <f>H336+(H336*$I$2)</f>
        <v>2083.1999999999998</v>
      </c>
    </row>
    <row r="337" spans="1:9" x14ac:dyDescent="0.25">
      <c r="A337" s="13" t="s">
        <v>105</v>
      </c>
      <c r="B337" s="13" t="s">
        <v>106</v>
      </c>
      <c r="C337" s="7">
        <v>28654</v>
      </c>
      <c r="D337" s="7">
        <v>11</v>
      </c>
      <c r="E337" s="13" t="s">
        <v>120</v>
      </c>
      <c r="F337" s="13" t="s">
        <v>99</v>
      </c>
      <c r="G337" s="7">
        <v>282044</v>
      </c>
      <c r="H337" s="164">
        <f>D337*(VLOOKUP(C337,'Price List'!$A$5:$D$12,4,FALSE))</f>
        <v>1364</v>
      </c>
      <c r="I337" s="164">
        <f>H337+(H337*$I$2)</f>
        <v>1636.8</v>
      </c>
    </row>
    <row r="338" spans="1:9" x14ac:dyDescent="0.25">
      <c r="A338" s="13" t="s">
        <v>105</v>
      </c>
      <c r="B338" s="13" t="s">
        <v>106</v>
      </c>
      <c r="C338" s="7">
        <v>28654</v>
      </c>
      <c r="D338" s="7">
        <v>27</v>
      </c>
      <c r="E338" s="13" t="s">
        <v>120</v>
      </c>
      <c r="F338" s="13" t="s">
        <v>100</v>
      </c>
      <c r="G338" s="7">
        <v>282045</v>
      </c>
      <c r="H338" s="164">
        <f>D338*(VLOOKUP(C338,'Price List'!$A$5:$D$12,4,FALSE))</f>
        <v>3348</v>
      </c>
      <c r="I338" s="164">
        <f>H338+(H338*$I$2)</f>
        <v>4017.6</v>
      </c>
    </row>
    <row r="339" spans="1:9" x14ac:dyDescent="0.25">
      <c r="A339" s="13" t="s">
        <v>105</v>
      </c>
      <c r="B339" s="13" t="s">
        <v>106</v>
      </c>
      <c r="C339" s="7">
        <v>28654</v>
      </c>
      <c r="D339" s="7">
        <v>27</v>
      </c>
      <c r="E339" s="13" t="s">
        <v>120</v>
      </c>
      <c r="F339" s="13" t="s">
        <v>101</v>
      </c>
      <c r="G339" s="7">
        <v>282046</v>
      </c>
      <c r="H339" s="164">
        <f>D339*(VLOOKUP(C339,'Price List'!$A$5:$D$12,4,FALSE))</f>
        <v>3348</v>
      </c>
      <c r="I339" s="164">
        <f>H339+(H339*$I$2)</f>
        <v>4017.6</v>
      </c>
    </row>
    <row r="340" spans="1:9" x14ac:dyDescent="0.25">
      <c r="A340" s="13" t="s">
        <v>105</v>
      </c>
      <c r="B340" s="13" t="s">
        <v>106</v>
      </c>
      <c r="C340" s="7">
        <v>28654</v>
      </c>
      <c r="D340" s="7">
        <v>21</v>
      </c>
      <c r="E340" s="13" t="s">
        <v>120</v>
      </c>
      <c r="F340" s="13" t="s">
        <v>102</v>
      </c>
      <c r="G340" s="7">
        <v>282047</v>
      </c>
      <c r="H340" s="164">
        <f>D340*(VLOOKUP(C340,'Price List'!$A$5:$D$12,4,FALSE))</f>
        <v>2604</v>
      </c>
      <c r="I340" s="164">
        <f>H340+(H340*$I$2)</f>
        <v>3124.8</v>
      </c>
    </row>
    <row r="341" spans="1:9" x14ac:dyDescent="0.25">
      <c r="A341" s="13" t="s">
        <v>105</v>
      </c>
      <c r="B341" s="13" t="s">
        <v>106</v>
      </c>
      <c r="C341" s="7">
        <v>28654</v>
      </c>
      <c r="D341" s="7">
        <v>23</v>
      </c>
      <c r="E341" s="13" t="s">
        <v>120</v>
      </c>
      <c r="F341" s="13" t="s">
        <v>103</v>
      </c>
      <c r="G341" s="7">
        <v>282048</v>
      </c>
      <c r="H341" s="164">
        <f>D341*(VLOOKUP(C341,'Price List'!$A$5:$D$12,4,FALSE))</f>
        <v>2852</v>
      </c>
      <c r="I341" s="164">
        <f>H341+(H341*$I$2)</f>
        <v>3422.4</v>
      </c>
    </row>
    <row r="342" spans="1:9" x14ac:dyDescent="0.25">
      <c r="A342" s="13" t="s">
        <v>105</v>
      </c>
      <c r="B342" s="13" t="s">
        <v>106</v>
      </c>
      <c r="C342" s="7">
        <v>28654</v>
      </c>
      <c r="D342" s="7">
        <v>40</v>
      </c>
      <c r="E342" s="13" t="s">
        <v>120</v>
      </c>
      <c r="F342" s="13" t="s">
        <v>104</v>
      </c>
      <c r="G342" s="7">
        <v>282049</v>
      </c>
      <c r="H342" s="164">
        <f>D342*(VLOOKUP(C342,'Price List'!$A$5:$D$12,4,FALSE))</f>
        <v>4960</v>
      </c>
      <c r="I342" s="164">
        <f>H342+(H342*$I$2)</f>
        <v>5952</v>
      </c>
    </row>
    <row r="343" spans="1:9" x14ac:dyDescent="0.25">
      <c r="A343" s="13" t="s">
        <v>107</v>
      </c>
      <c r="B343" s="13" t="s">
        <v>108</v>
      </c>
      <c r="C343" s="7">
        <v>28457</v>
      </c>
      <c r="D343" s="7">
        <v>24</v>
      </c>
      <c r="E343" s="13" t="s">
        <v>120</v>
      </c>
      <c r="F343" s="13" t="s">
        <v>97</v>
      </c>
      <c r="G343" s="7">
        <v>282050</v>
      </c>
      <c r="H343" s="164">
        <f>D343*(VLOOKUP(C343,'Price List'!$A$5:$D$12,4,FALSE))</f>
        <v>3960</v>
      </c>
      <c r="I343" s="164">
        <f>H343+(H343*$I$2)</f>
        <v>4752</v>
      </c>
    </row>
    <row r="344" spans="1:9" x14ac:dyDescent="0.25">
      <c r="A344" s="13" t="s">
        <v>107</v>
      </c>
      <c r="B344" s="13" t="s">
        <v>108</v>
      </c>
      <c r="C344" s="7">
        <v>28457</v>
      </c>
      <c r="D344" s="7">
        <v>20</v>
      </c>
      <c r="E344" s="13" t="s">
        <v>120</v>
      </c>
      <c r="F344" s="13" t="s">
        <v>98</v>
      </c>
      <c r="G344" s="7">
        <v>282051</v>
      </c>
      <c r="H344" s="164">
        <f>D344*(VLOOKUP(C344,'Price List'!$A$5:$D$12,4,FALSE))</f>
        <v>3300</v>
      </c>
      <c r="I344" s="164">
        <f>H344+(H344*$I$2)</f>
        <v>3960</v>
      </c>
    </row>
    <row r="345" spans="1:9" x14ac:dyDescent="0.25">
      <c r="A345" s="13" t="s">
        <v>107</v>
      </c>
      <c r="B345" s="13" t="s">
        <v>108</v>
      </c>
      <c r="C345" s="7">
        <v>28457</v>
      </c>
      <c r="D345" s="7">
        <v>32</v>
      </c>
      <c r="E345" s="13" t="s">
        <v>120</v>
      </c>
      <c r="F345" s="13" t="s">
        <v>99</v>
      </c>
      <c r="G345" s="7">
        <v>282052</v>
      </c>
      <c r="H345" s="164">
        <f>D345*(VLOOKUP(C345,'Price List'!$A$5:$D$12,4,FALSE))</f>
        <v>5280</v>
      </c>
      <c r="I345" s="164">
        <f>H345+(H345*$I$2)</f>
        <v>6336</v>
      </c>
    </row>
    <row r="346" spans="1:9" x14ac:dyDescent="0.25">
      <c r="A346" s="13" t="s">
        <v>107</v>
      </c>
      <c r="B346" s="13" t="s">
        <v>108</v>
      </c>
      <c r="C346" s="7">
        <v>28457</v>
      </c>
      <c r="D346" s="7">
        <v>42</v>
      </c>
      <c r="E346" s="13" t="s">
        <v>120</v>
      </c>
      <c r="F346" s="13" t="s">
        <v>100</v>
      </c>
      <c r="G346" s="7">
        <v>282053</v>
      </c>
      <c r="H346" s="164">
        <f>D346*(VLOOKUP(C346,'Price List'!$A$5:$D$12,4,FALSE))</f>
        <v>6930</v>
      </c>
      <c r="I346" s="164">
        <f>H346+(H346*$I$2)</f>
        <v>8316</v>
      </c>
    </row>
    <row r="347" spans="1:9" x14ac:dyDescent="0.25">
      <c r="A347" s="13" t="s">
        <v>107</v>
      </c>
      <c r="B347" s="13" t="s">
        <v>108</v>
      </c>
      <c r="C347" s="7">
        <v>28457</v>
      </c>
      <c r="D347" s="7">
        <v>10</v>
      </c>
      <c r="E347" s="13" t="s">
        <v>120</v>
      </c>
      <c r="F347" s="13" t="s">
        <v>101</v>
      </c>
      <c r="G347" s="7">
        <v>282054</v>
      </c>
      <c r="H347" s="164">
        <f>D347*(VLOOKUP(C347,'Price List'!$A$5:$D$12,4,FALSE))</f>
        <v>1650</v>
      </c>
      <c r="I347" s="164">
        <f>H347+(H347*$I$2)</f>
        <v>1980</v>
      </c>
    </row>
    <row r="348" spans="1:9" x14ac:dyDescent="0.25">
      <c r="A348" s="13" t="s">
        <v>107</v>
      </c>
      <c r="B348" s="13" t="s">
        <v>108</v>
      </c>
      <c r="C348" s="7">
        <v>28457</v>
      </c>
      <c r="D348" s="7">
        <v>26</v>
      </c>
      <c r="E348" s="13" t="s">
        <v>120</v>
      </c>
      <c r="F348" s="13" t="s">
        <v>102</v>
      </c>
      <c r="G348" s="7">
        <v>282055</v>
      </c>
      <c r="H348" s="164">
        <f>D348*(VLOOKUP(C348,'Price List'!$A$5:$D$12,4,FALSE))</f>
        <v>4290</v>
      </c>
      <c r="I348" s="164">
        <f>H348+(H348*$I$2)</f>
        <v>5148</v>
      </c>
    </row>
    <row r="349" spans="1:9" x14ac:dyDescent="0.25">
      <c r="A349" s="13" t="s">
        <v>107</v>
      </c>
      <c r="B349" s="13" t="s">
        <v>108</v>
      </c>
      <c r="C349" s="7">
        <v>28457</v>
      </c>
      <c r="D349" s="7">
        <v>45</v>
      </c>
      <c r="E349" s="13" t="s">
        <v>120</v>
      </c>
      <c r="F349" s="13" t="s">
        <v>103</v>
      </c>
      <c r="G349" s="7">
        <v>282056</v>
      </c>
      <c r="H349" s="164">
        <f>D349*(VLOOKUP(C349,'Price List'!$A$5:$D$12,4,FALSE))</f>
        <v>7425</v>
      </c>
      <c r="I349" s="164">
        <f>H349+(H349*$I$2)</f>
        <v>8910</v>
      </c>
    </row>
    <row r="350" spans="1:9" x14ac:dyDescent="0.25">
      <c r="A350" s="13" t="s">
        <v>107</v>
      </c>
      <c r="B350" s="13" t="s">
        <v>108</v>
      </c>
      <c r="C350" s="7">
        <v>28457</v>
      </c>
      <c r="D350" s="7">
        <v>20</v>
      </c>
      <c r="E350" s="13" t="s">
        <v>120</v>
      </c>
      <c r="F350" s="13" t="s">
        <v>104</v>
      </c>
      <c r="G350" s="7">
        <v>282057</v>
      </c>
      <c r="H350" s="164">
        <f>D350*(VLOOKUP(C350,'Price List'!$A$5:$D$12,4,FALSE))</f>
        <v>3300</v>
      </c>
      <c r="I350" s="164">
        <f>H350+(H350*$I$2)</f>
        <v>3960</v>
      </c>
    </row>
    <row r="351" spans="1:9" x14ac:dyDescent="0.25">
      <c r="A351" s="13" t="s">
        <v>109</v>
      </c>
      <c r="B351" s="13" t="s">
        <v>110</v>
      </c>
      <c r="C351" s="7">
        <v>28791</v>
      </c>
      <c r="D351" s="7">
        <v>19</v>
      </c>
      <c r="E351" s="13" t="s">
        <v>120</v>
      </c>
      <c r="F351" s="13" t="s">
        <v>97</v>
      </c>
      <c r="G351" s="7">
        <v>282066</v>
      </c>
      <c r="H351" s="164">
        <f>D351*(VLOOKUP(C351,'Price List'!$A$5:$D$12,4,FALSE))</f>
        <v>2584</v>
      </c>
      <c r="I351" s="164">
        <f>H351+(H351*$I$2)</f>
        <v>3100.8</v>
      </c>
    </row>
    <row r="352" spans="1:9" x14ac:dyDescent="0.25">
      <c r="A352" s="13" t="s">
        <v>109</v>
      </c>
      <c r="B352" s="13" t="s">
        <v>110</v>
      </c>
      <c r="C352" s="7">
        <v>28791</v>
      </c>
      <c r="D352" s="7">
        <v>36</v>
      </c>
      <c r="E352" s="13" t="s">
        <v>120</v>
      </c>
      <c r="F352" s="13" t="s">
        <v>98</v>
      </c>
      <c r="G352" s="7">
        <v>282067</v>
      </c>
      <c r="H352" s="164">
        <f>D352*(VLOOKUP(C352,'Price List'!$A$5:$D$12,4,FALSE))</f>
        <v>4896</v>
      </c>
      <c r="I352" s="164">
        <f>H352+(H352*$I$2)</f>
        <v>5875.2</v>
      </c>
    </row>
    <row r="353" spans="1:9" x14ac:dyDescent="0.25">
      <c r="A353" s="13" t="s">
        <v>109</v>
      </c>
      <c r="B353" s="13" t="s">
        <v>110</v>
      </c>
      <c r="C353" s="7">
        <v>28791</v>
      </c>
      <c r="D353" s="7">
        <v>34</v>
      </c>
      <c r="E353" s="13" t="s">
        <v>120</v>
      </c>
      <c r="F353" s="13" t="s">
        <v>99</v>
      </c>
      <c r="G353" s="7">
        <v>282068</v>
      </c>
      <c r="H353" s="164">
        <f>D353*(VLOOKUP(C353,'Price List'!$A$5:$D$12,4,FALSE))</f>
        <v>4624</v>
      </c>
      <c r="I353" s="164">
        <f>H353+(H353*$I$2)</f>
        <v>5548.8</v>
      </c>
    </row>
    <row r="354" spans="1:9" x14ac:dyDescent="0.25">
      <c r="A354" s="13" t="s">
        <v>109</v>
      </c>
      <c r="B354" s="13" t="s">
        <v>110</v>
      </c>
      <c r="C354" s="7">
        <v>28791</v>
      </c>
      <c r="D354" s="7">
        <v>43</v>
      </c>
      <c r="E354" s="13" t="s">
        <v>120</v>
      </c>
      <c r="F354" s="13" t="s">
        <v>100</v>
      </c>
      <c r="G354" s="7">
        <v>282069</v>
      </c>
      <c r="H354" s="164">
        <f>D354*(VLOOKUP(C354,'Price List'!$A$5:$D$12,4,FALSE))</f>
        <v>5848</v>
      </c>
      <c r="I354" s="164">
        <f>H354+(H354*$I$2)</f>
        <v>7017.6</v>
      </c>
    </row>
    <row r="355" spans="1:9" x14ac:dyDescent="0.25">
      <c r="A355" s="13" t="s">
        <v>109</v>
      </c>
      <c r="B355" s="13" t="s">
        <v>110</v>
      </c>
      <c r="C355" s="7">
        <v>28791</v>
      </c>
      <c r="D355" s="7">
        <v>48</v>
      </c>
      <c r="E355" s="13" t="s">
        <v>120</v>
      </c>
      <c r="F355" s="13" t="s">
        <v>101</v>
      </c>
      <c r="G355" s="7">
        <v>282070</v>
      </c>
      <c r="H355" s="164">
        <f>D355*(VLOOKUP(C355,'Price List'!$A$5:$D$12,4,FALSE))</f>
        <v>6528</v>
      </c>
      <c r="I355" s="164">
        <f>H355+(H355*$I$2)</f>
        <v>7833.6</v>
      </c>
    </row>
    <row r="356" spans="1:9" x14ac:dyDescent="0.25">
      <c r="A356" s="13" t="s">
        <v>109</v>
      </c>
      <c r="B356" s="13" t="s">
        <v>110</v>
      </c>
      <c r="C356" s="7">
        <v>28791</v>
      </c>
      <c r="D356" s="7">
        <v>15</v>
      </c>
      <c r="E356" s="13" t="s">
        <v>120</v>
      </c>
      <c r="F356" s="13" t="s">
        <v>102</v>
      </c>
      <c r="G356" s="7">
        <v>282071</v>
      </c>
      <c r="H356" s="164">
        <f>D356*(VLOOKUP(C356,'Price List'!$A$5:$D$12,4,FALSE))</f>
        <v>2040</v>
      </c>
      <c r="I356" s="164">
        <f>H356+(H356*$I$2)</f>
        <v>2448</v>
      </c>
    </row>
    <row r="357" spans="1:9" x14ac:dyDescent="0.25">
      <c r="A357" s="13" t="s">
        <v>109</v>
      </c>
      <c r="B357" s="13" t="s">
        <v>110</v>
      </c>
      <c r="C357" s="7">
        <v>28791</v>
      </c>
      <c r="D357" s="7">
        <v>31</v>
      </c>
      <c r="E357" s="13" t="s">
        <v>120</v>
      </c>
      <c r="F357" s="13" t="s">
        <v>103</v>
      </c>
      <c r="G357" s="7">
        <v>282072</v>
      </c>
      <c r="H357" s="164">
        <f>D357*(VLOOKUP(C357,'Price List'!$A$5:$D$12,4,FALSE))</f>
        <v>4216</v>
      </c>
      <c r="I357" s="164">
        <f>H357+(H357*$I$2)</f>
        <v>5059.2</v>
      </c>
    </row>
    <row r="358" spans="1:9" x14ac:dyDescent="0.25">
      <c r="A358" s="13" t="s">
        <v>109</v>
      </c>
      <c r="B358" s="13" t="s">
        <v>110</v>
      </c>
      <c r="C358" s="7">
        <v>28791</v>
      </c>
      <c r="D358" s="7">
        <v>10</v>
      </c>
      <c r="E358" s="13" t="s">
        <v>120</v>
      </c>
      <c r="F358" s="13" t="s">
        <v>104</v>
      </c>
      <c r="G358" s="7">
        <v>282073</v>
      </c>
      <c r="H358" s="164">
        <f>D358*(VLOOKUP(C358,'Price List'!$A$5:$D$12,4,FALSE))</f>
        <v>1360</v>
      </c>
      <c r="I358" s="164">
        <f>H358+(H358*$I$2)</f>
        <v>1632</v>
      </c>
    </row>
    <row r="359" spans="1:9" x14ac:dyDescent="0.25">
      <c r="A359" s="13" t="s">
        <v>94</v>
      </c>
      <c r="B359" s="13" t="s">
        <v>111</v>
      </c>
      <c r="C359" s="7">
        <v>26221</v>
      </c>
      <c r="D359" s="7">
        <v>20</v>
      </c>
      <c r="E359" s="13" t="s">
        <v>120</v>
      </c>
      <c r="F359" s="13" t="s">
        <v>97</v>
      </c>
      <c r="G359" s="7">
        <v>282034</v>
      </c>
      <c r="H359" s="164">
        <f>D359*(VLOOKUP(C359,'Price List'!$A$5:$D$12,4,FALSE))</f>
        <v>2900</v>
      </c>
      <c r="I359" s="164">
        <f>H359+(H359*$I$2)</f>
        <v>3480</v>
      </c>
    </row>
    <row r="360" spans="1:9" x14ac:dyDescent="0.25">
      <c r="A360" s="13" t="s">
        <v>94</v>
      </c>
      <c r="B360" s="13" t="s">
        <v>111</v>
      </c>
      <c r="C360" s="7">
        <v>26221</v>
      </c>
      <c r="D360" s="7">
        <v>8</v>
      </c>
      <c r="E360" s="13" t="s">
        <v>120</v>
      </c>
      <c r="F360" s="13" t="s">
        <v>98</v>
      </c>
      <c r="G360" s="7">
        <v>282035</v>
      </c>
      <c r="H360" s="164">
        <f>D360*(VLOOKUP(C360,'Price List'!$A$5:$D$12,4,FALSE))</f>
        <v>1160</v>
      </c>
      <c r="I360" s="164">
        <f>H360+(H360*$I$2)</f>
        <v>1392</v>
      </c>
    </row>
    <row r="361" spans="1:9" x14ac:dyDescent="0.25">
      <c r="A361" s="13" t="s">
        <v>94</v>
      </c>
      <c r="B361" s="13" t="s">
        <v>111</v>
      </c>
      <c r="C361" s="7">
        <v>26221</v>
      </c>
      <c r="D361" s="7">
        <v>25</v>
      </c>
      <c r="E361" s="13" t="s">
        <v>120</v>
      </c>
      <c r="F361" s="13" t="s">
        <v>99</v>
      </c>
      <c r="G361" s="7">
        <v>282036</v>
      </c>
      <c r="H361" s="164">
        <f>D361*(VLOOKUP(C361,'Price List'!$A$5:$D$12,4,FALSE))</f>
        <v>3625</v>
      </c>
      <c r="I361" s="164">
        <f>H361+(H361*$I$2)</f>
        <v>4350</v>
      </c>
    </row>
    <row r="362" spans="1:9" x14ac:dyDescent="0.25">
      <c r="A362" s="13" t="s">
        <v>94</v>
      </c>
      <c r="B362" s="13" t="s">
        <v>111</v>
      </c>
      <c r="C362" s="7">
        <v>26221</v>
      </c>
      <c r="D362" s="7">
        <v>14</v>
      </c>
      <c r="E362" s="13" t="s">
        <v>120</v>
      </c>
      <c r="F362" s="13" t="s">
        <v>100</v>
      </c>
      <c r="G362" s="7">
        <v>282037</v>
      </c>
      <c r="H362" s="164">
        <f>D362*(VLOOKUP(C362,'Price List'!$A$5:$D$12,4,FALSE))</f>
        <v>2030</v>
      </c>
      <c r="I362" s="164">
        <f>H362+(H362*$I$2)</f>
        <v>2436</v>
      </c>
    </row>
    <row r="363" spans="1:9" x14ac:dyDescent="0.25">
      <c r="A363" s="13" t="s">
        <v>94</v>
      </c>
      <c r="B363" s="13" t="s">
        <v>111</v>
      </c>
      <c r="C363" s="7">
        <v>26221</v>
      </c>
      <c r="D363" s="7">
        <v>48</v>
      </c>
      <c r="E363" s="13" t="s">
        <v>120</v>
      </c>
      <c r="F363" s="13" t="s">
        <v>101</v>
      </c>
      <c r="G363" s="7">
        <v>282038</v>
      </c>
      <c r="H363" s="164">
        <f>D363*(VLOOKUP(C363,'Price List'!$A$5:$D$12,4,FALSE))</f>
        <v>6960</v>
      </c>
      <c r="I363" s="164">
        <f>H363+(H363*$I$2)</f>
        <v>8352</v>
      </c>
    </row>
    <row r="364" spans="1:9" x14ac:dyDescent="0.25">
      <c r="A364" s="13" t="s">
        <v>94</v>
      </c>
      <c r="B364" s="13" t="s">
        <v>111</v>
      </c>
      <c r="C364" s="7">
        <v>26221</v>
      </c>
      <c r="D364" s="7">
        <v>13</v>
      </c>
      <c r="E364" s="13" t="s">
        <v>120</v>
      </c>
      <c r="F364" s="13" t="s">
        <v>102</v>
      </c>
      <c r="G364" s="7">
        <v>282039</v>
      </c>
      <c r="H364" s="164">
        <f>D364*(VLOOKUP(C364,'Price List'!$A$5:$D$12,4,FALSE))</f>
        <v>1885</v>
      </c>
      <c r="I364" s="164">
        <f>H364+(H364*$I$2)</f>
        <v>2262</v>
      </c>
    </row>
    <row r="365" spans="1:9" x14ac:dyDescent="0.25">
      <c r="A365" s="13" t="s">
        <v>94</v>
      </c>
      <c r="B365" s="13" t="s">
        <v>111</v>
      </c>
      <c r="C365" s="7">
        <v>26221</v>
      </c>
      <c r="D365" s="7">
        <v>42</v>
      </c>
      <c r="E365" s="13" t="s">
        <v>120</v>
      </c>
      <c r="F365" s="13" t="s">
        <v>103</v>
      </c>
      <c r="G365" s="7">
        <v>282040</v>
      </c>
      <c r="H365" s="164">
        <f>D365*(VLOOKUP(C365,'Price List'!$A$5:$D$12,4,FALSE))</f>
        <v>6090</v>
      </c>
      <c r="I365" s="164">
        <f>H365+(H365*$I$2)</f>
        <v>7308</v>
      </c>
    </row>
    <row r="366" spans="1:9" x14ac:dyDescent="0.25">
      <c r="A366" s="13" t="s">
        <v>94</v>
      </c>
      <c r="B366" s="13" t="s">
        <v>111</v>
      </c>
      <c r="C366" s="7">
        <v>26221</v>
      </c>
      <c r="D366" s="7">
        <v>46</v>
      </c>
      <c r="E366" s="13" t="s">
        <v>120</v>
      </c>
      <c r="F366" s="13" t="s">
        <v>104</v>
      </c>
      <c r="G366" s="7">
        <v>282041</v>
      </c>
      <c r="H366" s="164">
        <f>D366*(VLOOKUP(C366,'Price List'!$A$5:$D$12,4,FALSE))</f>
        <v>6670</v>
      </c>
      <c r="I366" s="164">
        <f>H366+(H366*$I$2)</f>
        <v>8004</v>
      </c>
    </row>
    <row r="367" spans="1:9" x14ac:dyDescent="0.25">
      <c r="A367" s="13" t="s">
        <v>105</v>
      </c>
      <c r="B367" s="13" t="s">
        <v>112</v>
      </c>
      <c r="C367" s="7">
        <v>27894</v>
      </c>
      <c r="D367" s="7">
        <v>20</v>
      </c>
      <c r="E367" s="13" t="s">
        <v>120</v>
      </c>
      <c r="F367" s="13" t="s">
        <v>97</v>
      </c>
      <c r="G367" s="7">
        <v>282090</v>
      </c>
      <c r="H367" s="164">
        <f>D367*(VLOOKUP(C367,'Price List'!$A$5:$D$12,4,FALSE))</f>
        <v>3600</v>
      </c>
      <c r="I367" s="164">
        <f>H367+(H367*$I$2)</f>
        <v>4320</v>
      </c>
    </row>
    <row r="368" spans="1:9" x14ac:dyDescent="0.25">
      <c r="A368" s="13" t="s">
        <v>105</v>
      </c>
      <c r="B368" s="13" t="s">
        <v>112</v>
      </c>
      <c r="C368" s="7">
        <v>27894</v>
      </c>
      <c r="D368" s="7">
        <v>32</v>
      </c>
      <c r="E368" s="13" t="s">
        <v>120</v>
      </c>
      <c r="F368" s="13" t="s">
        <v>98</v>
      </c>
      <c r="G368" s="7">
        <v>282091</v>
      </c>
      <c r="H368" s="164">
        <f>D368*(VLOOKUP(C368,'Price List'!$A$5:$D$12,4,FALSE))</f>
        <v>5760</v>
      </c>
      <c r="I368" s="164">
        <f>H368+(H368*$I$2)</f>
        <v>6912</v>
      </c>
    </row>
    <row r="369" spans="1:9" x14ac:dyDescent="0.25">
      <c r="A369" s="13" t="s">
        <v>105</v>
      </c>
      <c r="B369" s="13" t="s">
        <v>112</v>
      </c>
      <c r="C369" s="7">
        <v>27894</v>
      </c>
      <c r="D369" s="7">
        <v>37</v>
      </c>
      <c r="E369" s="13" t="s">
        <v>120</v>
      </c>
      <c r="F369" s="13" t="s">
        <v>99</v>
      </c>
      <c r="G369" s="7">
        <v>282092</v>
      </c>
      <c r="H369" s="164">
        <f>D369*(VLOOKUP(C369,'Price List'!$A$5:$D$12,4,FALSE))</f>
        <v>6660</v>
      </c>
      <c r="I369" s="164">
        <f>H369+(H369*$I$2)</f>
        <v>7992</v>
      </c>
    </row>
    <row r="370" spans="1:9" x14ac:dyDescent="0.25">
      <c r="A370" s="13" t="s">
        <v>105</v>
      </c>
      <c r="B370" s="13" t="s">
        <v>112</v>
      </c>
      <c r="C370" s="7">
        <v>27894</v>
      </c>
      <c r="D370" s="7">
        <v>38</v>
      </c>
      <c r="E370" s="13" t="s">
        <v>120</v>
      </c>
      <c r="F370" s="13" t="s">
        <v>100</v>
      </c>
      <c r="G370" s="7">
        <v>282093</v>
      </c>
      <c r="H370" s="164">
        <f>D370*(VLOOKUP(C370,'Price List'!$A$5:$D$12,4,FALSE))</f>
        <v>6840</v>
      </c>
      <c r="I370" s="164">
        <f>H370+(H370*$I$2)</f>
        <v>8208</v>
      </c>
    </row>
    <row r="371" spans="1:9" x14ac:dyDescent="0.25">
      <c r="A371" s="13" t="s">
        <v>105</v>
      </c>
      <c r="B371" s="13" t="s">
        <v>112</v>
      </c>
      <c r="C371" s="7">
        <v>27894</v>
      </c>
      <c r="D371" s="7">
        <v>8</v>
      </c>
      <c r="E371" s="13" t="s">
        <v>120</v>
      </c>
      <c r="F371" s="13" t="s">
        <v>101</v>
      </c>
      <c r="G371" s="7">
        <v>282094</v>
      </c>
      <c r="H371" s="164">
        <f>D371*(VLOOKUP(C371,'Price List'!$A$5:$D$12,4,FALSE))</f>
        <v>1440</v>
      </c>
      <c r="I371" s="164">
        <f>H371+(H371*$I$2)</f>
        <v>1728</v>
      </c>
    </row>
    <row r="372" spans="1:9" x14ac:dyDescent="0.25">
      <c r="A372" s="13" t="s">
        <v>105</v>
      </c>
      <c r="B372" s="13" t="s">
        <v>112</v>
      </c>
      <c r="C372" s="7">
        <v>27894</v>
      </c>
      <c r="D372" s="7">
        <v>14</v>
      </c>
      <c r="E372" s="13" t="s">
        <v>120</v>
      </c>
      <c r="F372" s="13" t="s">
        <v>102</v>
      </c>
      <c r="G372" s="7">
        <v>282095</v>
      </c>
      <c r="H372" s="164">
        <f>D372*(VLOOKUP(C372,'Price List'!$A$5:$D$12,4,FALSE))</f>
        <v>2520</v>
      </c>
      <c r="I372" s="164">
        <f>H372+(H372*$I$2)</f>
        <v>3024</v>
      </c>
    </row>
    <row r="373" spans="1:9" x14ac:dyDescent="0.25">
      <c r="A373" s="13" t="s">
        <v>105</v>
      </c>
      <c r="B373" s="13" t="s">
        <v>112</v>
      </c>
      <c r="C373" s="7">
        <v>27894</v>
      </c>
      <c r="D373" s="7">
        <v>48</v>
      </c>
      <c r="E373" s="13" t="s">
        <v>120</v>
      </c>
      <c r="F373" s="13" t="s">
        <v>103</v>
      </c>
      <c r="G373" s="7">
        <v>282096</v>
      </c>
      <c r="H373" s="164">
        <f>D373*(VLOOKUP(C373,'Price List'!$A$5:$D$12,4,FALSE))</f>
        <v>8640</v>
      </c>
      <c r="I373" s="164">
        <f>H373+(H373*$I$2)</f>
        <v>10368</v>
      </c>
    </row>
    <row r="374" spans="1:9" x14ac:dyDescent="0.25">
      <c r="A374" s="13" t="s">
        <v>105</v>
      </c>
      <c r="B374" s="13" t="s">
        <v>112</v>
      </c>
      <c r="C374" s="7">
        <v>27894</v>
      </c>
      <c r="D374" s="7">
        <v>37</v>
      </c>
      <c r="E374" s="13" t="s">
        <v>120</v>
      </c>
      <c r="F374" s="13" t="s">
        <v>104</v>
      </c>
      <c r="G374" s="7">
        <v>282097</v>
      </c>
      <c r="H374" s="164">
        <f>D374*(VLOOKUP(C374,'Price List'!$A$5:$D$12,4,FALSE))</f>
        <v>6660</v>
      </c>
      <c r="I374" s="164">
        <f>H374+(H374*$I$2)</f>
        <v>7992</v>
      </c>
    </row>
    <row r="375" spans="1:9" x14ac:dyDescent="0.25">
      <c r="A375" s="13" t="s">
        <v>113</v>
      </c>
      <c r="B375" s="13" t="s">
        <v>114</v>
      </c>
      <c r="C375" s="7">
        <v>35789</v>
      </c>
      <c r="D375" s="7">
        <v>12</v>
      </c>
      <c r="E375" s="13" t="s">
        <v>120</v>
      </c>
      <c r="F375" s="13" t="s">
        <v>97</v>
      </c>
      <c r="G375" s="7">
        <v>282058</v>
      </c>
      <c r="H375" s="164">
        <f>D375*(VLOOKUP(C375,'Price List'!$A$5:$D$12,4,FALSE))</f>
        <v>2376</v>
      </c>
      <c r="I375" s="164">
        <f>H375+(H375*$I$2)</f>
        <v>2851.2</v>
      </c>
    </row>
    <row r="376" spans="1:9" x14ac:dyDescent="0.25">
      <c r="A376" s="13" t="s">
        <v>113</v>
      </c>
      <c r="B376" s="13" t="s">
        <v>114</v>
      </c>
      <c r="C376" s="7">
        <v>35789</v>
      </c>
      <c r="D376" s="7">
        <v>14</v>
      </c>
      <c r="E376" s="13" t="s">
        <v>120</v>
      </c>
      <c r="F376" s="13" t="s">
        <v>98</v>
      </c>
      <c r="G376" s="7">
        <v>282059</v>
      </c>
      <c r="H376" s="164">
        <f>D376*(VLOOKUP(C376,'Price List'!$A$5:$D$12,4,FALSE))</f>
        <v>2772</v>
      </c>
      <c r="I376" s="164">
        <f>H376+(H376*$I$2)</f>
        <v>3326.4</v>
      </c>
    </row>
    <row r="377" spans="1:9" x14ac:dyDescent="0.25">
      <c r="A377" s="13" t="s">
        <v>113</v>
      </c>
      <c r="B377" s="13" t="s">
        <v>114</v>
      </c>
      <c r="C377" s="7">
        <v>35789</v>
      </c>
      <c r="D377" s="7">
        <v>6</v>
      </c>
      <c r="E377" s="13" t="s">
        <v>120</v>
      </c>
      <c r="F377" s="13" t="s">
        <v>99</v>
      </c>
      <c r="G377" s="7">
        <v>282060</v>
      </c>
      <c r="H377" s="164">
        <f>D377*(VLOOKUP(C377,'Price List'!$A$5:$D$12,4,FALSE))</f>
        <v>1188</v>
      </c>
      <c r="I377" s="164">
        <f>H377+(H377*$I$2)</f>
        <v>1425.6</v>
      </c>
    </row>
    <row r="378" spans="1:9" x14ac:dyDescent="0.25">
      <c r="A378" s="13" t="s">
        <v>113</v>
      </c>
      <c r="B378" s="13" t="s">
        <v>114</v>
      </c>
      <c r="C378" s="7">
        <v>35789</v>
      </c>
      <c r="D378" s="7">
        <v>13</v>
      </c>
      <c r="E378" s="13" t="s">
        <v>120</v>
      </c>
      <c r="F378" s="13" t="s">
        <v>100</v>
      </c>
      <c r="G378" s="7">
        <v>282061</v>
      </c>
      <c r="H378" s="164">
        <f>D378*(VLOOKUP(C378,'Price List'!$A$5:$D$12,4,FALSE))</f>
        <v>2574</v>
      </c>
      <c r="I378" s="164">
        <f>H378+(H378*$I$2)</f>
        <v>3088.8</v>
      </c>
    </row>
    <row r="379" spans="1:9" x14ac:dyDescent="0.25">
      <c r="A379" s="13" t="s">
        <v>113</v>
      </c>
      <c r="B379" s="13" t="s">
        <v>114</v>
      </c>
      <c r="C379" s="7">
        <v>35789</v>
      </c>
      <c r="D379" s="7">
        <v>31</v>
      </c>
      <c r="E379" s="13" t="s">
        <v>120</v>
      </c>
      <c r="F379" s="13" t="s">
        <v>101</v>
      </c>
      <c r="G379" s="7">
        <v>282062</v>
      </c>
      <c r="H379" s="164">
        <f>D379*(VLOOKUP(C379,'Price List'!$A$5:$D$12,4,FALSE))</f>
        <v>6138</v>
      </c>
      <c r="I379" s="164">
        <f>H379+(H379*$I$2)</f>
        <v>7365.6</v>
      </c>
    </row>
    <row r="380" spans="1:9" x14ac:dyDescent="0.25">
      <c r="A380" s="13" t="s">
        <v>113</v>
      </c>
      <c r="B380" s="13" t="s">
        <v>114</v>
      </c>
      <c r="C380" s="7">
        <v>35789</v>
      </c>
      <c r="D380" s="7">
        <v>33</v>
      </c>
      <c r="E380" s="13" t="s">
        <v>120</v>
      </c>
      <c r="F380" s="13" t="s">
        <v>102</v>
      </c>
      <c r="G380" s="7">
        <v>282063</v>
      </c>
      <c r="H380" s="164">
        <f>D380*(VLOOKUP(C380,'Price List'!$A$5:$D$12,4,FALSE))</f>
        <v>6534</v>
      </c>
      <c r="I380" s="164">
        <f>H380+(H380*$I$2)</f>
        <v>7840.8</v>
      </c>
    </row>
    <row r="381" spans="1:9" x14ac:dyDescent="0.25">
      <c r="A381" s="13" t="s">
        <v>113</v>
      </c>
      <c r="B381" s="13" t="s">
        <v>114</v>
      </c>
      <c r="C381" s="7">
        <v>35789</v>
      </c>
      <c r="D381" s="7">
        <v>37</v>
      </c>
      <c r="E381" s="13" t="s">
        <v>120</v>
      </c>
      <c r="F381" s="13" t="s">
        <v>103</v>
      </c>
      <c r="G381" s="7">
        <v>282064</v>
      </c>
      <c r="H381" s="164">
        <f>D381*(VLOOKUP(C381,'Price List'!$A$5:$D$12,4,FALSE))</f>
        <v>7326</v>
      </c>
      <c r="I381" s="164">
        <f>H381+(H381*$I$2)</f>
        <v>8791.2000000000007</v>
      </c>
    </row>
    <row r="382" spans="1:9" x14ac:dyDescent="0.25">
      <c r="A382" s="13" t="s">
        <v>113</v>
      </c>
      <c r="B382" s="13" t="s">
        <v>114</v>
      </c>
      <c r="C382" s="7">
        <v>35789</v>
      </c>
      <c r="D382" s="7">
        <v>29</v>
      </c>
      <c r="E382" s="13" t="s">
        <v>120</v>
      </c>
      <c r="F382" s="13" t="s">
        <v>104</v>
      </c>
      <c r="G382" s="7">
        <v>282065</v>
      </c>
      <c r="H382" s="164">
        <f>D382*(VLOOKUP(C382,'Price List'!$A$5:$D$12,4,FALSE))</f>
        <v>5742</v>
      </c>
      <c r="I382" s="164">
        <f>H382+(H382*$I$2)</f>
        <v>6890.4</v>
      </c>
    </row>
    <row r="383" spans="1:9" x14ac:dyDescent="0.25">
      <c r="A383" s="13" t="s">
        <v>109</v>
      </c>
      <c r="B383" s="13" t="s">
        <v>115</v>
      </c>
      <c r="C383" s="7">
        <v>15874</v>
      </c>
      <c r="D383" s="7">
        <v>9</v>
      </c>
      <c r="E383" s="13" t="s">
        <v>120</v>
      </c>
      <c r="F383" s="13" t="s">
        <v>97</v>
      </c>
      <c r="G383" s="7">
        <v>282074</v>
      </c>
      <c r="H383" s="164">
        <f>D383*(VLOOKUP(C383,'Price List'!$A$5:$D$12,4,FALSE))</f>
        <v>1152</v>
      </c>
      <c r="I383" s="164">
        <f>H383+(H383*$I$2)</f>
        <v>1382.4</v>
      </c>
    </row>
    <row r="384" spans="1:9" x14ac:dyDescent="0.25">
      <c r="A384" s="13" t="s">
        <v>109</v>
      </c>
      <c r="B384" s="13" t="s">
        <v>115</v>
      </c>
      <c r="C384" s="7">
        <v>15874</v>
      </c>
      <c r="D384" s="7">
        <v>37</v>
      </c>
      <c r="E384" s="13" t="s">
        <v>120</v>
      </c>
      <c r="F384" s="13" t="s">
        <v>98</v>
      </c>
      <c r="G384" s="7">
        <v>282075</v>
      </c>
      <c r="H384" s="164">
        <f>D384*(VLOOKUP(C384,'Price List'!$A$5:$D$12,4,FALSE))</f>
        <v>4736</v>
      </c>
      <c r="I384" s="164">
        <f>H384+(H384*$I$2)</f>
        <v>5683.2</v>
      </c>
    </row>
    <row r="385" spans="1:12" x14ac:dyDescent="0.25">
      <c r="A385" s="13" t="s">
        <v>109</v>
      </c>
      <c r="B385" s="13" t="s">
        <v>115</v>
      </c>
      <c r="C385" s="7">
        <v>15874</v>
      </c>
      <c r="D385" s="7">
        <v>30</v>
      </c>
      <c r="E385" s="13" t="s">
        <v>120</v>
      </c>
      <c r="F385" s="13" t="s">
        <v>99</v>
      </c>
      <c r="G385" s="7">
        <v>282076</v>
      </c>
      <c r="H385" s="164">
        <f>D385*(VLOOKUP(C385,'Price List'!$A$5:$D$12,4,FALSE))</f>
        <v>3840</v>
      </c>
      <c r="I385" s="164">
        <f>H385+(H385*$I$2)</f>
        <v>4608</v>
      </c>
    </row>
    <row r="386" spans="1:12" x14ac:dyDescent="0.25">
      <c r="A386" s="13" t="s">
        <v>109</v>
      </c>
      <c r="B386" s="13" t="s">
        <v>115</v>
      </c>
      <c r="C386" s="7">
        <v>15874</v>
      </c>
      <c r="D386" s="7">
        <v>16</v>
      </c>
      <c r="E386" s="13" t="s">
        <v>120</v>
      </c>
      <c r="F386" s="13" t="s">
        <v>100</v>
      </c>
      <c r="G386" s="7">
        <v>282077</v>
      </c>
      <c r="H386" s="164">
        <f>D386*(VLOOKUP(C386,'Price List'!$A$5:$D$12,4,FALSE))</f>
        <v>2048</v>
      </c>
      <c r="I386" s="164">
        <f>H386+(H386*$I$2)</f>
        <v>2457.6</v>
      </c>
    </row>
    <row r="387" spans="1:12" x14ac:dyDescent="0.25">
      <c r="A387" s="13" t="s">
        <v>109</v>
      </c>
      <c r="B387" s="13" t="s">
        <v>115</v>
      </c>
      <c r="C387" s="7">
        <v>15874</v>
      </c>
      <c r="D387" s="7">
        <v>46</v>
      </c>
      <c r="E387" s="13" t="s">
        <v>120</v>
      </c>
      <c r="F387" s="13" t="s">
        <v>101</v>
      </c>
      <c r="G387" s="7">
        <v>282078</v>
      </c>
      <c r="H387" s="164">
        <f>D387*(VLOOKUP(C387,'Price List'!$A$5:$D$12,4,FALSE))</f>
        <v>5888</v>
      </c>
      <c r="I387" s="164">
        <f>H387+(H387*$I$2)</f>
        <v>7065.6</v>
      </c>
    </row>
    <row r="388" spans="1:12" x14ac:dyDescent="0.25">
      <c r="A388" s="13" t="s">
        <v>109</v>
      </c>
      <c r="B388" s="13" t="s">
        <v>115</v>
      </c>
      <c r="C388" s="7">
        <v>15874</v>
      </c>
      <c r="D388" s="7">
        <v>36</v>
      </c>
      <c r="E388" s="13" t="s">
        <v>120</v>
      </c>
      <c r="F388" s="13" t="s">
        <v>102</v>
      </c>
      <c r="G388" s="7">
        <v>282079</v>
      </c>
      <c r="H388" s="164">
        <f>D388*(VLOOKUP(C388,'Price List'!$A$5:$D$12,4,FALSE))</f>
        <v>4608</v>
      </c>
      <c r="I388" s="164">
        <f>H388+(H388*$I$2)</f>
        <v>5529.6</v>
      </c>
    </row>
    <row r="389" spans="1:12" x14ac:dyDescent="0.25">
      <c r="A389" s="13" t="s">
        <v>109</v>
      </c>
      <c r="B389" s="13" t="s">
        <v>115</v>
      </c>
      <c r="C389" s="7">
        <v>15874</v>
      </c>
      <c r="D389" s="7">
        <v>19</v>
      </c>
      <c r="E389" s="13" t="s">
        <v>120</v>
      </c>
      <c r="F389" s="13" t="s">
        <v>103</v>
      </c>
      <c r="G389" s="7">
        <v>282080</v>
      </c>
      <c r="H389" s="164">
        <f>D389*(VLOOKUP(C389,'Price List'!$A$5:$D$12,4,FALSE))</f>
        <v>2432</v>
      </c>
      <c r="I389" s="164">
        <f>H389+(H389*$I$2)</f>
        <v>2918.4</v>
      </c>
    </row>
    <row r="390" spans="1:12" x14ac:dyDescent="0.25">
      <c r="A390" s="13" t="s">
        <v>109</v>
      </c>
      <c r="B390" s="13" t="s">
        <v>115</v>
      </c>
      <c r="C390" s="7">
        <v>15874</v>
      </c>
      <c r="D390" s="7">
        <v>7</v>
      </c>
      <c r="E390" s="13" t="s">
        <v>120</v>
      </c>
      <c r="F390" s="13" t="s">
        <v>104</v>
      </c>
      <c r="G390" s="7">
        <v>282081</v>
      </c>
      <c r="H390" s="164">
        <f>D390*(VLOOKUP(C390,'Price List'!$A$5:$D$12,4,FALSE))</f>
        <v>896</v>
      </c>
      <c r="I390" s="164">
        <f>H390+(H390*$I$2)</f>
        <v>1075.2</v>
      </c>
    </row>
    <row r="391" spans="1:12" x14ac:dyDescent="0.25">
      <c r="D391"/>
    </row>
    <row r="392" spans="1:12" x14ac:dyDescent="0.25">
      <c r="D392"/>
    </row>
    <row r="393" spans="1:12" x14ac:dyDescent="0.25">
      <c r="D393" s="126"/>
      <c r="L393" s="28"/>
    </row>
    <row r="394" spans="1:12" x14ac:dyDescent="0.25">
      <c r="D394" s="126"/>
      <c r="L394" s="28"/>
    </row>
    <row r="395" spans="1:12" x14ac:dyDescent="0.25">
      <c r="D395" s="126"/>
      <c r="L395" s="29"/>
    </row>
  </sheetData>
  <sheetProtection selectLockedCells="1"/>
  <mergeCells count="1">
    <mergeCell ref="A4:I4"/>
  </mergeCells>
  <pageMargins left="0.7" right="0.7" top="0.75" bottom="0.75" header="0.3" footer="0.3"/>
  <pageSetup paperSize="9" scale="77"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8"/>
  <sheetViews>
    <sheetView zoomScale="99" zoomScaleNormal="99" workbookViewId="0"/>
  </sheetViews>
  <sheetFormatPr defaultColWidth="8.85546875" defaultRowHeight="15.75" x14ac:dyDescent="0.25"/>
  <cols>
    <col min="1" max="1" width="9" style="18" bestFit="1" customWidth="1"/>
    <col min="2" max="2" width="9.42578125" style="18" bestFit="1" customWidth="1"/>
    <col min="3" max="3" width="27.42578125" style="18" customWidth="1"/>
    <col min="4" max="4" width="13.42578125" style="19" customWidth="1"/>
    <col min="5" max="5" width="8.85546875" style="18"/>
    <col min="6" max="6" width="9.5703125" style="18" bestFit="1" customWidth="1"/>
    <col min="7" max="7" width="15.28515625" style="18" bestFit="1" customWidth="1"/>
    <col min="8" max="8" width="11.28515625" style="18" bestFit="1" customWidth="1"/>
    <col min="9" max="16384" width="8.85546875" style="18"/>
  </cols>
  <sheetData>
    <row r="1" spans="1:14" x14ac:dyDescent="0.25">
      <c r="N1" s="20"/>
    </row>
    <row r="2" spans="1:14" x14ac:dyDescent="0.25">
      <c r="C2" s="21" t="s">
        <v>121</v>
      </c>
    </row>
    <row r="3" spans="1:14" ht="16.5" thickBot="1" x14ac:dyDescent="0.3">
      <c r="F3" s="22"/>
    </row>
    <row r="4" spans="1:14" x14ac:dyDescent="0.25">
      <c r="A4" s="15" t="s">
        <v>87</v>
      </c>
      <c r="B4" s="16" t="s">
        <v>85</v>
      </c>
      <c r="C4" s="16" t="s">
        <v>86</v>
      </c>
      <c r="D4" s="17" t="s">
        <v>122</v>
      </c>
      <c r="G4" s="23"/>
    </row>
    <row r="5" spans="1:14" x14ac:dyDescent="0.25">
      <c r="A5" s="2">
        <v>28654</v>
      </c>
      <c r="B5" s="1" t="s">
        <v>105</v>
      </c>
      <c r="C5" s="1" t="s">
        <v>106</v>
      </c>
      <c r="D5" s="3">
        <v>124</v>
      </c>
      <c r="F5" s="24"/>
      <c r="H5" s="24"/>
    </row>
    <row r="6" spans="1:14" x14ac:dyDescent="0.25">
      <c r="A6" s="2">
        <v>35698</v>
      </c>
      <c r="B6" s="1" t="s">
        <v>94</v>
      </c>
      <c r="C6" s="1" t="s">
        <v>95</v>
      </c>
      <c r="D6" s="3">
        <v>127</v>
      </c>
      <c r="F6" s="24"/>
      <c r="G6" s="25"/>
    </row>
    <row r="7" spans="1:14" x14ac:dyDescent="0.25">
      <c r="A7" s="2">
        <v>15874</v>
      </c>
      <c r="B7" s="1" t="s">
        <v>109</v>
      </c>
      <c r="C7" s="1" t="s">
        <v>115</v>
      </c>
      <c r="D7" s="3">
        <v>128</v>
      </c>
      <c r="F7" s="24"/>
      <c r="G7" s="24"/>
    </row>
    <row r="8" spans="1:14" x14ac:dyDescent="0.25">
      <c r="A8" s="2">
        <v>28791</v>
      </c>
      <c r="B8" s="1" t="s">
        <v>109</v>
      </c>
      <c r="C8" s="1" t="s">
        <v>110</v>
      </c>
      <c r="D8" s="3">
        <v>136</v>
      </c>
      <c r="F8" s="24"/>
      <c r="G8" s="24"/>
    </row>
    <row r="9" spans="1:14" x14ac:dyDescent="0.25">
      <c r="A9" s="2">
        <v>26221</v>
      </c>
      <c r="B9" s="1" t="s">
        <v>94</v>
      </c>
      <c r="C9" s="1" t="s">
        <v>111</v>
      </c>
      <c r="D9" s="3">
        <v>145</v>
      </c>
      <c r="F9" s="24"/>
      <c r="G9" s="24"/>
      <c r="H9" s="26"/>
    </row>
    <row r="10" spans="1:14" x14ac:dyDescent="0.25">
      <c r="A10" s="2">
        <v>28457</v>
      </c>
      <c r="B10" s="1" t="s">
        <v>107</v>
      </c>
      <c r="C10" s="1" t="s">
        <v>108</v>
      </c>
      <c r="D10" s="8">
        <v>165</v>
      </c>
      <c r="F10" s="24"/>
      <c r="G10" s="24"/>
    </row>
    <row r="11" spans="1:14" x14ac:dyDescent="0.25">
      <c r="A11" s="2">
        <v>27894</v>
      </c>
      <c r="B11" s="1" t="s">
        <v>105</v>
      </c>
      <c r="C11" s="1" t="s">
        <v>112</v>
      </c>
      <c r="D11" s="3">
        <v>180</v>
      </c>
      <c r="F11" s="24"/>
      <c r="G11" s="24"/>
    </row>
    <row r="12" spans="1:14" ht="16.5" thickBot="1" x14ac:dyDescent="0.3">
      <c r="A12" s="4">
        <v>35789</v>
      </c>
      <c r="B12" s="5" t="s">
        <v>113</v>
      </c>
      <c r="C12" s="5" t="s">
        <v>114</v>
      </c>
      <c r="D12" s="6">
        <v>198</v>
      </c>
      <c r="F12" s="24"/>
      <c r="G12" s="24"/>
    </row>
    <row r="13" spans="1:14" x14ac:dyDescent="0.25">
      <c r="A13" s="27"/>
      <c r="B13" s="27"/>
      <c r="C13" s="27"/>
      <c r="G13" s="24"/>
    </row>
    <row r="14" spans="1:14" x14ac:dyDescent="0.25">
      <c r="G14" s="24"/>
    </row>
    <row r="15" spans="1:14" x14ac:dyDescent="0.25">
      <c r="G15" s="24"/>
    </row>
    <row r="16" spans="1:14" x14ac:dyDescent="0.25">
      <c r="G16" s="24"/>
    </row>
    <row r="17" spans="1:7" x14ac:dyDescent="0.25">
      <c r="A17" s="27"/>
      <c r="B17" s="27"/>
      <c r="C17" s="27"/>
      <c r="D17" s="27"/>
      <c r="E17" s="27"/>
      <c r="G17" s="24"/>
    </row>
    <row r="18" spans="1:7" x14ac:dyDescent="0.25">
      <c r="G18" s="24"/>
    </row>
  </sheetData>
  <sheetProtection selectLockedCells="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1"/>
  <sheetViews>
    <sheetView showGridLines="0" workbookViewId="0">
      <selection activeCell="A2" sqref="A2"/>
    </sheetView>
  </sheetViews>
  <sheetFormatPr defaultRowHeight="15" x14ac:dyDescent="0.25"/>
  <sheetData>
    <row r="1" spans="1:19" ht="18.75" x14ac:dyDescent="0.3">
      <c r="A1" s="30" t="s">
        <v>123</v>
      </c>
    </row>
    <row r="7" spans="1:19" x14ac:dyDescent="0.25">
      <c r="O7" s="162"/>
      <c r="P7" s="162"/>
      <c r="Q7" s="162"/>
      <c r="R7" s="162"/>
      <c r="S7" s="162"/>
    </row>
    <row r="8" spans="1:19" ht="16.899999999999999" customHeight="1" x14ac:dyDescent="0.25">
      <c r="O8" s="162"/>
      <c r="P8" s="162"/>
      <c r="Q8" s="162"/>
      <c r="R8" s="162"/>
      <c r="S8" s="162"/>
    </row>
    <row r="9" spans="1:19" x14ac:dyDescent="0.25">
      <c r="O9" s="162"/>
      <c r="P9" s="162"/>
      <c r="Q9" s="162"/>
      <c r="R9" s="162"/>
      <c r="S9" s="162"/>
    </row>
    <row r="10" spans="1:19" x14ac:dyDescent="0.25">
      <c r="O10" s="162"/>
      <c r="P10" s="162"/>
      <c r="Q10" s="162"/>
      <c r="R10" s="162"/>
      <c r="S10" s="162"/>
    </row>
    <row r="11" spans="1:19" x14ac:dyDescent="0.25">
      <c r="O11" s="162"/>
      <c r="P11" s="162"/>
      <c r="Q11" s="162"/>
      <c r="R11" s="162"/>
      <c r="S11" s="162"/>
    </row>
  </sheetData>
  <mergeCells count="1">
    <mergeCell ref="O7:S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BLM 1</vt:lpstr>
      <vt:lpstr>Assessment tasks</vt:lpstr>
      <vt:lpstr>Diamnod sinks sold</vt:lpstr>
      <vt:lpstr>Invoices</vt:lpstr>
      <vt:lpstr>Price List</vt:lpstr>
      <vt:lpstr>Screen Print</vt:lpstr>
      <vt:lpstr>'Assessment tasks'!Print_Area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Jack Holmes</dc:creator>
  <cp:keywords/>
  <dc:description/>
  <cp:lastModifiedBy>DianaD11</cp:lastModifiedBy>
  <cp:revision/>
  <dcterms:created xsi:type="dcterms:W3CDTF">2015-04-10T07:31:26Z</dcterms:created>
  <dcterms:modified xsi:type="dcterms:W3CDTF">2018-11-14T19:57:07Z</dcterms:modified>
  <cp:category/>
  <cp:contentStatus/>
</cp:coreProperties>
</file>