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ana\OneDrive\Escritorio\Bootcamp Class work\Module1_CrowdfundingAnalysis\Challenge module 1\"/>
    </mc:Choice>
  </mc:AlternateContent>
  <xr:revisionPtr revIDLastSave="0" documentId="13_ncr:1_{91AD6748-B8C2-40F0-807E-A580CC0BD625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Table per Category" sheetId="2" r:id="rId1"/>
    <sheet name="Table per sub-category" sheetId="3" r:id="rId2"/>
    <sheet name="Table per year" sheetId="6" r:id="rId3"/>
    <sheet name="Table of outcomes based on goal" sheetId="8" r:id="rId4"/>
    <sheet name="Statistical Analysis" sheetId="9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Analysis'!$A$1:$B$566</definedName>
    <definedName name="_xlchart.v1.0" hidden="1">'Statistical Analysis'!$B$1</definedName>
    <definedName name="_xlchart.v1.1" hidden="1">'Statistical Analysis'!$B$2:$B$566</definedName>
    <definedName name="_xlchart.v1.10" hidden="1">'Statistical Analysis'!$D$2</definedName>
    <definedName name="_xlchart.v1.11" hidden="1">'Statistical Analysis'!$D$352</definedName>
    <definedName name="_xlchart.v1.12" hidden="1">'Statistical Analysis'!$E$2:$E$365</definedName>
    <definedName name="_xlchart.v1.13" hidden="1">'Statistical Analysis'!$E$350</definedName>
    <definedName name="_xlchart.v1.14" hidden="1">'Statistical Analysis'!$E$6</definedName>
    <definedName name="_xlchart.v1.15" hidden="1">'Statistical Analysis'!$D$2:$D$365</definedName>
    <definedName name="_xlchart.v1.16" hidden="1">'Statistical Analysis'!$E$2:$E$365</definedName>
    <definedName name="_xlchart.v1.17" hidden="1">'Statistical Analysis'!$D$2:$D$365</definedName>
    <definedName name="_xlchart.v1.18" hidden="1">'Statistical Analysis'!$E$2:$E$365</definedName>
    <definedName name="_xlchart.v1.19" hidden="1">'Statistical Analysis'!$A$2:$A$566</definedName>
    <definedName name="_xlchart.v1.2" hidden="1">'Statistical Analysis'!$C$1</definedName>
    <definedName name="_xlchart.v1.20" hidden="1">'Statistical Analysis'!$B$2:$B$566</definedName>
    <definedName name="_xlchart.v1.21" hidden="1">'Statistical Analysis'!$D$2:$D$365</definedName>
    <definedName name="_xlchart.v1.22" hidden="1">'Statistical Analysis'!$E$2:$E$365</definedName>
    <definedName name="_xlchart.v1.23" hidden="1">'Statistical Analysis'!$A$2:$A$566</definedName>
    <definedName name="_xlchart.v1.24" hidden="1">'Statistical Analysis'!$B$2:$B$566</definedName>
    <definedName name="_xlchart.v1.3" hidden="1">'Statistical Analysis'!$C$2:$C$566</definedName>
    <definedName name="_xlchart.v1.4" hidden="1">'Statistical Analysis'!$B$1</definedName>
    <definedName name="_xlchart.v1.5" hidden="1">'Statistical Analysis'!$B$2:$B$566</definedName>
    <definedName name="_xlchart.v1.6" hidden="1">'Statistical Analysis'!$C$1</definedName>
    <definedName name="_xlchart.v1.7" hidden="1">'Statistical Analysis'!$C$2:$C$566</definedName>
    <definedName name="_xlchart.v1.8" hidden="1">'Statistical Analysis'!$A$2:$A$566</definedName>
    <definedName name="_xlchart.v1.9" hidden="1">'Statistical Analysis'!$B$2:$B$566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9" l="1"/>
  <c r="I16" i="9" s="1"/>
  <c r="I14" i="9"/>
  <c r="I13" i="9"/>
  <c r="I12" i="9"/>
  <c r="I11" i="9"/>
  <c r="I6" i="9"/>
  <c r="I7" i="9" s="1"/>
  <c r="I5" i="9"/>
  <c r="I4" i="9"/>
  <c r="I3" i="9"/>
  <c r="I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2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8" l="1"/>
  <c r="G10" i="8" s="1"/>
  <c r="E9" i="8"/>
  <c r="H9" i="8" s="1"/>
  <c r="E3" i="8"/>
  <c r="H3" i="8" s="1"/>
  <c r="E11" i="8"/>
  <c r="H11" i="8" s="1"/>
  <c r="E4" i="8"/>
  <c r="F4" i="8" s="1"/>
  <c r="E12" i="8"/>
  <c r="F12" i="8" s="1"/>
  <c r="E7" i="8"/>
  <c r="G7" i="8" s="1"/>
  <c r="G9" i="8"/>
  <c r="E8" i="8"/>
  <c r="F8" i="8" s="1"/>
  <c r="E2" i="8"/>
  <c r="H2" i="8" s="1"/>
  <c r="E6" i="8"/>
  <c r="G6" i="8" s="1"/>
  <c r="E13" i="8"/>
  <c r="F13" i="8" s="1"/>
  <c r="E5" i="8"/>
  <c r="H5" i="8" s="1"/>
  <c r="F9" i="8"/>
  <c r="F10" i="8" l="1"/>
  <c r="H10" i="8"/>
  <c r="G2" i="8"/>
  <c r="F2" i="8"/>
  <c r="H12" i="8"/>
  <c r="G5" i="8"/>
  <c r="G12" i="8"/>
  <c r="F6" i="8"/>
  <c r="G11" i="8"/>
  <c r="G3" i="8"/>
  <c r="F3" i="8"/>
  <c r="G4" i="8"/>
  <c r="F11" i="8"/>
  <c r="H6" i="8"/>
  <c r="H4" i="8"/>
  <c r="F7" i="8"/>
  <c r="F5" i="8"/>
  <c r="H7" i="8"/>
  <c r="G13" i="8"/>
  <c r="H8" i="8"/>
  <c r="H13" i="8"/>
  <c r="G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23FE-B53E-4309-9BB0-A2DA4DBC8A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F624EB3-23DB-4949-9E29-6CA83E0D3E1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<sst xmlns="http://schemas.openxmlformats.org/spreadsheetml/2006/main" count="7068" uniqueCount="2115">
  <si>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</si>
  <si>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</si>
  <si>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</si>
  <si>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</si>
  <si>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</si>
  <si>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</si>
  <si>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</si>
  <si>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</si>
  <si>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</si>
  <si>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</si>
  <si>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</si>
  <si>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</si>
  <si>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</si>
  <si>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</si>
  <si>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</si>
  <si>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</si>
  <si>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</si>
  <si>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</si>
  <si>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</si>
  <si>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</si>
  <si>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</si>
  <si>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</si>
  <si>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</si>
  <si>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</si>
  <si>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</si>
  <si>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</si>
  <si>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</si>
  <si>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</si>
  <si>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</si>
  <si>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</si>
  <si>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</si>
  <si>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</si>
  <si>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</si>
  <si>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</si>
  <si>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</si>
  <si>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</si>
  <si>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</si>
  <si>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</si>
  <si>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</si>
  <si>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</si>
  <si>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</si>
  <si>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</si>
  <si>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</si>
  <si>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</si>
  <si>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</si>
  <si>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</si>
  <si>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</si>
  <si>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</si>
  <si>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</si>
  <si>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</si>
  <si>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</si>
  <si>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</si>
  <si>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</si>
  <si>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</si>
  <si>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</si>
  <si>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</si>
  <si>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</si>
  <si>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</si>
  <si>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</si>
  <si>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</si>
  <si>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</si>
  <si>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</si>
  <si>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</si>
  <si>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</si>
  <si>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</si>
  <si>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</si>
  <si>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</si>
  <si>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</si>
  <si>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</si>
  <si>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</si>
  <si>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</si>
  <si>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</si>
  <si>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</si>
  <si>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</si>
  <si>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</si>
  <si>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</si>
  <si>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</si>
  <si>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</si>
  <si>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</si>
  <si>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</si>
  <si>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</si>
  <si>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</si>
  <si>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</si>
  <si>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</si>
  <si>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</si>
  <si>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</si>
  <si>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</si>
  <si>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</si>
  <si>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</si>
  <si>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</si>
  <si>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</si>
  <si>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</si>
  <si>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</si>
  <si>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</si>
  <si>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</si>
  <si>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</si>
  <si>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</si>
  <si>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</si>
  <si>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</si>
  <si>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</si>
  <si>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</si>
  <si>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</si>
  <si>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</si>
  <si>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</si>
  <si>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</si>
  <si>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</si>
  <si>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</si>
  <si>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</si>
  <si>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</si>
  <si>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</si>
  <si>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</si>
  <si>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</si>
  <si>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</si>
  <si>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</si>
  <si>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</si>
  <si>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</si>
  <si>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</si>
  <si>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</si>
  <si>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</si>
  <si>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</si>
  <si>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</si>
  <si>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</si>
  <si>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</si>
  <si>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</si>
  <si>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</si>
  <si>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</si>
  <si>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</si>
  <si>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</si>
  <si>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</si>
  <si>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</si>
  <si>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</si>
  <si>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</si>
  <si>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</si>
  <si>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</si>
  <si>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</si>
  <si>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</si>
  <si>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</si>
  <si>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</si>
  <si>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</si>
  <si>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</si>
  <si>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</si>
  <si>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</si>
  <si>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</si>
  <si>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</si>
  <si>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</si>
  <si>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</si>
  <si>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</si>
  <si>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</si>
  <si>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</si>
  <si>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</si>
  <si>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</si>
  <si>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</si>
  <si>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</si>
  <si>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</si>
  <si>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</si>
  <si>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</si>
  <si>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</si>
  <si>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</si>
  <si>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</si>
  <si>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</si>
  <si>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</si>
  <si>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</si>
  <si>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</si>
  <si>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</si>
  <si>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</si>
  <si>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</si>
  <si>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</si>
  <si>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</si>
  <si>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</si>
  <si>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</si>
  <si>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</si>
  <si>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</si>
  <si>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</si>
  <si>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</si>
  <si>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</si>
  <si>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</si>
  <si>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</si>
  <si>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</si>
  <si>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</si>
  <si>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</si>
  <si>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</si>
  <si>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</si>
  <si>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</si>
  <si>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</si>
  <si>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</si>
  <si>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</si>
  <si>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</si>
  <si>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</si>
  <si>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</si>
  <si>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</si>
  <si>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</si>
  <si>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</si>
  <si>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</si>
  <si>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</si>
  <si>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</si>
  <si>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</si>
  <si>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</si>
  <si>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</si>
  <si>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</si>
  <si>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</si>
  <si>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</si>
  <si>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</si>
  <si>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</si>
  <si>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</si>
  <si>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</si>
  <si>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</si>
  <si>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</si>
  <si>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</si>
  <si>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</si>
  <si>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</si>
  <si>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</si>
  <si>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</si>
  <si>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</si>
  <si>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</si>
  <si>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</si>
  <si>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</si>
  <si>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</si>
  <si>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</si>
  <si>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</si>
  <si>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</si>
  <si>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</si>
  <si>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</si>
  <si>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</si>
  <si>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</si>
  <si>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</si>
  <si>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</si>
  <si>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</si>
  <si>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</si>
  <si>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</si>
  <si>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</si>
  <si>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</si>
  <si>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</si>
  <si>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</si>
  <si>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</si>
  <si>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</si>
  <si>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</si>
  <si>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</si>
  <si>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</si>
  <si>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</si>
  <si>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</si>
  <si>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</si>
  <si>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</si>
  <si>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</si>
  <si>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</si>
  <si>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</si>
  <si>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</si>
  <si>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</si>
  <si>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</si>
  <si>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</si>
  <si>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</si>
  <si>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</si>
  <si>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</si>
  <si>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</si>
  <si>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</si>
  <si>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</si>
  <si>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</si>
  <si>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</si>
  <si>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</si>
  <si>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</si>
  <si>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</si>
  <si>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</si>
  <si>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</si>
  <si>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</si>
  <si>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</si>
  <si>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</si>
  <si>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</si>
  <si>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</si>
  <si>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</si>
  <si>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</si>
  <si>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</si>
  <si>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</si>
  <si>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</si>
  <si>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</si>
  <si>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</si>
  <si>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</si>
  <si>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</si>
  <si>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</si>
  <si>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</si>
  <si>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</si>
  <si>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</si>
  <si>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</si>
  <si>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</si>
  <si>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</si>
  <si>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</si>
  <si>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</si>
  <si>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</si>
  <si>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</si>
  <si>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</si>
  <si>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</si>
  <si>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</si>
  <si>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</si>
  <si>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</si>
  <si>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</si>
  <si>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</si>
  <si>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</si>
  <si>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</si>
  <si>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</si>
  <si>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</si>
  <si>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</si>
  <si>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</si>
  <si>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</si>
  <si>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</si>
  <si>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</si>
  <si>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</si>
  <si>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</si>
  <si>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</si>
  <si>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</si>
  <si>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</si>
  <si>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</si>
  <si>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</si>
  <si>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</si>
  <si>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</si>
  <si>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</si>
  <si>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</si>
  <si>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</si>
  <si>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</si>
  <si>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</si>
  <si>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</si>
  <si>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</si>
  <si>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</si>
  <si>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</si>
  <si>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</si>
  <si>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</si>
  <si>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</si>
  <si>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</si>
  <si>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</si>
  <si>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</si>
  <si>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</si>
  <si>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</si>
  <si>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</si>
  <si>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</si>
  <si>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</si>
  <si>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</si>
  <si>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</si>
  <si>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</si>
  <si>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</si>
  <si>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</si>
  <si>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</si>
  <si>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</si>
  <si>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</si>
  <si>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</si>
  <si>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</si>
  <si>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</si>
  <si>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</si>
  <si>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</si>
  <si>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</si>
  <si>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</si>
  <si>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</si>
  <si>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</si>
  <si>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</si>
  <si>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</si>
  <si>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</si>
  <si>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</si>
  <si>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</si>
  <si>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</si>
  <si>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</si>
  <si>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</si>
  <si>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</si>
  <si>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</si>
  <si>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</si>
  <si>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</si>
  <si>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</si>
  <si>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</si>
  <si>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</si>
  <si>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</si>
  <si>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</si>
  <si>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</si>
  <si>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</si>
  <si>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</si>
  <si>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</si>
  <si>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</si>
  <si>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</si>
  <si>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</si>
  <si>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</si>
  <si>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</si>
  <si>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</si>
  <si>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</si>
  <si>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</si>
  <si>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</si>
  <si>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</si>
  <si>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</si>
  <si>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</si>
  <si>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</si>
  <si>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</si>
  <si>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</si>
  <si>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</si>
  <si>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</si>
  <si>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</si>
  <si>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</si>
  <si>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</si>
  <si>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</si>
  <si>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</si>
  <si>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</si>
  <si>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</si>
  <si>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</si>
  <si>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</si>
  <si>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</si>
  <si>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</si>
  <si>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</si>
  <si>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</si>
  <si>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</si>
  <si>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</si>
  <si>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</si>
  <si>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</si>
  <si>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</si>
  <si>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</si>
  <si>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</si>
  <si>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</si>
  <si>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</si>
  <si>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</si>
  <si>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</si>
  <si>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</si>
  <si>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</si>
  <si>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</si>
  <si>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</si>
  <si>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</si>
  <si>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</si>
  <si>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</si>
  <si>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</si>
  <si>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</si>
  <si>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</si>
  <si>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</si>
  <si>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</si>
  <si>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</si>
  <si>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</si>
  <si>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</si>
  <si>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</si>
  <si>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</si>
  <si>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</si>
  <si>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</si>
  <si>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</si>
  <si>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</si>
  <si>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</si>
  <si>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</si>
  <si>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</si>
  <si>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</si>
  <si>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</si>
  <si>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</si>
  <si>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</si>
  <si>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</si>
  <si>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</si>
  <si>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</si>
  <si>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</si>
  <si>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</si>
  <si>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</si>
  <si>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</si>
  <si>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</si>
  <si>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</si>
  <si>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</si>
  <si>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</si>
  <si>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</si>
  <si>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</si>
  <si>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</si>
  <si>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</si>
  <si>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</si>
  <si>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</si>
  <si>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</si>
  <si>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</si>
  <si>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</si>
  <si>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</si>
  <si>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</si>
  <si>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</si>
  <si>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</si>
  <si>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</si>
  <si>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</si>
  <si>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</si>
  <si>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</si>
  <si>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</si>
  <si>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</si>
  <si>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</si>
  <si>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</si>
  <si>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</si>
  <si>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</si>
  <si>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</si>
  <si>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</si>
  <si>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</si>
  <si>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</si>
  <si>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</si>
  <si>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</si>
  <si>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</si>
  <si>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</si>
  <si>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</si>
  <si>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</si>
  <si>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</si>
  <si>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</si>
  <si>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</si>
  <si>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</si>
  <si>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</si>
  <si>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</si>
  <si>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</si>
  <si>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</si>
  <si>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</si>
  <si>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</si>
  <si>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</si>
  <si>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</si>
  <si>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</si>
  <si>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</si>
  <si>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</si>
  <si>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</si>
  <si>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</si>
  <si>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</si>
  <si>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</si>
  <si>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</si>
  <si>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</si>
  <si>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</si>
  <si>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</si>
  <si>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</si>
  <si>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</si>
  <si>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</si>
  <si>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</si>
  <si>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</si>
  <si>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</si>
  <si>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</si>
  <si>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</si>
  <si>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</si>
  <si>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</si>
  <si>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</si>
  <si>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</si>
  <si>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</si>
  <si>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</si>
  <si>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</si>
  <si>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</si>
  <si>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</si>
  <si>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</si>
  <si>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</si>
  <si>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</si>
  <si>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</si>
  <si>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</si>
  <si>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</si>
  <si>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</si>
  <si>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</si>
  <si>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</si>
  <si>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</si>
  <si>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</si>
  <si>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</si>
  <si>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</si>
  <si>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</si>
  <si>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</si>
  <si>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</si>
  <si>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</si>
  <si>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</si>
  <si>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</si>
  <si>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</si>
  <si>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</si>
  <si>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</si>
  <si>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</si>
  <si>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</si>
  <si>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</si>
  <si>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</si>
  <si>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</si>
  <si>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</si>
  <si>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</si>
  <si>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</si>
  <si>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</si>
  <si>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</si>
  <si>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</si>
  <si>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</si>
  <si>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</si>
  <si>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</si>
  <si>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</si>
  <si>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</si>
  <si>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</si>
  <si>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</si>
  <si>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</si>
  <si>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</si>
  <si>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</si>
  <si>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</si>
  <si>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</si>
  <si>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</si>
  <si>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</si>
  <si>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</si>
  <si>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</si>
  <si>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</si>
  <si>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</si>
  <si>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</si>
  <si>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</si>
  <si>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</si>
  <si>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</si>
  <si>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</si>
  <si>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</si>
  <si>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</si>
  <si>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</si>
  <si>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</si>
  <si>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</si>
  <si>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</si>
  <si>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</si>
  <si>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</si>
  <si>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</si>
  <si>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</si>
  <si>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</si>
  <si>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</si>
  <si>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</si>
  <si>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</si>
  <si>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</si>
  <si>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</si>
  <si>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</si>
  <si>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</si>
  <si>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</si>
  <si>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</si>
  <si>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</si>
  <si>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</si>
  <si>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</si>
  <si>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</si>
  <si>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</si>
  <si>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</si>
  <si>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</si>
  <si>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</si>
  <si>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</si>
  <si>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</si>
  <si>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</si>
  <si>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</si>
  <si>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</si>
  <si>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</si>
  <si>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</si>
  <si>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</si>
  <si>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</si>
  <si>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</si>
  <si>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</si>
  <si>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</si>
  <si>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</si>
  <si>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</si>
  <si>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</si>
  <si>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</si>
  <si>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</si>
  <si>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</si>
  <si>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</si>
  <si>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</si>
  <si>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</si>
  <si>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</si>
  <si>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</si>
  <si>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</si>
  <si>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</si>
  <si>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</si>
  <si>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</si>
  <si>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</si>
  <si>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</si>
  <si>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</si>
  <si>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</si>
  <si>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</si>
  <si>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</si>
  <si>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</si>
  <si>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</si>
  <si>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</si>
  <si>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</si>
  <si>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</si>
  <si>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</si>
  <si>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</si>
  <si>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</si>
  <si>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</si>
  <si>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</si>
  <si>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</si>
  <si>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</si>
  <si>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</si>
  <si>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</si>
  <si>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</si>
  <si>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</si>
  <si>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</si>
  <si>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</si>
  <si>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</si>
  <si>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</si>
  <si>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</si>
  <si>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</si>
  <si>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</si>
  <si>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</si>
  <si>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</si>
  <si>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</si>
  <si>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</si>
  <si>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</si>
  <si>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</si>
  <si>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</si>
  <si>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</si>
  <si>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</si>
  <si>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</si>
  <si>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</si>
  <si>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</si>
  <si>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</si>
  <si>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</si>
  <si>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</si>
  <si>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</si>
  <si>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</si>
  <si>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</si>
  <si>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</si>
  <si>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</si>
  <si>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</si>
  <si>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</si>
  <si>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</si>
  <si>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</si>
  <si>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</si>
  <si>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</si>
  <si>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</si>
  <si>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</si>
  <si>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</si>
  <si>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</si>
  <si>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</si>
  <si>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</si>
  <si>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</si>
  <si>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</si>
  <si>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</si>
  <si>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</si>
  <si>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</si>
  <si>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</si>
  <si>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</si>
  <si>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</si>
  <si>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</si>
  <si>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</si>
  <si>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</si>
  <si>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</si>
  <si>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</si>
  <si>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</si>
  <si>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</si>
  <si>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</si>
  <si>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</si>
  <si>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</si>
  <si>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</si>
  <si>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</si>
  <si>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</si>
  <si>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</si>
  <si>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</si>
  <si>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</si>
  <si>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</si>
  <si>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</si>
  <si>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</si>
  <si>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</si>
  <si>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</si>
  <si>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</si>
  <si>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</si>
  <si>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</si>
  <si>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</si>
  <si>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</si>
  <si>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</si>
  <si>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</si>
  <si>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</si>
  <si>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</si>
  <si>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</si>
  <si>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</si>
  <si>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</si>
  <si>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</si>
  <si>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</si>
  <si>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</si>
  <si>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</si>
  <si>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</si>
  <si>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</si>
  <si>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</si>
  <si>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</si>
  <si>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</si>
  <si>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</si>
  <si>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</si>
  <si>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</si>
  <si>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</si>
  <si>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</si>
  <si>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</si>
  <si>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</si>
  <si>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</si>
  <si>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</si>
  <si>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</si>
  <si>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</si>
  <si>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</si>
  <si>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</si>
  <si>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</si>
  <si>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</si>
  <si>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</si>
  <si>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</si>
  <si>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</si>
  <si>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</si>
  <si>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</si>
  <si>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</si>
  <si>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</si>
  <si>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</si>
  <si>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</si>
  <si>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</si>
  <si>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</si>
  <si>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</si>
  <si>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</si>
  <si>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</si>
  <si>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</si>
  <si>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</si>
  <si>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</si>
  <si>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</si>
  <si>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</si>
  <si>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</si>
  <si>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</si>
  <si>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</si>
  <si>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</si>
  <si>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</si>
  <si>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</si>
  <si>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</si>
  <si>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</si>
  <si>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</si>
  <si>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</si>
  <si>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</si>
  <si>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</si>
  <si>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</si>
  <si>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</si>
  <si>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</si>
  <si>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</si>
  <si>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</si>
  <si>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</si>
  <si>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</si>
  <si>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</si>
  <si>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</si>
  <si>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</si>
  <si>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</si>
  <si>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</si>
  <si>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</si>
  <si>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</si>
  <si>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</si>
  <si>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</si>
  <si>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</si>
  <si>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</si>
  <si>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</si>
  <si>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</si>
  <si>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</si>
  <si>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</si>
  <si>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</si>
  <si>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</si>
  <si>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</si>
  <si>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</si>
  <si>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</si>
  <si>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</si>
  <si>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</si>
  <si>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</si>
  <si>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</si>
  <si>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</si>
  <si>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</si>
  <si>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</si>
  <si>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</si>
  <si>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</si>
  <si>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</si>
  <si>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</si>
  <si>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</si>
  <si>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</si>
  <si>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</si>
  <si>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</si>
  <si>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</si>
  <si>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</si>
  <si>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</si>
  <si>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</si>
  <si>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</si>
  <si>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</si>
  <si>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</si>
  <si>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</si>
  <si>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</si>
  <si>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</si>
  <si>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</si>
  <si>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</si>
  <si>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</si>
  <si>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</si>
  <si>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</si>
  <si>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</si>
  <si>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</si>
  <si>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</si>
  <si>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</si>
  <si>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</si>
  <si>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</si>
  <si>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</si>
  <si>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</si>
  <si>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</si>
  <si>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</si>
  <si>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</si>
  <si>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</si>
  <si>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</si>
  <si>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</si>
  <si>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</si>
  <si>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</si>
  <si>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</si>
  <si>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</si>
  <si>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</si>
  <si>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</si>
  <si>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</si>
  <si>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</si>
  <si>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</si>
  <si>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</si>
  <si>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</si>
  <si>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</si>
  <si>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</si>
  <si>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</si>
  <si>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</si>
  <si>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</si>
  <si>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</si>
  <si>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</si>
  <si>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</si>
  <si>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</si>
  <si>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</si>
  <si>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</si>
  <si>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</si>
  <si>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</si>
  <si>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</si>
  <si>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</si>
  <si>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</si>
  <si>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</si>
  <si>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</si>
  <si>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</si>
  <si>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</si>
  <si>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</si>
  <si>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</si>
  <si>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</si>
  <si>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</si>
  <si>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</si>
  <si>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</si>
  <si>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</si>
  <si>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</si>
  <si>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</si>
  <si>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</si>
  <si>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</si>
  <si>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</si>
  <si>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</si>
  <si>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</si>
  <si>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</si>
  <si>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</si>
  <si>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</si>
  <si>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</si>
  <si>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</si>
  <si>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</si>
  <si>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</si>
  <si>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</si>
  <si>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</si>
  <si>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</si>
  <si>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</si>
  <si>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</si>
  <si>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</si>
  <si>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</si>
  <si>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</si>
  <si>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</si>
  <si>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</si>
  <si>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</si>
  <si>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</si>
  <si>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</si>
  <si>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</si>
  <si>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</si>
  <si>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</si>
  <si>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</si>
  <si>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</si>
  <si>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</si>
  <si>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</si>
  <si>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</si>
  <si>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</si>
  <si>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</si>
  <si>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</si>
  <si>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</si>
  <si>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</si>
  <si>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</si>
  <si>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</si>
  <si>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</si>
  <si>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</si>
  <si>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</si>
  <si>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</si>
  <si>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</si>
  <si>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</si>
  <si>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</si>
  <si>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</si>
  <si>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</si>
  <si>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</si>
  <si>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</si>
  <si>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</si>
  <si>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</si>
  <si>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</si>
  <si>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</si>
  <si>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</si>
  <si>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</si>
  <si>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</si>
  <si>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</si>
  <si>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</si>
  <si>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</si>
  <si>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</si>
  <si>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</si>
  <si>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</si>
  <si>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</si>
  <si>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</si>
  <si>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</si>
  <si>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</si>
  <si>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</si>
  <si>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</si>
  <si>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</si>
  <si>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</si>
  <si>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</si>
  <si>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</si>
  <si>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</si>
  <si>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</si>
  <si>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</si>
  <si>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</si>
  <si>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</si>
  <si>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</si>
  <si>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</si>
  <si>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</si>
  <si>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</si>
  <si>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</si>
  <si>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</si>
  <si>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</si>
  <si>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</si>
  <si>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</si>
  <si>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</si>
  <si>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</si>
  <si>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</si>
  <si>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</si>
  <si>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</si>
  <si>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</si>
  <si>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</si>
  <si>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</si>
  <si>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</si>
  <si>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</si>
  <si>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</si>
  <si>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</si>
  <si>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</si>
  <si>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</si>
  <si>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</si>
  <si>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</si>
  <si>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</si>
  <si>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</si>
  <si>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</si>
  <si>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</si>
  <si>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</si>
  <si>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</si>
  <si>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</si>
  <si>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</si>
  <si>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</si>
  <si>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</si>
  <si>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</si>
  <si>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</si>
  <si>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</si>
  <si>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</si>
  <si>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</si>
  <si>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</si>
  <si>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</si>
  <si>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</si>
  <si>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</si>
  <si>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</si>
  <si>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</si>
  <si>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</si>
  <si>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</si>
  <si>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</si>
  <si>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</si>
  <si>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</si>
  <si>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</si>
  <si>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</si>
  <si>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</si>
  <si>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</si>
  <si>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</si>
  <si>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</si>
  <si>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</si>
  <si>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</si>
  <si>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</si>
  <si>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</si>
  <si>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</si>
  <si>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</si>
  <si>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</si>
  <si>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</si>
  <si>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</si>
  <si>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</si>
  <si>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</si>
  <si>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</si>
  <si>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</si>
  <si>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</si>
  <si>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</si>
  <si>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</si>
  <si>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</si>
  <si>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</si>
  <si>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</si>
  <si>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</si>
  <si>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</si>
  <si>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</si>
  <si>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</si>
  <si>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</si>
  <si>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</si>
  <si>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</si>
  <si>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</si>
  <si>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</si>
  <si>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</si>
  <si>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</si>
  <si>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</si>
  <si>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</si>
  <si>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</si>
  <si>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</si>
  <si>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</si>
  <si>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</si>
  <si>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</si>
  <si>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</si>
  <si>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</si>
  <si>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</si>
  <si>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</si>
  <si>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</si>
  <si>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</si>
  <si>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</si>
  <si>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</si>
  <si>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</si>
  <si>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</si>
  <si>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</si>
  <si>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</si>
  <si>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</si>
  <si>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</si>
  <si>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</si>
  <si>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</si>
  <si>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</si>
  <si>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</si>
  <si>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</si>
  <si>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</si>
  <si>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</si>
  <si>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</si>
  <si>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</si>
  <si>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</si>
  <si>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</si>
  <si>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</si>
  <si>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</si>
  <si>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</si>
  <si>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</si>
  <si>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</si>
  <si>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</si>
  <si>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</si>
  <si>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</si>
  <si>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</si>
  <si>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</si>
  <si>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</si>
  <si>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</si>
  <si>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</si>
  <si>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</si>
  <si>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</si>
  <si>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</si>
  <si>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</si>
  <si>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</si>
  <si>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</si>
  <si>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</si>
  <si>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</si>
  <si>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</si>
  <si>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</si>
  <si>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</si>
  <si>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</si>
  <si>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</si>
  <si>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</si>
  <si>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</si>
  <si>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</si>
  <si>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</si>
  <si>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</si>
  <si>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</si>
  <si>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</si>
  <si>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</si>
  <si>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</si>
  <si>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</si>
  <si>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</si>
  <si>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</si>
  <si>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</si>
  <si>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</si>
  <si>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</si>
  <si>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</si>
  <si>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</si>
  <si>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</si>
  <si>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</si>
  <si>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</si>
  <si>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</si>
  <si>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</si>
  <si>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</si>
  <si>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</si>
  <si>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</si>
  <si>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</si>
  <si>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</si>
  <si>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</si>
  <si>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</si>
  <si>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</si>
  <si>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</si>
  <si>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</si>
  <si>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</si>
  <si>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</si>
  <si>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</si>
  <si>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</si>
  <si>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</si>
  <si>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</si>
  <si>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</si>
  <si>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</si>
  <si>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</si>
  <si>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</si>
  <si>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</si>
  <si>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</si>
  <si>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</si>
  <si>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</si>
  <si>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</si>
  <si>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</si>
  <si>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</si>
  <si>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</si>
  <si>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</si>
  <si>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</si>
  <si>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</si>
  <si>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</si>
  <si>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</si>
  <si>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</si>
  <si>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</si>
  <si>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</si>
  <si>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</si>
  <si>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</si>
  <si>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</si>
  <si>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</si>
  <si>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</si>
  <si>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</si>
  <si>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</si>
  <si>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</si>
  <si>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</si>
  <si>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</si>
  <si>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</si>
  <si>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</si>
  <si>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</si>
  <si>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</si>
  <si>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</si>
  <si>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</si>
  <si>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</si>
  <si>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</si>
  <si>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</si>
  <si>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</si>
  <si>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</si>
  <si>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</si>
  <si>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</si>
  <si>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</si>
  <si>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</si>
  <si>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</si>
  <si>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</si>
  <si>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</si>
  <si>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</si>
  <si>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</si>
  <si>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</si>
  <si>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</si>
  <si>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</si>
  <si>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</si>
  <si>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</si>
  <si>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</si>
  <si>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</si>
  <si>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</si>
  <si>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</si>
  <si>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</si>
  <si>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</si>
  <si>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</si>
  <si>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</si>
  <si>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</si>
  <si>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</si>
  <si>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</si>
  <si>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</si>
  <si>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</si>
  <si>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</si>
  <si>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</si>
  <si>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</si>
  <si>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</si>
  <si>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</si>
  <si>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</si>
  <si>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</si>
  <si>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</si>
  <si>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</si>
  <si>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</si>
  <si>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</si>
  <si>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</si>
  <si>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</si>
  <si>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</si>
  <si>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</si>
  <si>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</si>
  <si>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</si>
  <si>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</si>
  <si>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</si>
  <si>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</si>
  <si>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</si>
  <si>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</si>
  <si>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</si>
  <si>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</si>
  <si>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</si>
  <si>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</si>
  <si>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</si>
  <si>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</si>
  <si>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</si>
  <si>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</si>
  <si>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</si>
  <si>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</si>
  <si>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</si>
  <si>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</si>
  <si>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</si>
  <si>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</si>
  <si>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</si>
  <si>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</si>
  <si>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</si>
  <si>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</si>
  <si>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</si>
  <si>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</si>
  <si>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</si>
  <si>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</si>
  <si>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</si>
  <si>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</si>
  <si>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</si>
  <si>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</si>
  <si>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</si>
  <si>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</si>
  <si>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</si>
  <si>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</si>
  <si>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</si>
  <si>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</si>
  <si>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</si>
  <si>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</si>
  <si>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</si>
  <si>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</si>
  <si>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</si>
  <si>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</si>
  <si>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</si>
  <si>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</si>
  <si>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</si>
  <si>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</si>
  <si>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</si>
  <si>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</si>
  <si>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</si>
  <si>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</si>
  <si>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</si>
  <si>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</si>
  <si>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</si>
  <si>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</si>
  <si>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</si>
  <si>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</si>
  <si>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</si>
  <si>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</si>
  <si>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</si>
  <si>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</si>
  <si>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</si>
  <si>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</si>
  <si>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</si>
  <si>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</si>
  <si>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</si>
  <si>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</si>
  <si>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</si>
  <si>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</si>
  <si>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</si>
  <si>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</si>
  <si>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</si>
  <si>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</si>
  <si>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</si>
  <si>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</si>
  <si>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</si>
  <si>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</si>
  <si>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</si>
  <si>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</si>
  <si>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</si>
  <si>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</si>
  <si>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</si>
  <si>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</si>
  <si>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</si>
  <si>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</si>
  <si>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</si>
  <si>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</si>
  <si>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</si>
  <si>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</si>
  <si>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</si>
  <si>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</si>
  <si>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</si>
  <si>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</si>
  <si>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</si>
  <si>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</si>
  <si>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</si>
  <si>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</si>
  <si>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</si>
  <si>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</si>
  <si>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</si>
  <si>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</si>
  <si>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</si>
  <si>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</si>
  <si>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</si>
  <si>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</si>
  <si>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</si>
  <si>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</si>
  <si>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</si>
  <si>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</si>
  <si>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</si>
  <si>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</si>
  <si>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</si>
  <si>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</si>
  <si>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</si>
  <si>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</si>
  <si>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</si>
  <si>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</si>
  <si>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</si>
  <si>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</si>
  <si>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</si>
  <si>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</si>
  <si>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</si>
  <si>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</si>
  <si>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</si>
  <si>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</si>
  <si>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</si>
  <si>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</si>
  <si>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</si>
  <si>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</si>
  <si>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</si>
  <si>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</si>
  <si>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</si>
  <si>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</si>
  <si>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</si>
  <si>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</si>
  <si>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</si>
  <si>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</si>
  <si>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</si>
  <si>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</si>
  <si>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</si>
  <si>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</si>
  <si>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</si>
  <si>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</si>
  <si>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</si>
  <si>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</si>
  <si>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</si>
  <si>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</si>
  <si>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</si>
  <si>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</si>
  <si>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</si>
  <si>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</si>
  <si>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</si>
  <si>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</si>
  <si>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</si>
  <si>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</si>
  <si>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</si>
  <si>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</si>
  <si>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</si>
  <si>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</si>
  <si>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</si>
  <si>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</si>
  <si>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</si>
  <si>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</si>
  <si>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</si>
  <si>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</si>
  <si>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</si>
  <si>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</si>
  <si>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</si>
  <si>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</si>
  <si>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</si>
  <si>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</si>
  <si>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</si>
  <si>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</si>
  <si>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</si>
  <si>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</si>
  <si>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</si>
  <si>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</si>
  <si>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</si>
  <si>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</si>
  <si>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</si>
  <si>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</si>
  <si>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</si>
  <si>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</si>
  <si>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</si>
  <si>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</si>
  <si>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</si>
  <si>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</si>
  <si>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</si>
  <si>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</si>
  <si>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</si>
  <si>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</si>
  <si>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</si>
  <si>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</si>
  <si>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</si>
  <si>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</si>
  <si>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</si>
  <si>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</si>
  <si>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</si>
  <si>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</si>
  <si>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</si>
  <si>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</si>
  <si>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</si>
  <si>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</si>
  <si>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</si>
  <si>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</si>
  <si>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</si>
  <si>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</si>
  <si>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</si>
  <si>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</si>
  <si>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</si>
  <si>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</si>
  <si>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</si>
  <si>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</si>
  <si>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</si>
  <si>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</si>
  <si>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</si>
  <si>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</si>
  <si>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</si>
  <si>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</si>
  <si>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</si>
  <si>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</si>
  <si>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</si>
  <si>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</si>
  <si>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</si>
  <si>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</si>
  <si>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</si>
  <si>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</si>
  <si>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</si>
  <si>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</si>
  <si>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</si>
  <si>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</si>
  <si>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</si>
  <si>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</si>
  <si>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</si>
  <si>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</si>
  <si>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</si>
  <si>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</si>
  <si>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</si>
  <si>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</si>
  <si>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</si>
  <si>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</si>
  <si>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</si>
  <si>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</si>
  <si>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</si>
  <si>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</si>
  <si>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</si>
  <si>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</si>
  <si>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</si>
  <si>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</si>
  <si>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</si>
  <si>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</si>
  <si>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</si>
  <si>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</si>
  <si>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</si>
  <si>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</si>
  <si>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</si>
  <si>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</si>
  <si>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</si>
  <si>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</si>
  <si>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</si>
  <si>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</si>
  <si>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</si>
  <si>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</si>
  <si>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</si>
  <si>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</si>
  <si>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</si>
  <si>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</si>
  <si>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</si>
  <si>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</si>
  <si>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</si>
  <si>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</si>
  <si>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</si>
  <si>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</si>
  <si>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</si>
  <si>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</si>
  <si>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</si>
  <si>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</si>
  <si>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</si>
  <si>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</si>
  <si>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</si>
  <si>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</si>
  <si>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</si>
  <si>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</si>
  <si>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</si>
  <si>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</si>
  <si>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</si>
  <si>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</si>
  <si>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</si>
  <si>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</si>
  <si>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</si>
  <si>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</si>
  <si>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</si>
  <si>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</si>
  <si>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</si>
  <si>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</si>
  <si>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</si>
  <si>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</si>
  <si>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</si>
  <si>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</si>
  <si>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</si>
  <si>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</si>
  <si>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</si>
  <si>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</si>
  <si>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</si>
  <si>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</si>
  <si>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</si>
  <si>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</si>
  <si>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</si>
  <si>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</si>
  <si>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</si>
  <si>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</si>
  <si>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</si>
  <si>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</si>
  <si>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</si>
  <si>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</si>
  <si>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</si>
  <si>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</si>
  <si>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</si>
  <si>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</si>
  <si>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</si>
  <si>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</si>
  <si>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</si>
  <si>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</si>
  <si>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</si>
  <si>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</si>
  <si>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</si>
  <si>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</si>
  <si>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</si>
  <si>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</si>
  <si>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</si>
  <si>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</si>
  <si>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</si>
  <si>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</si>
  <si>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</si>
  <si>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</si>
  <si>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</si>
  <si>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</si>
  <si>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</si>
  <si>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</si>
  <si>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</si>
  <si>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</si>
  <si>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</si>
  <si>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</si>
  <si>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</si>
  <si>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</si>
  <si>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</si>
  <si>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</si>
  <si>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</si>
  <si>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</si>
  <si>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</si>
  <si>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</si>
  <si>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</si>
  <si>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</si>
  <si>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</si>
  <si>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</si>
  <si>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</si>
  <si>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</si>
  <si>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</si>
  <si>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</si>
  <si>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</si>
  <si>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</si>
  <si>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</si>
  <si>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</si>
  <si>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</si>
  <si>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</si>
  <si>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</si>
  <si>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</si>
  <si>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</si>
  <si>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</si>
  <si>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</si>
  <si>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</si>
  <si>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</si>
  <si>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</si>
  <si>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</si>
  <si>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</si>
  <si>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</si>
  <si>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</si>
  <si>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</si>
  <si>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</si>
  <si>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</si>
  <si>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</si>
  <si>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</si>
  <si>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</si>
  <si>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</si>
  <si>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</si>
  <si>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</si>
  <si>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</si>
  <si>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</si>
  <si>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</si>
  <si>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</si>
  <si>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</si>
  <si>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</si>
  <si>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</si>
  <si>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</si>
  <si>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</si>
  <si>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</si>
  <si>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</si>
  <si>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</si>
  <si>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</si>
  <si>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</si>
  <si>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</si>
  <si>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</si>
  <si>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</si>
  <si>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</si>
  <si>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</si>
  <si>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</si>
  <si>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</si>
  <si>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</si>
  <si>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</si>
  <si>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</si>
  <si>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</si>
  <si>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</si>
  <si>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</si>
  <si>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</si>
  <si>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</si>
  <si>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</si>
  <si>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</si>
  <si>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</si>
  <si>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</si>
  <si>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</si>
  <si>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</si>
  <si>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</si>
  <si>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</si>
  <si>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</si>
  <si>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</si>
  <si>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</si>
  <si>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</si>
  <si>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</si>
  <si>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</si>
  <si>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</si>
  <si>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</si>
  <si>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</si>
  <si>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</si>
  <si>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</si>
  <si>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</si>
  <si>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</si>
  <si>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</si>
  <si>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</si>
  <si>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</si>
  <si>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</si>
  <si>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</si>
  <si>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</si>
  <si>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</si>
  <si>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</si>
  <si>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</si>
  <si>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</si>
  <si>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</si>
  <si>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</si>
  <si>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</si>
  <si>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</si>
  <si>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</si>
  <si>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</si>
  <si>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</si>
  <si>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</si>
  <si>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</si>
  <si>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</si>
  <si>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</si>
  <si>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</si>
  <si>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</si>
  <si>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</si>
  <si>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</si>
  <si>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</si>
  <si>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</si>
  <si>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</si>
  <si>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</si>
  <si>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</si>
  <si>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</si>
  <si>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</si>
  <si>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</si>
  <si>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</si>
  <si>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</si>
  <si>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</si>
  <si>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</si>
  <si>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</si>
  <si>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</si>
  <si>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</si>
  <si>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</si>
  <si>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</si>
  <si>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</si>
  <si>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</si>
  <si>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</si>
  <si>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</si>
  <si>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</si>
  <si>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</si>
  <si>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</si>
  <si>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</si>
  <si>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</si>
  <si>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</si>
  <si>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</si>
  <si>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</si>
  <si>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</si>
  <si>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</si>
  <si>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</si>
  <si>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</si>
  <si>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</si>
  <si>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</si>
  <si>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</si>
  <si>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</si>
  <si>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</si>
  <si>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</si>
  <si>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</si>
  <si>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</si>
  <si>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</si>
  <si>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</si>
  <si>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</si>
  <si>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</si>
  <si>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</si>
  <si>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</si>
  <si>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</si>
  <si>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</si>
  <si>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</si>
  <si>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</si>
  <si>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</si>
  <si>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</si>
  <si>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</si>
  <si>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</si>
  <si>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</si>
  <si>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</si>
  <si>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</si>
  <si>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</si>
  <si>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</si>
  <si>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</si>
  <si>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</si>
  <si>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</si>
  <si>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</si>
  <si>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</si>
  <si>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</si>
  <si>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</si>
  <si>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</si>
  <si>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</si>
  <si>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</si>
  <si>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</si>
  <si>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</si>
  <si>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</si>
  <si>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</si>
  <si>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</si>
  <si>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</si>
  <si>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</si>
  <si>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</si>
  <si>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</si>
  <si>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</si>
  <si>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</si>
  <si>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</si>
  <si>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</si>
  <si>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</si>
  <si>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</si>
  <si>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</si>
  <si>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</si>
  <si>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</si>
  <si>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</si>
  <si>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</si>
  <si>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</si>
  <si>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</si>
  <si>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</si>
  <si>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</si>
  <si>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</si>
  <si>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</si>
  <si>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</si>
  <si>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</si>
  <si>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</si>
  <si>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</si>
  <si>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</si>
  <si>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</si>
  <si>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</si>
  <si>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</si>
  <si>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</si>
  <si>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</si>
  <si>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</si>
  <si>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</si>
  <si>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</si>
  <si>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</si>
  <si>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</si>
  <si>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</si>
  <si>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</si>
  <si>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</si>
  <si>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</si>
  <si>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</si>
  <si>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</si>
  <si>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</si>
  <si>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</si>
  <si>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</si>
  <si>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</si>
  <si>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</si>
  <si>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</si>
  <si>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</si>
  <si>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</si>
  <si>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</si>
  <si>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</si>
  <si>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</si>
  <si>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</si>
  <si>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</si>
  <si>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</si>
  <si>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</si>
  <si>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</si>
  <si>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</si>
  <si>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</si>
  <si>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</si>
  <si>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</si>
  <si>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</si>
  <si>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</si>
  <si>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</si>
  <si>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</si>
  <si>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</si>
  <si>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</si>
  <si>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</si>
  <si>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</si>
  <si>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</si>
  <si>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</si>
  <si>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</si>
  <si>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</si>
  <si>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</si>
  <si>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</si>
  <si>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</si>
  <si>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</si>
  <si>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</si>
  <si>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</si>
  <si>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</si>
  <si>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</si>
  <si>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</si>
  <si>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</si>
  <si>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</si>
  <si>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</si>
  <si>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</si>
  <si>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</si>
  <si>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</si>
  <si>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</si>
  <si>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</si>
  <si>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</si>
  <si>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</si>
  <si>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</si>
  <si>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</si>
  <si>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</si>
  <si>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</si>
  <si>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</si>
  <si>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</si>
  <si>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</si>
  <si>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</si>
  <si>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</si>
  <si>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</si>
  <si>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</si>
  <si>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</si>
  <si>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</si>
  <si>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</si>
  <si>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</si>
  <si>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</si>
  <si>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</si>
  <si>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</si>
  <si>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</si>
  <si>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</si>
  <si>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</si>
  <si>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</si>
  <si>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</si>
  <si>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</si>
  <si>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</si>
  <si>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</si>
  <si>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</si>
  <si>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</si>
  <si>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</si>
  <si>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</si>
  <si>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</si>
  <si>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</si>
  <si>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</si>
  <si>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</si>
  <si>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</si>
  <si>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</si>
  <si>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</si>
  <si>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</si>
  <si>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</si>
  <si>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</si>
  <si>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</si>
  <si>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</si>
  <si>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</si>
  <si>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</si>
  <si>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</si>
  <si>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</si>
  <si>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</si>
  <si>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</si>
  <si>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</si>
  <si>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</si>
  <si>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</si>
  <si>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</si>
  <si>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</si>
  <si>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</si>
  <si>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</si>
  <si>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</si>
  <si>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</si>
  <si>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</si>
  <si>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</si>
  <si>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</si>
  <si>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</si>
  <si>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</si>
  <si>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</si>
  <si>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</si>
  <si>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</si>
  <si>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</si>
  <si>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</si>
  <si>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</si>
  <si>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</si>
  <si>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</si>
  <si>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</si>
  <si>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</si>
  <si>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</si>
  <si>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</si>
  <si>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</si>
  <si>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</si>
  <si>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</si>
  <si>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</si>
  <si>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</si>
  <si>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</si>
  <si>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</si>
  <si>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</si>
  <si>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</si>
  <si>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</si>
  <si>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</si>
  <si>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</si>
  <si>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</si>
  <si>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</si>
  <si>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</si>
  <si>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</si>
  <si>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</si>
  <si>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</si>
  <si>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</si>
  <si>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</si>
  <si>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</si>
  <si>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</si>
  <si>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</si>
  <si>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</si>
  <si>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</si>
  <si>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</si>
  <si>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</si>
  <si>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</si>
  <si>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</si>
  <si>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</si>
  <si>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</si>
  <si>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</si>
  <si>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</si>
  <si>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</si>
  <si>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</si>
  <si>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</si>
  <si>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</si>
  <si>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</si>
  <si>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</si>
  <si>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</si>
  <si>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</si>
  <si>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</si>
  <si>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</si>
  <si>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</si>
  <si>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</si>
  <si>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</si>
  <si>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</si>
  <si>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</si>
  <si>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</si>
  <si>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</si>
  <si>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</si>
  <si>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</si>
  <si>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</si>
  <si>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</si>
  <si>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</si>
  <si>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</si>
  <si>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</si>
  <si>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</si>
  <si>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</si>
  <si>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</si>
  <si>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</si>
  <si>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</si>
  <si>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</si>
  <si>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</si>
  <si>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</si>
  <si>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</si>
  <si>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</si>
  <si>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</si>
  <si>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</si>
  <si>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</si>
  <si>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</si>
  <si>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</si>
  <si>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</si>
  <si>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</si>
  <si>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</si>
  <si>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</si>
  <si>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</si>
  <si>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</si>
  <si>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</si>
  <si>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</si>
  <si>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</si>
  <si>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</si>
  <si>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</si>
  <si>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</si>
  <si>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</si>
  <si>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</si>
  <si>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</si>
  <si>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</si>
  <si>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</si>
  <si>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</si>
  <si>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</si>
  <si>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</si>
  <si>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</si>
  <si>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</si>
  <si>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</si>
  <si>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</si>
  <si>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</si>
  <si>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</si>
  <si>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</si>
  <si>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</si>
  <si>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</si>
  <si>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</si>
  <si>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</si>
  <si>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</si>
  <si>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</si>
  <si>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</si>
  <si>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</si>
  <si>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</si>
  <si>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</si>
  <si>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</si>
  <si>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</si>
  <si>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</si>
  <si>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</si>
  <si>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</si>
  <si>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</si>
  <si>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</si>
  <si>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</si>
  <si>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</si>
  <si>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</si>
  <si>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</si>
  <si>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</si>
  <si>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</si>
  <si>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</si>
  <si>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</si>
  <si>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</si>
  <si>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</si>
  <si>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</si>
  <si>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</si>
  <si>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</si>
  <si>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</si>
  <si>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</si>
  <si>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</si>
  <si>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</si>
  <si>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</si>
  <si>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</si>
  <si>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</si>
  <si>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</si>
  <si>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</si>
  <si>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</si>
  <si>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</si>
  <si>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</si>
  <si>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</si>
  <si>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</si>
  <si>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</si>
  <si>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</si>
  <si>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</si>
  <si>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</si>
  <si>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</si>
  <si>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</si>
  <si>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</si>
  <si>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</si>
  <si>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</si>
  <si>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</si>
  <si>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</si>
  <si>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</t>
  </si>
  <si>
    <t>Values for successful campaigns</t>
  </si>
  <si>
    <t>Mean</t>
  </si>
  <si>
    <t>Median</t>
  </si>
  <si>
    <t>Minimum</t>
  </si>
  <si>
    <t>Maximum</t>
  </si>
  <si>
    <t>Variance</t>
  </si>
  <si>
    <t>Standard deviation</t>
  </si>
  <si>
    <t>Values for 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</si>
</sst>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applyNumberFormat="1"/>
    <xf numFmtId="4" fontId="0" fillId="0" borderId="10" xfId="0" applyNumberFormat="1" applyBorder="1"/>
    <xf numFmtId="4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4343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4343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FF4343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3300"/>
      <color rgb="FF0069C8"/>
      <color rgb="FF5FC404"/>
      <color rgb="FFA0080C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[CrowdfundingBook_DianaRamirezM.xlsx]Table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FC4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9C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D-4FDD-A66B-7B728F269C7E}"/>
            </c:ext>
          </c:extLst>
        </c:ser>
        <c:ser>
          <c:idx val="1"/>
          <c:order val="1"/>
          <c:tx>
            <c:strRef>
              <c:f>'Table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69C8"/>
            </a:solidFill>
            <a:ln>
              <a:noFill/>
            </a:ln>
            <a:effectLst/>
          </c:spPr>
          <c:invertIfNegative val="0"/>
          <c:cat>
            <c:strRef>
              <c:f>'Table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D-4FDD-A66B-7B728F269C7E}"/>
            </c:ext>
          </c:extLst>
        </c:ser>
        <c:ser>
          <c:idx val="2"/>
          <c:order val="2"/>
          <c:tx>
            <c:strRef>
              <c:f>'Table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D-4FDD-A66B-7B728F269C7E}"/>
            </c:ext>
          </c:extLst>
        </c:ser>
        <c:ser>
          <c:idx val="3"/>
          <c:order val="3"/>
          <c:tx>
            <c:strRef>
              <c:f>'Table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5FC404"/>
            </a:solidFill>
            <a:ln>
              <a:noFill/>
            </a:ln>
            <a:effectLst/>
          </c:spPr>
          <c:invertIfNegative val="0"/>
          <c:cat>
            <c:strRef>
              <c:f>'Table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D-4FDD-A66B-7B728F26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5062832"/>
        <c:axId val="1292456128"/>
      </c:barChart>
      <c:catAx>
        <c:axId val="885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2456128"/>
        <c:crosses val="autoZero"/>
        <c:auto val="1"/>
        <c:lblAlgn val="ctr"/>
        <c:lblOffset val="100"/>
        <c:noMultiLvlLbl val="0"/>
      </c:catAx>
      <c:valAx>
        <c:axId val="1292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0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[CrowdfundingBook_DianaRamirezM.xlsx]Table per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5-43F8-B052-7A9169F3014A}"/>
            </c:ext>
          </c:extLst>
        </c:ser>
        <c:ser>
          <c:idx val="1"/>
          <c:order val="1"/>
          <c:tx>
            <c:strRef>
              <c:f>'Table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5-43F8-B052-7A9169F3014A}"/>
            </c:ext>
          </c:extLst>
        </c:ser>
        <c:ser>
          <c:idx val="2"/>
          <c:order val="2"/>
          <c:tx>
            <c:strRef>
              <c:f>'Table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5-43F8-B052-7A9169F3014A}"/>
            </c:ext>
          </c:extLst>
        </c:ser>
        <c:ser>
          <c:idx val="3"/>
          <c:order val="3"/>
          <c:tx>
            <c:strRef>
              <c:f>'Table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5-43F8-B052-7A9169F30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1476448"/>
        <c:axId val="1013645680"/>
      </c:barChart>
      <c:catAx>
        <c:axId val="18314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645680"/>
        <c:crosses val="autoZero"/>
        <c:auto val="1"/>
        <c:lblAlgn val="ctr"/>
        <c:lblOffset val="100"/>
        <c:noMultiLvlLbl val="0"/>
      </c:catAx>
      <c:valAx>
        <c:axId val="10136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14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[CrowdfundingBook_DianaRamirezM.xlsx]Table per year!PivotTable5</c:name>
    <c:fmtId val="0"/>
  </c:pivotSource>
  <c:chart>
    <c:autoTitleDeleted val="0"/>
    <c:pivotFmts>
      <c:pivotFmt>
        <c:idx val="0"/>
        <c:spPr>
          <a:ln w="28575" cap="flat" cmpd="sng" algn="ctr">
            <a:solidFill>
              <a:schemeClr val="accent4"/>
            </a:solidFill>
            <a:prstDash val="solid"/>
            <a:miter lim="800000"/>
            <a:headEnd type="none" w="med" len="med"/>
            <a:tailEnd type="none" w="med" len="med"/>
          </a:ln>
          <a:effectLst>
            <a:glow rad="127000">
              <a:schemeClr val="bg1"/>
            </a:glow>
            <a:outerShdw blurRad="50800" dist="50800" dir="5400000" algn="ctr" rotWithShape="0">
              <a:schemeClr val="bg1"/>
            </a:outerShdw>
            <a:softEdge rad="0"/>
          </a:effectLst>
        </c:spPr>
        <c:marker>
          <c:symbol val="circle"/>
          <c:size val="6"/>
          <c:spPr>
            <a:solidFill>
              <a:schemeClr val="accent4"/>
            </a:solidFill>
            <a:ln w="6350" cap="flat" cmpd="sng" algn="ctr">
              <a:solidFill>
                <a:schemeClr val="tx1"/>
              </a:solidFill>
              <a:prstDash val="solid"/>
              <a:miter lim="800000"/>
              <a:headEnd type="none" w="med" len="med"/>
              <a:tailEnd type="none" w="med" len="med"/>
            </a:ln>
            <a:effectLst>
              <a:glow rad="127000">
                <a:schemeClr val="bg1"/>
              </a:glow>
              <a:outerShdw blurRad="50800" dist="50800" dir="5400000" algn="ctr" rotWithShape="0">
                <a:schemeClr val="bg1"/>
              </a:outerShdw>
              <a:softEdge rad="0"/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3300"/>
            </a:solidFill>
            <a:round/>
          </a:ln>
          <a:effectLst/>
        </c:spPr>
        <c:marker>
          <c:symbol val="circle"/>
          <c:size val="5"/>
          <c:spPr>
            <a:solidFill>
              <a:srgbClr val="FF3300"/>
            </a:solidFill>
            <a:ln w="9525">
              <a:solidFill>
                <a:srgbClr val="FF33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69C8"/>
            </a:solidFill>
            <a:round/>
          </a:ln>
          <a:effectLst/>
        </c:spPr>
        <c:marker>
          <c:symbol val="circle"/>
          <c:size val="6"/>
          <c:spPr>
            <a:solidFill>
              <a:srgbClr val="0069C8"/>
            </a:solidFill>
            <a:ln w="6350">
              <a:solidFill>
                <a:schemeClr val="bg2">
                  <a:lumMod val="2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  <a:headEnd type="none" w="med" len="med"/>
              <a:tailEnd type="none" w="med" len="med"/>
            </a:ln>
            <a:effectLst>
              <a:glow rad="127000">
                <a:schemeClr val="bg1"/>
              </a:glow>
              <a:outerShdw blurRad="50800" dist="50800" dir="5400000" algn="ctr" rotWithShape="0">
                <a:schemeClr val="bg1"/>
              </a:outerShdw>
              <a:softEdge rad="0"/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6350" cap="flat" cmpd="sng" algn="ctr">
                <a:solidFill>
                  <a:schemeClr val="tx1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>
                <a:glow rad="127000">
                  <a:schemeClr val="bg1"/>
                </a:glow>
                <a:outerShdw blurRad="50800" dist="50800" dir="5400000" algn="ctr" rotWithShape="0">
                  <a:schemeClr val="bg1"/>
                </a:outerShdw>
                <a:softEdge rad="0"/>
              </a:effectLst>
            </c:spPr>
          </c:marker>
          <c:cat>
            <c:strRef>
              <c:f>'Table per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'Table 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0-4BCC-A9A3-FC627AE5A14C}"/>
            </c:ext>
          </c:extLst>
        </c:ser>
        <c:ser>
          <c:idx val="1"/>
          <c:order val="1"/>
          <c:tx>
            <c:strRef>
              <c:f>'Table 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rgbClr val="FF3300"/>
                </a:solidFill>
              </a:ln>
              <a:effectLst/>
            </c:spPr>
          </c:marker>
          <c:cat>
            <c:strRef>
              <c:f>'Table per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'Table 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0-4BCC-A9A3-FC627AE5A14C}"/>
            </c:ext>
          </c:extLst>
        </c:ser>
        <c:ser>
          <c:idx val="2"/>
          <c:order val="2"/>
          <c:tx>
            <c:strRef>
              <c:f>'Table 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69C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69C8"/>
              </a:solidFill>
              <a:ln w="635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cat>
            <c:strRef>
              <c:f>'Table per year'!$A$6:$A$18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'Table 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0-4BCC-A9A3-FC627AE5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641872"/>
        <c:axId val="609502096"/>
      </c:lineChart>
      <c:catAx>
        <c:axId val="10096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502096"/>
        <c:crosses val="autoZero"/>
        <c:auto val="1"/>
        <c:lblAlgn val="ctr"/>
        <c:lblOffset val="100"/>
        <c:noMultiLvlLbl val="0"/>
      </c:catAx>
      <c:valAx>
        <c:axId val="609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96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>
                    <a:lumMod val="75000"/>
                    <a:lumOff val="25000"/>
                  </a:schemeClr>
                </a:solidFill>
              </a:rPr>
              <a:t>Outcomes</a:t>
            </a:r>
            <a:r>
              <a:rPr lang="es-MX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Based on Goal</a:t>
            </a:r>
            <a:endParaRPr lang="es-MX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of 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of 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of 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D-4565-BB97-346A4D3A497D}"/>
            </c:ext>
          </c:extLst>
        </c:ser>
        <c:ser>
          <c:idx val="1"/>
          <c:order val="1"/>
          <c:tx>
            <c:strRef>
              <c:f>'Table of 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of 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of 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D-4565-BB97-346A4D3A497D}"/>
            </c:ext>
          </c:extLst>
        </c:ser>
        <c:ser>
          <c:idx val="2"/>
          <c:order val="2"/>
          <c:tx>
            <c:strRef>
              <c:f>'Table of 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'Table of 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of 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D-4565-BB97-346A4D3A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825760"/>
        <c:axId val="1266857392"/>
      </c:lineChart>
      <c:catAx>
        <c:axId val="18488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857392"/>
        <c:crosses val="autoZero"/>
        <c:auto val="1"/>
        <c:lblAlgn val="ctr"/>
        <c:lblOffset val="100"/>
        <c:noMultiLvlLbl val="0"/>
      </c:catAx>
      <c:valAx>
        <c:axId val="12668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8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plotArea>
      <cx:plotAreaRegion>
        <cx:series layoutId="boxWhisker" uniqueId="{D7B64B81-4D11-4C9C-A8FC-F2FFA57D07A0}"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plotArea>
      <cx:plotAreaRegion>
        <cx:series layoutId="boxWhisker" uniqueId="{21C62872-D71B-4C46-B7AA-4720E9E1DE1B}"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682624</xdr:colOff>
      <xdr:row>2</xdr:row>
      <xdr:rowOff>76200</xdr:rowOff>
    </xdr:from>
    <xdr:to>
      <xdr:col>18</xdr:col>
      <xdr:colOff>39687</xdr:colOff>
      <xdr:row>22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44A54-59E1-C173-C06F-64DD50646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3</xdr:row>
      <xdr:rowOff>161924</xdr:rowOff>
    </xdr:from>
    <xdr:to>
      <xdr:col>19</xdr:col>
      <xdr:colOff>533400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2EC15-7807-7862-197E-EEF12642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2</xdr:row>
      <xdr:rowOff>57149</xdr:rowOff>
    </xdr:from>
    <xdr:to>
      <xdr:col>14</xdr:col>
      <xdr:colOff>190500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5588F-F7B0-A5CA-451C-226383A51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14</xdr:row>
      <xdr:rowOff>85725</xdr:rowOff>
    </xdr:from>
    <xdr:to>
      <xdr:col>7</xdr:col>
      <xdr:colOff>38100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14E30-85AB-DB84-3F82-22B0944B6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5</xdr:row>
      <xdr:rowOff>38100</xdr:rowOff>
    </xdr:from>
    <xdr:to>
      <xdr:col>17</xdr:col>
      <xdr:colOff>142875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1113B24-6DAE-4CA4-89FD-625540D7E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0275" y="1038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5</xdr:row>
      <xdr:rowOff>0</xdr:rowOff>
    </xdr:from>
    <xdr:to>
      <xdr:col>24</xdr:col>
      <xdr:colOff>457200</xdr:colOff>
      <xdr:row>18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19DC7D2-A051-4D73-8F75-1FCA8C79F4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5200" y="1000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gabriela ramirez moreno" refreshedDate="45003.862043402776" createdVersion="8" refreshedVersion="8" minRefreshableVersion="3" recordCount="1000" xr:uid="{FC2E12D5-28CD-4176-8648-D560D70AE15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ana gabriela ramirez moreno" refreshedDate="45003.955051620367" backgroundQuery="1" createdVersion="8" refreshedVersion="8" minRefreshableVersion="3" recordCount="0" supportSubquery="1" supportAdvancedDrill="1" xr:uid="{14928C92-4B5D-4600-AA33-DB2A15D009AF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88F3C-6D49-4CA5-BD05-7D48540E0E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65D7F-4914-475A-9F7F-994FE90D62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C86CA-3CBE-48EC-BE67-F18C2E5FBED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1" hier="20" name="[Range].[Date created conversion (Year)].[All]" cap="All"/>
  </pageFields>
  <dataFields count="1">
    <dataField name="Count of outcom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DE97-8BF2-4525-9166-C43148973515}">
  <dimension ref="A1:F14"/>
  <sheetViews>
    <sheetView zoomScaleNormal="100" workbookViewId="0">
      <selection activeCell="E18" sqref="E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2044</v>
      </c>
    </row>
    <row r="3" spans="1:6" x14ac:dyDescent="0.25">
      <c r="A3" s="8" t="s">
        <v>2046</v>
      </c>
      <c r="B3" s="8" t="s">
        <v>2045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2037</v>
      </c>
      <c r="E8">
        <v>4</v>
      </c>
      <c r="F8">
        <v>4</v>
      </c>
    </row>
    <row r="9" spans="1:6" x14ac:dyDescent="0.2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3C70-5700-4E1F-A7DA-92292E79E615}">
  <dimension ref="A1:F30"/>
  <sheetViews>
    <sheetView topLeftCell="A11" workbookViewId="0">
      <selection activeCell="F30" sqref="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2044</v>
      </c>
    </row>
    <row r="2" spans="1:6" x14ac:dyDescent="0.25">
      <c r="A2" s="8" t="s">
        <v>2031</v>
      </c>
      <c r="B2" t="s">
        <v>2044</v>
      </c>
    </row>
    <row r="4" spans="1:6" x14ac:dyDescent="0.25">
      <c r="A4" s="8" t="s">
        <v>2046</v>
      </c>
      <c r="B4" s="8" t="s">
        <v>2045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2047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5">
      <c r="A7" s="9" t="s">
        <v>2048</v>
      </c>
      <c r="B7" s="15"/>
      <c r="C7" s="15"/>
      <c r="D7" s="15"/>
      <c r="E7" s="15">
        <v>4</v>
      </c>
      <c r="F7" s="15">
        <v>4</v>
      </c>
    </row>
    <row r="8" spans="1:6" x14ac:dyDescent="0.25">
      <c r="A8" s="9" t="s">
        <v>2049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5">
      <c r="A9" s="9" t="s">
        <v>2050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5">
      <c r="A10" s="9" t="s">
        <v>2051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5">
      <c r="A11" s="9" t="s">
        <v>2052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5">
      <c r="A12" s="9" t="s">
        <v>2053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5">
      <c r="A13" s="9" t="s">
        <v>2054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5">
      <c r="A14" s="9" t="s">
        <v>2055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5">
      <c r="A15" s="9" t="s">
        <v>2056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5">
      <c r="A16" s="9" t="s">
        <v>2057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5">
      <c r="A17" s="9" t="s">
        <v>2058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5">
      <c r="A18" s="9" t="s">
        <v>2059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5">
      <c r="A19" s="9" t="s">
        <v>2060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5">
      <c r="A20" s="9" t="s">
        <v>2061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5">
      <c r="A21" s="9" t="s">
        <v>2062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5">
      <c r="A22" s="9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5">
      <c r="A23" s="9" t="s">
        <v>2064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5">
      <c r="A24" s="9" t="s">
        <v>2065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5">
      <c r="A25" s="9" t="s">
        <v>2066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5">
      <c r="A26" s="9" t="s">
        <v>2067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5">
      <c r="A27" s="9" t="s">
        <v>2068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5">
      <c r="A28" s="9" t="s">
        <v>2069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5">
      <c r="A29" s="9" t="s">
        <v>2070</v>
      </c>
      <c r="B29" s="15"/>
      <c r="C29" s="15"/>
      <c r="D29" s="15"/>
      <c r="E29" s="15">
        <v>3</v>
      </c>
      <c r="F29" s="15">
        <v>3</v>
      </c>
    </row>
    <row r="30" spans="1:6" x14ac:dyDescent="0.25">
      <c r="A30" s="9" t="s">
        <v>2043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73E0-3E61-419E-AA99-AC4FAC542E92}">
  <dimension ref="A1:E18"/>
  <sheetViews>
    <sheetView workbookViewId="0">
      <selection activeCell="F18" sqref="F18"/>
    </sheetView>
  </sheetViews>
  <sheetFormatPr defaultRowHeight="15.75" x14ac:dyDescent="0.25"/>
  <cols>
    <col min="1" max="1" width="2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 vm="1">
        <v>2073</v>
      </c>
    </row>
    <row r="2" spans="1:5" x14ac:dyDescent="0.25">
      <c r="A2" s="8" t="s">
        <v>2086</v>
      </c>
      <c r="B2" t="s" vm="2">
        <v>2073</v>
      </c>
    </row>
    <row r="4" spans="1:5" x14ac:dyDescent="0.25">
      <c r="A4" s="8" t="s">
        <v>2046</v>
      </c>
      <c r="B4" s="8" t="s">
        <v>2045</v>
      </c>
    </row>
    <row r="5" spans="1:5" x14ac:dyDescent="0.25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1BC5-D2AC-49A0-A7C7-F33ADBA9A8C4}">
  <dimension ref="A1:H13"/>
  <sheetViews>
    <sheetView workbookViewId="0">
      <selection activeCell="B1" sqref="B1"/>
    </sheetView>
  </sheetViews>
  <sheetFormatPr defaultRowHeight="15.75" x14ac:dyDescent="0.25"/>
  <cols>
    <col min="1" max="1" width="28.75" customWidth="1"/>
    <col min="2" max="2" width="17.5" customWidth="1"/>
    <col min="3" max="3" width="16.375" customWidth="1"/>
    <col min="4" max="4" width="17.75" customWidth="1"/>
    <col min="5" max="5" width="16.375" customWidth="1"/>
    <col min="6" max="6" width="19.375" customWidth="1"/>
    <col min="7" max="7" width="20.75" customWidth="1"/>
    <col min="8" max="8" width="19.375" customWidth="1"/>
  </cols>
  <sheetData>
    <row r="1" spans="1:8" x14ac:dyDescent="0.2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2106</v>
      </c>
      <c r="G1" s="12" t="s">
        <v>2092</v>
      </c>
      <c r="H1" s="12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COUNTIFS(Crowdfunding!$D$2:$D$1001,"&gt;=1000",Crowdfunding!$D$2:$D$1001,"&lt;=4999",Crowdfunding!$G$2:$G$1001, "successful")</f>
        <v>191</v>
      </c>
      <c r="C3">
        <f>COUNTIFS(Crowdfunding!$D$2:$D$1001,"&gt;=1000",Crowdfunding!$D$2:$D$1001,"&lt;=4999",Crowdfunding!$G$2:$G$1001, "failed")</f>
        <v>38</v>
      </c>
      <c r="D3">
        <f>COUNTIFS(Crowdfunding!$D$2:$D$1001,"&gt;=1000",Crowdfunding!$D$2:$D$1001,"&lt;=4999",Crowdfunding!$G$2:$G$1001,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COUNTIFS(Crowdfunding!$D$2:$D$1001,"&gt;=5000",Crowdfunding!$D$2:$D$1001,"&lt;=9999",Crowdfunding!$G$2:$G$1001, "successful")</f>
        <v>164</v>
      </c>
      <c r="C4">
        <f>COUNTIFS(Crowdfunding!$D$2:$D$1001,"&gt;=5000",Crowdfunding!$D$2:$D$1001,"&lt;=9999",Crowdfunding!$G$2:$G$1001, "failed")</f>
        <v>126</v>
      </c>
      <c r="D4">
        <f>COUNTIFS(Crowdfunding!$D$2:$D$1001,"&gt;=5000",Crowdfunding!$D$2:$D$1001,"&lt;=9999",Crowdfunding!$G$2:$G$1001,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COUNTIFS(Crowdfunding!$D$2:$D$1001,"&gt;=10000",Crowdfunding!$D$2:$D$1001,"&lt;=14999",Crowdfunding!$G$2:$G$1001, "successful")</f>
        <v>4</v>
      </c>
      <c r="C5">
        <f>COUNTIFS(Crowdfunding!$D$2:$D$1001,"&gt;=10000",Crowdfunding!$D$2:$D$1001,"&lt;=14999",Crowdfunding!$G$2:$G$1001, "failed")</f>
        <v>5</v>
      </c>
      <c r="D5">
        <f>COUNTIFS(Crowdfunding!$D$2:$D$1001,"&gt;=10000",Crowdfunding!$D$2:$D$1001,"&lt;=14999",Crowdfunding!$G$2:$G$1001,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COUNTIFS(Crowdfunding!$D$2:$D$1001,"&gt;=15000",Crowdfunding!$D$2:$D$1001,"&lt;=19999",Crowdfunding!$G$2:$G$1001, "successful")</f>
        <v>10</v>
      </c>
      <c r="C6">
        <f>COUNTIFS(Crowdfunding!$D$2:$D$1001,"&gt;=15000",Crowdfunding!$D$2:$D$1001,"&lt;=19999",Crowdfunding!$G$2:$G$1001, "failed")</f>
        <v>0</v>
      </c>
      <c r="D6">
        <f>COUNTIFS(Crowdfunding!$D$2:$D$1001,"&gt;=15000",Crowdfunding!$D$2:$D$1001,"&lt;=19999",Crowdfunding!$G$2:$G$1001,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COUNTIFS(Crowdfunding!$D$2:$D$1001,"&gt;=20000",Crowdfunding!$D$2:$D$1001,"&lt;=24999",Crowdfunding!$G$2:$G$1001, "successful")</f>
        <v>7</v>
      </c>
      <c r="C7">
        <f>COUNTIFS(Crowdfunding!$D$2:$D$1001,"&gt;=20000",Crowdfunding!$D$2:$D$1001,"&lt;=24999",Crowdfunding!$G$2:$G$1001, "failed")</f>
        <v>0</v>
      </c>
      <c r="D7">
        <f>COUNTIFS(Crowdfunding!$D$2:$D$1001,"&gt;=20000",Crowdfunding!$D$2:$D$1001,"&lt;=24999",Crowdfunding!$G$2:$G$1001,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COUNTIFS(Crowdfunding!$D$2:$D$1001,"&gt;=25000",Crowdfunding!$D$2:$D$1001,"&lt;=29999",Crowdfunding!$G$2:$G$1001, "successful")</f>
        <v>11</v>
      </c>
      <c r="C8">
        <f>COUNTIFS(Crowdfunding!$D$2:$D$1001,"&gt;=25000",Crowdfunding!$D$2:$D$1001,"&lt;=29999",Crowdfunding!$G$2:$G$1001, "failed")</f>
        <v>3</v>
      </c>
      <c r="D8">
        <f>COUNTIFS(Crowdfunding!$D$2:$D$1001,"&gt;=25000",Crowdfunding!$D$2:$D$1001,"&lt;=29999",Crowdfunding!$G$2:$G$1001,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COUNTIFS(Crowdfunding!$D$2:$D$1001,"&gt;=30000",Crowdfunding!$D$2:$D$1001,"&lt;=34999",Crowdfunding!$G$2:$G$1001, "successful")</f>
        <v>7</v>
      </c>
      <c r="C9">
        <f>COUNTIFS(Crowdfunding!$D$2:$D$1001,"&gt;=30000",Crowdfunding!$D$2:$D$1001,"&lt;=34999",Crowdfunding!$G$2:$G$1001, "failed")</f>
        <v>0</v>
      </c>
      <c r="D9">
        <f>COUNTIFS(Crowdfunding!$D$2:$D$1001,"&gt;=30000",Crowdfunding!$D$2:$D$1001,"&lt;=34999",Crowdfunding!$G$2:$G$1001,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COUNTIFS(Crowdfunding!$D$2:$D$1001,"&gt;=35000",Crowdfunding!$D$2:$D$1001,"&lt;=39999",Crowdfunding!$G$2:$G$1001, "successful")</f>
        <v>8</v>
      </c>
      <c r="C10">
        <f>COUNTIFS(Crowdfunding!$D$2:$D$1001,"&gt;=35000",Crowdfunding!$D$2:$D$1001,"&lt;=39999",Crowdfunding!$G$2:$G$1001, "failed")</f>
        <v>3</v>
      </c>
      <c r="D10">
        <f>COUNTIFS(Crowdfunding!$D$2:$D$1001,"&gt;=35000",Crowdfunding!$D$2:$D$1001,"&lt;=39999",Crowdfunding!$G$2:$G$1001,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COUNTIFS(Crowdfunding!$D$2:$D$1001,"&gt;=40000",Crowdfunding!$D$2:$D$1001,"&lt;=44999",Crowdfunding!$G$2:$G$1001, "successful")</f>
        <v>11</v>
      </c>
      <c r="C11">
        <f>COUNTIFS(Crowdfunding!$D$2:$D$1001,"&gt;=40000",Crowdfunding!$D$2:$D$1001,"&lt;=44999",Crowdfunding!$G$2:$G$1001, "failed")</f>
        <v>3</v>
      </c>
      <c r="D11">
        <f>COUNTIFS(Crowdfunding!$D$2:$D$1001,"&gt;=40000",Crowdfunding!$D$2:$D$1001,"&lt;=44999",Crowdfunding!$G$2:$G$1001,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COUNTIFS(Crowdfunding!$D$2:$D$1001,"&gt;=45000",Crowdfunding!$D$2:$D$1001,"&lt;=49999",Crowdfunding!$G$2:$G$1001, "successful")</f>
        <v>8</v>
      </c>
      <c r="C12">
        <f>COUNTIFS(Crowdfunding!$D$2:$D$1001,"&gt;=45000",Crowdfunding!$D$2:$D$1001,"&lt;=49999",Crowdfunding!$G$2:$G$1001, "failed")</f>
        <v>3</v>
      </c>
      <c r="D12">
        <f>COUNTIFS(Crowdfunding!$D$2:$D$1001,"&gt;=45000",Crowdfunding!$D$2:$D$1001,"&lt;=49999",Crowdfunding!$G$2:$G$1001,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 "successful")</f>
        <v>114</v>
      </c>
      <c r="C13">
        <f>COUNTIFS(Crowdfunding!$D$2:$D$1001,"&gt;=50000",Crowdfunding!$G$2:$G$1001, "failed")</f>
        <v>163</v>
      </c>
      <c r="D13">
        <f>COUNTIFS(Crowdfunding!$D$2:$D$1001,"&gt;=50000",Crowdfunding!$G$2:$G$1001,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844C-A45B-43BD-B824-3D2FDFEEFB82}">
  <dimension ref="A1:M566"/>
  <sheetViews>
    <sheetView workbookViewId="0">
      <selection activeCell="B1" sqref="B1"/>
    </sheetView>
  </sheetViews>
  <sheetFormatPr defaultRowHeight="15.75" x14ac:dyDescent="0.25"/>
  <cols>
    <col min="1" max="1" width="9.875" customWidth="1"/>
    <col min="2" max="2" width="16.25" customWidth="1"/>
    <col min="3" max="3" width="14.75" customWidth="1"/>
    <col min="4" max="4" width="10.125" customWidth="1"/>
    <col min="5" max="5" width="16" customWidth="1"/>
    <col min="8" max="8" width="15.5" customWidth="1"/>
    <col min="9" max="9" width="14.5" customWidth="1"/>
  </cols>
  <sheetData>
    <row r="1" spans="1:11" x14ac:dyDescent="0.25">
      <c r="A1" s="12" t="s">
        <v>4</v>
      </c>
      <c r="B1" s="12" t="s">
        <v>5</v>
      </c>
      <c r="C1" s="12"/>
      <c r="D1" s="12" t="s">
        <v>4</v>
      </c>
      <c r="E1" s="12" t="s">
        <v>5</v>
      </c>
      <c r="H1" s="14" t="s">
        <v>2107</v>
      </c>
      <c r="I1" s="14"/>
    </row>
    <row r="2" spans="1:11" x14ac:dyDescent="0.25">
      <c r="A2" t="s">
        <v>20</v>
      </c>
      <c r="B2">
        <v>158</v>
      </c>
      <c r="D2" t="s">
        <v>14</v>
      </c>
      <c r="E2">
        <v>0</v>
      </c>
      <c r="H2" s="13" t="s">
        <v>2108</v>
      </c>
      <c r="I2" s="16">
        <f>AVERAGE(B2:B566)</f>
        <v>851.14690265486729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H3" s="13" t="s">
        <v>2109</v>
      </c>
      <c r="I3" s="16">
        <f>MEDIAN(B2:B566)</f>
        <v>201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H4" s="13" t="s">
        <v>2110</v>
      </c>
      <c r="I4" s="16">
        <f>MIN(B2:B566)</f>
        <v>16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H5" s="13" t="s">
        <v>2111</v>
      </c>
      <c r="I5" s="16">
        <f>MAX(B2:B566)</f>
        <v>7295</v>
      </c>
      <c r="K5" s="17"/>
    </row>
    <row r="6" spans="1:11" x14ac:dyDescent="0.25">
      <c r="A6" t="s">
        <v>20</v>
      </c>
      <c r="B6">
        <v>220</v>
      </c>
      <c r="D6" t="s">
        <v>14</v>
      </c>
      <c r="E6">
        <v>44</v>
      </c>
      <c r="H6" s="13" t="s">
        <v>2112</v>
      </c>
      <c r="I6" s="16">
        <f>_xlfn.VAR.P(B2:B566)</f>
        <v>1603373.7324019109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H7" s="13" t="s">
        <v>2113</v>
      </c>
      <c r="I7" s="16">
        <f>SQRT(I6)</f>
        <v>1266.2439466397898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H10" s="14" t="s">
        <v>2114</v>
      </c>
      <c r="I10" s="14"/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H11" s="13" t="s">
        <v>2108</v>
      </c>
      <c r="I11" s="16">
        <f>AVERAGE(E2:E365)</f>
        <v>585.61538461538464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  <c r="H12" s="13" t="s">
        <v>2109</v>
      </c>
      <c r="I12" s="16">
        <f>MEDIAN(E2:E365)</f>
        <v>114.5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H13" s="13" t="s">
        <v>2110</v>
      </c>
      <c r="I13" s="16">
        <f>MIN(E2:E365)</f>
        <v>0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H14" s="13" t="s">
        <v>2111</v>
      </c>
      <c r="I14" s="16">
        <f>MAX(E2:E365)</f>
        <v>6080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H15" s="13" t="s">
        <v>2112</v>
      </c>
      <c r="I15" s="16">
        <f>_xlfn.VAR.P(E2:E365)</f>
        <v>921574.68174133555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  <c r="H16" s="13" t="s">
        <v>2113</v>
      </c>
      <c r="I16" s="16">
        <f>SQRT(I15)</f>
        <v>959.98681331637863</v>
      </c>
    </row>
    <row r="17" spans="1:13" ht="16.5" thickBot="1" x14ac:dyDescent="0.3">
      <c r="A17" t="s">
        <v>20</v>
      </c>
      <c r="B17">
        <v>129</v>
      </c>
      <c r="D17" t="s">
        <v>14</v>
      </c>
      <c r="E17">
        <v>1</v>
      </c>
    </row>
    <row r="18" spans="1:13" x14ac:dyDescent="0.25">
      <c r="A18" t="s">
        <v>20</v>
      </c>
      <c r="B18">
        <v>226</v>
      </c>
      <c r="D18" t="s">
        <v>14</v>
      </c>
      <c r="E18">
        <v>1467</v>
      </c>
      <c r="L18" s="20"/>
      <c r="M18" s="20"/>
    </row>
    <row r="19" spans="1:13" x14ac:dyDescent="0.25">
      <c r="A19" t="s">
        <v>20</v>
      </c>
      <c r="B19">
        <v>5419</v>
      </c>
      <c r="D19" t="s">
        <v>14</v>
      </c>
      <c r="E19">
        <v>75</v>
      </c>
      <c r="L19" s="18"/>
      <c r="M19" s="18"/>
    </row>
    <row r="20" spans="1:13" x14ac:dyDescent="0.25">
      <c r="A20" t="s">
        <v>20</v>
      </c>
      <c r="B20">
        <v>165</v>
      </c>
      <c r="D20" t="s">
        <v>14</v>
      </c>
      <c r="E20">
        <v>120</v>
      </c>
      <c r="L20" s="18"/>
      <c r="M20" s="18"/>
    </row>
    <row r="21" spans="1:13" x14ac:dyDescent="0.25">
      <c r="A21" t="s">
        <v>20</v>
      </c>
      <c r="B21">
        <v>1965</v>
      </c>
      <c r="D21" t="s">
        <v>14</v>
      </c>
      <c r="E21">
        <v>2253</v>
      </c>
      <c r="L21" s="18"/>
      <c r="M21" s="18"/>
    </row>
    <row r="22" spans="1:13" x14ac:dyDescent="0.25">
      <c r="A22" t="s">
        <v>20</v>
      </c>
      <c r="B22">
        <v>16</v>
      </c>
      <c r="D22" t="s">
        <v>14</v>
      </c>
      <c r="E22">
        <v>5</v>
      </c>
      <c r="L22" s="18"/>
      <c r="M22" s="18"/>
    </row>
    <row r="23" spans="1:13" x14ac:dyDescent="0.25">
      <c r="A23" t="s">
        <v>20</v>
      </c>
      <c r="B23">
        <v>107</v>
      </c>
      <c r="D23" t="s">
        <v>14</v>
      </c>
      <c r="E23">
        <v>38</v>
      </c>
      <c r="L23" s="18"/>
      <c r="M23" s="18"/>
    </row>
    <row r="24" spans="1:13" x14ac:dyDescent="0.25">
      <c r="A24" t="s">
        <v>20</v>
      </c>
      <c r="B24">
        <v>134</v>
      </c>
      <c r="D24" t="s">
        <v>14</v>
      </c>
      <c r="E24">
        <v>12</v>
      </c>
      <c r="L24" s="18"/>
      <c r="M24" s="18"/>
    </row>
    <row r="25" spans="1:13" x14ac:dyDescent="0.25">
      <c r="A25" t="s">
        <v>20</v>
      </c>
      <c r="B25">
        <v>198</v>
      </c>
      <c r="D25" t="s">
        <v>14</v>
      </c>
      <c r="E25">
        <v>1684</v>
      </c>
      <c r="L25" s="18"/>
      <c r="M25" s="18"/>
    </row>
    <row r="26" spans="1:13" x14ac:dyDescent="0.25">
      <c r="A26" t="s">
        <v>20</v>
      </c>
      <c r="B26">
        <v>111</v>
      </c>
      <c r="D26" t="s">
        <v>14</v>
      </c>
      <c r="E26">
        <v>56</v>
      </c>
      <c r="L26" s="18"/>
      <c r="M26" s="18"/>
    </row>
    <row r="27" spans="1:13" x14ac:dyDescent="0.25">
      <c r="A27" t="s">
        <v>20</v>
      </c>
      <c r="B27">
        <v>222</v>
      </c>
      <c r="D27" t="s">
        <v>14</v>
      </c>
      <c r="E27">
        <v>838</v>
      </c>
      <c r="L27" s="18"/>
      <c r="M27" s="18"/>
    </row>
    <row r="28" spans="1:13" x14ac:dyDescent="0.25">
      <c r="A28" t="s">
        <v>20</v>
      </c>
      <c r="B28">
        <v>6212</v>
      </c>
      <c r="D28" t="s">
        <v>14</v>
      </c>
      <c r="E28">
        <v>1000</v>
      </c>
      <c r="L28" s="18"/>
      <c r="M28" s="18"/>
    </row>
    <row r="29" spans="1:13" x14ac:dyDescent="0.25">
      <c r="A29" t="s">
        <v>20</v>
      </c>
      <c r="B29">
        <v>98</v>
      </c>
      <c r="D29" t="s">
        <v>14</v>
      </c>
      <c r="E29">
        <v>1482</v>
      </c>
      <c r="L29" s="18"/>
      <c r="M29" s="18"/>
    </row>
    <row r="30" spans="1:13" x14ac:dyDescent="0.25">
      <c r="A30" t="s">
        <v>20</v>
      </c>
      <c r="B30">
        <v>92</v>
      </c>
      <c r="D30" t="s">
        <v>14</v>
      </c>
      <c r="E30">
        <v>106</v>
      </c>
      <c r="L30" s="18"/>
      <c r="M30" s="18"/>
    </row>
    <row r="31" spans="1:13" x14ac:dyDescent="0.25">
      <c r="A31" t="s">
        <v>20</v>
      </c>
      <c r="B31">
        <v>149</v>
      </c>
      <c r="D31" t="s">
        <v>14</v>
      </c>
      <c r="E31">
        <v>679</v>
      </c>
      <c r="L31" s="18"/>
      <c r="M31" s="18"/>
    </row>
    <row r="32" spans="1:13" x14ac:dyDescent="0.25">
      <c r="A32" t="s">
        <v>20</v>
      </c>
      <c r="B32">
        <v>2431</v>
      </c>
      <c r="D32" t="s">
        <v>14</v>
      </c>
      <c r="E32">
        <v>1220</v>
      </c>
      <c r="L32" s="18"/>
      <c r="M32" s="18"/>
    </row>
    <row r="33" spans="1:13" ht="16.5" thickBot="1" x14ac:dyDescent="0.3">
      <c r="A33" t="s">
        <v>20</v>
      </c>
      <c r="B33">
        <v>303</v>
      </c>
      <c r="D33" t="s">
        <v>14</v>
      </c>
      <c r="E33">
        <v>1</v>
      </c>
      <c r="L33" s="19"/>
      <c r="M33" s="19"/>
    </row>
    <row r="34" spans="1:13" x14ac:dyDescent="0.25">
      <c r="A34" t="s">
        <v>20</v>
      </c>
      <c r="B34">
        <v>209</v>
      </c>
      <c r="D34" t="s">
        <v>14</v>
      </c>
      <c r="E34">
        <v>37</v>
      </c>
    </row>
    <row r="35" spans="1:13" x14ac:dyDescent="0.25">
      <c r="A35" t="s">
        <v>20</v>
      </c>
      <c r="B35">
        <v>131</v>
      </c>
      <c r="D35" t="s">
        <v>14</v>
      </c>
      <c r="E35">
        <v>60</v>
      </c>
    </row>
    <row r="36" spans="1:13" x14ac:dyDescent="0.25">
      <c r="A36" t="s">
        <v>20</v>
      </c>
      <c r="B36">
        <v>164</v>
      </c>
      <c r="D36" t="s">
        <v>14</v>
      </c>
      <c r="E36">
        <v>296</v>
      </c>
    </row>
    <row r="37" spans="1:13" x14ac:dyDescent="0.25">
      <c r="A37" t="s">
        <v>20</v>
      </c>
      <c r="B37">
        <v>201</v>
      </c>
      <c r="D37" t="s">
        <v>14</v>
      </c>
      <c r="E37">
        <v>3304</v>
      </c>
    </row>
    <row r="38" spans="1:13" x14ac:dyDescent="0.25">
      <c r="A38" t="s">
        <v>20</v>
      </c>
      <c r="B38">
        <v>211</v>
      </c>
      <c r="D38" t="s">
        <v>14</v>
      </c>
      <c r="E38">
        <v>73</v>
      </c>
    </row>
    <row r="39" spans="1:13" x14ac:dyDescent="0.25">
      <c r="A39" t="s">
        <v>20</v>
      </c>
      <c r="B39">
        <v>128</v>
      </c>
      <c r="D39" t="s">
        <v>14</v>
      </c>
      <c r="E39">
        <v>3387</v>
      </c>
    </row>
    <row r="40" spans="1:13" x14ac:dyDescent="0.25">
      <c r="A40" t="s">
        <v>20</v>
      </c>
      <c r="B40">
        <v>1600</v>
      </c>
      <c r="D40" t="s">
        <v>14</v>
      </c>
      <c r="E40">
        <v>662</v>
      </c>
    </row>
    <row r="41" spans="1:13" x14ac:dyDescent="0.25">
      <c r="A41" t="s">
        <v>20</v>
      </c>
      <c r="B41">
        <v>249</v>
      </c>
      <c r="D41" t="s">
        <v>14</v>
      </c>
      <c r="E41">
        <v>774</v>
      </c>
    </row>
    <row r="42" spans="1:13" x14ac:dyDescent="0.25">
      <c r="A42" t="s">
        <v>20</v>
      </c>
      <c r="B42">
        <v>236</v>
      </c>
      <c r="D42" t="s">
        <v>14</v>
      </c>
      <c r="E42">
        <v>672</v>
      </c>
    </row>
    <row r="43" spans="1:13" x14ac:dyDescent="0.25">
      <c r="A43" t="s">
        <v>20</v>
      </c>
      <c r="B43">
        <v>4065</v>
      </c>
      <c r="D43" t="s">
        <v>14</v>
      </c>
      <c r="E43">
        <v>940</v>
      </c>
    </row>
    <row r="44" spans="1:13" x14ac:dyDescent="0.25">
      <c r="A44" t="s">
        <v>20</v>
      </c>
      <c r="B44">
        <v>246</v>
      </c>
      <c r="D44" t="s">
        <v>14</v>
      </c>
      <c r="E44">
        <v>117</v>
      </c>
    </row>
    <row r="45" spans="1:13" x14ac:dyDescent="0.25">
      <c r="A45" t="s">
        <v>20</v>
      </c>
      <c r="B45">
        <v>2475</v>
      </c>
      <c r="D45" t="s">
        <v>14</v>
      </c>
      <c r="E45">
        <v>115</v>
      </c>
    </row>
    <row r="46" spans="1:13" x14ac:dyDescent="0.25">
      <c r="A46" t="s">
        <v>20</v>
      </c>
      <c r="B46">
        <v>76</v>
      </c>
      <c r="D46" t="s">
        <v>14</v>
      </c>
      <c r="E46">
        <v>326</v>
      </c>
    </row>
    <row r="47" spans="1:13" x14ac:dyDescent="0.25">
      <c r="A47" t="s">
        <v>20</v>
      </c>
      <c r="B47">
        <v>54</v>
      </c>
      <c r="D47" t="s">
        <v>14</v>
      </c>
      <c r="E47">
        <v>1</v>
      </c>
    </row>
    <row r="48" spans="1:13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B566" xr:uid="{4344844C-A45B-43BD-B824-3D2FDFEEFB82}"/>
  <mergeCells count="2">
    <mergeCell ref="H1:I1"/>
    <mergeCell ref="H10:I10"/>
  </mergeCells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D2:D365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" style="6" customWidth="1"/>
    <col min="8" max="8" width="15.375" customWidth="1"/>
    <col min="9" max="9" width="20.125" customWidth="1"/>
    <col min="12" max="12" width="16.875" customWidth="1"/>
    <col min="13" max="13" width="12.25" customWidth="1"/>
    <col min="14" max="14" width="24.375" style="11" customWidth="1"/>
    <col min="15" max="15" width="24.25" customWidth="1"/>
    <col min="18" max="18" width="28" bestFit="1" customWidth="1"/>
    <col min="19" max="20" width="2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7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RIGHT(R3,LEN(R3)-SEARCH("/",R3,1))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7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RIGHT(R67,LEN(R67)-SEARCH("/",R67,1))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7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RIGHT(R131,LEN(R131)-SEARCH("/",R131,1))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7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RIGHT(R195,LEN(R195)-SEARCH("/",R195,1))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7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RIGHT(R259,LEN(R259)-SEARCH("/",R259,1))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7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RIGHT(R323,LEN(R323)-SEARCH("/",R323,1))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7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RIGHT(R387,LEN(R387)-SEARCH("/",R387,1))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7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RIGHT(R451,LEN(R451)-SEARCH("/",R451,1))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7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RIGHT(R515,LEN(R515)-SEARCH("/",R515,1))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7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RIGHT(R579,LEN(R579)-SEARCH("/",R579,1))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7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RIGHT(R643,LEN(R643)-SEARCH("/",R643,1))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7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RIGHT(R707,LEN(R707)-SEARCH("/",R707,1))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7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RIGHT(R771,LEN(R771)-SEARCH("/",R771,1))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7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RIGHT(R835,LEN(R835)-SEARCH("/",R835,1))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7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RIGHT(R899,LEN(R899)-SEARCH("/",R899,1))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7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RIGHT(R963,LEN(R963)-SEARCH("/",R963,1))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A0080C"/>
        <color rgb="FF5FC404"/>
        <color rgb="FF0069C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per Category</vt:lpstr>
      <vt:lpstr>Table per sub-category</vt:lpstr>
      <vt:lpstr>Table per year</vt:lpstr>
      <vt:lpstr>Table of outcomes based on goal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diana gabriela ramirez moreno</cp:lastModifiedBy>
  <dcterms:created xsi:type="dcterms:W3CDTF">2021-09-29T18:52:28Z</dcterms:created>
  <dcterms:modified xsi:type="dcterms:W3CDTF">2023-03-23T22:46:37Z</dcterms:modified>
</cp:coreProperties>
</file>