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Pobrezas/ENIGH/4-Notas/CarenciasAnalisis/"/>
    </mc:Choice>
  </mc:AlternateContent>
  <xr:revisionPtr revIDLastSave="117" documentId="11_49FC1839AB89711600F1EB3AF446C726FADD7025" xr6:coauthVersionLast="47" xr6:coauthVersionMax="47" xr10:uidLastSave="{F9834D8D-796A-4833-B50F-EA71E5AD51DB}"/>
  <bookViews>
    <workbookView minimized="1" xWindow="25920" yWindow="540" windowWidth="19305" windowHeight="10665" tabRatio="937" xr2:uid="{00000000-000D-0000-FFFF-FFFF00000000}"/>
  </bookViews>
  <sheets>
    <sheet name="Resumen" sheetId="1" r:id="rId1"/>
    <sheet name="Graficos" sheetId="43" r:id="rId2"/>
    <sheet name="INPC" sheetId="42" r:id="rId3"/>
    <sheet name="IngresoSexNoPobres" sheetId="18" r:id="rId4"/>
    <sheet name="IngresoNalNoPobres" sheetId="19" r:id="rId5"/>
    <sheet name="IngresoSexPobres" sheetId="16" r:id="rId6"/>
    <sheet name="IngresoNalPobres" sheetId="17" r:id="rId7"/>
    <sheet name="IngresoSex" sheetId="14" r:id="rId8"/>
    <sheet name="IngresoNal" sheetId="15" r:id="rId9"/>
    <sheet name="AllPorcPobres" sheetId="6" r:id="rId10"/>
    <sheet name="AllPopPobres" sheetId="7" r:id="rId11"/>
    <sheet name="AllPorcNoPobres" sheetId="4" r:id="rId12"/>
    <sheet name="AllPopNoPobres" sheetId="5" r:id="rId13"/>
    <sheet name="AllPorc" sheetId="2" r:id="rId14"/>
    <sheet name="AllPop" sheetId="3" r:id="rId15"/>
    <sheet name="SexoPorc" sheetId="8" r:id="rId16"/>
    <sheet name="SexoPop" sheetId="9" r:id="rId17"/>
    <sheet name="SexoPorcPobres" sheetId="10" r:id="rId18"/>
    <sheet name="SexoPopPobres" sheetId="11" r:id="rId19"/>
    <sheet name="SexoPorcNoPobres" sheetId="12" r:id="rId20"/>
    <sheet name="SexoPopNoPobres" sheetId="13" r:id="rId21"/>
    <sheet name="RuralPorc" sheetId="20" r:id="rId22"/>
    <sheet name="RuralPop" sheetId="21" r:id="rId23"/>
    <sheet name="UrbanPorc" sheetId="22" r:id="rId24"/>
    <sheet name="UrbanPop" sheetId="23" r:id="rId25"/>
    <sheet name="RuralPorcNoPobres" sheetId="24" r:id="rId26"/>
    <sheet name="RuralPopNoPobres" sheetId="25" r:id="rId27"/>
    <sheet name="UrbanPorcNoPobres" sheetId="26" r:id="rId28"/>
    <sheet name="UrbanPopNoPobres" sheetId="27" r:id="rId29"/>
    <sheet name="RuralPorcPobres" sheetId="28" r:id="rId30"/>
    <sheet name="RuralPopPobres" sheetId="29" r:id="rId31"/>
    <sheet name="UrbanPorcPobres" sheetId="30" r:id="rId32"/>
    <sheet name="UrbanPopPobres" sheetId="31" r:id="rId33"/>
    <sheet name="AllPorcExt" sheetId="32" r:id="rId34"/>
    <sheet name="AllPopExt" sheetId="33" r:id="rId35"/>
    <sheet name="IngresoSexExt" sheetId="34" r:id="rId36"/>
    <sheet name="IngresoNalExt" sheetId="35" r:id="rId37"/>
    <sheet name="SexoPorcExt" sheetId="36" r:id="rId38"/>
    <sheet name="SexoPopExt" sheetId="37" r:id="rId39"/>
    <sheet name="RuralPorcExt" sheetId="38" r:id="rId40"/>
    <sheet name="RuralPopExt" sheetId="39" r:id="rId41"/>
    <sheet name="UrbanPorcExt" sheetId="40" r:id="rId42"/>
    <sheet name="UrbanPopExt" sheetId="41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5" i="1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C71" i="42"/>
  <c r="C72" i="42"/>
  <c r="C73" i="42"/>
  <c r="C74" i="42"/>
  <c r="C75" i="42"/>
  <c r="C76" i="42"/>
  <c r="C77" i="42"/>
  <c r="C78" i="42"/>
  <c r="C79" i="42"/>
  <c r="C80" i="42"/>
  <c r="C81" i="42"/>
  <c r="C82" i="42"/>
  <c r="C83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129" i="42"/>
  <c r="C130" i="42"/>
  <c r="C131" i="42"/>
  <c r="C132" i="42"/>
  <c r="C133" i="42"/>
  <c r="C134" i="42"/>
  <c r="C135" i="42"/>
  <c r="C136" i="42"/>
  <c r="C137" i="42"/>
  <c r="C138" i="42"/>
  <c r="C139" i="42"/>
  <c r="C140" i="42"/>
  <c r="C141" i="42"/>
  <c r="C142" i="42"/>
  <c r="C143" i="42"/>
  <c r="C144" i="42"/>
  <c r="C18" i="42"/>
  <c r="G20" i="42" s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T3" i="37"/>
  <c r="T4" i="37"/>
  <c r="T5" i="37"/>
  <c r="T6" i="37"/>
  <c r="T7" i="37"/>
  <c r="T8" i="37"/>
  <c r="T9" i="37"/>
  <c r="T10" i="37"/>
  <c r="T11" i="37"/>
  <c r="T2" i="37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31" i="1"/>
  <c r="W34" i="1" s="1"/>
  <c r="V31" i="1"/>
  <c r="V39" i="1" s="1"/>
  <c r="U31" i="1"/>
  <c r="U38" i="1" s="1"/>
  <c r="T31" i="1"/>
  <c r="T37" i="1" s="1"/>
  <c r="S31" i="1"/>
  <c r="S36" i="1" s="1"/>
  <c r="W21" i="1"/>
  <c r="W24" i="1" s="1"/>
  <c r="V21" i="1"/>
  <c r="V29" i="1" s="1"/>
  <c r="U21" i="1"/>
  <c r="U28" i="1" s="1"/>
  <c r="T21" i="1"/>
  <c r="T27" i="1" s="1"/>
  <c r="S21" i="1"/>
  <c r="S26" i="1" s="1"/>
  <c r="W37" i="1" l="1"/>
  <c r="S38" i="1"/>
  <c r="S39" i="1"/>
  <c r="U74" i="1"/>
  <c r="W75" i="1"/>
  <c r="T77" i="1"/>
  <c r="U78" i="1"/>
  <c r="U77" i="1"/>
  <c r="W79" i="1"/>
  <c r="S25" i="1"/>
  <c r="T26" i="1"/>
  <c r="U27" i="1"/>
  <c r="V28" i="1"/>
  <c r="W29" i="1"/>
  <c r="S35" i="1"/>
  <c r="T36" i="1"/>
  <c r="U37" i="1"/>
  <c r="V38" i="1"/>
  <c r="W39" i="1"/>
  <c r="G25" i="42"/>
  <c r="H25" i="42" s="1"/>
  <c r="G19" i="42"/>
  <c r="T25" i="1"/>
  <c r="U26" i="1"/>
  <c r="V27" i="1"/>
  <c r="W28" i="1"/>
  <c r="S34" i="1"/>
  <c r="T35" i="1"/>
  <c r="U36" i="1"/>
  <c r="V37" i="1"/>
  <c r="W38" i="1"/>
  <c r="G24" i="42"/>
  <c r="H24" i="42" s="1"/>
  <c r="W27" i="1"/>
  <c r="V36" i="1"/>
  <c r="G18" i="42"/>
  <c r="G23" i="42"/>
  <c r="H23" i="42" s="1"/>
  <c r="U75" i="1" s="1"/>
  <c r="V26" i="1"/>
  <c r="T34" i="1"/>
  <c r="U24" i="1"/>
  <c r="V25" i="1"/>
  <c r="W26" i="1"/>
  <c r="S28" i="1"/>
  <c r="T29" i="1"/>
  <c r="U34" i="1"/>
  <c r="V35" i="1"/>
  <c r="W36" i="1"/>
  <c r="T39" i="1"/>
  <c r="G28" i="42"/>
  <c r="H28" i="42" s="1"/>
  <c r="G22" i="42"/>
  <c r="H22" i="42" s="1"/>
  <c r="G27" i="42"/>
  <c r="H27" i="42" s="1"/>
  <c r="G21" i="42"/>
  <c r="H21" i="42" s="1"/>
  <c r="T24" i="1"/>
  <c r="U25" i="1"/>
  <c r="S29" i="1"/>
  <c r="U35" i="1"/>
  <c r="S24" i="1"/>
  <c r="V24" i="1"/>
  <c r="W25" i="1"/>
  <c r="S27" i="1"/>
  <c r="T28" i="1"/>
  <c r="U29" i="1"/>
  <c r="V34" i="1"/>
  <c r="W35" i="1"/>
  <c r="S37" i="1"/>
  <c r="T38" i="1"/>
  <c r="U39" i="1"/>
  <c r="G26" i="42"/>
  <c r="H26" i="42" s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N54" i="1"/>
  <c r="I54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R69" i="1"/>
  <c r="R79" i="1" s="1"/>
  <c r="Q69" i="1"/>
  <c r="Q79" i="1" s="1"/>
  <c r="P69" i="1"/>
  <c r="O69" i="1"/>
  <c r="N69" i="1"/>
  <c r="R68" i="1"/>
  <c r="Q68" i="1"/>
  <c r="P68" i="1"/>
  <c r="P78" i="1" s="1"/>
  <c r="O68" i="1"/>
  <c r="N68" i="1"/>
  <c r="R67" i="1"/>
  <c r="Q67" i="1"/>
  <c r="P67" i="1"/>
  <c r="P77" i="1" s="1"/>
  <c r="O67" i="1"/>
  <c r="O77" i="1" s="1"/>
  <c r="N67" i="1"/>
  <c r="R66" i="1"/>
  <c r="Q66" i="1"/>
  <c r="P66" i="1"/>
  <c r="P76" i="1" s="1"/>
  <c r="O66" i="1"/>
  <c r="N66" i="1"/>
  <c r="R65" i="1"/>
  <c r="Q65" i="1"/>
  <c r="P65" i="1"/>
  <c r="P75" i="1" s="1"/>
  <c r="O65" i="1"/>
  <c r="N65" i="1"/>
  <c r="R64" i="1"/>
  <c r="R74" i="1" s="1"/>
  <c r="Q64" i="1"/>
  <c r="P64" i="1"/>
  <c r="O64" i="1"/>
  <c r="N64" i="1"/>
  <c r="M69" i="1"/>
  <c r="M79" i="1" s="1"/>
  <c r="L69" i="1"/>
  <c r="L79" i="1" s="1"/>
  <c r="K69" i="1"/>
  <c r="J69" i="1"/>
  <c r="I69" i="1"/>
  <c r="M68" i="1"/>
  <c r="L68" i="1"/>
  <c r="K68" i="1"/>
  <c r="K78" i="1" s="1"/>
  <c r="J68" i="1"/>
  <c r="I68" i="1"/>
  <c r="M67" i="1"/>
  <c r="L67" i="1"/>
  <c r="K67" i="1"/>
  <c r="K77" i="1" s="1"/>
  <c r="J67" i="1"/>
  <c r="J77" i="1" s="1"/>
  <c r="I67" i="1"/>
  <c r="M66" i="1"/>
  <c r="L66" i="1"/>
  <c r="K66" i="1"/>
  <c r="K76" i="1" s="1"/>
  <c r="J66" i="1"/>
  <c r="I66" i="1"/>
  <c r="M65" i="1"/>
  <c r="L65" i="1"/>
  <c r="K65" i="1"/>
  <c r="K75" i="1" s="1"/>
  <c r="J65" i="1"/>
  <c r="I65" i="1"/>
  <c r="M64" i="1"/>
  <c r="M74" i="1" s="1"/>
  <c r="L64" i="1"/>
  <c r="K64" i="1"/>
  <c r="J64" i="1"/>
  <c r="I64" i="1"/>
  <c r="H69" i="1"/>
  <c r="H79" i="1" s="1"/>
  <c r="G69" i="1"/>
  <c r="G79" i="1" s="1"/>
  <c r="F69" i="1"/>
  <c r="E69" i="1"/>
  <c r="D69" i="1"/>
  <c r="H68" i="1"/>
  <c r="G68" i="1"/>
  <c r="F68" i="1"/>
  <c r="F78" i="1" s="1"/>
  <c r="E68" i="1"/>
  <c r="D68" i="1"/>
  <c r="H67" i="1"/>
  <c r="G67" i="1"/>
  <c r="F67" i="1"/>
  <c r="F77" i="1" s="1"/>
  <c r="E67" i="1"/>
  <c r="E77" i="1" s="1"/>
  <c r="D67" i="1"/>
  <c r="H66" i="1"/>
  <c r="G66" i="1"/>
  <c r="F66" i="1"/>
  <c r="F76" i="1" s="1"/>
  <c r="E66" i="1"/>
  <c r="D66" i="1"/>
  <c r="H65" i="1"/>
  <c r="G65" i="1"/>
  <c r="F65" i="1"/>
  <c r="F75" i="1" s="1"/>
  <c r="E65" i="1"/>
  <c r="D65" i="1"/>
  <c r="H64" i="1"/>
  <c r="H74" i="1" s="1"/>
  <c r="G64" i="1"/>
  <c r="F64" i="1"/>
  <c r="E64" i="1"/>
  <c r="D64" i="1"/>
  <c r="T11" i="13"/>
  <c r="T10" i="13"/>
  <c r="T9" i="13"/>
  <c r="T8" i="13"/>
  <c r="T7" i="13"/>
  <c r="T6" i="13"/>
  <c r="T5" i="13"/>
  <c r="T4" i="13"/>
  <c r="O35" i="1" s="1"/>
  <c r="T3" i="13"/>
  <c r="T2" i="13"/>
  <c r="T11" i="11"/>
  <c r="T10" i="11"/>
  <c r="T9" i="11"/>
  <c r="T8" i="11"/>
  <c r="T7" i="11"/>
  <c r="T6" i="11"/>
  <c r="T5" i="11"/>
  <c r="T4" i="11"/>
  <c r="T3" i="11"/>
  <c r="T2" i="11"/>
  <c r="E31" i="1"/>
  <c r="F31" i="1"/>
  <c r="G31" i="1"/>
  <c r="H31" i="1"/>
  <c r="I31" i="1"/>
  <c r="J31" i="1"/>
  <c r="K31" i="1"/>
  <c r="L31" i="1"/>
  <c r="L34" i="1" s="1"/>
  <c r="M31" i="1"/>
  <c r="M35" i="1" s="1"/>
  <c r="N31" i="1"/>
  <c r="N39" i="1" s="1"/>
  <c r="O31" i="1"/>
  <c r="P31" i="1"/>
  <c r="Q31" i="1"/>
  <c r="R31" i="1"/>
  <c r="D31" i="1"/>
  <c r="N38" i="1"/>
  <c r="I39" i="1"/>
  <c r="N27" i="1"/>
  <c r="T3" i="9"/>
  <c r="T4" i="9"/>
  <c r="T5" i="9"/>
  <c r="T6" i="9"/>
  <c r="T7" i="9"/>
  <c r="T8" i="9"/>
  <c r="T9" i="9"/>
  <c r="T10" i="9"/>
  <c r="T11" i="9"/>
  <c r="T2" i="9"/>
  <c r="E39" i="1" s="1"/>
  <c r="E21" i="1"/>
  <c r="E26" i="1" s="1"/>
  <c r="F21" i="1"/>
  <c r="F26" i="1" s="1"/>
  <c r="G21" i="1"/>
  <c r="H21" i="1"/>
  <c r="I21" i="1"/>
  <c r="J21" i="1"/>
  <c r="K21" i="1"/>
  <c r="K27" i="1" s="1"/>
  <c r="L21" i="1"/>
  <c r="L27" i="1" s="1"/>
  <c r="M21" i="1"/>
  <c r="N21" i="1"/>
  <c r="N26" i="1" s="1"/>
  <c r="O21" i="1"/>
  <c r="P21" i="1"/>
  <c r="Q21" i="1"/>
  <c r="Q27" i="1" s="1"/>
  <c r="R21" i="1"/>
  <c r="R29" i="1" s="1"/>
  <c r="D21" i="1"/>
  <c r="M39" i="1" l="1"/>
  <c r="L37" i="1"/>
  <c r="J38" i="1"/>
  <c r="J36" i="1"/>
  <c r="J37" i="1"/>
  <c r="J39" i="1"/>
  <c r="L38" i="1"/>
  <c r="L36" i="1"/>
  <c r="M38" i="1"/>
  <c r="T78" i="1"/>
  <c r="T75" i="1"/>
  <c r="T79" i="1"/>
  <c r="T76" i="1"/>
  <c r="V79" i="1"/>
  <c r="V76" i="1"/>
  <c r="V77" i="1"/>
  <c r="V74" i="1"/>
  <c r="V78" i="1"/>
  <c r="V75" i="1"/>
  <c r="L39" i="1"/>
  <c r="O37" i="1"/>
  <c r="O38" i="1"/>
  <c r="O39" i="1"/>
  <c r="I34" i="1"/>
  <c r="I35" i="1"/>
  <c r="I36" i="1"/>
  <c r="I37" i="1"/>
  <c r="I38" i="1"/>
  <c r="D75" i="1"/>
  <c r="E76" i="1"/>
  <c r="G78" i="1"/>
  <c r="J76" i="1"/>
  <c r="L78" i="1"/>
  <c r="N75" i="1"/>
  <c r="O76" i="1"/>
  <c r="Q78" i="1"/>
  <c r="W76" i="1"/>
  <c r="W77" i="1"/>
  <c r="W74" i="1"/>
  <c r="W78" i="1"/>
  <c r="M37" i="1"/>
  <c r="O34" i="1"/>
  <c r="T74" i="1"/>
  <c r="P28" i="1"/>
  <c r="J25" i="1"/>
  <c r="H34" i="1"/>
  <c r="H78" i="1"/>
  <c r="J75" i="1"/>
  <c r="L77" i="1"/>
  <c r="R78" i="1"/>
  <c r="I25" i="1"/>
  <c r="E74" i="1"/>
  <c r="G76" i="1"/>
  <c r="R77" i="1"/>
  <c r="H76" i="1"/>
  <c r="E75" i="1"/>
  <c r="G77" i="1"/>
  <c r="I74" i="1"/>
  <c r="M78" i="1"/>
  <c r="O75" i="1"/>
  <c r="Q77" i="1"/>
  <c r="O27" i="1"/>
  <c r="D35" i="1"/>
  <c r="G34" i="1"/>
  <c r="H77" i="1"/>
  <c r="J74" i="1"/>
  <c r="L76" i="1"/>
  <c r="M77" i="1"/>
  <c r="O74" i="1"/>
  <c r="Q76" i="1"/>
  <c r="N79" i="1"/>
  <c r="U76" i="1"/>
  <c r="H28" i="1"/>
  <c r="F34" i="1"/>
  <c r="F74" i="1"/>
  <c r="G75" i="1"/>
  <c r="D78" i="1"/>
  <c r="E79" i="1"/>
  <c r="K74" i="1"/>
  <c r="L75" i="1"/>
  <c r="M76" i="1"/>
  <c r="J79" i="1"/>
  <c r="P74" i="1"/>
  <c r="Q75" i="1"/>
  <c r="R76" i="1"/>
  <c r="O79" i="1"/>
  <c r="H18" i="42"/>
  <c r="U79" i="1"/>
  <c r="D24" i="1"/>
  <c r="M29" i="1"/>
  <c r="G28" i="1"/>
  <c r="Q35" i="1"/>
  <c r="K37" i="1"/>
  <c r="E35" i="1"/>
  <c r="G74" i="1"/>
  <c r="H75" i="1"/>
  <c r="E78" i="1"/>
  <c r="F79" i="1"/>
  <c r="L74" i="1"/>
  <c r="M75" i="1"/>
  <c r="J78" i="1"/>
  <c r="K79" i="1"/>
  <c r="Q74" i="1"/>
  <c r="R75" i="1"/>
  <c r="O78" i="1"/>
  <c r="P79" i="1"/>
  <c r="H19" i="42"/>
  <c r="H20" i="42"/>
  <c r="H25" i="1"/>
  <c r="I27" i="1"/>
  <c r="N24" i="1"/>
  <c r="L29" i="1"/>
  <c r="E37" i="1"/>
  <c r="K29" i="1"/>
  <c r="E36" i="1"/>
  <c r="J27" i="1"/>
  <c r="K39" i="1"/>
  <c r="E34" i="1"/>
  <c r="K38" i="1"/>
  <c r="M36" i="1"/>
  <c r="K34" i="1"/>
  <c r="H24" i="1"/>
  <c r="E28" i="1"/>
  <c r="H39" i="1"/>
  <c r="H36" i="1"/>
  <c r="G39" i="1"/>
  <c r="G36" i="1"/>
  <c r="Q34" i="1"/>
  <c r="F39" i="1"/>
  <c r="F36" i="1"/>
  <c r="Q39" i="1"/>
  <c r="H38" i="1"/>
  <c r="H35" i="1"/>
  <c r="G38" i="1"/>
  <c r="G35" i="1"/>
  <c r="F38" i="1"/>
  <c r="F35" i="1"/>
  <c r="Q37" i="1"/>
  <c r="E38" i="1"/>
  <c r="H37" i="1"/>
  <c r="G37" i="1"/>
  <c r="F37" i="1"/>
  <c r="R24" i="1"/>
  <c r="G24" i="1"/>
  <c r="D28" i="1"/>
  <c r="G25" i="1"/>
  <c r="J29" i="1"/>
  <c r="M26" i="1"/>
  <c r="Q24" i="1"/>
  <c r="R25" i="1"/>
  <c r="F24" i="1"/>
  <c r="H27" i="1"/>
  <c r="F25" i="1"/>
  <c r="I29" i="1"/>
  <c r="L26" i="1"/>
  <c r="P24" i="1"/>
  <c r="O25" i="1"/>
  <c r="F28" i="1"/>
  <c r="D26" i="1"/>
  <c r="E24" i="1"/>
  <c r="G27" i="1"/>
  <c r="E25" i="1"/>
  <c r="M28" i="1"/>
  <c r="K26" i="1"/>
  <c r="O24" i="1"/>
  <c r="H29" i="1"/>
  <c r="F27" i="1"/>
  <c r="D25" i="1"/>
  <c r="L28" i="1"/>
  <c r="J26" i="1"/>
  <c r="G29" i="1"/>
  <c r="E27" i="1"/>
  <c r="I24" i="1"/>
  <c r="K28" i="1"/>
  <c r="I26" i="1"/>
  <c r="Q29" i="1"/>
  <c r="F29" i="1"/>
  <c r="D27" i="1"/>
  <c r="M24" i="1"/>
  <c r="J28" i="1"/>
  <c r="M25" i="1"/>
  <c r="P29" i="1"/>
  <c r="E29" i="1"/>
  <c r="H26" i="1"/>
  <c r="L24" i="1"/>
  <c r="I28" i="1"/>
  <c r="L25" i="1"/>
  <c r="D29" i="1"/>
  <c r="G26" i="1"/>
  <c r="K24" i="1"/>
  <c r="M27" i="1"/>
  <c r="K25" i="1"/>
  <c r="O28" i="1"/>
  <c r="J24" i="1"/>
  <c r="P27" i="1"/>
  <c r="N25" i="1"/>
  <c r="N34" i="1"/>
  <c r="R37" i="1"/>
  <c r="O29" i="1"/>
  <c r="R26" i="1"/>
  <c r="N37" i="1"/>
  <c r="R36" i="1"/>
  <c r="P36" i="1"/>
  <c r="N29" i="1"/>
  <c r="Q26" i="1"/>
  <c r="N36" i="1"/>
  <c r="Q36" i="1"/>
  <c r="R28" i="1"/>
  <c r="P26" i="1"/>
  <c r="N35" i="1"/>
  <c r="O36" i="1"/>
  <c r="Q28" i="1"/>
  <c r="O26" i="1"/>
  <c r="R39" i="1"/>
  <c r="R35" i="1"/>
  <c r="N28" i="1"/>
  <c r="Q25" i="1"/>
  <c r="R38" i="1"/>
  <c r="R34" i="1"/>
  <c r="R27" i="1"/>
  <c r="P25" i="1"/>
  <c r="Q38" i="1"/>
  <c r="K36" i="1"/>
  <c r="L35" i="1"/>
  <c r="K35" i="1"/>
  <c r="J35" i="1"/>
  <c r="M34" i="1"/>
  <c r="J34" i="1"/>
  <c r="P38" i="1"/>
  <c r="P35" i="1"/>
  <c r="P37" i="1"/>
  <c r="P34" i="1"/>
  <c r="P39" i="1"/>
  <c r="D39" i="1"/>
  <c r="D38" i="1"/>
  <c r="D37" i="1"/>
  <c r="D34" i="1"/>
  <c r="D36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N15" i="1"/>
  <c r="N16" i="1"/>
  <c r="N17" i="1"/>
  <c r="N18" i="1"/>
  <c r="N19" i="1"/>
  <c r="N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J14" i="1"/>
  <c r="K14" i="1"/>
  <c r="L14" i="1"/>
  <c r="M14" i="1"/>
  <c r="I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E14" i="1"/>
  <c r="F14" i="1"/>
  <c r="G14" i="1"/>
  <c r="H14" i="1"/>
  <c r="D14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O5" i="1"/>
  <c r="P5" i="1"/>
  <c r="Q5" i="1"/>
  <c r="R5" i="1"/>
  <c r="N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J5" i="1"/>
  <c r="K5" i="1"/>
  <c r="L5" i="1"/>
  <c r="M5" i="1"/>
  <c r="I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E5" i="1"/>
  <c r="F5" i="1"/>
  <c r="G5" i="1"/>
  <c r="H5" i="1"/>
  <c r="D5" i="1"/>
  <c r="S74" i="1" l="1"/>
  <c r="S78" i="1"/>
  <c r="S75" i="1"/>
  <c r="S76" i="1"/>
  <c r="S79" i="1"/>
  <c r="S77" i="1"/>
  <c r="D76" i="1"/>
  <c r="I78" i="1"/>
  <c r="I79" i="1"/>
  <c r="N74" i="1"/>
  <c r="D77" i="1"/>
  <c r="N78" i="1"/>
  <c r="D79" i="1"/>
  <c r="I75" i="1"/>
  <c r="I77" i="1"/>
  <c r="N76" i="1"/>
  <c r="N77" i="1"/>
  <c r="D74" i="1"/>
  <c r="I76" i="1"/>
</calcChain>
</file>

<file path=xl/sharedStrings.xml><?xml version="1.0" encoding="utf-8"?>
<sst xmlns="http://schemas.openxmlformats.org/spreadsheetml/2006/main" count="1080" uniqueCount="211">
  <si>
    <t>anio</t>
  </si>
  <si>
    <t>plp</t>
  </si>
  <si>
    <t>plp_e</t>
  </si>
  <si>
    <t>ic_ali_nc</t>
  </si>
  <si>
    <t>ic_sbv</t>
  </si>
  <si>
    <t>ic_cv</t>
  </si>
  <si>
    <t>ic_segsoc</t>
  </si>
  <si>
    <t>ic_asalud</t>
  </si>
  <si>
    <t>ic_rezedu</t>
  </si>
  <si>
    <t>no_pobv</t>
  </si>
  <si>
    <t>vul_ing</t>
  </si>
  <si>
    <t>vul_car</t>
  </si>
  <si>
    <t>pobreza_e</t>
  </si>
  <si>
    <t>pobreza_m</t>
  </si>
  <si>
    <t>pobreza</t>
  </si>
  <si>
    <t>num_carpe</t>
  </si>
  <si>
    <t>num_carpm</t>
  </si>
  <si>
    <t>num_carp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</si>
  <si>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</si>
  <si>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</si>
  <si>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</si>
  <si>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</si>
  <si>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</si>
  <si>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</si>
  <si>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Población total con la carencia</t>
  </si>
  <si>
    <t>Población en pobreza con la carencia</t>
  </si>
  <si>
    <t>Población no en pobreza con la carencia</t>
  </si>
  <si>
    <t>Miles de personas</t>
  </si>
  <si>
    <t>Porcentaje de la población</t>
  </si>
  <si>
    <t>Población total</t>
  </si>
  <si>
    <t>Mujeres</t>
  </si>
  <si>
    <t>2</t>
  </si>
  <si>
    <t>1</t>
  </si>
  <si>
    <t>sexo</t>
  </si>
  <si>
    <t>Hombres</t>
  </si>
  <si>
    <t>ictpc</t>
  </si>
  <si>
    <t>ict</t>
  </si>
  <si>
    <t>ict_rezedu</t>
  </si>
  <si>
    <t>ictpc_rezedu</t>
  </si>
  <si>
    <t>ict_asalud</t>
  </si>
  <si>
    <t>ictpc_asalud</t>
  </si>
  <si>
    <t>ict_segsoc</t>
  </si>
  <si>
    <t>ictpc_segsoc</t>
  </si>
  <si>
    <t>ict_cv</t>
  </si>
  <si>
    <t>ictpc_cv</t>
  </si>
  <si>
    <t>ict_sbv</t>
  </si>
  <si>
    <t>ictpc_sbv</t>
  </si>
  <si>
    <t>ict_ali_nc</t>
  </si>
  <si>
    <t>ictpc_ali_nc</t>
  </si>
  <si>
    <t>Ingreso corriente per cápita</t>
  </si>
  <si>
    <t>Pesos corrientes mensuales</t>
  </si>
  <si>
    <t>Urbano</t>
  </si>
  <si>
    <t>Rural</t>
  </si>
  <si>
    <t>Población en pobreza extrema con la carencia</t>
  </si>
  <si>
    <t>Instituto Nacional de Estadística y Geografía</t>
  </si>
  <si>
    <t/>
  </si>
  <si>
    <t>INPC Nacional (mensual)</t>
  </si>
  <si>
    <t>Fecha de consulta: 14/08/2025 14:37:25</t>
  </si>
  <si>
    <t>Título</t>
  </si>
  <si>
    <t>Índice Nacional de Precios al Consumidor. Base segunda quincena Julio 2018. Actualización de Canasta y Ponderadores 2024 (mensual), Nacional, Índice de precios al consumidor, por objeto del gasto, Índice general</t>
  </si>
  <si>
    <t>Periodo disponible</t>
  </si>
  <si>
    <t>Ene 1970-Jul 2025</t>
  </si>
  <si>
    <t>Periodicidad</t>
  </si>
  <si>
    <t>Mensual</t>
  </si>
  <si>
    <t>Cifra</t>
  </si>
  <si>
    <t>Índices</t>
  </si>
  <si>
    <t>Unidad</t>
  </si>
  <si>
    <t>Sin Unidad</t>
  </si>
  <si>
    <t>Base</t>
  </si>
  <si>
    <t>Índice base segunda quincena de julio 2018 = 100</t>
  </si>
  <si>
    <t>Aviso</t>
  </si>
  <si>
    <t xml:space="preserve">Las desagregaciones del INPC solo tienen valor informativo._x000D_
  </t>
  </si>
  <si>
    <t>Tipo de información</t>
  </si>
  <si>
    <t>Fecha</t>
  </si>
  <si>
    <t>Ene 2015</t>
  </si>
  <si>
    <t>Feb 2015</t>
  </si>
  <si>
    <t>Mar 2015</t>
  </si>
  <si>
    <t>Abr 2015</t>
  </si>
  <si>
    <t>May 2015</t>
  </si>
  <si>
    <t>Jun 2015</t>
  </si>
  <si>
    <t>Jul 2015</t>
  </si>
  <si>
    <t>Ago 2015</t>
  </si>
  <si>
    <t>Sep 2015</t>
  </si>
  <si>
    <t>Oct 2015</t>
  </si>
  <si>
    <t>Nov 2015</t>
  </si>
  <si>
    <t>Dic 2015</t>
  </si>
  <si>
    <t>Ene 2016</t>
  </si>
  <si>
    <t>Feb 2016</t>
  </si>
  <si>
    <t>Mar 2016</t>
  </si>
  <si>
    <t>Abr 2016</t>
  </si>
  <si>
    <t>May 2016</t>
  </si>
  <si>
    <t>Jun 2016</t>
  </si>
  <si>
    <t>Jul 2016</t>
  </si>
  <si>
    <t>Ago 2016</t>
  </si>
  <si>
    <t>Sep 2016</t>
  </si>
  <si>
    <t>Oct 2016</t>
  </si>
  <si>
    <t>Nov 2016</t>
  </si>
  <si>
    <t>Dic 2016</t>
  </si>
  <si>
    <t>Ene 2017</t>
  </si>
  <si>
    <t>Feb 2017</t>
  </si>
  <si>
    <t>Mar 2017</t>
  </si>
  <si>
    <t>Abr 2017</t>
  </si>
  <si>
    <t>May 2017</t>
  </si>
  <si>
    <t>Jun 2017</t>
  </si>
  <si>
    <t>Jul 2017</t>
  </si>
  <si>
    <t>Ago 2017</t>
  </si>
  <si>
    <t>Sep 2017</t>
  </si>
  <si>
    <t>Oct 2017</t>
  </si>
  <si>
    <t>Nov 2017</t>
  </si>
  <si>
    <t>Dic 2017</t>
  </si>
  <si>
    <t>Ene 2018</t>
  </si>
  <si>
    <t>Feb 2018</t>
  </si>
  <si>
    <t>Mar 2018</t>
  </si>
  <si>
    <t>Abr 2018</t>
  </si>
  <si>
    <t>May 2018</t>
  </si>
  <si>
    <t>Jun 2018</t>
  </si>
  <si>
    <t>Jul 2018</t>
  </si>
  <si>
    <t>Ago 2018</t>
  </si>
  <si>
    <t>Sep 2018</t>
  </si>
  <si>
    <t>Oct 2018</t>
  </si>
  <si>
    <t>Nov 2018</t>
  </si>
  <si>
    <t>Dic 2018</t>
  </si>
  <si>
    <t>Ene 2019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</si>
  <si>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</si>
  <si>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</si>
  <si>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</si>
  <si>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</si>
  <si>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</si>
  <si>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</si>
  <si>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</si>
  <si>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</si>
  <si>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</si>
  <si>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</si>
  <si>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Dic 2019</t>
  </si>
  <si>
    <t>Ene 2020</t>
  </si>
  <si>
    <t>Feb 2020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</si>
  <si>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</si>
  <si>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</si>
  <si>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</si>
  <si>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</si>
  <si>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</si>
  <si>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</si>
  <si>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</si>
  <si>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</si>
  <si>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</si>
  <si>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</si>
  <si>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</si>
  <si>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</si>
  <si>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</si>
  <si>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</si>
  <si>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</si>
  <si>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</si>
  <si>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</si>
  <si>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Ago 2021</t>
  </si>
  <si>
    <t>Sep 2021</t>
  </si>
  <si>
    <t>Oct 2021</t>
  </si>
  <si>
    <t>Nov 2021</t>
  </si>
  <si>
    <t>Dic 2021</t>
  </si>
  <si>
    <t>Ene 2022</t>
  </si>
  <si>
    <t>Feb 2022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</si>
  <si>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</si>
  <si>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</si>
  <si>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</si>
  <si>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</si>
  <si>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</si>
  <si>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</si>
  <si>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</si>
  <si>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</si>
  <si>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</si>
  <si>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Dic 2022</t>
  </si>
  <si>
    <t>Ene 2023</t>
  </si>
  <si>
    <t>Feb 2023</t>
  </si>
  <si>
    <t>Mar 2023</t>
  </si>
  <si>
    <t>Abr 2023</t>
  </si>
  <si>
    <t>May 2023</t>
  </si>
  <si>
    <t>Jun 2023</t>
  </si>
  <si>
    <t>Jul 2023</t>
  </si>
  <si>
    <t>Ago 2023</t>
  </si>
  <si>
    <t>Sep 2023</t>
  </si>
  <si>
    <t>Oct 2023</t>
  </si>
  <si>
    <t>Nov 2023</t>
  </si>
  <si>
    <t>Dic 2023</t>
  </si>
  <si>
    <t>Ene 2024</t>
  </si>
  <si>
    <t>Feb 2024</t>
  </si>
  <si>
    <t>Mar 2024</t>
  </si>
  <si>
    <t>Abr 2024</t>
  </si>
  <si>
    <t>May 2024</t>
  </si>
  <si>
    <t>Jun 2024</t>
  </si>
  <si>
    <t>Jul 2024</t>
  </si>
  <si>
    <t>Ago 2024</t>
  </si>
  <si>
    <t>Sep 2024</t>
  </si>
  <si>
    <t>Oct 2024</t>
  </si>
  <si>
    <t>Nov 2024</t>
  </si>
  <si>
    <t>Dic 2024</t>
  </si>
  <si>
    <t>Ene 2025</t>
  </si>
  <si>
    <t>Feb 2025</t>
  </si>
  <si>
    <t>Mar 2025</t>
  </si>
  <si>
    <t>Abr 2025</t>
  </si>
  <si>
    <t>May 2025</t>
  </si>
  <si>
    <t>Jun 2025</t>
  </si>
  <si>
    <t>Jul 2025</t>
  </si>
  <si>
    <t>INPC promedio base 2018</t>
  </si>
  <si>
    <t>INPC promedio base 2025</t>
  </si>
  <si>
    <t>Pesos de 2025 mensuales</t>
  </si>
  <si>
    <t>Vivienda</t>
  </si>
  <si>
    <t>R. Educativo</t>
  </si>
  <si>
    <t>Serv. Salud</t>
  </si>
  <si>
    <t>Seg. Social</t>
  </si>
  <si>
    <t>Serv. Vivienda</t>
  </si>
  <si>
    <t>Alimentación</t>
  </si>
  <si>
    <t>Pobreza moderada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</si>
</sst>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&quot;$&quot;#,##0.0"/>
  </numFmts>
  <fonts count="10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2"/>
      <name val="Arial"/>
    </font>
    <font>
      <b/>
      <sz val="11"/>
      <name val="Arial"/>
    </font>
    <font>
      <sz val="11"/>
      <name val="Arial"/>
    </font>
    <font>
      <b/>
      <sz val="9"/>
      <name val="Arial"/>
    </font>
    <font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C1B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1" fillId="0" borderId="0" xfId="1"/>
    <xf numFmtId="1" fontId="1" fillId="0" borderId="0" xfId="1" applyNumberFormat="1"/>
    <xf numFmtId="164" fontId="0" fillId="0" borderId="0" xfId="0" applyNumberFormat="1"/>
    <xf numFmtId="0" fontId="4" fillId="0" borderId="0" xfId="2"/>
    <xf numFmtId="1" fontId="4" fillId="0" borderId="0" xfId="2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164" fontId="0" fillId="0" borderId="13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2" xfId="0" applyBorder="1"/>
    <xf numFmtId="0" fontId="2" fillId="4" borderId="0" xfId="0" applyFont="1" applyFill="1" applyAlignment="1">
      <alignment horizontal="center"/>
    </xf>
    <xf numFmtId="165" fontId="0" fillId="0" borderId="2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17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7" borderId="1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8" borderId="0" xfId="0" applyFill="1"/>
    <xf numFmtId="164" fontId="0" fillId="9" borderId="1" xfId="0" applyNumberFormat="1" applyFill="1" applyBorder="1"/>
    <xf numFmtId="164" fontId="0" fillId="6" borderId="1" xfId="0" applyNumberFormat="1" applyFill="1" applyBorder="1"/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AC1B8"/>
      <color rgb="FFA68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400" b="1"/>
              <a:t>Carencias sociales </a:t>
            </a:r>
            <a:endParaRPr lang="es-MX" sz="1400" b="1" baseline="0"/>
          </a:p>
          <a:p>
            <a:pPr>
              <a:defRPr/>
            </a:pPr>
            <a:r>
              <a:rPr lang="es-MX" sz="1400" i="1" baseline="0"/>
              <a:t>En millones de personas</a:t>
            </a:r>
            <a:endParaRPr lang="es-MX" sz="1400" i="1"/>
          </a:p>
        </c:rich>
      </c:tx>
      <c:layout>
        <c:manualLayout>
          <c:xMode val="edge"/>
          <c:yMode val="edge"/>
          <c:x val="0.35523010988158671"/>
          <c:y val="1.4414411687704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2557483361941233"/>
          <c:y val="0.11047852063493022"/>
          <c:w val="0.71947231962960778"/>
          <c:h val="0.77797928108027126"/>
        </c:manualLayout>
      </c:layout>
      <c:barChart>
        <c:barDir val="bar"/>
        <c:grouping val="stacked"/>
        <c:varyColors val="0"/>
        <c:ser>
          <c:idx val="1"/>
          <c:order val="0"/>
          <c:tx>
            <c:v>No Pobre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Noto Sans" panose="020B0502040504020204" pitchFamily="34"/>
                      <a:ea typeface="Noto Sans" panose="020B0502040504020204" pitchFamily="34"/>
                      <a:cs typeface="Noto Sans" panose="020B0502040504020204" pitchFamily="34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220-4F9E-A528-556986988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Resumen!$A$5:$A$10</c:f>
              <c:strCache>
                <c:ptCount val="6"/>
                <c:pt idx="0">
                  <c:v>R. Educativo</c:v>
                </c:pt>
                <c:pt idx="1">
                  <c:v>Serv. Salud</c:v>
                </c:pt>
                <c:pt idx="2">
                  <c:v>Seg. Social</c:v>
                </c:pt>
                <c:pt idx="3">
                  <c:v>Vivienda</c:v>
                </c:pt>
                <c:pt idx="4">
                  <c:v>Serv. Vivienda</c:v>
                </c:pt>
                <c:pt idx="5">
                  <c:v>Alimentación</c:v>
                </c:pt>
              </c:strCache>
            </c:strRef>
          </c:cat>
          <c:val>
            <c:numRef>
              <c:f>Resumen!$R$5:$R$10</c:f>
              <c:numCache>
                <c:formatCode>#,##0.0</c:formatCode>
                <c:ptCount val="6"/>
                <c:pt idx="0">
                  <c:v>12204.643</c:v>
                </c:pt>
                <c:pt idx="1">
                  <c:v>21893.19</c:v>
                </c:pt>
                <c:pt idx="2">
                  <c:v>29977.314999999999</c:v>
                </c:pt>
                <c:pt idx="3">
                  <c:v>3339.0169999999998</c:v>
                </c:pt>
                <c:pt idx="4">
                  <c:v>6472.0219999999999</c:v>
                </c:pt>
                <c:pt idx="5">
                  <c:v>7955.3379999999997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0-4F9E-A528-556986988BDB}"/>
            </c:ext>
          </c:extLst>
        </c:ser>
        <c:ser>
          <c:idx val="0"/>
          <c:order val="1"/>
          <c:tx>
            <c:v>En Pobreza Multidimensional</c:v>
          </c:tx>
          <c:spPr>
            <a:solidFill>
              <a:srgbClr val="A680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Resumen!$A$5:$A$10</c:f>
              <c:strCache>
                <c:ptCount val="6"/>
                <c:pt idx="0">
                  <c:v>R. Educativo</c:v>
                </c:pt>
                <c:pt idx="1">
                  <c:v>Serv. Salud</c:v>
                </c:pt>
                <c:pt idx="2">
                  <c:v>Seg. Social</c:v>
                </c:pt>
                <c:pt idx="3">
                  <c:v>Vivienda</c:v>
                </c:pt>
                <c:pt idx="4">
                  <c:v>Serv. Vivienda</c:v>
                </c:pt>
                <c:pt idx="5">
                  <c:v>Alimentación</c:v>
                </c:pt>
              </c:strCache>
            </c:strRef>
          </c:cat>
          <c:val>
            <c:numRef>
              <c:f>Resumen!$M$5:$M$10</c:f>
              <c:numCache>
                <c:formatCode>#,##0.0</c:formatCode>
                <c:ptCount val="6"/>
                <c:pt idx="0">
                  <c:v>12044.928</c:v>
                </c:pt>
                <c:pt idx="1">
                  <c:v>22608.027999999998</c:v>
                </c:pt>
                <c:pt idx="2">
                  <c:v>32741.968000000001</c:v>
                </c:pt>
                <c:pt idx="3">
                  <c:v>6970.165</c:v>
                </c:pt>
                <c:pt idx="4">
                  <c:v>11935.575999999999</c:v>
                </c:pt>
                <c:pt idx="5">
                  <c:v>10796.343999999999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0-4F9E-A528-556986988B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366116592"/>
        <c:axId val="366107472"/>
      </c:barChart>
      <c:catAx>
        <c:axId val="36611659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366107472"/>
        <c:crosses val="autoZero"/>
        <c:auto val="1"/>
        <c:lblAlgn val="ctr"/>
        <c:lblOffset val="100"/>
        <c:noMultiLvlLbl val="0"/>
      </c:catAx>
      <c:valAx>
        <c:axId val="366107472"/>
        <c:scaling>
          <c:orientation val="minMax"/>
          <c:max val="70000"/>
          <c:min val="0"/>
        </c:scaling>
        <c:delete val="0"/>
        <c:axPos val="b"/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36611659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88998326994543"/>
          <c:y val="0.94671113064980617"/>
          <c:w val="0.70033868306301705"/>
          <c:h val="5.3288869350193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r>
              <a:rPr lang="es-MX" sz="1400" b="1"/>
              <a:t>Carencias sociales,</a:t>
            </a:r>
            <a:r>
              <a:rPr lang="es-MX" sz="1400" b="1" baseline="0"/>
              <a:t> pobreza</a:t>
            </a:r>
            <a:endParaRPr lang="es-MX" sz="1400" b="1"/>
          </a:p>
          <a:p>
            <a:pPr>
              <a:defRPr sz="1400"/>
            </a:pPr>
            <a:r>
              <a:rPr lang="es-MX" sz="1400" i="1"/>
              <a:t>En millones de personas</a:t>
            </a:r>
          </a:p>
        </c:rich>
      </c:tx>
      <c:layout>
        <c:manualLayout>
          <c:xMode val="edge"/>
          <c:yMode val="edge"/>
          <c:x val="0.2695887377714149"/>
          <c:y val="8.11717231777988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Moderada</c:v>
          </c:tx>
          <c:spPr>
            <a:solidFill>
              <a:srgbClr val="A680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Resumen!$A$5:$A$10</c:f>
              <c:strCache>
                <c:ptCount val="6"/>
                <c:pt idx="0">
                  <c:v>R. Educativo</c:v>
                </c:pt>
                <c:pt idx="1">
                  <c:v>Serv. Salud</c:v>
                </c:pt>
                <c:pt idx="2">
                  <c:v>Seg. Social</c:v>
                </c:pt>
                <c:pt idx="3">
                  <c:v>Vivienda</c:v>
                </c:pt>
                <c:pt idx="4">
                  <c:v>Serv. Vivienda</c:v>
                </c:pt>
                <c:pt idx="5">
                  <c:v>Alimentación</c:v>
                </c:pt>
              </c:strCache>
            </c:strRef>
          </c:cat>
          <c:val>
            <c:numRef>
              <c:f>Resumen!$X$5:$X$10</c:f>
              <c:numCache>
                <c:formatCode>#,##0.0</c:formatCode>
                <c:ptCount val="6"/>
                <c:pt idx="0">
                  <c:v>8590.7909999999993</c:v>
                </c:pt>
                <c:pt idx="1">
                  <c:v>17405.317999999999</c:v>
                </c:pt>
                <c:pt idx="2">
                  <c:v>25904.482</c:v>
                </c:pt>
                <c:pt idx="3">
                  <c:v>4080.49</c:v>
                </c:pt>
                <c:pt idx="4">
                  <c:v>7245.6459999999988</c:v>
                </c:pt>
                <c:pt idx="5">
                  <c:v>7393.0659999999989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1-46CE-8833-DC2457A39C9E}"/>
            </c:ext>
          </c:extLst>
        </c:ser>
        <c:ser>
          <c:idx val="0"/>
          <c:order val="1"/>
          <c:tx>
            <c:v>Extrema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Noto Sans" panose="020B0502040504020204" pitchFamily="34"/>
                    <a:ea typeface="Noto Sans" panose="020B0502040504020204" pitchFamily="34"/>
                    <a:cs typeface="Noto Sans" panose="020B0502040504020204" pitchFamily="34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Resumen!$A$5:$A$10</c:f>
              <c:strCache>
                <c:ptCount val="6"/>
                <c:pt idx="0">
                  <c:v>R. Educativo</c:v>
                </c:pt>
                <c:pt idx="1">
                  <c:v>Serv. Salud</c:v>
                </c:pt>
                <c:pt idx="2">
                  <c:v>Seg. Social</c:v>
                </c:pt>
                <c:pt idx="3">
                  <c:v>Vivienda</c:v>
                </c:pt>
                <c:pt idx="4">
                  <c:v>Serv. Vivienda</c:v>
                </c:pt>
                <c:pt idx="5">
                  <c:v>Alimentación</c:v>
                </c:pt>
              </c:strCache>
            </c:strRef>
          </c:cat>
          <c:val>
            <c:numRef>
              <c:f>Resumen!$W$5:$W$10</c:f>
              <c:numCache>
                <c:formatCode>#,##0.0</c:formatCode>
                <c:ptCount val="6"/>
                <c:pt idx="0">
                  <c:v>3454.1370000000002</c:v>
                </c:pt>
                <c:pt idx="1">
                  <c:v>5202.71</c:v>
                </c:pt>
                <c:pt idx="2">
                  <c:v>6837.4859999999999</c:v>
                </c:pt>
                <c:pt idx="3">
                  <c:v>2889.6750000000002</c:v>
                </c:pt>
                <c:pt idx="4">
                  <c:v>4689.93</c:v>
                </c:pt>
                <c:pt idx="5">
                  <c:v>3403.2779999999998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1-46CE-8833-DC2457A3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025999"/>
        <c:axId val="395022159"/>
      </c:barChart>
      <c:catAx>
        <c:axId val="395025999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395022159"/>
        <c:crosses val="autoZero"/>
        <c:auto val="1"/>
        <c:lblAlgn val="ctr"/>
        <c:lblOffset val="100"/>
        <c:noMultiLvlLbl val="0"/>
      </c:catAx>
      <c:valAx>
        <c:axId val="395022159"/>
        <c:scaling>
          <c:orientation val="minMax"/>
        </c:scaling>
        <c:delete val="0"/>
        <c:axPos val="b"/>
        <c:numFmt formatCode="#,##0.0" sourceLinked="1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Noto Sans" panose="020B0502040504020204" pitchFamily="34"/>
                <a:ea typeface="Noto Sans" panose="020B0502040504020204" pitchFamily="34"/>
                <a:cs typeface="Noto Sans" panose="020B0502040504020204" pitchFamily="34"/>
              </a:defRPr>
            </a:pPr>
            <a:endParaRPr lang="es-MX"/>
          </a:p>
        </c:txPr>
        <c:crossAx val="395025999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Noto Sans" panose="020B0502040504020204" pitchFamily="34"/>
              <a:ea typeface="Noto Sans" panose="020B0502040504020204" pitchFamily="34"/>
              <a:cs typeface="Noto Sans" panose="020B0502040504020204" pitchFamily="34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Noto Sans" panose="020B0502040504020204" pitchFamily="34"/>
          <a:ea typeface="Noto Sans" panose="020B0502040504020204" pitchFamily="34"/>
          <a:cs typeface="Noto Sans" panose="020B0502040504020204" pitchFamily="34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2</xdr:row>
      <xdr:rowOff>47624</xdr:rowOff>
    </xdr:from>
    <xdr:to>
      <xdr:col>9</xdr:col>
      <xdr:colOff>19050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2DD45-119F-4DA8-919D-A76A9B6C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3</xdr:row>
      <xdr:rowOff>76199</xdr:rowOff>
    </xdr:from>
    <xdr:to>
      <xdr:col>16</xdr:col>
      <xdr:colOff>495300</xdr:colOff>
      <xdr:row>30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94C949-D767-45CA-8BAE-875E40C31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2:X79"/>
  <sheetViews>
    <sheetView tabSelected="1" workbookViewId="0">
      <pane xSplit="3" ySplit="4" topLeftCell="J5" activePane="bottomRight" state="frozen"/>
      <selection pane="topRight" activeCell="C1" sqref="C1"/>
      <selection pane="bottomLeft" activeCell="A5" sqref="A5"/>
      <selection pane="bottomRight" activeCell="X15" sqref="X15"/>
    </sheetView>
  </sheetViews>
  <sheetFormatPr defaultColWidth="11.42578125" defaultRowHeight="15" x14ac:dyDescent="0.25"/>
  <cols>
    <col min="1" max="1" width="14.85546875" customWidth="1"/>
    <col min="3" max="3" width="55.28515625" customWidth="1"/>
    <col min="24" max="25" width="16.85546875" customWidth="1"/>
  </cols>
  <sheetData>
    <row r="2" spans="1:24" ht="15.75" thickBot="1" x14ac:dyDescent="0.3">
      <c r="C2" s="21" t="s">
        <v>29</v>
      </c>
    </row>
    <row r="3" spans="1:24" x14ac:dyDescent="0.25">
      <c r="C3" s="40" t="s">
        <v>27</v>
      </c>
      <c r="D3" s="42" t="s">
        <v>24</v>
      </c>
      <c r="E3" s="43"/>
      <c r="F3" s="43"/>
      <c r="G3" s="43"/>
      <c r="H3" s="44"/>
      <c r="I3" s="45" t="s">
        <v>25</v>
      </c>
      <c r="J3" s="46"/>
      <c r="K3" s="46"/>
      <c r="L3" s="46"/>
      <c r="M3" s="47"/>
      <c r="N3" s="48" t="s">
        <v>26</v>
      </c>
      <c r="O3" s="48"/>
      <c r="P3" s="48"/>
      <c r="Q3" s="48"/>
      <c r="R3" s="49"/>
      <c r="S3" s="38" t="s">
        <v>53</v>
      </c>
      <c r="T3" s="38"/>
      <c r="U3" s="38"/>
      <c r="V3" s="38"/>
      <c r="W3" s="39"/>
      <c r="X3" s="35" t="s">
        <v>210</v>
      </c>
    </row>
    <row r="4" spans="1:24" x14ac:dyDescent="0.25">
      <c r="C4" s="41"/>
      <c r="D4" s="10">
        <v>2016</v>
      </c>
      <c r="E4" s="8">
        <v>2018</v>
      </c>
      <c r="F4" s="8">
        <v>2020</v>
      </c>
      <c r="G4" s="8">
        <v>2022</v>
      </c>
      <c r="H4" s="9">
        <v>2024</v>
      </c>
      <c r="I4" s="10">
        <v>2016</v>
      </c>
      <c r="J4" s="8">
        <v>2018</v>
      </c>
      <c r="K4" s="8">
        <v>2020</v>
      </c>
      <c r="L4" s="8">
        <v>2022</v>
      </c>
      <c r="M4" s="9">
        <v>2024</v>
      </c>
      <c r="N4" s="8">
        <v>2016</v>
      </c>
      <c r="O4" s="8">
        <v>2018</v>
      </c>
      <c r="P4" s="8">
        <v>2020</v>
      </c>
      <c r="Q4" s="8">
        <v>2022</v>
      </c>
      <c r="R4" s="11">
        <v>2024</v>
      </c>
      <c r="S4" s="8">
        <v>2016</v>
      </c>
      <c r="T4" s="8">
        <v>2018</v>
      </c>
      <c r="U4" s="8">
        <v>2020</v>
      </c>
      <c r="V4" s="8">
        <v>2022</v>
      </c>
      <c r="W4" s="11">
        <v>2024</v>
      </c>
      <c r="X4" s="34">
        <v>2024</v>
      </c>
    </row>
    <row r="5" spans="1:24" x14ac:dyDescent="0.25">
      <c r="A5" t="s">
        <v>205</v>
      </c>
      <c r="B5" s="1" t="s">
        <v>8</v>
      </c>
      <c r="C5" s="12" t="s">
        <v>18</v>
      </c>
      <c r="D5" s="7">
        <f>INDEX(AllPop!$G$2:$L$6,MATCH(Resumen!D$4,AllPop!$R$2:$R$6,0),MATCH(Resumen!$B5,AllPop!$G$1:$L$1,0))/1000</f>
        <v>22298.976999999999</v>
      </c>
      <c r="E5" s="3">
        <f>INDEX(AllPop!$G$2:$L$6,MATCH(Resumen!E$4,AllPop!$R$2:$R$6,0),MATCH(Resumen!$B5,AllPop!$G$1:$L$1,0))/1000</f>
        <v>23525.261999999999</v>
      </c>
      <c r="F5" s="3">
        <f>INDEX(AllPop!$G$2:$L$6,MATCH(Resumen!F$4,AllPop!$R$2:$R$6,0),MATCH(Resumen!$B5,AllPop!$G$1:$L$1,0))/1000</f>
        <v>24397.397000000001</v>
      </c>
      <c r="G5" s="3">
        <f>INDEX(AllPop!$G$2:$L$6,MATCH(Resumen!G$4,AllPop!$R$2:$R$6,0),MATCH(Resumen!$B5,AllPop!$G$1:$L$1,0))/1000</f>
        <v>25056.782999999999</v>
      </c>
      <c r="H5" s="6">
        <f>INDEX(AllPop!$G$2:$L$6,MATCH(Resumen!H$4,AllPop!$R$2:$R$6,0),MATCH(Resumen!$B5,AllPop!$G$1:$L$1,0))/1000</f>
        <v>24249.571</v>
      </c>
      <c r="I5" s="7">
        <f>INDEX(AllPopPobres!$G$2:$L$6,MATCH(Resumen!I$4,AllPopPobres!$R$2:$R$6,0),MATCH(Resumen!$B5,AllPopPobres!$G$1:$L$1,0))/1000</f>
        <v>14950.23</v>
      </c>
      <c r="J5" s="3">
        <f>INDEX(AllPopPobres!$G$2:$L$6,MATCH(Resumen!J$4,AllPopPobres!$R$2:$R$6,0),MATCH(Resumen!$B5,AllPopPobres!$G$1:$L$1,0))/1000</f>
        <v>15394.549000000001</v>
      </c>
      <c r="K5" s="3">
        <f>INDEX(AllPopPobres!$G$2:$L$6,MATCH(Resumen!K$4,AllPopPobres!$R$2:$R$6,0),MATCH(Resumen!$B5,AllPopPobres!$G$1:$L$1,0))/1000</f>
        <v>16107.897999999999</v>
      </c>
      <c r="L5" s="3">
        <f>INDEX(AllPopPobres!$G$2:$L$6,MATCH(Resumen!L$4,AllPopPobres!$R$2:$R$6,0),MATCH(Resumen!$B5,AllPopPobres!$G$1:$L$1,0))/1000</f>
        <v>14390.433000000001</v>
      </c>
      <c r="M5" s="6">
        <f>INDEX(AllPopPobres!$G$2:$L$6,MATCH(Resumen!M$4,AllPopPobres!$R$2:$R$6,0),MATCH(Resumen!$B5,AllPopPobres!$G$1:$L$1,0))/1000</f>
        <v>12044.928</v>
      </c>
      <c r="N5" s="3">
        <f>INDEX(AllPopNoPobres!$G$2:$L$6,MATCH(Resumen!N$4,AllPopNoPobres!$R$2:$R$6,0),MATCH(Resumen!$B5,AllPopNoPobres!$G$1:$L$1,0))/1000</f>
        <v>7348.7470000000003</v>
      </c>
      <c r="O5" s="3">
        <f>INDEX(AllPopNoPobres!$G$2:$L$6,MATCH(Resumen!O$4,AllPopNoPobres!$R$2:$R$6,0),MATCH(Resumen!$B5,AllPopNoPobres!$G$1:$L$1,0))/1000</f>
        <v>8130.7129999999997</v>
      </c>
      <c r="P5" s="3">
        <f>INDEX(AllPopNoPobres!$G$2:$L$6,MATCH(Resumen!P$4,AllPopNoPobres!$R$2:$R$6,0),MATCH(Resumen!$B5,AllPopNoPobres!$G$1:$L$1,0))/1000</f>
        <v>8289.4989999999998</v>
      </c>
      <c r="Q5" s="3">
        <f>INDEX(AllPopNoPobres!$G$2:$L$6,MATCH(Resumen!Q$4,AllPopNoPobres!$R$2:$R$6,0),MATCH(Resumen!$B5,AllPopNoPobres!$G$1:$L$1,0))/1000</f>
        <v>10666.35</v>
      </c>
      <c r="R5" s="13">
        <f>INDEX(AllPopNoPobres!$G$2:$L$6,MATCH(Resumen!R$4,AllPopNoPobres!$R$2:$R$6,0),MATCH(Resumen!$B5,AllPopNoPobres!$G$1:$L$1,0))/1000</f>
        <v>12204.643</v>
      </c>
      <c r="S5" s="3">
        <f>INDEX(AllPopExt!$G$2:$L$6,MATCH(Resumen!S$4,AllPopExt!$R$2:$R$6,0),MATCH(Resumen!$B5,AllPopExt!$G$1:$L$1,0))/1000</f>
        <v>4424.3559999999998</v>
      </c>
      <c r="T5" s="3">
        <f>INDEX(AllPopExt!$G$2:$L$6,MATCH(Resumen!T$4,AllPopExt!$R$2:$R$6,0),MATCH(Resumen!$B5,AllPopExt!$G$1:$L$1,0))/1000</f>
        <v>4495.7879999999996</v>
      </c>
      <c r="U5" s="3">
        <f>INDEX(AllPopExt!$G$2:$L$6,MATCH(Resumen!U$4,AllPopExt!$R$2:$R$6,0),MATCH(Resumen!$B5,AllPopExt!$G$1:$L$1,0))/1000</f>
        <v>5008.4849999999997</v>
      </c>
      <c r="V5" s="3">
        <f>INDEX(AllPopExt!$G$2:$L$6,MATCH(Resumen!V$4,AllPopExt!$R$2:$R$6,0),MATCH(Resumen!$B5,AllPopExt!$G$1:$L$1,0))/1000</f>
        <v>4196.5519999999997</v>
      </c>
      <c r="W5" s="13">
        <f>INDEX(AllPopExt!$G$2:$L$6,MATCH(Resumen!W$4,AllPopExt!$R$2:$R$6,0),MATCH(Resumen!$B5,AllPopExt!$G$1:$L$1,0))/1000</f>
        <v>3454.1370000000002</v>
      </c>
      <c r="X5" s="3">
        <f>+M5-W5</f>
        <v>8590.7909999999993</v>
      </c>
    </row>
    <row r="6" spans="1:24" x14ac:dyDescent="0.25">
      <c r="A6" t="s">
        <v>206</v>
      </c>
      <c r="B6" s="1" t="s">
        <v>7</v>
      </c>
      <c r="C6" s="12" t="s">
        <v>19</v>
      </c>
      <c r="D6" s="7">
        <f>INDEX(AllPop!$G$2:$L$6,MATCH(Resumen!D$4,AllPop!$R$2:$R$6,0),MATCH(Resumen!$B6,AllPop!$G$1:$L$1,0))/1000</f>
        <v>18786.574000000001</v>
      </c>
      <c r="E6" s="3">
        <f>INDEX(AllPop!$G$2:$L$6,MATCH(Resumen!E$4,AllPop!$R$2:$R$6,0),MATCH(Resumen!$B6,AllPop!$G$1:$L$1,0))/1000</f>
        <v>20051.539000000001</v>
      </c>
      <c r="F6" s="3">
        <f>INDEX(AllPop!$G$2:$L$6,MATCH(Resumen!F$4,AllPop!$R$2:$R$6,0),MATCH(Resumen!$B6,AllPop!$G$1:$L$1,0))/1000</f>
        <v>35678.985000000001</v>
      </c>
      <c r="G6" s="3">
        <f>INDEX(AllPop!$G$2:$L$6,MATCH(Resumen!G$4,AllPop!$R$2:$R$6,0),MATCH(Resumen!$B6,AllPop!$G$1:$L$1,0))/1000</f>
        <v>50383.743999999999</v>
      </c>
      <c r="H6" s="6">
        <f>INDEX(AllPop!$G$2:$L$6,MATCH(Resumen!H$4,AllPop!$R$2:$R$6,0),MATCH(Resumen!$B6,AllPop!$G$1:$L$1,0))/1000</f>
        <v>44501.218000000001</v>
      </c>
      <c r="I6" s="7">
        <f>INDEX(AllPopPobres!$G$2:$L$6,MATCH(Resumen!I$4,AllPopPobres!$R$2:$R$6,0),MATCH(Resumen!$B6,AllPopPobres!$G$1:$L$1,0))/1000</f>
        <v>10174.508</v>
      </c>
      <c r="J6" s="3">
        <f>INDEX(AllPopPobres!$G$2:$L$6,MATCH(Resumen!J$4,AllPopPobres!$R$2:$R$6,0),MATCH(Resumen!$B6,AllPopPobres!$G$1:$L$1,0))/1000</f>
        <v>10575.64</v>
      </c>
      <c r="K6" s="3">
        <f>INDEX(AllPopPobres!$G$2:$L$6,MATCH(Resumen!K$4,AllPopPobres!$R$2:$R$6,0),MATCH(Resumen!$B6,AllPopPobres!$G$1:$L$1,0))/1000</f>
        <v>23148.672999999999</v>
      </c>
      <c r="L6" s="3">
        <f>INDEX(AllPopPobres!$G$2:$L$6,MATCH(Resumen!L$4,AllPopPobres!$R$2:$R$6,0),MATCH(Resumen!$B6,AllPopPobres!$G$1:$L$1,0))/1000</f>
        <v>29418.186000000002</v>
      </c>
      <c r="M6" s="6">
        <f>INDEX(AllPopPobres!$G$2:$L$6,MATCH(Resumen!M$4,AllPopPobres!$R$2:$R$6,0),MATCH(Resumen!$B6,AllPopPobres!$G$1:$L$1,0))/1000</f>
        <v>22608.027999999998</v>
      </c>
      <c r="N6" s="3">
        <f>INDEX(AllPopNoPobres!$G$2:$L$6,MATCH(Resumen!N$4,AllPopNoPobres!$R$2:$R$6,0),MATCH(Resumen!$B6,AllPopNoPobres!$G$1:$L$1,0))/1000</f>
        <v>8612.0660000000007</v>
      </c>
      <c r="O6" s="3">
        <f>INDEX(AllPopNoPobres!$G$2:$L$6,MATCH(Resumen!O$4,AllPopNoPobres!$R$2:$R$6,0),MATCH(Resumen!$B6,AllPopNoPobres!$G$1:$L$1,0))/1000</f>
        <v>9475.8989999999994</v>
      </c>
      <c r="P6" s="3">
        <f>INDEX(AllPopNoPobres!$G$2:$L$6,MATCH(Resumen!P$4,AllPopNoPobres!$R$2:$R$6,0),MATCH(Resumen!$B6,AllPopNoPobres!$G$1:$L$1,0))/1000</f>
        <v>12530.312</v>
      </c>
      <c r="Q6" s="3">
        <f>INDEX(AllPopNoPobres!$G$2:$L$6,MATCH(Resumen!Q$4,AllPopNoPobres!$R$2:$R$6,0),MATCH(Resumen!$B6,AllPopNoPobres!$G$1:$L$1,0))/1000</f>
        <v>20965.558000000001</v>
      </c>
      <c r="R6" s="13">
        <f>INDEX(AllPopNoPobres!$G$2:$L$6,MATCH(Resumen!R$4,AllPopNoPobres!$R$2:$R$6,0),MATCH(Resumen!$B6,AllPopNoPobres!$G$1:$L$1,0))/1000</f>
        <v>21893.19</v>
      </c>
      <c r="S6" s="3">
        <f>INDEX(AllPopExt!$G$2:$L$6,MATCH(Resumen!S$4,AllPopExt!$R$2:$R$6,0),MATCH(Resumen!$B6,AllPopExt!$G$1:$L$1,0))/1000</f>
        <v>2269.7910000000002</v>
      </c>
      <c r="T6" s="3">
        <f>INDEX(AllPopExt!$G$2:$L$6,MATCH(Resumen!T$4,AllPopExt!$R$2:$R$6,0),MATCH(Resumen!$B6,AllPopExt!$G$1:$L$1,0))/1000</f>
        <v>2226.9059999999999</v>
      </c>
      <c r="U6" s="3">
        <f>INDEX(AllPopExt!$G$2:$L$6,MATCH(Resumen!U$4,AllPopExt!$R$2:$R$6,0),MATCH(Resumen!$B6,AllPopExt!$G$1:$L$1,0))/1000</f>
        <v>6188.415</v>
      </c>
      <c r="V6" s="3">
        <f>INDEX(AllPopExt!$G$2:$L$6,MATCH(Resumen!V$4,AllPopExt!$R$2:$R$6,0),MATCH(Resumen!$B6,AllPopExt!$G$1:$L$1,0))/1000</f>
        <v>7435.04</v>
      </c>
      <c r="W6" s="13">
        <f>INDEX(AllPopExt!$G$2:$L$6,MATCH(Resumen!W$4,AllPopExt!$R$2:$R$6,0),MATCH(Resumen!$B6,AllPopExt!$G$1:$L$1,0))/1000</f>
        <v>5202.71</v>
      </c>
      <c r="X6" s="3">
        <f t="shared" ref="X6:X10" si="0">+M6-W6</f>
        <v>17405.317999999999</v>
      </c>
    </row>
    <row r="7" spans="1:24" x14ac:dyDescent="0.25">
      <c r="A7" t="s">
        <v>207</v>
      </c>
      <c r="B7" s="1" t="s">
        <v>6</v>
      </c>
      <c r="C7" s="12" t="s">
        <v>20</v>
      </c>
      <c r="D7" s="7">
        <f>INDEX(AllPop!$G$2:$L$6,MATCH(Resumen!D$4,AllPop!$R$2:$R$6,0),MATCH(Resumen!$B7,AllPop!$G$1:$L$1,0))/1000</f>
        <v>65367.459000000003</v>
      </c>
      <c r="E7" s="3">
        <f>INDEX(AllPop!$G$2:$L$6,MATCH(Resumen!E$4,AllPop!$R$2:$R$6,0),MATCH(Resumen!$B7,AllPop!$G$1:$L$1,0))/1000</f>
        <v>66201.077000000005</v>
      </c>
      <c r="F7" s="3">
        <f>INDEX(AllPop!$G$2:$L$6,MATCH(Resumen!F$4,AllPop!$R$2:$R$6,0),MATCH(Resumen!$B7,AllPop!$G$1:$L$1,0))/1000</f>
        <v>65966.517000000007</v>
      </c>
      <c r="G7" s="3">
        <f>INDEX(AllPop!$G$2:$L$6,MATCH(Resumen!G$4,AllPop!$R$2:$R$6,0),MATCH(Resumen!$B7,AllPop!$G$1:$L$1,0))/1000</f>
        <v>64680.69</v>
      </c>
      <c r="H7" s="6">
        <f>INDEX(AllPop!$G$2:$L$6,MATCH(Resumen!H$4,AllPop!$R$2:$R$6,0),MATCH(Resumen!$B7,AllPop!$G$1:$L$1,0))/1000</f>
        <v>62719.283000000003</v>
      </c>
      <c r="I7" s="7">
        <f>INDEX(AllPopPobres!$G$2:$L$6,MATCH(Resumen!I$4,AllPopPobres!$R$2:$R$6,0),MATCH(Resumen!$B7,AllPopPobres!$G$1:$L$1,0))/1000</f>
        <v>43883.108999999997</v>
      </c>
      <c r="J7" s="3">
        <f>INDEX(AllPopPobres!$G$2:$L$6,MATCH(Resumen!J$4,AllPopPobres!$R$2:$R$6,0),MATCH(Resumen!$B7,AllPopPobres!$G$1:$L$1,0))/1000</f>
        <v>43051.375999999997</v>
      </c>
      <c r="K7" s="3">
        <f>INDEX(AllPopPobres!$G$2:$L$6,MATCH(Resumen!K$4,AllPopPobres!$R$2:$R$6,0),MATCH(Resumen!$B7,AllPopPobres!$G$1:$L$1,0))/1000</f>
        <v>45392.123</v>
      </c>
      <c r="L7" s="3">
        <f>INDEX(AllPopPobres!$G$2:$L$6,MATCH(Resumen!L$4,AllPopPobres!$R$2:$R$6,0),MATCH(Resumen!$B7,AllPopPobres!$G$1:$L$1,0))/1000</f>
        <v>38391.409</v>
      </c>
      <c r="M7" s="6">
        <f>INDEX(AllPopPobres!$G$2:$L$6,MATCH(Resumen!M$4,AllPopPobres!$R$2:$R$6,0),MATCH(Resumen!$B7,AllPopPobres!$G$1:$L$1,0))/1000</f>
        <v>32741.968000000001</v>
      </c>
      <c r="N7" s="3">
        <f>INDEX(AllPopNoPobres!$G$2:$L$6,MATCH(Resumen!N$4,AllPopNoPobres!$R$2:$R$6,0),MATCH(Resumen!$B7,AllPopNoPobres!$G$1:$L$1,0))/1000</f>
        <v>21484.35</v>
      </c>
      <c r="O7" s="3">
        <f>INDEX(AllPopNoPobres!$G$2:$L$6,MATCH(Resumen!O$4,AllPopNoPobres!$R$2:$R$6,0),MATCH(Resumen!$B7,AllPopNoPobres!$G$1:$L$1,0))/1000</f>
        <v>23149.701000000001</v>
      </c>
      <c r="P7" s="3">
        <f>INDEX(AllPopNoPobres!$G$2:$L$6,MATCH(Resumen!P$4,AllPopNoPobres!$R$2:$R$6,0),MATCH(Resumen!$B7,AllPopNoPobres!$G$1:$L$1,0))/1000</f>
        <v>20574.394</v>
      </c>
      <c r="Q7" s="3">
        <f>INDEX(AllPopNoPobres!$G$2:$L$6,MATCH(Resumen!Q$4,AllPopNoPobres!$R$2:$R$6,0),MATCH(Resumen!$B7,AllPopNoPobres!$G$1:$L$1,0))/1000</f>
        <v>26289.280999999999</v>
      </c>
      <c r="R7" s="13">
        <f>INDEX(AllPopNoPobres!$G$2:$L$6,MATCH(Resumen!R$4,AllPopNoPobres!$R$2:$R$6,0),MATCH(Resumen!$B7,AllPopNoPobres!$G$1:$L$1,0))/1000</f>
        <v>29977.314999999999</v>
      </c>
      <c r="S7" s="3">
        <f>INDEX(AllPopExt!$G$2:$L$6,MATCH(Resumen!S$4,AllPopExt!$R$2:$R$6,0),MATCH(Resumen!$B7,AllPopExt!$G$1:$L$1,0))/1000</f>
        <v>8607.7379999999994</v>
      </c>
      <c r="T7" s="3">
        <f>INDEX(AllPopExt!$G$2:$L$6,MATCH(Resumen!T$4,AllPopExt!$R$2:$R$6,0),MATCH(Resumen!$B7,AllPopExt!$G$1:$L$1,0))/1000</f>
        <v>8576.0460000000003</v>
      </c>
      <c r="U7" s="3">
        <f>INDEX(AllPopExt!$G$2:$L$6,MATCH(Resumen!U$4,AllPopExt!$R$2:$R$6,0),MATCH(Resumen!$B7,AllPopExt!$G$1:$L$1,0))/1000</f>
        <v>10550.924999999999</v>
      </c>
      <c r="V7" s="3">
        <f>INDEX(AllPopExt!$G$2:$L$6,MATCH(Resumen!V$4,AllPopExt!$R$2:$R$6,0),MATCH(Resumen!$B7,AllPopExt!$G$1:$L$1,0))/1000</f>
        <v>8846.3359999999993</v>
      </c>
      <c r="W7" s="13">
        <f>INDEX(AllPopExt!$G$2:$L$6,MATCH(Resumen!W$4,AllPopExt!$R$2:$R$6,0),MATCH(Resumen!$B7,AllPopExt!$G$1:$L$1,0))/1000</f>
        <v>6837.4859999999999</v>
      </c>
      <c r="X7" s="3">
        <f t="shared" si="0"/>
        <v>25904.482</v>
      </c>
    </row>
    <row r="8" spans="1:24" x14ac:dyDescent="0.25">
      <c r="A8" t="s">
        <v>204</v>
      </c>
      <c r="B8" s="1" t="s">
        <v>5</v>
      </c>
      <c r="C8" s="12" t="s">
        <v>21</v>
      </c>
      <c r="D8" s="7">
        <f>INDEX(AllPop!$G$2:$L$6,MATCH(Resumen!D$4,AllPop!$R$2:$R$6,0),MATCH(Resumen!$B8,AllPop!$G$1:$L$1,0))/1000</f>
        <v>14468.42</v>
      </c>
      <c r="E8" s="3">
        <f>INDEX(AllPop!$G$2:$L$6,MATCH(Resumen!E$4,AllPop!$R$2:$R$6,0),MATCH(Resumen!$B8,AllPop!$G$1:$L$1,0))/1000</f>
        <v>13620.959000000001</v>
      </c>
      <c r="F8" s="3">
        <f>INDEX(AllPop!$G$2:$L$6,MATCH(Resumen!F$4,AllPop!$R$2:$R$6,0),MATCH(Resumen!$B8,AllPop!$G$1:$L$1,0))/1000</f>
        <v>11813.699000000001</v>
      </c>
      <c r="G8" s="3">
        <f>INDEX(AllPop!$G$2:$L$6,MATCH(Resumen!G$4,AllPop!$R$2:$R$6,0),MATCH(Resumen!$B8,AllPop!$G$1:$L$1,0))/1000</f>
        <v>11665.754999999999</v>
      </c>
      <c r="H8" s="6">
        <f>INDEX(AllPop!$G$2:$L$6,MATCH(Resumen!H$4,AllPop!$R$2:$R$6,0),MATCH(Resumen!$B8,AllPop!$G$1:$L$1,0))/1000</f>
        <v>10309.182000000001</v>
      </c>
      <c r="I8" s="7">
        <f>INDEX(AllPopPobres!$G$2:$L$6,MATCH(Resumen!I$4,AllPopPobres!$R$2:$R$6,0),MATCH(Resumen!$B8,AllPopPobres!$G$1:$L$1,0))/1000</f>
        <v>11584.508</v>
      </c>
      <c r="J8" s="3">
        <f>INDEX(AllPopPobres!$G$2:$L$6,MATCH(Resumen!J$4,AllPopPobres!$R$2:$R$6,0),MATCH(Resumen!$B8,AllPopPobres!$G$1:$L$1,0))/1000</f>
        <v>10698.166999999999</v>
      </c>
      <c r="K8" s="3">
        <f>INDEX(AllPopPobres!$G$2:$L$6,MATCH(Resumen!K$4,AllPopPobres!$R$2:$R$6,0),MATCH(Resumen!$B8,AllPopPobres!$G$1:$L$1,0))/1000</f>
        <v>9442.384</v>
      </c>
      <c r="L8" s="3">
        <f>INDEX(AllPopPobres!$G$2:$L$6,MATCH(Resumen!L$4,AllPopPobres!$R$2:$R$6,0),MATCH(Resumen!$B8,AllPopPobres!$G$1:$L$1,0))/1000</f>
        <v>8587.7999999999993</v>
      </c>
      <c r="M8" s="6">
        <f>INDEX(AllPopPobres!$G$2:$L$6,MATCH(Resumen!M$4,AllPopPobres!$R$2:$R$6,0),MATCH(Resumen!$B8,AllPopPobres!$G$1:$L$1,0))/1000</f>
        <v>6970.165</v>
      </c>
      <c r="N8" s="3">
        <f>INDEX(AllPopNoPobres!$G$2:$L$6,MATCH(Resumen!N$4,AllPopNoPobres!$R$2:$R$6,0),MATCH(Resumen!$B8,AllPopNoPobres!$G$1:$L$1,0))/1000</f>
        <v>2883.9119999999998</v>
      </c>
      <c r="O8" s="3">
        <f>INDEX(AllPopNoPobres!$G$2:$L$6,MATCH(Resumen!O$4,AllPopNoPobres!$R$2:$R$6,0),MATCH(Resumen!$B8,AllPopNoPobres!$G$1:$L$1,0))/1000</f>
        <v>2922.7919999999999</v>
      </c>
      <c r="P8" s="3">
        <f>INDEX(AllPopNoPobres!$G$2:$L$6,MATCH(Resumen!P$4,AllPopNoPobres!$R$2:$R$6,0),MATCH(Resumen!$B8,AllPopNoPobres!$G$1:$L$1,0))/1000</f>
        <v>2371.3150000000001</v>
      </c>
      <c r="Q8" s="3">
        <f>INDEX(AllPopNoPobres!$G$2:$L$6,MATCH(Resumen!Q$4,AllPopNoPobres!$R$2:$R$6,0),MATCH(Resumen!$B8,AllPopNoPobres!$G$1:$L$1,0))/1000</f>
        <v>3077.9549999999999</v>
      </c>
      <c r="R8" s="13">
        <f>INDEX(AllPopNoPobres!$G$2:$L$6,MATCH(Resumen!R$4,AllPopNoPobres!$R$2:$R$6,0),MATCH(Resumen!$B8,AllPopNoPobres!$G$1:$L$1,0))/1000</f>
        <v>3339.0169999999998</v>
      </c>
      <c r="S8" s="3">
        <f>INDEX(AllPopExt!$G$2:$L$6,MATCH(Resumen!S$4,AllPopExt!$R$2:$R$6,0),MATCH(Resumen!$B8,AllPopExt!$G$1:$L$1,0))/1000</f>
        <v>4493.1019999999999</v>
      </c>
      <c r="T8" s="3">
        <f>INDEX(AllPopExt!$G$2:$L$6,MATCH(Resumen!T$4,AllPopExt!$R$2:$R$6,0),MATCH(Resumen!$B8,AllPopExt!$G$1:$L$1,0))/1000</f>
        <v>4183.9319999999998</v>
      </c>
      <c r="U8" s="3">
        <f>INDEX(AllPopExt!$G$2:$L$6,MATCH(Resumen!U$4,AllPopExt!$R$2:$R$6,0),MATCH(Resumen!$B8,AllPopExt!$G$1:$L$1,0))/1000</f>
        <v>4101.4139999999998</v>
      </c>
      <c r="V8" s="3">
        <f>INDEX(AllPopExt!$G$2:$L$6,MATCH(Resumen!V$4,AllPopExt!$R$2:$R$6,0),MATCH(Resumen!$B8,AllPopExt!$G$1:$L$1,0))/1000</f>
        <v>3622.069</v>
      </c>
      <c r="W8" s="13">
        <f>INDEX(AllPopExt!$G$2:$L$6,MATCH(Resumen!W$4,AllPopExt!$R$2:$R$6,0),MATCH(Resumen!$B8,AllPopExt!$G$1:$L$1,0))/1000</f>
        <v>2889.6750000000002</v>
      </c>
      <c r="X8" s="3">
        <f t="shared" si="0"/>
        <v>4080.49</v>
      </c>
    </row>
    <row r="9" spans="1:24" x14ac:dyDescent="0.25">
      <c r="A9" t="s">
        <v>208</v>
      </c>
      <c r="B9" s="1" t="s">
        <v>4</v>
      </c>
      <c r="C9" s="12" t="s">
        <v>22</v>
      </c>
      <c r="D9" s="7">
        <f>INDEX(AllPop!$G$2:$L$6,MATCH(Resumen!D$4,AllPop!$R$2:$R$6,0),MATCH(Resumen!$B9,AllPop!$G$1:$L$1,0))/1000</f>
        <v>23144.894</v>
      </c>
      <c r="E9" s="3">
        <f>INDEX(AllPop!$G$2:$L$6,MATCH(Resumen!E$4,AllPop!$R$2:$R$6,0),MATCH(Resumen!$B9,AllPop!$G$1:$L$1,0))/1000</f>
        <v>24274.345000000001</v>
      </c>
      <c r="F9" s="3">
        <f>INDEX(AllPop!$G$2:$L$6,MATCH(Resumen!F$4,AllPop!$R$2:$R$6,0),MATCH(Resumen!$B9,AllPop!$G$1:$L$1,0))/1000</f>
        <v>22724.685000000001</v>
      </c>
      <c r="G9" s="3">
        <f>INDEX(AllPop!$G$2:$L$6,MATCH(Resumen!G$4,AllPop!$R$2:$R$6,0),MATCH(Resumen!$B9,AllPop!$G$1:$L$1,0))/1000</f>
        <v>22947.315999999999</v>
      </c>
      <c r="H9" s="6">
        <f>INDEX(AllPop!$G$2:$L$6,MATCH(Resumen!H$4,AllPop!$R$2:$R$6,0),MATCH(Resumen!$B9,AllPop!$G$1:$L$1,0))/1000</f>
        <v>18407.598000000002</v>
      </c>
      <c r="I9" s="7">
        <f>INDEX(AllPopPobres!$G$2:$L$6,MATCH(Resumen!I$4,AllPopPobres!$R$2:$R$6,0),MATCH(Resumen!$B9,AllPopPobres!$G$1:$L$1,0))/1000</f>
        <v>17673.002</v>
      </c>
      <c r="J9" s="3">
        <f>INDEX(AllPopPobres!$G$2:$L$6,MATCH(Resumen!J$4,AllPopPobres!$R$2:$R$6,0),MATCH(Resumen!$B9,AllPopPobres!$G$1:$L$1,0))/1000</f>
        <v>18183.516</v>
      </c>
      <c r="K9" s="3">
        <f>INDEX(AllPopPobres!$G$2:$L$6,MATCH(Resumen!K$4,AllPopPobres!$R$2:$R$6,0),MATCH(Resumen!$B9,AllPopPobres!$G$1:$L$1,0))/1000</f>
        <v>17114.837</v>
      </c>
      <c r="L9" s="3">
        <f>INDEX(AllPopPobres!$G$2:$L$6,MATCH(Resumen!L$4,AllPopPobres!$R$2:$R$6,0),MATCH(Resumen!$B9,AllPopPobres!$G$1:$L$1,0))/1000</f>
        <v>15486.835999999999</v>
      </c>
      <c r="M9" s="6">
        <f>INDEX(AllPopPobres!$G$2:$L$6,MATCH(Resumen!M$4,AllPopPobres!$R$2:$R$6,0),MATCH(Resumen!$B9,AllPopPobres!$G$1:$L$1,0))/1000</f>
        <v>11935.575999999999</v>
      </c>
      <c r="N9" s="3">
        <f>INDEX(AllPopNoPobres!$G$2:$L$6,MATCH(Resumen!N$4,AllPopNoPobres!$R$2:$R$6,0),MATCH(Resumen!$B9,AllPopNoPobres!$G$1:$L$1,0))/1000</f>
        <v>5471.8919999999998</v>
      </c>
      <c r="O9" s="3">
        <f>INDEX(AllPopNoPobres!$G$2:$L$6,MATCH(Resumen!O$4,AllPopNoPobres!$R$2:$R$6,0),MATCH(Resumen!$B9,AllPopNoPobres!$G$1:$L$1,0))/1000</f>
        <v>6090.8289999999997</v>
      </c>
      <c r="P9" s="3">
        <f>INDEX(AllPopNoPobres!$G$2:$L$6,MATCH(Resumen!P$4,AllPopNoPobres!$R$2:$R$6,0),MATCH(Resumen!$B9,AllPopNoPobres!$G$1:$L$1,0))/1000</f>
        <v>5609.848</v>
      </c>
      <c r="Q9" s="3">
        <f>INDEX(AllPopNoPobres!$G$2:$L$6,MATCH(Resumen!Q$4,AllPopNoPobres!$R$2:$R$6,0),MATCH(Resumen!$B9,AllPopNoPobres!$G$1:$L$1,0))/1000</f>
        <v>7460.48</v>
      </c>
      <c r="R9" s="13">
        <f>INDEX(AllPopNoPobres!$G$2:$L$6,MATCH(Resumen!R$4,AllPopNoPobres!$R$2:$R$6,0),MATCH(Resumen!$B9,AllPopNoPobres!$G$1:$L$1,0))/1000</f>
        <v>6472.0219999999999</v>
      </c>
      <c r="S9" s="3">
        <f>INDEX(AllPopExt!$G$2:$L$6,MATCH(Resumen!S$4,AllPopExt!$R$2:$R$6,0),MATCH(Resumen!$B9,AllPopExt!$G$1:$L$1,0))/1000</f>
        <v>6519.7860000000001</v>
      </c>
      <c r="T9" s="3">
        <f>INDEX(AllPopExt!$G$2:$L$6,MATCH(Resumen!T$4,AllPopExt!$R$2:$R$6,0),MATCH(Resumen!$B9,AllPopExt!$G$1:$L$1,0))/1000</f>
        <v>6702.6909999999998</v>
      </c>
      <c r="U9" s="3">
        <f>INDEX(AllPopExt!$G$2:$L$6,MATCH(Resumen!U$4,AllPopExt!$R$2:$R$6,0),MATCH(Resumen!$B9,AllPopExt!$G$1:$L$1,0))/1000</f>
        <v>6783.1189999999997</v>
      </c>
      <c r="V9" s="3">
        <f>INDEX(AllPopExt!$G$2:$L$6,MATCH(Resumen!V$4,AllPopExt!$R$2:$R$6,0),MATCH(Resumen!$B9,AllPopExt!$G$1:$L$1,0))/1000</f>
        <v>6126.5780000000004</v>
      </c>
      <c r="W9" s="13">
        <f>INDEX(AllPopExt!$G$2:$L$6,MATCH(Resumen!W$4,AllPopExt!$R$2:$R$6,0),MATCH(Resumen!$B9,AllPopExt!$G$1:$L$1,0))/1000</f>
        <v>4689.93</v>
      </c>
      <c r="X9" s="3">
        <f t="shared" si="0"/>
        <v>7245.6459999999988</v>
      </c>
    </row>
    <row r="10" spans="1:24" x14ac:dyDescent="0.25">
      <c r="A10" t="s">
        <v>209</v>
      </c>
      <c r="B10" s="1" t="s">
        <v>3</v>
      </c>
      <c r="C10" s="12" t="s">
        <v>23</v>
      </c>
      <c r="D10" s="7">
        <f>INDEX(AllPop!$G$2:$L$6,MATCH(Resumen!D$4,AllPop!$R$2:$R$6,0),MATCH(Resumen!$B10,AllPop!$G$1:$L$1,0))/1000</f>
        <v>26460.297999999999</v>
      </c>
      <c r="E10" s="3">
        <f>INDEX(AllPop!$G$2:$L$6,MATCH(Resumen!E$4,AllPop!$R$2:$R$6,0),MATCH(Resumen!$B10,AllPop!$G$1:$L$1,0))/1000</f>
        <v>27525.683000000001</v>
      </c>
      <c r="F10" s="3">
        <f>INDEX(AllPop!$G$2:$L$6,MATCH(Resumen!F$4,AllPop!$R$2:$R$6,0),MATCH(Resumen!$B10,AllPop!$G$1:$L$1,0))/1000</f>
        <v>28570.256000000001</v>
      </c>
      <c r="G10" s="3">
        <f>INDEX(AllPop!$G$2:$L$6,MATCH(Resumen!G$4,AllPop!$R$2:$R$6,0),MATCH(Resumen!$B10,AllPop!$G$1:$L$1,0))/1000</f>
        <v>23443.933000000001</v>
      </c>
      <c r="H10" s="6">
        <f>INDEX(AllPop!$G$2:$L$6,MATCH(Resumen!H$4,AllPop!$R$2:$R$6,0),MATCH(Resumen!$B10,AllPop!$G$1:$L$1,0))/1000</f>
        <v>18751.682000000001</v>
      </c>
      <c r="I10" s="7">
        <f>INDEX(AllPopPobres!$G$2:$L$6,MATCH(Resumen!I$4,AllPopPobres!$R$2:$R$6,0),MATCH(Resumen!$B10,AllPopPobres!$G$1:$L$1,0))/1000</f>
        <v>18633.398000000001</v>
      </c>
      <c r="J10" s="3">
        <f>INDEX(AllPopPobres!$G$2:$L$6,MATCH(Resumen!J$4,AllPopPobres!$R$2:$R$6,0),MATCH(Resumen!$B10,AllPopPobres!$G$1:$L$1,0))/1000</f>
        <v>19154.624</v>
      </c>
      <c r="K10" s="3">
        <f>INDEX(AllPopPobres!$G$2:$L$6,MATCH(Resumen!K$4,AllPopPobres!$R$2:$R$6,0),MATCH(Resumen!$B10,AllPopPobres!$G$1:$L$1,0))/1000</f>
        <v>21039.625</v>
      </c>
      <c r="L10" s="3">
        <f>INDEX(AllPopPobres!$G$2:$L$6,MATCH(Resumen!L$4,AllPopPobres!$R$2:$R$6,0),MATCH(Resumen!$B10,AllPopPobres!$G$1:$L$1,0))/1000</f>
        <v>15218.976000000001</v>
      </c>
      <c r="M10" s="6">
        <f>INDEX(AllPopPobres!$G$2:$L$6,MATCH(Resumen!M$4,AllPopPobres!$R$2:$R$6,0),MATCH(Resumen!$B10,AllPopPobres!$G$1:$L$1,0))/1000</f>
        <v>10796.343999999999</v>
      </c>
      <c r="N10" s="3">
        <f>INDEX(AllPopNoPobres!$G$2:$L$6,MATCH(Resumen!N$4,AllPopNoPobres!$R$2:$R$6,0),MATCH(Resumen!$B10,AllPopNoPobres!$G$1:$L$1,0))/1000</f>
        <v>7826.9</v>
      </c>
      <c r="O10" s="3">
        <f>INDEX(AllPopNoPobres!$G$2:$L$6,MATCH(Resumen!O$4,AllPopNoPobres!$R$2:$R$6,0),MATCH(Resumen!$B10,AllPopNoPobres!$G$1:$L$1,0))/1000</f>
        <v>8371.0589999999993</v>
      </c>
      <c r="P10" s="3">
        <f>INDEX(AllPopNoPobres!$G$2:$L$6,MATCH(Resumen!P$4,AllPopNoPobres!$R$2:$R$6,0),MATCH(Resumen!$B10,AllPopNoPobres!$G$1:$L$1,0))/1000</f>
        <v>7530.6310000000003</v>
      </c>
      <c r="Q10" s="3">
        <f>INDEX(AllPopNoPobres!$G$2:$L$6,MATCH(Resumen!Q$4,AllPopNoPobres!$R$2:$R$6,0),MATCH(Resumen!$B10,AllPopNoPobres!$G$1:$L$1,0))/1000</f>
        <v>8224.9570000000003</v>
      </c>
      <c r="R10" s="13">
        <f>INDEX(AllPopNoPobres!$G$2:$L$6,MATCH(Resumen!R$4,AllPopNoPobres!$R$2:$R$6,0),MATCH(Resumen!$B10,AllPopNoPobres!$G$1:$L$1,0))/1000</f>
        <v>7955.3379999999997</v>
      </c>
      <c r="S10" s="3">
        <f>INDEX(AllPopExt!$G$2:$L$6,MATCH(Resumen!S$4,AllPopExt!$R$2:$R$6,0),MATCH(Resumen!$B10,AllPopExt!$G$1:$L$1,0))/1000</f>
        <v>5077.1639999999998</v>
      </c>
      <c r="T10" s="3">
        <f>INDEX(AllPopExt!$G$2:$L$6,MATCH(Resumen!T$4,AllPopExt!$R$2:$R$6,0),MATCH(Resumen!$B10,AllPopExt!$G$1:$L$1,0))/1000</f>
        <v>5381.3379999999997</v>
      </c>
      <c r="U10" s="3">
        <f>INDEX(AllPopExt!$G$2:$L$6,MATCH(Resumen!U$4,AllPopExt!$R$2:$R$6,0),MATCH(Resumen!$B10,AllPopExt!$G$1:$L$1,0))/1000</f>
        <v>6606.3869999999997</v>
      </c>
      <c r="V10" s="3">
        <f>INDEX(AllPopExt!$G$2:$L$6,MATCH(Resumen!V$4,AllPopExt!$R$2:$R$6,0),MATCH(Resumen!$B10,AllPopExt!$G$1:$L$1,0))/1000</f>
        <v>4593.1000000000004</v>
      </c>
      <c r="W10" s="13">
        <f>INDEX(AllPopExt!$G$2:$L$6,MATCH(Resumen!W$4,AllPopExt!$R$2:$R$6,0),MATCH(Resumen!$B10,AllPopExt!$G$1:$L$1,0))/1000</f>
        <v>3403.2779999999998</v>
      </c>
      <c r="X10" s="3">
        <f t="shared" si="0"/>
        <v>7393.0659999999989</v>
      </c>
    </row>
    <row r="11" spans="1:24" x14ac:dyDescent="0.25">
      <c r="C11" s="12"/>
      <c r="D11" s="20"/>
      <c r="R11" s="14"/>
      <c r="W11" s="14"/>
    </row>
    <row r="12" spans="1:24" x14ac:dyDescent="0.25">
      <c r="C12" s="41" t="s">
        <v>28</v>
      </c>
      <c r="D12" s="52" t="s">
        <v>24</v>
      </c>
      <c r="E12" s="53"/>
      <c r="F12" s="53"/>
      <c r="G12" s="53"/>
      <c r="H12" s="54"/>
      <c r="I12" s="55" t="s">
        <v>25</v>
      </c>
      <c r="J12" s="56"/>
      <c r="K12" s="56"/>
      <c r="L12" s="56"/>
      <c r="M12" s="57"/>
      <c r="N12" s="58" t="s">
        <v>26</v>
      </c>
      <c r="O12" s="58"/>
      <c r="P12" s="58"/>
      <c r="Q12" s="58"/>
      <c r="R12" s="59"/>
      <c r="S12" s="50" t="s">
        <v>53</v>
      </c>
      <c r="T12" s="50"/>
      <c r="U12" s="50"/>
      <c r="V12" s="50"/>
      <c r="W12" s="51"/>
    </row>
    <row r="13" spans="1:24" x14ac:dyDescent="0.25">
      <c r="C13" s="41"/>
      <c r="D13" s="10">
        <v>2016</v>
      </c>
      <c r="E13" s="8">
        <v>2018</v>
      </c>
      <c r="F13" s="8">
        <v>2020</v>
      </c>
      <c r="G13" s="8">
        <v>2022</v>
      </c>
      <c r="H13" s="9">
        <v>2024</v>
      </c>
      <c r="I13" s="10">
        <v>2016</v>
      </c>
      <c r="J13" s="8">
        <v>2018</v>
      </c>
      <c r="K13" s="8">
        <v>2020</v>
      </c>
      <c r="L13" s="8">
        <v>2022</v>
      </c>
      <c r="M13" s="9">
        <v>2024</v>
      </c>
      <c r="N13" s="8">
        <v>2016</v>
      </c>
      <c r="O13" s="8">
        <v>2018</v>
      </c>
      <c r="P13" s="8">
        <v>2020</v>
      </c>
      <c r="Q13" s="8">
        <v>2022</v>
      </c>
      <c r="R13" s="11">
        <v>2024</v>
      </c>
      <c r="S13" s="8">
        <v>2016</v>
      </c>
      <c r="T13" s="8">
        <v>2018</v>
      </c>
      <c r="U13" s="8">
        <v>2020</v>
      </c>
      <c r="V13" s="8">
        <v>2022</v>
      </c>
      <c r="W13" s="11">
        <v>2024</v>
      </c>
    </row>
    <row r="14" spans="1:24" x14ac:dyDescent="0.25">
      <c r="B14" s="1" t="s">
        <v>8</v>
      </c>
      <c r="C14" s="12" t="s">
        <v>18</v>
      </c>
      <c r="D14" s="7">
        <f>INDEX(AllPorc!$G$2:$L$6,MATCH(Resumen!D$4,AllPorc!$O$2:$O$6,0),MATCH(Resumen!$B14,AllPorc!$G$1:$L$1,0))*100</f>
        <v>18.460313975811005</v>
      </c>
      <c r="E14" s="3">
        <f>INDEX(AllPorc!$G$2:$L$6,MATCH(Resumen!E$4,AllPorc!$O$2:$O$6,0),MATCH(Resumen!$B14,AllPorc!$G$1:$L$1,0))*100</f>
        <v>18.998473882675171</v>
      </c>
      <c r="F14" s="3">
        <f>INDEX(AllPorc!$G$2:$L$6,MATCH(Resumen!F$4,AllPorc!$O$2:$O$6,0),MATCH(Resumen!$B14,AllPorc!$G$1:$L$1,0))*100</f>
        <v>19.249621033668518</v>
      </c>
      <c r="G14" s="3">
        <f>INDEX(AllPorc!$G$2:$L$6,MATCH(Resumen!G$4,AllPorc!$O$2:$O$6,0),MATCH(Resumen!$B14,AllPorc!$G$1:$L$1,0))*100</f>
        <v>19.440792500972748</v>
      </c>
      <c r="H14" s="6">
        <f>INDEX(AllPorc!$G$2:$L$6,MATCH(Resumen!H$4,AllPorc!$O$2:$O$6,0),MATCH(Resumen!$B14,AllPorc!$G$1:$L$1,0))*100</f>
        <v>18.622562289237976</v>
      </c>
      <c r="I14" s="7">
        <f>INDEX(AllPorcPobres!$G$2:$L$6,MATCH(Resumen!I$4,AllPorcPobres!$O$2:$O$6,0),MATCH(Resumen!$B14,AllPorcPobres!$G$1:$L$1,0))*100</f>
        <v>28.628739714622498</v>
      </c>
      <c r="J14" s="3">
        <f>INDEX(AllPorcPobres!$G$2:$L$6,MATCH(Resumen!J$4,AllPorcPobres!$O$2:$O$6,0),MATCH(Resumen!$B14,AllPorcPobres!$G$1:$L$1,0))*100</f>
        <v>29.667156934738159</v>
      </c>
      <c r="K14" s="3">
        <f>INDEX(AllPorcPobres!$G$2:$L$6,MATCH(Resumen!K$4,AllPorcPobres!$O$2:$O$6,0),MATCH(Resumen!$B14,AllPorcPobres!$G$1:$L$1,0))*100</f>
        <v>28.942811489105225</v>
      </c>
      <c r="L14" s="3">
        <f>INDEX(AllPorcPobres!$G$2:$L$6,MATCH(Resumen!L$4,AllPorcPobres!$O$2:$O$6,0),MATCH(Resumen!$B14,AllPorcPobres!$G$1:$L$1,0))*100</f>
        <v>30.745825171470642</v>
      </c>
      <c r="M14" s="6">
        <f>INDEX(AllPorcPobres!$G$2:$L$6,MATCH(Resumen!M$4,AllPorcPobres!$O$2:$O$6,0),MATCH(Resumen!$B14,AllPorcPobres!$G$1:$L$1,0))*100</f>
        <v>31.293678283691406</v>
      </c>
      <c r="N14" s="3">
        <f>INDEX(AllPorcNoPobres!$G$2:$L$6,MATCH(Resumen!N$4,AllPorcNoPobres!$O$2:$O$6,0),MATCH(Resumen!$B14,AllPorcNoPobres!$G$1:$L$1,0))*100</f>
        <v>10.716664046049118</v>
      </c>
      <c r="O14" s="3">
        <f>INDEX(AllPorcNoPobres!$G$2:$L$6,MATCH(Resumen!O$4,AllPorcNoPobres!$O$2:$O$6,0),MATCH(Resumen!$B14,AllPorcNoPobres!$G$1:$L$1,0))*100</f>
        <v>11.302667111158371</v>
      </c>
      <c r="P14" s="3">
        <f>INDEX(AllPorcNoPobres!$G$2:$L$6,MATCH(Resumen!P$4,AllPorcNoPobres!$O$2:$O$6,0),MATCH(Resumen!$B14,AllPorcNoPobres!$G$1:$L$1,0))*100</f>
        <v>11.660899221897125</v>
      </c>
      <c r="Q14" s="3">
        <f>INDEX(AllPorcNoPobres!$G$2:$L$6,MATCH(Resumen!Q$4,AllPorcNoPobres!$O$2:$O$6,0),MATCH(Resumen!$B14,AllPorcNoPobres!$G$1:$L$1,0))*100</f>
        <v>12.994566559791565</v>
      </c>
      <c r="R14" s="13">
        <f>INDEX(AllPorcNoPobres!$G$2:$L$6,MATCH(Resumen!R$4,AllPorcNoPobres!$O$2:$O$6,0),MATCH(Resumen!$B14,AllPorcNoPobres!$G$1:$L$1,0))*100</f>
        <v>13.305528461933136</v>
      </c>
      <c r="S14" s="3">
        <f>INDEX(AllPorcExt!$G$2:$L$6,MATCH(Resumen!S$4,AllPorcExt!$O$2:$O$6,0),MATCH(Resumen!$B14,AllPorcExt!$G$1:$L$1,0))*100</f>
        <v>50.591498613357544</v>
      </c>
      <c r="T14" s="3">
        <f>INDEX(AllPorcExt!$G$2:$L$6,MATCH(Resumen!T$4,AllPorcExt!$O$2:$O$6,0),MATCH(Resumen!$B14,AllPorcExt!$G$1:$L$1,0))*100</f>
        <v>51.697069406509399</v>
      </c>
      <c r="U14" s="3">
        <f>INDEX(AllPorcExt!$G$2:$L$6,MATCH(Resumen!U$4,AllPorcExt!$O$2:$O$6,0),MATCH(Resumen!$B14,AllPorcExt!$G$1:$L$1,0))*100</f>
        <v>46.404993534088135</v>
      </c>
      <c r="V14" s="3">
        <f>INDEX(AllPorcExt!$G$2:$L$6,MATCH(Resumen!V$4,AllPorcExt!$O$2:$O$6,0),MATCH(Resumen!$B14,AllPorcExt!$G$1:$L$1,0))*100</f>
        <v>46.098160743713379</v>
      </c>
      <c r="W14" s="13">
        <f>INDEX(AllPorcExt!$G$2:$L$6,MATCH(Resumen!W$4,AllPorcExt!$O$2:$O$6,0),MATCH(Resumen!$B14,AllPorcExt!$G$1:$L$1,0))*100</f>
        <v>49.691927433013916</v>
      </c>
    </row>
    <row r="15" spans="1:24" x14ac:dyDescent="0.25">
      <c r="B15" s="1" t="s">
        <v>7</v>
      </c>
      <c r="C15" s="12" t="s">
        <v>19</v>
      </c>
      <c r="D15" s="7">
        <f>INDEX(AllPorc!$G$2:$L$6,MATCH(Resumen!D$4,AllPorc!$O$2:$O$6,0),MATCH(Resumen!$B15,AllPorc!$G$1:$L$1,0))*100</f>
        <v>15.552553534507751</v>
      </c>
      <c r="E15" s="3">
        <f>INDEX(AllPorc!$G$2:$L$6,MATCH(Resumen!E$4,AllPorc!$O$2:$O$6,0),MATCH(Resumen!$B15,AllPorc!$G$1:$L$1,0))*100</f>
        <v>16.193172335624695</v>
      </c>
      <c r="F15" s="3">
        <f>INDEX(AllPorc!$G$2:$L$6,MATCH(Resumen!F$4,AllPorc!$O$2:$O$6,0),MATCH(Resumen!$B15,AllPorc!$G$1:$L$1,0))*100</f>
        <v>28.150829672813416</v>
      </c>
      <c r="G15" s="3">
        <f>INDEX(AllPorc!$G$2:$L$6,MATCH(Resumen!G$4,AllPorc!$O$2:$O$6,0),MATCH(Resumen!$B15,AllPorc!$G$1:$L$1,0))*100</f>
        <v>39.091208577156067</v>
      </c>
      <c r="H15" s="6">
        <f>INDEX(AllPorc!$G$2:$L$6,MATCH(Resumen!H$4,AllPorc!$O$2:$O$6,0),MATCH(Resumen!$B15,AllPorc!$G$1:$L$1,0))*100</f>
        <v>34.174901247024536</v>
      </c>
      <c r="I15" s="7">
        <f>INDEX(AllPorcPobres!$G$2:$L$6,MATCH(Resumen!I$4,AllPorcPobres!$O$2:$O$6,0),MATCH(Resumen!$B15,AllPorcPobres!$G$1:$L$1,0))*100</f>
        <v>19.48353499174118</v>
      </c>
      <c r="J15" s="3">
        <f>INDEX(AllPorcPobres!$G$2:$L$6,MATCH(Resumen!J$4,AllPorcPobres!$O$2:$O$6,0),MATCH(Resumen!$B15,AllPorcPobres!$G$1:$L$1,0))*100</f>
        <v>20.380537211894989</v>
      </c>
      <c r="K15" s="3">
        <f>INDEX(AllPorcPobres!$G$2:$L$6,MATCH(Resumen!K$4,AllPorcPobres!$O$2:$O$6,0),MATCH(Resumen!$B15,AllPorcPobres!$G$1:$L$1,0))*100</f>
        <v>41.59373939037323</v>
      </c>
      <c r="L15" s="3">
        <f>INDEX(AllPorcPobres!$G$2:$L$6,MATCH(Resumen!L$4,AllPorcPobres!$O$2:$O$6,0),MATCH(Resumen!$B15,AllPorcPobres!$G$1:$L$1,0))*100</f>
        <v>62.853312492370605</v>
      </c>
      <c r="M15" s="6">
        <f>INDEX(AllPorcPobres!$G$2:$L$6,MATCH(Resumen!M$4,AllPorcPobres!$O$2:$O$6,0),MATCH(Resumen!$B15,AllPorcPobres!$G$1:$L$1,0))*100</f>
        <v>58.737450838088989</v>
      </c>
      <c r="N15" s="3">
        <f>INDEX(AllPorcNoPobres!$G$2:$L$6,MATCH(Resumen!N$4,AllPorcNoPobres!$O$2:$O$6,0),MATCH(Resumen!$B15,AllPorcNoPobres!$G$1:$L$1,0))*100</f>
        <v>12.558959424495697</v>
      </c>
      <c r="O15" s="3">
        <f>INDEX(AllPorcNoPobres!$G$2:$L$6,MATCH(Resumen!O$4,AllPorcNoPobres!$O$2:$O$6,0),MATCH(Resumen!$B15,AllPorcNoPobres!$G$1:$L$1,0))*100</f>
        <v>13.172636926174164</v>
      </c>
      <c r="P15" s="3">
        <f>INDEX(AllPorcNoPobres!$G$2:$L$6,MATCH(Resumen!P$4,AllPorcNoPobres!$O$2:$O$6,0),MATCH(Resumen!$B15,AllPorcNoPobres!$G$1:$L$1,0))*100</f>
        <v>17.626482248306274</v>
      </c>
      <c r="Q15" s="3">
        <f>INDEX(AllPorcNoPobres!$G$2:$L$6,MATCH(Resumen!Q$4,AllPorcNoPobres!$O$2:$O$6,0),MATCH(Resumen!$B15,AllPorcNoPobres!$G$1:$L$1,0))*100</f>
        <v>25.541853904724121</v>
      </c>
      <c r="R15" s="13">
        <f>INDEX(AllPorcNoPobres!$G$2:$L$6,MATCH(Resumen!R$4,AllPorcNoPobres!$O$2:$O$6,0),MATCH(Resumen!$B15,AllPorcNoPobres!$G$1:$L$1,0))*100</f>
        <v>23.868003487586975</v>
      </c>
      <c r="S15" s="3">
        <f>INDEX(AllPorcExt!$G$2:$L$6,MATCH(Resumen!S$4,AllPorcExt!$O$2:$O$6,0),MATCH(Resumen!$B15,AllPorcExt!$G$1:$L$1,0))*100</f>
        <v>25.954541563987732</v>
      </c>
      <c r="T15" s="3">
        <f>INDEX(AllPorcExt!$G$2:$L$6,MATCH(Resumen!T$4,AllPorcExt!$O$2:$O$6,0),MATCH(Resumen!$B15,AllPorcExt!$G$1:$L$1,0))*100</f>
        <v>25.607192516326904</v>
      </c>
      <c r="U15" s="3">
        <f>INDEX(AllPorcExt!$G$2:$L$6,MATCH(Resumen!U$4,AllPorcExt!$O$2:$O$6,0),MATCH(Resumen!$B15,AllPorcExt!$G$1:$L$1,0))*100</f>
        <v>57.337373495101929</v>
      </c>
      <c r="V15" s="3">
        <f>INDEX(AllPorcExt!$G$2:$L$6,MATCH(Resumen!V$4,AllPorcExt!$O$2:$O$6,0),MATCH(Resumen!$B15,AllPorcExt!$G$1:$L$1,0))*100</f>
        <v>81.672209501266479</v>
      </c>
      <c r="W15" s="13">
        <f>INDEX(AllPorcExt!$G$2:$L$6,MATCH(Resumen!W$4,AllPorcExt!$O$2:$O$6,0),MATCH(Resumen!$B15,AllPorcExt!$G$1:$L$1,0))*100</f>
        <v>74.847257137298584</v>
      </c>
      <c r="X15" s="3"/>
    </row>
    <row r="16" spans="1:24" x14ac:dyDescent="0.25">
      <c r="B16" s="1" t="s">
        <v>6</v>
      </c>
      <c r="C16" s="12" t="s">
        <v>20</v>
      </c>
      <c r="D16" s="7">
        <f>INDEX(AllPorc!$G$2:$L$6,MATCH(Resumen!D$4,AllPorc!$O$2:$O$6,0),MATCH(Resumen!$B16,AllPorc!$G$1:$L$1,0))*100</f>
        <v>54.114758968353271</v>
      </c>
      <c r="E16" s="3">
        <f>INDEX(AllPorc!$G$2:$L$6,MATCH(Resumen!E$4,AllPorc!$O$2:$O$6,0),MATCH(Resumen!$B16,AllPorc!$G$1:$L$1,0))*100</f>
        <v>53.462505340576172</v>
      </c>
      <c r="F16" s="3">
        <f>INDEX(AllPorc!$G$2:$L$6,MATCH(Resumen!F$4,AllPorc!$O$2:$O$6,0),MATCH(Resumen!$B16,AllPorc!$G$1:$L$1,0))*100</f>
        <v>52.047783136367798</v>
      </c>
      <c r="G16" s="3">
        <f>INDEX(AllPorc!$G$2:$L$6,MATCH(Resumen!G$4,AllPorc!$O$2:$O$6,0),MATCH(Resumen!$B16,AllPorc!$G$1:$L$1,0))*100</f>
        <v>50.183773040771484</v>
      </c>
      <c r="H16" s="6">
        <f>INDEX(AllPorc!$G$2:$L$6,MATCH(Resumen!H$4,AllPorc!$O$2:$O$6,0),MATCH(Resumen!$B16,AllPorc!$G$1:$L$1,0))*100</f>
        <v>48.165544867515564</v>
      </c>
      <c r="I16" s="7">
        <f>INDEX(AllPorcPobres!$G$2:$L$6,MATCH(Resumen!I$4,AllPorcPobres!$O$2:$O$6,0),MATCH(Resumen!$B16,AllPorcPobres!$G$1:$L$1,0))*100</f>
        <v>84.033358097076416</v>
      </c>
      <c r="J16" s="3">
        <f>INDEX(AllPorcPobres!$G$2:$L$6,MATCH(Resumen!J$4,AllPorcPobres!$O$2:$O$6,0),MATCH(Resumen!$B16,AllPorcPobres!$G$1:$L$1,0))*100</f>
        <v>82.965207099914551</v>
      </c>
      <c r="K16" s="3">
        <f>INDEX(AllPorcPobres!$G$2:$L$6,MATCH(Resumen!K$4,AllPorcPobres!$O$2:$O$6,0),MATCH(Resumen!$B16,AllPorcPobres!$G$1:$L$1,0))*100</f>
        <v>81.56096339225769</v>
      </c>
      <c r="L16" s="3">
        <f>INDEX(AllPorcPobres!$G$2:$L$6,MATCH(Resumen!L$4,AllPorcPobres!$O$2:$O$6,0),MATCH(Resumen!$B16,AllPorcPobres!$G$1:$L$1,0))*100</f>
        <v>82.025021314620972</v>
      </c>
      <c r="M16" s="6">
        <f>INDEX(AllPorcPobres!$G$2:$L$6,MATCH(Resumen!M$4,AllPorcPobres!$O$2:$O$6,0),MATCH(Resumen!$B16,AllPorcPobres!$G$1:$L$1,0))*100</f>
        <v>85.066229104995728</v>
      </c>
      <c r="N16" s="3">
        <f>INDEX(AllPorcNoPobres!$G$2:$L$6,MATCH(Resumen!N$4,AllPorcNoPobres!$O$2:$O$6,0),MATCH(Resumen!$B16,AllPorcNoPobres!$G$1:$L$1,0))*100</f>
        <v>31.330585479736328</v>
      </c>
      <c r="O16" s="3">
        <f>INDEX(AllPorcNoPobres!$G$2:$L$6,MATCH(Resumen!O$4,AllPorcNoPobres!$O$2:$O$6,0),MATCH(Resumen!$B16,AllPorcNoPobres!$G$1:$L$1,0))*100</f>
        <v>32.180863618850708</v>
      </c>
      <c r="P16" s="3">
        <f>INDEX(AllPorcNoPobres!$G$2:$L$6,MATCH(Resumen!P$4,AllPorcNoPobres!$O$2:$O$6,0),MATCH(Resumen!$B16,AllPorcNoPobres!$G$1:$L$1,0))*100</f>
        <v>28.942149877548218</v>
      </c>
      <c r="Q16" s="3">
        <f>INDEX(AllPorcNoPobres!$G$2:$L$6,MATCH(Resumen!Q$4,AllPorcNoPobres!$O$2:$O$6,0),MATCH(Resumen!$B16,AllPorcNoPobres!$G$1:$L$1,0))*100</f>
        <v>32.027623057365417</v>
      </c>
      <c r="R16" s="13">
        <f>INDEX(AllPorcNoPobres!$G$2:$L$6,MATCH(Resumen!R$4,AllPorcNoPobres!$O$2:$O$6,0),MATCH(Resumen!$B16,AllPorcNoPobres!$G$1:$L$1,0))*100</f>
        <v>32.681334018707275</v>
      </c>
      <c r="S16" s="3">
        <f>INDEX(AllPorcExt!$G$2:$L$6,MATCH(Resumen!S$4,AllPorcExt!$O$2:$O$6,0),MATCH(Resumen!$B16,AllPorcExt!$G$1:$L$1,0))*100</f>
        <v>98.427510261535645</v>
      </c>
      <c r="T16" s="3">
        <f>INDEX(AllPorcExt!$G$2:$L$6,MATCH(Resumen!T$4,AllPorcExt!$O$2:$O$6,0),MATCH(Resumen!$B16,AllPorcExt!$G$1:$L$1,0))*100</f>
        <v>98.61595630645752</v>
      </c>
      <c r="U16" s="3">
        <f>INDEX(AllPorcExt!$G$2:$L$6,MATCH(Resumen!U$4,AllPorcExt!$O$2:$O$6,0),MATCH(Resumen!$B16,AllPorcExt!$G$1:$L$1,0))*100</f>
        <v>97.757226228713989</v>
      </c>
      <c r="V16" s="3">
        <f>INDEX(AllPorcExt!$G$2:$L$6,MATCH(Resumen!V$4,AllPorcExt!$O$2:$O$6,0),MATCH(Resumen!$B16,AllPorcExt!$G$1:$L$1,0))*100</f>
        <v>97.174972295761108</v>
      </c>
      <c r="W16" s="13">
        <f>INDEX(AllPorcExt!$G$2:$L$6,MATCH(Resumen!W$4,AllPorcExt!$O$2:$O$6,0),MATCH(Resumen!$B16,AllPorcExt!$G$1:$L$1,0))*100</f>
        <v>98.365479707717896</v>
      </c>
    </row>
    <row r="17" spans="2:23" x14ac:dyDescent="0.25">
      <c r="B17" s="1" t="s">
        <v>5</v>
      </c>
      <c r="C17" s="12" t="s">
        <v>21</v>
      </c>
      <c r="D17" s="7">
        <f>INDEX(AllPorc!$G$2:$L$6,MATCH(Resumen!D$4,AllPorc!$O$2:$O$6,0),MATCH(Resumen!$B17,AllPorc!$G$1:$L$1,0))*100</f>
        <v>11.977750062942505</v>
      </c>
      <c r="E17" s="3">
        <f>INDEX(AllPorc!$G$2:$L$6,MATCH(Resumen!E$4,AllPorc!$O$2:$O$6,0),MATCH(Resumen!$B17,AllPorc!$G$1:$L$1,0))*100</f>
        <v>10.999980568885803</v>
      </c>
      <c r="F17" s="3">
        <f>INDEX(AllPorc!$G$2:$L$6,MATCH(Resumen!F$4,AllPorc!$O$2:$O$6,0),MATCH(Resumen!$B17,AllPorc!$G$1:$L$1,0))*100</f>
        <v>9.3210451304912567</v>
      </c>
      <c r="G17" s="3">
        <f>INDEX(AllPorc!$G$2:$L$6,MATCH(Resumen!G$4,AllPorc!$O$2:$O$6,0),MATCH(Resumen!$B17,AllPorc!$G$1:$L$1,0))*100</f>
        <v>9.0511031448841095</v>
      </c>
      <c r="H17" s="6">
        <f>INDEX(AllPorc!$G$2:$L$6,MATCH(Resumen!H$4,AllPorc!$O$2:$O$6,0),MATCH(Resumen!$B17,AllPorc!$G$1:$L$1,0))*100</f>
        <v>7.9169809818267822</v>
      </c>
      <c r="I17" s="7">
        <f>INDEX(AllPorcPobres!$G$2:$L$6,MATCH(Resumen!I$4,AllPorcPobres!$O$2:$O$6,0),MATCH(Resumen!$B17,AllPorcPobres!$G$1:$L$1,0))*100</f>
        <v>22.183595597743988</v>
      </c>
      <c r="J17" s="3">
        <f>INDEX(AllPorcPobres!$G$2:$L$6,MATCH(Resumen!J$4,AllPorcPobres!$O$2:$O$6,0),MATCH(Resumen!$B17,AllPorcPobres!$G$1:$L$1,0))*100</f>
        <v>20.616661012172699</v>
      </c>
      <c r="K17" s="3">
        <f>INDEX(AllPorcPobres!$G$2:$L$6,MATCH(Resumen!K$4,AllPorcPobres!$O$2:$O$6,0),MATCH(Resumen!$B17,AllPorcPobres!$G$1:$L$1,0))*100</f>
        <v>16.966158151626587</v>
      </c>
      <c r="L17" s="3">
        <f>INDEX(AllPorcPobres!$G$2:$L$6,MATCH(Resumen!L$4,AllPorcPobres!$O$2:$O$6,0),MATCH(Resumen!$B17,AllPorcPobres!$G$1:$L$1,0))*100</f>
        <v>18.348231911659241</v>
      </c>
      <c r="M17" s="6">
        <f>INDEX(AllPorcPobres!$G$2:$L$6,MATCH(Resumen!M$4,AllPorcPobres!$O$2:$O$6,0),MATCH(Resumen!$B17,AllPorcPobres!$G$1:$L$1,0))*100</f>
        <v>18.109041452407837</v>
      </c>
      <c r="N17" s="3">
        <f>INDEX(AllPorcNoPobres!$G$2:$L$6,MATCH(Resumen!N$4,AllPorcNoPobres!$O$2:$O$6,0),MATCH(Resumen!$B17,AllPorcNoPobres!$G$1:$L$1,0))*100</f>
        <v>4.2056035250425339</v>
      </c>
      <c r="O17" s="3">
        <f>INDEX(AllPorcNoPobres!$G$2:$L$6,MATCH(Resumen!O$4,AllPorcNoPobres!$O$2:$O$6,0),MATCH(Resumen!$B17,AllPorcNoPobres!$G$1:$L$1,0))*100</f>
        <v>4.0630318224430084</v>
      </c>
      <c r="P17" s="3">
        <f>INDEX(AllPorcNoPobres!$G$2:$L$6,MATCH(Resumen!P$4,AllPorcNoPobres!$O$2:$O$6,0),MATCH(Resumen!$B17,AllPorcNoPobres!$G$1:$L$1,0))*100</f>
        <v>3.3357460051774979</v>
      </c>
      <c r="Q17" s="3">
        <f>INDEX(AllPorcNoPobres!$G$2:$L$6,MATCH(Resumen!Q$4,AllPorcNoPobres!$O$2:$O$6,0),MATCH(Resumen!$B17,AllPorcNoPobres!$G$1:$L$1,0))*100</f>
        <v>3.7498012185096741</v>
      </c>
      <c r="R17" s="13">
        <f>INDEX(AllPorcNoPobres!$G$2:$L$6,MATCH(Resumen!R$4,AllPorcNoPobres!$O$2:$O$6,0),MATCH(Resumen!$B17,AllPorcNoPobres!$G$1:$L$1,0))*100</f>
        <v>3.6402035504579544</v>
      </c>
      <c r="S17" s="3">
        <f>INDEX(AllPorcExt!$G$2:$L$6,MATCH(Resumen!S$4,AllPorcExt!$O$2:$O$6,0),MATCH(Resumen!$B17,AllPorcExt!$G$1:$L$1,0))*100</f>
        <v>51.377594470977783</v>
      </c>
      <c r="T17" s="3">
        <f>INDEX(AllPorcExt!$G$2:$L$6,MATCH(Resumen!T$4,AllPorcExt!$O$2:$O$6,0),MATCH(Resumen!$B17,AllPorcExt!$G$1:$L$1,0))*100</f>
        <v>48.111036419868469</v>
      </c>
      <c r="U17" s="3">
        <f>INDEX(AllPorcExt!$G$2:$L$6,MATCH(Resumen!U$4,AllPorcExt!$O$2:$O$6,0),MATCH(Resumen!$B17,AllPorcExt!$G$1:$L$1,0))*100</f>
        <v>38.000732660293579</v>
      </c>
      <c r="V17" s="3">
        <f>INDEX(AllPorcExt!$G$2:$L$6,MATCH(Resumen!V$4,AllPorcExt!$O$2:$O$6,0),MATCH(Resumen!$B17,AllPorcExt!$G$1:$L$1,0))*100</f>
        <v>39.787596464157104</v>
      </c>
      <c r="W17" s="13">
        <f>INDEX(AllPorcExt!$G$2:$L$6,MATCH(Resumen!W$4,AllPorcExt!$O$2:$O$6,0),MATCH(Resumen!$B17,AllPorcExt!$G$1:$L$1,0))*100</f>
        <v>41.571459174156189</v>
      </c>
    </row>
    <row r="18" spans="2:23" x14ac:dyDescent="0.25">
      <c r="B18" s="1" t="s">
        <v>4</v>
      </c>
      <c r="C18" s="12" t="s">
        <v>22</v>
      </c>
      <c r="D18" s="7">
        <f>INDEX(AllPorc!$G$2:$L$6,MATCH(Resumen!D$4,AllPorc!$O$2:$O$6,0),MATCH(Resumen!$B18,AllPorc!$G$1:$L$1,0))*100</f>
        <v>19.160608947277069</v>
      </c>
      <c r="E18" s="3">
        <f>INDEX(AllPorc!$G$2:$L$6,MATCH(Resumen!E$4,AllPorc!$O$2:$O$6,0),MATCH(Resumen!$B18,AllPorc!$G$1:$L$1,0))*100</f>
        <v>19.603416323661804</v>
      </c>
      <c r="F18" s="3">
        <f>INDEX(AllPorc!$G$2:$L$6,MATCH(Resumen!F$4,AllPorc!$O$2:$O$6,0),MATCH(Resumen!$B18,AllPorc!$G$1:$L$1,0))*100</f>
        <v>17.929846048355103</v>
      </c>
      <c r="G18" s="3">
        <f>INDEX(AllPorc!$G$2:$L$6,MATCH(Resumen!G$4,AllPorc!$O$2:$O$6,0),MATCH(Resumen!$B18,AllPorc!$G$1:$L$1,0))*100</f>
        <v>17.804121971130371</v>
      </c>
      <c r="H18" s="6">
        <f>INDEX(AllPorc!$G$2:$L$6,MATCH(Resumen!H$4,AllPorc!$O$2:$O$6,0),MATCH(Resumen!$B18,AllPorc!$G$1:$L$1,0))*100</f>
        <v>14.136193692684174</v>
      </c>
      <c r="I18" s="7">
        <f>INDEX(AllPorcPobres!$G$2:$L$6,MATCH(Resumen!I$4,AllPorcPobres!$O$2:$O$6,0),MATCH(Resumen!$B18,AllPorcPobres!$G$1:$L$1,0))*100</f>
        <v>33.842673897743225</v>
      </c>
      <c r="J18" s="3">
        <f>INDEX(AllPorcPobres!$G$2:$L$6,MATCH(Resumen!J$4,AllPorcPobres!$O$2:$O$6,0),MATCH(Resumen!$B18,AllPorcPobres!$G$1:$L$1,0))*100</f>
        <v>35.04183292388916</v>
      </c>
      <c r="K18" s="3">
        <f>INDEX(AllPorcPobres!$G$2:$L$6,MATCH(Resumen!K$4,AllPorcPobres!$O$2:$O$6,0),MATCH(Resumen!$B18,AllPorcPobres!$G$1:$L$1,0))*100</f>
        <v>30.752089619636536</v>
      </c>
      <c r="L18" s="3">
        <f>INDEX(AllPorcPobres!$G$2:$L$6,MATCH(Resumen!L$4,AllPorcPobres!$O$2:$O$6,0),MATCH(Resumen!$B18,AllPorcPobres!$G$1:$L$1,0))*100</f>
        <v>33.088341355323792</v>
      </c>
      <c r="M18" s="6">
        <f>INDEX(AllPorcPobres!$G$2:$L$6,MATCH(Resumen!M$4,AllPorcPobres!$O$2:$O$6,0),MATCH(Resumen!$B18,AllPorcPobres!$G$1:$L$1,0))*100</f>
        <v>31.009572744369507</v>
      </c>
      <c r="N18" s="3">
        <f>INDEX(AllPorcNoPobres!$G$2:$L$6,MATCH(Resumen!N$4,AllPorcNoPobres!$O$2:$O$6,0),MATCH(Resumen!$B18,AllPorcNoPobres!$G$1:$L$1,0))*100</f>
        <v>7.9796500504016876</v>
      </c>
      <c r="O18" s="3">
        <f>INDEX(AllPorcNoPobres!$G$2:$L$6,MATCH(Resumen!O$4,AllPorcNoPobres!$O$2:$O$6,0),MATCH(Resumen!$B18,AllPorcNoPobres!$G$1:$L$1,0))*100</f>
        <v>8.4669835865497589</v>
      </c>
      <c r="P18" s="3">
        <f>INDEX(AllPorcNoPobres!$G$2:$L$6,MATCH(Resumen!P$4,AllPorcNoPobres!$O$2:$O$6,0),MATCH(Resumen!$B18,AllPorcNoPobres!$G$1:$L$1,0))*100</f>
        <v>7.8914143145084381</v>
      </c>
      <c r="Q18" s="3">
        <f>INDEX(AllPorcNoPobres!$G$2:$L$6,MATCH(Resumen!Q$4,AllPorcNoPobres!$O$2:$O$6,0),MATCH(Resumen!$B18,AllPorcNoPobres!$G$1:$L$1,0))*100</f>
        <v>9.0889297425746918</v>
      </c>
      <c r="R18" s="13">
        <f>INDEX(AllPorcNoPobres!$G$2:$L$6,MATCH(Resumen!R$4,AllPorcNoPobres!$O$2:$O$6,0),MATCH(Resumen!$B18,AllPorcNoPobres!$G$1:$L$1,0))*100</f>
        <v>7.0558123290538788</v>
      </c>
      <c r="S18" s="3">
        <f>INDEX(AllPorcExt!$G$2:$L$6,MATCH(Resumen!S$4,AllPorcExt!$O$2:$O$6,0),MATCH(Resumen!$B18,AllPorcExt!$G$1:$L$1,0))*100</f>
        <v>74.552261829376221</v>
      </c>
      <c r="T18" s="3">
        <f>INDEX(AllPorcExt!$G$2:$L$6,MATCH(Resumen!T$4,AllPorcExt!$O$2:$O$6,0),MATCH(Resumen!$B18,AllPorcExt!$G$1:$L$1,0))*100</f>
        <v>77.074247598648071</v>
      </c>
      <c r="U18" s="3">
        <f>INDEX(AllPorcExt!$G$2:$L$6,MATCH(Resumen!U$4,AllPorcExt!$O$2:$O$6,0),MATCH(Resumen!$B18,AllPorcExt!$G$1:$L$1,0))*100</f>
        <v>62.84746527671814</v>
      </c>
      <c r="V18" s="3">
        <f>INDEX(AllPorcExt!$G$2:$L$6,MATCH(Resumen!V$4,AllPorcExt!$O$2:$O$6,0),MATCH(Resumen!$B18,AllPorcExt!$G$1:$L$1,0))*100</f>
        <v>67.299050092697144</v>
      </c>
      <c r="W18" s="13">
        <f>INDEX(AllPorcExt!$G$2:$L$6,MATCH(Resumen!W$4,AllPorcExt!$O$2:$O$6,0),MATCH(Resumen!$B18,AllPorcExt!$G$1:$L$1,0))*100</f>
        <v>67.470300197601318</v>
      </c>
    </row>
    <row r="19" spans="2:23" ht="15.75" thickBot="1" x14ac:dyDescent="0.3">
      <c r="B19" s="1" t="s">
        <v>3</v>
      </c>
      <c r="C19" s="15" t="s">
        <v>23</v>
      </c>
      <c r="D19" s="18">
        <f>INDEX(AllPorc!$G$2:$L$6,MATCH(Resumen!D$4,AllPorc!$O$2:$O$6,0),MATCH(Resumen!$B19,AllPorc!$G$1:$L$1,0))*100</f>
        <v>21.905282139778137</v>
      </c>
      <c r="E19" s="16">
        <f>INDEX(AllPorc!$G$2:$L$6,MATCH(Resumen!E$4,AllPorc!$O$2:$O$6,0),MATCH(Resumen!$B19,AllPorc!$G$1:$L$1,0))*100</f>
        <v>22.22912460565567</v>
      </c>
      <c r="F19" s="16">
        <f>INDEX(AllPorc!$G$2:$L$6,MATCH(Resumen!F$4,AllPorc!$O$2:$O$6,0),MATCH(Resumen!$B19,AllPorc!$G$1:$L$1,0))*100</f>
        <v>22.542019188404083</v>
      </c>
      <c r="G19" s="16">
        <f>INDEX(AllPorc!$G$2:$L$6,MATCH(Resumen!G$4,AllPorc!$O$2:$O$6,0),MATCH(Resumen!$B19,AllPorc!$G$1:$L$1,0))*100</f>
        <v>18.189431726932526</v>
      </c>
      <c r="H19" s="17">
        <f>INDEX(AllPorc!$G$2:$L$6,MATCH(Resumen!H$4,AllPorc!$O$2:$O$6,0),MATCH(Resumen!$B19,AllPorc!$G$1:$L$1,0))*100</f>
        <v>14.400434494018555</v>
      </c>
      <c r="I19" s="18">
        <f>INDEX(AllPorcPobres!$G$2:$L$6,MATCH(Resumen!I$4,AllPorcPobres!$O$2:$O$6,0),MATCH(Resumen!$B19,AllPorcPobres!$G$1:$L$1,0))*100</f>
        <v>35.681772232055664</v>
      </c>
      <c r="J19" s="16">
        <f>INDEX(AllPorcPobres!$G$2:$L$6,MATCH(Resumen!J$4,AllPorcPobres!$O$2:$O$6,0),MATCH(Resumen!$B19,AllPorcPobres!$G$1:$L$1,0))*100</f>
        <v>36.913275718688965</v>
      </c>
      <c r="K19" s="16">
        <f>INDEX(AllPorcPobres!$G$2:$L$6,MATCH(Resumen!K$4,AllPorcPobres!$O$2:$O$6,0),MATCH(Resumen!$B19,AllPorcPobres!$G$1:$L$1,0))*100</f>
        <v>37.80418336391449</v>
      </c>
      <c r="L19" s="16">
        <f>INDEX(AllPorcPobres!$G$2:$L$6,MATCH(Resumen!L$4,AllPorcPobres!$O$2:$O$6,0),MATCH(Resumen!$B19,AllPorcPobres!$G$1:$L$1,0))*100</f>
        <v>32.516047358512878</v>
      </c>
      <c r="M19" s="17">
        <f>INDEX(AllPorcPobres!$G$2:$L$6,MATCH(Resumen!M$4,AllPorcPobres!$O$2:$O$6,0),MATCH(Resumen!$B19,AllPorcPobres!$G$1:$L$1,0))*100</f>
        <v>28.049758076667786</v>
      </c>
      <c r="N19" s="16">
        <f>INDEX(AllPorcNoPobres!$G$2:$L$6,MATCH(Resumen!N$4,AllPorcNoPobres!$O$2:$O$6,0),MATCH(Resumen!$B19,AllPorcNoPobres!$G$1:$L$1,0))*100</f>
        <v>11.413953453302383</v>
      </c>
      <c r="O19" s="16">
        <f>INDEX(AllPorcNoPobres!$G$2:$L$6,MATCH(Resumen!O$4,AllPorcNoPobres!$O$2:$O$6,0),MATCH(Resumen!$B19,AllPorcNoPobres!$G$1:$L$1,0))*100</f>
        <v>11.636776477098465</v>
      </c>
      <c r="P19" s="16">
        <f>INDEX(AllPorcNoPobres!$G$2:$L$6,MATCH(Resumen!P$4,AllPorcNoPobres!$O$2:$O$6,0),MATCH(Resumen!$B19,AllPorcNoPobres!$G$1:$L$1,0))*100</f>
        <v>10.593393445014954</v>
      </c>
      <c r="Q19" s="16">
        <f>INDEX(AllPorcNoPobres!$G$2:$L$6,MATCH(Resumen!Q$4,AllPorcNoPobres!$O$2:$O$6,0),MATCH(Resumen!$B19,AllPorcNoPobres!$G$1:$L$1,0))*100</f>
        <v>10.020274668931961</v>
      </c>
      <c r="R19" s="19">
        <f>INDEX(AllPorcNoPobres!$G$2:$L$6,MATCH(Resumen!R$4,AllPorcNoPobres!$O$2:$O$6,0),MATCH(Resumen!$B19,AllPorcNoPobres!$G$1:$L$1,0))*100</f>
        <v>8.6729265749454498</v>
      </c>
      <c r="S19" s="16">
        <f>INDEX(AllPorcExt!$G$2:$L$6,MATCH(Resumen!S$4,AllPorcExt!$O$2:$O$6,0),MATCH(Resumen!$B19,AllPorcExt!$G$1:$L$1,0))*100</f>
        <v>58.05620551109314</v>
      </c>
      <c r="T19" s="16">
        <f>INDEX(AllPorcExt!$G$2:$L$6,MATCH(Resumen!T$4,AllPorcExt!$O$2:$O$6,0),MATCH(Resumen!$B19,AllPorcExt!$G$1:$L$1,0))*100</f>
        <v>61.880010366439819</v>
      </c>
      <c r="U19" s="16">
        <f>INDEX(AllPorcExt!$G$2:$L$6,MATCH(Resumen!U$4,AllPorcExt!$O$2:$O$6,0),MATCH(Resumen!$B19,AllPorcExt!$G$1:$L$1,0))*100</f>
        <v>61.209994554519653</v>
      </c>
      <c r="V19" s="16">
        <f>INDEX(AllPorcExt!$G$2:$L$6,MATCH(Resumen!V$4,AllPorcExt!$O$2:$O$6,0),MATCH(Resumen!$B19,AllPorcExt!$G$1:$L$1,0))*100</f>
        <v>50.454151630401611</v>
      </c>
      <c r="W19" s="19">
        <f>INDEX(AllPorcExt!$G$2:$L$6,MATCH(Resumen!W$4,AllPorcExt!$O$2:$O$6,0),MATCH(Resumen!$B19,AllPorcExt!$G$1:$L$1,0))*100</f>
        <v>48.960259556770325</v>
      </c>
    </row>
    <row r="21" spans="2:23" ht="15.75" thickBot="1" x14ac:dyDescent="0.3">
      <c r="C21" s="21" t="s">
        <v>30</v>
      </c>
      <c r="D21">
        <f>VALUE(CONCATENATE(D23,$B$22))</f>
        <v>20162</v>
      </c>
      <c r="E21">
        <f t="shared" ref="E21:R21" si="1">VALUE(CONCATENATE(E23,$B$22))</f>
        <v>20182</v>
      </c>
      <c r="F21">
        <f t="shared" si="1"/>
        <v>20202</v>
      </c>
      <c r="G21">
        <f t="shared" si="1"/>
        <v>20222</v>
      </c>
      <c r="H21">
        <f t="shared" si="1"/>
        <v>20242</v>
      </c>
      <c r="I21">
        <f t="shared" si="1"/>
        <v>20162</v>
      </c>
      <c r="J21">
        <f t="shared" si="1"/>
        <v>20182</v>
      </c>
      <c r="K21">
        <f t="shared" si="1"/>
        <v>20202</v>
      </c>
      <c r="L21">
        <f t="shared" si="1"/>
        <v>20222</v>
      </c>
      <c r="M21">
        <f t="shared" si="1"/>
        <v>20242</v>
      </c>
      <c r="N21">
        <f t="shared" si="1"/>
        <v>20162</v>
      </c>
      <c r="O21">
        <f t="shared" si="1"/>
        <v>20182</v>
      </c>
      <c r="P21">
        <f t="shared" si="1"/>
        <v>20202</v>
      </c>
      <c r="Q21">
        <f t="shared" si="1"/>
        <v>20222</v>
      </c>
      <c r="R21">
        <f t="shared" si="1"/>
        <v>20242</v>
      </c>
      <c r="S21">
        <f t="shared" ref="S21:W21" si="2">VALUE(CONCATENATE(S23,$B$22))</f>
        <v>20162</v>
      </c>
      <c r="T21">
        <f t="shared" si="2"/>
        <v>20182</v>
      </c>
      <c r="U21">
        <f t="shared" si="2"/>
        <v>20202</v>
      </c>
      <c r="V21">
        <f t="shared" si="2"/>
        <v>20222</v>
      </c>
      <c r="W21">
        <f t="shared" si="2"/>
        <v>20242</v>
      </c>
    </row>
    <row r="22" spans="2:23" x14ac:dyDescent="0.25">
      <c r="B22">
        <v>2</v>
      </c>
      <c r="C22" s="40" t="s">
        <v>27</v>
      </c>
      <c r="D22" s="42" t="s">
        <v>24</v>
      </c>
      <c r="E22" s="43"/>
      <c r="F22" s="43"/>
      <c r="G22" s="43"/>
      <c r="H22" s="44"/>
      <c r="I22" s="45" t="s">
        <v>25</v>
      </c>
      <c r="J22" s="46"/>
      <c r="K22" s="46"/>
      <c r="L22" s="46"/>
      <c r="M22" s="47"/>
      <c r="N22" s="48" t="s">
        <v>26</v>
      </c>
      <c r="O22" s="48"/>
      <c r="P22" s="48"/>
      <c r="Q22" s="48"/>
      <c r="R22" s="49"/>
      <c r="S22" s="38" t="s">
        <v>53</v>
      </c>
      <c r="T22" s="38"/>
      <c r="U22" s="38"/>
      <c r="V22" s="38"/>
      <c r="W22" s="39"/>
    </row>
    <row r="23" spans="2:23" x14ac:dyDescent="0.25">
      <c r="C23" s="41"/>
      <c r="D23" s="10">
        <v>2016</v>
      </c>
      <c r="E23" s="8">
        <v>2018</v>
      </c>
      <c r="F23" s="8">
        <v>2020</v>
      </c>
      <c r="G23" s="8">
        <v>2022</v>
      </c>
      <c r="H23" s="9">
        <v>2024</v>
      </c>
      <c r="I23" s="10">
        <v>2016</v>
      </c>
      <c r="J23" s="8">
        <v>2018</v>
      </c>
      <c r="K23" s="8">
        <v>2020</v>
      </c>
      <c r="L23" s="8">
        <v>2022</v>
      </c>
      <c r="M23" s="9">
        <v>2024</v>
      </c>
      <c r="N23" s="8">
        <v>2016</v>
      </c>
      <c r="O23" s="8">
        <v>2018</v>
      </c>
      <c r="P23" s="8">
        <v>2020</v>
      </c>
      <c r="Q23" s="8">
        <v>2022</v>
      </c>
      <c r="R23" s="11">
        <v>2024</v>
      </c>
      <c r="S23" s="8">
        <v>2016</v>
      </c>
      <c r="T23" s="8">
        <v>2018</v>
      </c>
      <c r="U23" s="8">
        <v>2020</v>
      </c>
      <c r="V23" s="8">
        <v>2022</v>
      </c>
      <c r="W23" s="11">
        <v>2024</v>
      </c>
    </row>
    <row r="24" spans="2:23" x14ac:dyDescent="0.25">
      <c r="B24" s="1" t="s">
        <v>8</v>
      </c>
      <c r="C24" s="12" t="s">
        <v>18</v>
      </c>
      <c r="D24" s="7">
        <f>INDEX(SexoPop!$H$2:$M$11,MATCH(Resumen!D$21,SexoPop!$T$2:$T$11,0),MATCH(Resumen!$B24,SexoPop!$H$1:$M$1,0))/1000</f>
        <v>11809.087</v>
      </c>
      <c r="E24" s="3">
        <f>INDEX(SexoPop!$H$2:$M$11,MATCH(Resumen!E$21,SexoPop!$T$2:$T$11,0),MATCH(Resumen!$B24,SexoPop!$H$1:$M$1,0))/1000</f>
        <v>12393.812</v>
      </c>
      <c r="F24" s="3">
        <f>INDEX(SexoPop!$H$2:$M$11,MATCH(Resumen!F$21,SexoPop!$T$2:$T$11,0),MATCH(Resumen!$B24,SexoPop!$H$1:$M$1,0))/1000</f>
        <v>12644.002</v>
      </c>
      <c r="G24" s="3">
        <f>INDEX(SexoPop!$H$2:$M$11,MATCH(Resumen!G$21,SexoPop!$T$2:$T$11,0),MATCH(Resumen!$B24,SexoPop!$H$1:$M$1,0))/1000</f>
        <v>13148.846</v>
      </c>
      <c r="H24" s="6">
        <f>INDEX(SexoPop!$H$2:$M$11,MATCH(Resumen!H$21,SexoPop!$T$2:$T$11,0),MATCH(Resumen!$B24,SexoPop!$H$1:$M$1,0))/1000</f>
        <v>12581.635</v>
      </c>
      <c r="I24" s="7">
        <f>INDEX(SexoPopPobres!$H$2:$M$11,MATCH(Resumen!I$21,SexoPopPobres!$T$2:$T$11,0),MATCH(Resumen!$B24,SexoPopPobres!$H$1:$M$1,0))/1000</f>
        <v>8038.0420000000004</v>
      </c>
      <c r="J24" s="3">
        <f>INDEX(SexoPopPobres!$H$2:$M$11,MATCH(Resumen!J$21,SexoPopPobres!$T$2:$T$11,0),MATCH(Resumen!$B24,SexoPopPobres!$H$1:$M$1,0))/1000</f>
        <v>8314.7929999999997</v>
      </c>
      <c r="K24" s="3">
        <f>INDEX(SexoPopPobres!$H$2:$M$11,MATCH(Resumen!K$21,SexoPopPobres!$T$2:$T$11,0),MATCH(Resumen!$B24,SexoPopPobres!$H$1:$M$1,0))/1000</f>
        <v>8503.4269999999997</v>
      </c>
      <c r="L24" s="3">
        <f>INDEX(SexoPopPobres!$H$2:$M$11,MATCH(Resumen!L$21,SexoPopPobres!$T$2:$T$11,0),MATCH(Resumen!$B24,SexoPopPobres!$H$1:$M$1,0))/1000</f>
        <v>7795.8239999999996</v>
      </c>
      <c r="M24" s="6">
        <f>INDEX(SexoPopPobres!$H$2:$M$11,MATCH(Resumen!M$21,SexoPopPobres!$T$2:$T$11,0),MATCH(Resumen!$B24,SexoPopPobres!$H$1:$M$1,0))/1000</f>
        <v>6555.3819999999996</v>
      </c>
      <c r="N24" s="3">
        <f>INDEX(SexoPopNoPobres!$H$2:$M$11,MATCH(Resumen!N$21,SexoPopNoPobres!$T$2:$T$11,0),MATCH(Resumen!$B24,SexoPopNoPobres!$H$1:$M$1,0))/1000</f>
        <v>3771.0450000000001</v>
      </c>
      <c r="O24" s="3">
        <f>INDEX(SexoPopNoPobres!$H$2:$M$11,MATCH(Resumen!O$21,SexoPopNoPobres!$T$2:$T$11,0),MATCH(Resumen!$B24,SexoPopNoPobres!$H$1:$M$1,0))/1000</f>
        <v>4079.0189999999998</v>
      </c>
      <c r="P24" s="3">
        <f>INDEX(SexoPopNoPobres!$H$2:$M$11,MATCH(Resumen!P$21,SexoPopNoPobres!$T$2:$T$11,0),MATCH(Resumen!$B24,SexoPopNoPobres!$H$1:$M$1,0))/1000</f>
        <v>4140.5749999999998</v>
      </c>
      <c r="Q24" s="3">
        <f>INDEX(SexoPopNoPobres!$H$2:$M$11,MATCH(Resumen!Q$21,SexoPopNoPobres!$T$2:$T$11,0),MATCH(Resumen!$B24,SexoPopNoPobres!$H$1:$M$1,0))/1000</f>
        <v>5353.0219999999999</v>
      </c>
      <c r="R24" s="13">
        <f>INDEX(SexoPopNoPobres!$H$2:$M$11,MATCH(Resumen!R$21,SexoPopNoPobres!$T$2:$T$11,0),MATCH(Resumen!$B24,SexoPopNoPobres!$H$1:$M$1,0))/1000</f>
        <v>6026.2529999999997</v>
      </c>
      <c r="S24" s="3">
        <f>INDEX(SexoPopExt!$H$2:$M$11,MATCH(Resumen!S$21,SexoPopExt!$T$2:$T$11,0),MATCH(Resumen!$B24,SexoPopExt!$H$1:$M$1,0))/1000</f>
        <v>2369.1289999999999</v>
      </c>
      <c r="T24" s="3">
        <f>INDEX(SexoPopExt!$H$2:$M$11,MATCH(Resumen!T$21,SexoPopExt!$T$2:$T$11,0),MATCH(Resumen!$B24,SexoPopExt!$H$1:$M$1,0))/1000</f>
        <v>2408.268</v>
      </c>
      <c r="U24" s="3">
        <f>INDEX(SexoPopExt!$H$2:$M$11,MATCH(Resumen!U$21,SexoPopExt!$T$2:$T$11,0),MATCH(Resumen!$B24,SexoPopExt!$H$1:$M$1,0))/1000</f>
        <v>2626.0630000000001</v>
      </c>
      <c r="V24" s="3">
        <f>INDEX(SexoPopExt!$H$2:$M$11,MATCH(Resumen!V$21,SexoPopExt!$T$2:$T$11,0),MATCH(Resumen!$B24,SexoPopExt!$H$1:$M$1,0))/1000</f>
        <v>2290.89</v>
      </c>
      <c r="W24" s="13">
        <f>INDEX(SexoPopExt!$H$2:$M$11,MATCH(Resumen!W$21,SexoPopExt!$T$2:$T$11,0),MATCH(Resumen!$B24,SexoPopExt!$H$1:$M$1,0))/1000</f>
        <v>1930.1279999999999</v>
      </c>
    </row>
    <row r="25" spans="2:23" x14ac:dyDescent="0.25">
      <c r="B25" s="1" t="s">
        <v>7</v>
      </c>
      <c r="C25" s="12" t="s">
        <v>19</v>
      </c>
      <c r="D25" s="7">
        <f>INDEX(SexoPop!$H$2:$M$11,MATCH(Resumen!D$21,SexoPop!$T$2:$T$11,0),MATCH(Resumen!$B25,SexoPop!$H$1:$M$1,0))/1000</f>
        <v>8335.982</v>
      </c>
      <c r="E25" s="3">
        <f>INDEX(SexoPop!$H$2:$M$11,MATCH(Resumen!E$21,SexoPop!$T$2:$T$11,0),MATCH(Resumen!$B25,SexoPop!$H$1:$M$1,0))/1000</f>
        <v>8952.0040000000008</v>
      </c>
      <c r="F25" s="3">
        <f>INDEX(SexoPop!$H$2:$M$11,MATCH(Resumen!F$21,SexoPop!$T$2:$T$11,0),MATCH(Resumen!$B25,SexoPop!$H$1:$M$1,0))/1000</f>
        <v>16976.883999999998</v>
      </c>
      <c r="G25" s="3">
        <f>INDEX(SexoPop!$H$2:$M$11,MATCH(Resumen!G$21,SexoPop!$T$2:$T$11,0),MATCH(Resumen!$B25,SexoPop!$H$1:$M$1,0))/1000</f>
        <v>25146.83</v>
      </c>
      <c r="H25" s="6">
        <f>INDEX(SexoPop!$H$2:$M$11,MATCH(Resumen!H$21,SexoPop!$T$2:$T$11,0),MATCH(Resumen!$B25,SexoPop!$H$1:$M$1,0))/1000</f>
        <v>22298.237000000001</v>
      </c>
      <c r="I25" s="7">
        <f>INDEX(SexoPopPobres!$H$2:$M$11,MATCH(Resumen!I$21,SexoPopPobres!$T$2:$T$11,0),MATCH(Resumen!$B25,SexoPopPobres!$H$1:$M$1,0))/1000</f>
        <v>4576.0770000000002</v>
      </c>
      <c r="J25" s="3">
        <f>INDEX(SexoPopPobres!$H$2:$M$11,MATCH(Resumen!J$21,SexoPopPobres!$T$2:$T$11,0),MATCH(Resumen!$B25,SexoPopPobres!$H$1:$M$1,0))/1000</f>
        <v>4865.3990000000003</v>
      </c>
      <c r="K25" s="3">
        <f>INDEX(SexoPopPobres!$H$2:$M$11,MATCH(Resumen!K$21,SexoPopPobres!$T$2:$T$11,0),MATCH(Resumen!$B25,SexoPopPobres!$H$1:$M$1,0))/1000</f>
        <v>11278.474</v>
      </c>
      <c r="L25" s="3">
        <f>INDEX(SexoPopPobres!$H$2:$M$11,MATCH(Resumen!L$21,SexoPopPobres!$T$2:$T$11,0),MATCH(Resumen!$B25,SexoPopPobres!$H$1:$M$1,0))/1000</f>
        <v>15060.495999999999</v>
      </c>
      <c r="M25" s="6">
        <f>INDEX(SexoPopPobres!$H$2:$M$11,MATCH(Resumen!M$21,SexoPopPobres!$T$2:$T$11,0),MATCH(Resumen!$B25,SexoPopPobres!$H$1:$M$1,0))/1000</f>
        <v>11711.983</v>
      </c>
      <c r="N25" s="3">
        <f>INDEX(SexoPopNoPobres!$H$2:$M$11,MATCH(Resumen!N$21,SexoPopNoPobres!$T$2:$T$11,0),MATCH(Resumen!$B25,SexoPopNoPobres!$H$1:$M$1,0))/1000</f>
        <v>3759.9050000000002</v>
      </c>
      <c r="O25" s="3">
        <f>INDEX(SexoPopNoPobres!$H$2:$M$11,MATCH(Resumen!O$21,SexoPopNoPobres!$T$2:$T$11,0),MATCH(Resumen!$B25,SexoPopNoPobres!$H$1:$M$1,0))/1000</f>
        <v>4086.605</v>
      </c>
      <c r="P25" s="3">
        <f>INDEX(SexoPopNoPobres!$H$2:$M$11,MATCH(Resumen!P$21,SexoPopNoPobres!$T$2:$T$11,0),MATCH(Resumen!$B25,SexoPopNoPobres!$H$1:$M$1,0))/1000</f>
        <v>5698.41</v>
      </c>
      <c r="Q25" s="3">
        <f>INDEX(SexoPopNoPobres!$H$2:$M$11,MATCH(Resumen!Q$21,SexoPopNoPobres!$T$2:$T$11,0),MATCH(Resumen!$B25,SexoPopNoPobres!$H$1:$M$1,0))/1000</f>
        <v>10086.334000000001</v>
      </c>
      <c r="R25" s="13">
        <f>INDEX(SexoPopNoPobres!$H$2:$M$11,MATCH(Resumen!R$21,SexoPopNoPobres!$T$2:$T$11,0),MATCH(Resumen!$B25,SexoPopNoPobres!$H$1:$M$1,0))/1000</f>
        <v>10586.254000000001</v>
      </c>
      <c r="S25" s="3">
        <f>INDEX(SexoPopExt!$H$2:$M$11,MATCH(Resumen!S$21,SexoPopExt!$T$2:$T$11,0),MATCH(Resumen!$B25,SexoPopExt!$H$1:$M$1,0))/1000</f>
        <v>1028.962</v>
      </c>
      <c r="T25" s="3">
        <f>INDEX(SexoPopExt!$H$2:$M$11,MATCH(Resumen!T$21,SexoPopExt!$T$2:$T$11,0),MATCH(Resumen!$B25,SexoPopExt!$H$1:$M$1,0))/1000</f>
        <v>993.08299999999997</v>
      </c>
      <c r="U25" s="3">
        <f>INDEX(SexoPopExt!$H$2:$M$11,MATCH(Resumen!U$21,SexoPopExt!$T$2:$T$11,0),MATCH(Resumen!$B25,SexoPopExt!$H$1:$M$1,0))/1000</f>
        <v>3021.3029999999999</v>
      </c>
      <c r="V25" s="3">
        <f>INDEX(SexoPopExt!$H$2:$M$11,MATCH(Resumen!V$21,SexoPopExt!$T$2:$T$11,0),MATCH(Resumen!$B25,SexoPopExt!$H$1:$M$1,0))/1000</f>
        <v>3851.2550000000001</v>
      </c>
      <c r="W25" s="13">
        <f>INDEX(SexoPopExt!$H$2:$M$11,MATCH(Resumen!W$21,SexoPopExt!$T$2:$T$11,0),MATCH(Resumen!$B25,SexoPopExt!$H$1:$M$1,0))/1000</f>
        <v>2731.2190000000001</v>
      </c>
    </row>
    <row r="26" spans="2:23" x14ac:dyDescent="0.25">
      <c r="B26" s="1" t="s">
        <v>6</v>
      </c>
      <c r="C26" s="12" t="s">
        <v>20</v>
      </c>
      <c r="D26" s="7">
        <f>INDEX(SexoPop!$H$2:$M$11,MATCH(Resumen!D$21,SexoPop!$T$2:$T$11,0),MATCH(Resumen!$B26,SexoPop!$H$1:$M$1,0))/1000</f>
        <v>33325.326000000001</v>
      </c>
      <c r="E26" s="3">
        <f>INDEX(SexoPop!$H$2:$M$11,MATCH(Resumen!E$21,SexoPop!$T$2:$T$11,0),MATCH(Resumen!$B26,SexoPop!$H$1:$M$1,0))/1000</f>
        <v>33556.078000000001</v>
      </c>
      <c r="F26" s="3">
        <f>INDEX(SexoPop!$H$2:$M$11,MATCH(Resumen!F$21,SexoPop!$T$2:$T$11,0),MATCH(Resumen!$B26,SexoPop!$H$1:$M$1,0))/1000</f>
        <v>33332.288999999997</v>
      </c>
      <c r="G26" s="3">
        <f>INDEX(SexoPop!$H$2:$M$11,MATCH(Resumen!G$21,SexoPop!$T$2:$T$11,0),MATCH(Resumen!$B26,SexoPop!$H$1:$M$1,0))/1000</f>
        <v>32977.178999999996</v>
      </c>
      <c r="H26" s="6">
        <f>INDEX(SexoPop!$H$2:$M$11,MATCH(Resumen!H$21,SexoPop!$T$2:$T$11,0),MATCH(Resumen!$B26,SexoPop!$H$1:$M$1,0))/1000</f>
        <v>32065.993999999999</v>
      </c>
      <c r="I26" s="7">
        <f>INDEX(SexoPopPobres!$H$2:$M$11,MATCH(Resumen!I$21,SexoPopPobres!$T$2:$T$11,0),MATCH(Resumen!$B26,SexoPopPobres!$H$1:$M$1,0))/1000</f>
        <v>22733.075000000001</v>
      </c>
      <c r="J26" s="3">
        <f>INDEX(SexoPopPobres!$H$2:$M$11,MATCH(Resumen!J$21,SexoPopPobres!$T$2:$T$11,0),MATCH(Resumen!$B26,SexoPopPobres!$H$1:$M$1,0))/1000</f>
        <v>22329.241000000002</v>
      </c>
      <c r="K26" s="3">
        <f>INDEX(SexoPopPobres!$H$2:$M$11,MATCH(Resumen!K$21,SexoPopPobres!$T$2:$T$11,0),MATCH(Resumen!$B26,SexoPopPobres!$H$1:$M$1,0))/1000</f>
        <v>23455.197</v>
      </c>
      <c r="L26" s="3">
        <f>INDEX(SexoPopPobres!$H$2:$M$11,MATCH(Resumen!L$21,SexoPopPobres!$T$2:$T$11,0),MATCH(Resumen!$B26,SexoPopPobres!$H$1:$M$1,0))/1000</f>
        <v>20107.269</v>
      </c>
      <c r="M26" s="6">
        <f>INDEX(SexoPopPobres!$H$2:$M$11,MATCH(Resumen!M$21,SexoPopPobres!$T$2:$T$11,0),MATCH(Resumen!$B26,SexoPopPobres!$H$1:$M$1,0))/1000</f>
        <v>17249.598999999998</v>
      </c>
      <c r="N26" s="3">
        <f>INDEX(SexoPopNoPobres!$H$2:$M$11,MATCH(Resumen!N$21,SexoPopNoPobres!$T$2:$T$11,0),MATCH(Resumen!$B26,SexoPopNoPobres!$H$1:$M$1,0))/1000</f>
        <v>10592.251</v>
      </c>
      <c r="O26" s="3">
        <f>INDEX(SexoPopNoPobres!$H$2:$M$11,MATCH(Resumen!O$21,SexoPopNoPobres!$T$2:$T$11,0),MATCH(Resumen!$B26,SexoPopNoPobres!$H$1:$M$1,0))/1000</f>
        <v>11226.837</v>
      </c>
      <c r="P26" s="3">
        <f>INDEX(SexoPopNoPobres!$H$2:$M$11,MATCH(Resumen!P$21,SexoPopNoPobres!$T$2:$T$11,0),MATCH(Resumen!$B26,SexoPopNoPobres!$H$1:$M$1,0))/1000</f>
        <v>9877.0920000000006</v>
      </c>
      <c r="Q26" s="3">
        <f>INDEX(SexoPopNoPobres!$H$2:$M$11,MATCH(Resumen!Q$21,SexoPopNoPobres!$T$2:$T$11,0),MATCH(Resumen!$B26,SexoPopNoPobres!$H$1:$M$1,0))/1000</f>
        <v>12869.91</v>
      </c>
      <c r="R26" s="13">
        <f>INDEX(SexoPopNoPobres!$H$2:$M$11,MATCH(Resumen!R$21,SexoPopNoPobres!$T$2:$T$11,0),MATCH(Resumen!$B26,SexoPopNoPobres!$H$1:$M$1,0))/1000</f>
        <v>14816.395</v>
      </c>
      <c r="S26" s="3">
        <f>INDEX(SexoPopExt!$H$2:$M$11,MATCH(Resumen!S$21,SexoPopExt!$T$2:$T$11,0),MATCH(Resumen!$B26,SexoPopExt!$H$1:$M$1,0))/1000</f>
        <v>4450.6670000000004</v>
      </c>
      <c r="T26" s="3">
        <f>INDEX(SexoPopExt!$H$2:$M$11,MATCH(Resumen!T$21,SexoPopExt!$T$2:$T$11,0),MATCH(Resumen!$B26,SexoPopExt!$H$1:$M$1,0))/1000</f>
        <v>4400.1760000000004</v>
      </c>
      <c r="U26" s="3">
        <f>INDEX(SexoPopExt!$H$2:$M$11,MATCH(Resumen!U$21,SexoPopExt!$T$2:$T$11,0),MATCH(Resumen!$B26,SexoPopExt!$H$1:$M$1,0))/1000</f>
        <v>5411.77</v>
      </c>
      <c r="V26" s="3">
        <f>INDEX(SexoPopExt!$H$2:$M$11,MATCH(Resumen!V$21,SexoPopExt!$T$2:$T$11,0),MATCH(Resumen!$B26,SexoPopExt!$H$1:$M$1,0))/1000</f>
        <v>4664.7690000000002</v>
      </c>
      <c r="W26" s="13">
        <f>INDEX(SexoPopExt!$H$2:$M$11,MATCH(Resumen!W$21,SexoPopExt!$T$2:$T$11,0),MATCH(Resumen!$B26,SexoPopExt!$H$1:$M$1,0))/1000</f>
        <v>3634.3209999999999</v>
      </c>
    </row>
    <row r="27" spans="2:23" x14ac:dyDescent="0.25">
      <c r="B27" s="1" t="s">
        <v>5</v>
      </c>
      <c r="C27" s="12" t="s">
        <v>21</v>
      </c>
      <c r="D27" s="7">
        <f>INDEX(SexoPop!$H$2:$M$11,MATCH(Resumen!D$21,SexoPop!$T$2:$T$11,0),MATCH(Resumen!$B27,SexoPop!$H$1:$M$1,0))/1000</f>
        <v>7352.9560000000001</v>
      </c>
      <c r="E27" s="3">
        <f>INDEX(SexoPop!$H$2:$M$11,MATCH(Resumen!E$21,SexoPop!$T$2:$T$11,0),MATCH(Resumen!$B27,SexoPop!$H$1:$M$1,0))/1000</f>
        <v>6850.357</v>
      </c>
      <c r="F27" s="3">
        <f>INDEX(SexoPop!$H$2:$M$11,MATCH(Resumen!F$21,SexoPop!$T$2:$T$11,0),MATCH(Resumen!$B27,SexoPop!$H$1:$M$1,0))/1000</f>
        <v>6013.3590000000004</v>
      </c>
      <c r="G27" s="3">
        <f>INDEX(SexoPop!$H$2:$M$11,MATCH(Resumen!G$21,SexoPop!$T$2:$T$11,0),MATCH(Resumen!$B27,SexoPop!$H$1:$M$1,0))/1000</f>
        <v>5950.259</v>
      </c>
      <c r="H27" s="6">
        <f>INDEX(SexoPop!$H$2:$M$11,MATCH(Resumen!H$21,SexoPop!$T$2:$T$11,0),MATCH(Resumen!$B27,SexoPop!$H$1:$M$1,0))/1000</f>
        <v>5396.3440000000001</v>
      </c>
      <c r="I27" s="7">
        <f>INDEX(SexoPopPobres!$H$2:$M$11,MATCH(Resumen!I$21,SexoPopPobres!$T$2:$T$11,0),MATCH(Resumen!$B27,SexoPopPobres!$H$1:$M$1,0))/1000</f>
        <v>5947.4030000000002</v>
      </c>
      <c r="J27" s="3">
        <f>INDEX(SexoPopPobres!$H$2:$M$11,MATCH(Resumen!J$21,SexoPopPobres!$T$2:$T$11,0),MATCH(Resumen!$B27,SexoPopPobres!$H$1:$M$1,0))/1000</f>
        <v>5441.7759999999998</v>
      </c>
      <c r="K27" s="3">
        <f>INDEX(SexoPopPobres!$H$2:$M$11,MATCH(Resumen!K$21,SexoPopPobres!$T$2:$T$11,0),MATCH(Resumen!$B27,SexoPopPobres!$H$1:$M$1,0))/1000</f>
        <v>4862.5569999999998</v>
      </c>
      <c r="L27" s="3">
        <f>INDEX(SexoPopPobres!$H$2:$M$11,MATCH(Resumen!L$21,SexoPopPobres!$T$2:$T$11,0),MATCH(Resumen!$B27,SexoPopPobres!$H$1:$M$1,0))/1000</f>
        <v>4458.0550000000003</v>
      </c>
      <c r="M27" s="6">
        <f>INDEX(SexoPopPobres!$H$2:$M$11,MATCH(Resumen!M$21,SexoPopPobres!$T$2:$T$11,0),MATCH(Resumen!$B27,SexoPopPobres!$H$1:$M$1,0))/1000</f>
        <v>3716.2550000000001</v>
      </c>
      <c r="N27" s="3">
        <f>INDEX(SexoPopNoPobres!$H$2:$M$11,MATCH(Resumen!N$21,SexoPopNoPobres!$T$2:$T$11,0),MATCH(Resumen!$B27,SexoPopNoPobres!$H$1:$M$1,0))/1000</f>
        <v>1405.5530000000001</v>
      </c>
      <c r="O27" s="3">
        <f>INDEX(SexoPopNoPobres!$H$2:$M$11,MATCH(Resumen!O$21,SexoPopNoPobres!$T$2:$T$11,0),MATCH(Resumen!$B27,SexoPopNoPobres!$H$1:$M$1,0))/1000</f>
        <v>1408.5809999999999</v>
      </c>
      <c r="P27" s="3">
        <f>INDEX(SexoPopNoPobres!$H$2:$M$11,MATCH(Resumen!P$21,SexoPopNoPobres!$T$2:$T$11,0),MATCH(Resumen!$B27,SexoPopNoPobres!$H$1:$M$1,0))/1000</f>
        <v>1150.8019999999999</v>
      </c>
      <c r="Q27" s="3">
        <f>INDEX(SexoPopNoPobres!$H$2:$M$11,MATCH(Resumen!Q$21,SexoPopNoPobres!$T$2:$T$11,0),MATCH(Resumen!$B27,SexoPopNoPobres!$H$1:$M$1,0))/1000</f>
        <v>1492.204</v>
      </c>
      <c r="R27" s="13">
        <f>INDEX(SexoPopNoPobres!$H$2:$M$11,MATCH(Resumen!R$21,SexoPopNoPobres!$T$2:$T$11,0),MATCH(Resumen!$B27,SexoPopNoPobres!$H$1:$M$1,0))/1000</f>
        <v>1680.0889999999999</v>
      </c>
      <c r="S27" s="3">
        <f>INDEX(SexoPopExt!$H$2:$M$11,MATCH(Resumen!S$21,SexoPopExt!$T$2:$T$11,0),MATCH(Resumen!$B27,SexoPopExt!$H$1:$M$1,0))/1000</f>
        <v>2311.5749999999998</v>
      </c>
      <c r="T27" s="3">
        <f>INDEX(SexoPopExt!$H$2:$M$11,MATCH(Resumen!T$21,SexoPopExt!$T$2:$T$11,0),MATCH(Resumen!$B27,SexoPopExt!$H$1:$M$1,0))/1000</f>
        <v>2121.6669999999999</v>
      </c>
      <c r="U27" s="3">
        <f>INDEX(SexoPopExt!$H$2:$M$11,MATCH(Resumen!U$21,SexoPopExt!$T$2:$T$11,0),MATCH(Resumen!$B27,SexoPopExt!$H$1:$M$1,0))/1000</f>
        <v>2125.375</v>
      </c>
      <c r="V27" s="3">
        <f>INDEX(SexoPopExt!$H$2:$M$11,MATCH(Resumen!V$21,SexoPopExt!$T$2:$T$11,0),MATCH(Resumen!$B27,SexoPopExt!$H$1:$M$1,0))/1000</f>
        <v>1885.9179999999999</v>
      </c>
      <c r="W27" s="13">
        <f>INDEX(SexoPopExt!$H$2:$M$11,MATCH(Resumen!W$21,SexoPopExt!$T$2:$T$11,0),MATCH(Resumen!$B27,SexoPopExt!$H$1:$M$1,0))/1000</f>
        <v>1548.9839999999999</v>
      </c>
    </row>
    <row r="28" spans="2:23" x14ac:dyDescent="0.25">
      <c r="B28" s="1" t="s">
        <v>4</v>
      </c>
      <c r="C28" s="12" t="s">
        <v>22</v>
      </c>
      <c r="D28" s="7">
        <f>INDEX(SexoPop!$H$2:$M$11,MATCH(Resumen!D$21,SexoPop!$T$2:$T$11,0),MATCH(Resumen!$B28,SexoPop!$H$1:$M$1,0))/1000</f>
        <v>11818.120999999999</v>
      </c>
      <c r="E28" s="3">
        <f>INDEX(SexoPop!$H$2:$M$11,MATCH(Resumen!E$21,SexoPop!$T$2:$T$11,0),MATCH(Resumen!$B28,SexoPop!$H$1:$M$1,0))/1000</f>
        <v>12346.120999999999</v>
      </c>
      <c r="F28" s="3">
        <f>INDEX(SexoPop!$H$2:$M$11,MATCH(Resumen!F$21,SexoPop!$T$2:$T$11,0),MATCH(Resumen!$B28,SexoPop!$H$1:$M$1,0))/1000</f>
        <v>11579.445</v>
      </c>
      <c r="G28" s="3">
        <f>INDEX(SexoPop!$H$2:$M$11,MATCH(Resumen!G$21,SexoPop!$T$2:$T$11,0),MATCH(Resumen!$B28,SexoPop!$H$1:$M$1,0))/1000</f>
        <v>11770.54</v>
      </c>
      <c r="H28" s="6">
        <f>INDEX(SexoPop!$H$2:$M$11,MATCH(Resumen!H$21,SexoPop!$T$2:$T$11,0),MATCH(Resumen!$B28,SexoPop!$H$1:$M$1,0))/1000</f>
        <v>9493.3359999999993</v>
      </c>
      <c r="I28" s="7">
        <f>INDEX(SexoPopPobres!$H$2:$M$11,MATCH(Resumen!I$21,SexoPopPobres!$T$2:$T$11,0),MATCH(Resumen!$B28,SexoPopPobres!$H$1:$M$1,0))/1000</f>
        <v>9138.7909999999993</v>
      </c>
      <c r="J28" s="3">
        <f>INDEX(SexoPopPobres!$H$2:$M$11,MATCH(Resumen!J$21,SexoPopPobres!$T$2:$T$11,0),MATCH(Resumen!$B28,SexoPopPobres!$H$1:$M$1,0))/1000</f>
        <v>9359.3989999999994</v>
      </c>
      <c r="K28" s="3">
        <f>INDEX(SexoPopPobres!$H$2:$M$11,MATCH(Resumen!K$21,SexoPopPobres!$T$2:$T$11,0),MATCH(Resumen!$B28,SexoPopPobres!$H$1:$M$1,0))/1000</f>
        <v>8818.4879999999994</v>
      </c>
      <c r="L28" s="3">
        <f>INDEX(SexoPopPobres!$H$2:$M$11,MATCH(Resumen!L$21,SexoPopPobres!$T$2:$T$11,0),MATCH(Resumen!$B28,SexoPopPobres!$H$1:$M$1,0))/1000</f>
        <v>8079.799</v>
      </c>
      <c r="M28" s="6">
        <f>INDEX(SexoPopPobres!$H$2:$M$11,MATCH(Resumen!M$21,SexoPopPobres!$T$2:$T$11,0),MATCH(Resumen!$B28,SexoPopPobres!$H$1:$M$1,0))/1000</f>
        <v>6277.8130000000001</v>
      </c>
      <c r="N28" s="3">
        <f>INDEX(SexoPopNoPobres!$H$2:$M$11,MATCH(Resumen!N$21,SexoPopNoPobres!$T$2:$T$11,0),MATCH(Resumen!$B28,SexoPopNoPobres!$H$1:$M$1,0))/1000</f>
        <v>2679.33</v>
      </c>
      <c r="O28" s="3">
        <f>INDEX(SexoPopNoPobres!$H$2:$M$11,MATCH(Resumen!O$21,SexoPopNoPobres!$T$2:$T$11,0),MATCH(Resumen!$B28,SexoPopNoPobres!$H$1:$M$1,0))/1000</f>
        <v>2986.7220000000002</v>
      </c>
      <c r="P28" s="3">
        <f>INDEX(SexoPopNoPobres!$H$2:$M$11,MATCH(Resumen!P$21,SexoPopNoPobres!$T$2:$T$11,0),MATCH(Resumen!$B28,SexoPopNoPobres!$H$1:$M$1,0))/1000</f>
        <v>2760.9569999999999</v>
      </c>
      <c r="Q28" s="3">
        <f>INDEX(SexoPopNoPobres!$H$2:$M$11,MATCH(Resumen!Q$21,SexoPopNoPobres!$T$2:$T$11,0),MATCH(Resumen!$B28,SexoPopNoPobres!$H$1:$M$1,0))/1000</f>
        <v>3690.741</v>
      </c>
      <c r="R28" s="13">
        <f>INDEX(SexoPopNoPobres!$H$2:$M$11,MATCH(Resumen!R$21,SexoPopNoPobres!$T$2:$T$11,0),MATCH(Resumen!$B28,SexoPopNoPobres!$H$1:$M$1,0))/1000</f>
        <v>3215.5230000000001</v>
      </c>
      <c r="S28" s="3">
        <f>INDEX(SexoPopExt!$H$2:$M$11,MATCH(Resumen!S$21,SexoPopExt!$T$2:$T$11,0),MATCH(Resumen!$B28,SexoPopExt!$H$1:$M$1,0))/1000</f>
        <v>3394.1959999999999</v>
      </c>
      <c r="T28" s="3">
        <f>INDEX(SexoPopExt!$H$2:$M$11,MATCH(Resumen!T$21,SexoPopExt!$T$2:$T$11,0),MATCH(Resumen!$B28,SexoPopExt!$H$1:$M$1,0))/1000</f>
        <v>3447.0619999999999</v>
      </c>
      <c r="U28" s="3">
        <f>INDEX(SexoPopExt!$H$2:$M$11,MATCH(Resumen!U$21,SexoPopExt!$T$2:$T$11,0),MATCH(Resumen!$B28,SexoPopExt!$H$1:$M$1,0))/1000</f>
        <v>3510.4409999999998</v>
      </c>
      <c r="V28" s="3">
        <f>INDEX(SexoPopExt!$H$2:$M$11,MATCH(Resumen!V$21,SexoPopExt!$T$2:$T$11,0),MATCH(Resumen!$B28,SexoPopExt!$H$1:$M$1,0))/1000</f>
        <v>3226.0909999999999</v>
      </c>
      <c r="W28" s="13">
        <f>INDEX(SexoPopExt!$H$2:$M$11,MATCH(Resumen!W$21,SexoPopExt!$T$2:$T$11,0),MATCH(Resumen!$B28,SexoPopExt!$H$1:$M$1,0))/1000</f>
        <v>2471.739</v>
      </c>
    </row>
    <row r="29" spans="2:23" ht="15.75" thickBot="1" x14ac:dyDescent="0.3">
      <c r="B29" s="1" t="s">
        <v>3</v>
      </c>
      <c r="C29" s="15" t="s">
        <v>23</v>
      </c>
      <c r="D29" s="18">
        <f>INDEX(SexoPop!$H$2:$M$11,MATCH(Resumen!D$21,SexoPop!$T$2:$T$11,0),MATCH(Resumen!$B29,SexoPop!$H$1:$M$1,0))/1000</f>
        <v>13703.365</v>
      </c>
      <c r="E29" s="16">
        <f>INDEX(SexoPop!$H$2:$M$11,MATCH(Resumen!E$21,SexoPop!$T$2:$T$11,0),MATCH(Resumen!$B29,SexoPop!$H$1:$M$1,0))/1000</f>
        <v>14112.583000000001</v>
      </c>
      <c r="F29" s="16">
        <f>INDEX(SexoPop!$H$2:$M$11,MATCH(Resumen!F$21,SexoPop!$T$2:$T$11,0),MATCH(Resumen!$B29,SexoPop!$H$1:$M$1,0))/1000</f>
        <v>14737.3</v>
      </c>
      <c r="G29" s="16">
        <f>INDEX(SexoPop!$H$2:$M$11,MATCH(Resumen!G$21,SexoPop!$T$2:$T$11,0),MATCH(Resumen!$B29,SexoPop!$H$1:$M$1,0))/1000</f>
        <v>12238.607</v>
      </c>
      <c r="H29" s="17">
        <f>INDEX(SexoPop!$H$2:$M$11,MATCH(Resumen!H$21,SexoPop!$T$2:$T$11,0),MATCH(Resumen!$B29,SexoPop!$H$1:$M$1,0))/1000</f>
        <v>9810.982</v>
      </c>
      <c r="I29" s="18">
        <f>INDEX(SexoPopPobres!$H$2:$M$11,MATCH(Resumen!I$21,SexoPopPobres!$T$2:$T$11,0),MATCH(Resumen!$B29,SexoPopPobres!$H$1:$M$1,0))/1000</f>
        <v>9836.482</v>
      </c>
      <c r="J29" s="16">
        <f>INDEX(SexoPopPobres!$H$2:$M$11,MATCH(Resumen!J$21,SexoPopPobres!$T$2:$T$11,0),MATCH(Resumen!$B29,SexoPopPobres!$H$1:$M$1,0))/1000</f>
        <v>9975.0280000000002</v>
      </c>
      <c r="K29" s="16">
        <f>INDEX(SexoPopPobres!$H$2:$M$11,MATCH(Resumen!K$21,SexoPopPobres!$T$2:$T$11,0),MATCH(Resumen!$B29,SexoPopPobres!$H$1:$M$1,0))/1000</f>
        <v>11024.59</v>
      </c>
      <c r="L29" s="16">
        <f>INDEX(SexoPopPobres!$H$2:$M$11,MATCH(Resumen!L$21,SexoPopPobres!$T$2:$T$11,0),MATCH(Resumen!$B29,SexoPopPobres!$H$1:$M$1,0))/1000</f>
        <v>8060.2049999999999</v>
      </c>
      <c r="M29" s="17">
        <f>INDEX(SexoPopPobres!$H$2:$M$11,MATCH(Resumen!M$21,SexoPopPobres!$T$2:$T$11,0),MATCH(Resumen!$B29,SexoPopPobres!$H$1:$M$1,0))/1000</f>
        <v>5729.741</v>
      </c>
      <c r="N29" s="16">
        <f>INDEX(SexoPopNoPobres!$H$2:$M$11,MATCH(Resumen!N$21,SexoPopNoPobres!$T$2:$T$11,0),MATCH(Resumen!$B29,SexoPopNoPobres!$H$1:$M$1,0))/1000</f>
        <v>3866.8829999999998</v>
      </c>
      <c r="O29" s="16">
        <f>INDEX(SexoPopNoPobres!$H$2:$M$11,MATCH(Resumen!O$21,SexoPopNoPobres!$T$2:$T$11,0),MATCH(Resumen!$B29,SexoPopNoPobres!$H$1:$M$1,0))/1000</f>
        <v>4137.5550000000003</v>
      </c>
      <c r="P29" s="16">
        <f>INDEX(SexoPopNoPobres!$H$2:$M$11,MATCH(Resumen!P$21,SexoPopNoPobres!$T$2:$T$11,0),MATCH(Resumen!$B29,SexoPopNoPobres!$H$1:$M$1,0))/1000</f>
        <v>3712.71</v>
      </c>
      <c r="Q29" s="16">
        <f>INDEX(SexoPopNoPobres!$H$2:$M$11,MATCH(Resumen!Q$21,SexoPopNoPobres!$T$2:$T$11,0),MATCH(Resumen!$B29,SexoPopNoPobres!$H$1:$M$1,0))/1000</f>
        <v>4178.402</v>
      </c>
      <c r="R29" s="19">
        <f>INDEX(SexoPopNoPobres!$H$2:$M$11,MATCH(Resumen!R$21,SexoPopNoPobres!$T$2:$T$11,0),MATCH(Resumen!$B29,SexoPopNoPobres!$H$1:$M$1,0))/1000</f>
        <v>4081.241</v>
      </c>
      <c r="S29" s="16">
        <f>INDEX(SexoPopExt!$H$2:$M$11,MATCH(Resumen!S$21,SexoPopExt!$T$2:$T$11,0),MATCH(Resumen!$B29,SexoPopExt!$H$1:$M$1,0))/1000</f>
        <v>2674.3580000000002</v>
      </c>
      <c r="T29" s="16">
        <f>INDEX(SexoPopExt!$H$2:$M$11,MATCH(Resumen!T$21,SexoPopExt!$T$2:$T$11,0),MATCH(Resumen!$B29,SexoPopExt!$H$1:$M$1,0))/1000</f>
        <v>2778.3040000000001</v>
      </c>
      <c r="U29" s="16">
        <f>INDEX(SexoPopExt!$H$2:$M$11,MATCH(Resumen!U$21,SexoPopExt!$T$2:$T$11,0),MATCH(Resumen!$B29,SexoPopExt!$H$1:$M$1,0))/1000</f>
        <v>3392.415</v>
      </c>
      <c r="V29" s="16">
        <f>INDEX(SexoPopExt!$H$2:$M$11,MATCH(Resumen!V$21,SexoPopExt!$T$2:$T$11,0),MATCH(Resumen!$B29,SexoPopExt!$H$1:$M$1,0))/1000</f>
        <v>2432.5709999999999</v>
      </c>
      <c r="W29" s="19">
        <f>INDEX(SexoPopExt!$H$2:$M$11,MATCH(Resumen!W$21,SexoPopExt!$T$2:$T$11,0),MATCH(Resumen!$B29,SexoPopExt!$H$1:$M$1,0))/1000</f>
        <v>1815.0809999999999</v>
      </c>
    </row>
    <row r="30" spans="2:23" x14ac:dyDescent="0.25">
      <c r="B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ht="15.75" thickBot="1" x14ac:dyDescent="0.3">
      <c r="C31" s="21" t="s">
        <v>34</v>
      </c>
      <c r="D31">
        <f>VALUE(CONCATENATE(D33,$B$32))</f>
        <v>20161</v>
      </c>
      <c r="E31">
        <f t="shared" ref="E31:R31" si="3">VALUE(CONCATENATE(E33,$B$32))</f>
        <v>20181</v>
      </c>
      <c r="F31">
        <f t="shared" si="3"/>
        <v>20201</v>
      </c>
      <c r="G31">
        <f t="shared" si="3"/>
        <v>20221</v>
      </c>
      <c r="H31">
        <f t="shared" si="3"/>
        <v>20241</v>
      </c>
      <c r="I31">
        <f t="shared" si="3"/>
        <v>20161</v>
      </c>
      <c r="J31">
        <f t="shared" si="3"/>
        <v>20181</v>
      </c>
      <c r="K31">
        <f t="shared" si="3"/>
        <v>20201</v>
      </c>
      <c r="L31">
        <f t="shared" si="3"/>
        <v>20221</v>
      </c>
      <c r="M31">
        <f t="shared" si="3"/>
        <v>20241</v>
      </c>
      <c r="N31">
        <f t="shared" si="3"/>
        <v>20161</v>
      </c>
      <c r="O31">
        <f t="shared" si="3"/>
        <v>20181</v>
      </c>
      <c r="P31">
        <f t="shared" si="3"/>
        <v>20201</v>
      </c>
      <c r="Q31">
        <f t="shared" si="3"/>
        <v>20221</v>
      </c>
      <c r="R31">
        <f t="shared" si="3"/>
        <v>20241</v>
      </c>
      <c r="S31">
        <f t="shared" ref="S31:W31" si="4">VALUE(CONCATENATE(S33,$B$32))</f>
        <v>20161</v>
      </c>
      <c r="T31">
        <f t="shared" si="4"/>
        <v>20181</v>
      </c>
      <c r="U31">
        <f t="shared" si="4"/>
        <v>20201</v>
      </c>
      <c r="V31">
        <f t="shared" si="4"/>
        <v>20221</v>
      </c>
      <c r="W31">
        <f t="shared" si="4"/>
        <v>20241</v>
      </c>
    </row>
    <row r="32" spans="2:23" x14ac:dyDescent="0.25">
      <c r="B32">
        <v>1</v>
      </c>
      <c r="C32" s="40" t="s">
        <v>27</v>
      </c>
      <c r="D32" s="42" t="s">
        <v>24</v>
      </c>
      <c r="E32" s="43"/>
      <c r="F32" s="43"/>
      <c r="G32" s="43"/>
      <c r="H32" s="44"/>
      <c r="I32" s="45" t="s">
        <v>25</v>
      </c>
      <c r="J32" s="46"/>
      <c r="K32" s="46"/>
      <c r="L32" s="46"/>
      <c r="M32" s="47"/>
      <c r="N32" s="48" t="s">
        <v>26</v>
      </c>
      <c r="O32" s="48"/>
      <c r="P32" s="48"/>
      <c r="Q32" s="48"/>
      <c r="R32" s="49"/>
      <c r="S32" s="38" t="s">
        <v>53</v>
      </c>
      <c r="T32" s="38"/>
      <c r="U32" s="38"/>
      <c r="V32" s="38"/>
      <c r="W32" s="39"/>
    </row>
    <row r="33" spans="2:23" x14ac:dyDescent="0.25">
      <c r="C33" s="41"/>
      <c r="D33" s="10">
        <v>2016</v>
      </c>
      <c r="E33" s="8">
        <v>2018</v>
      </c>
      <c r="F33" s="8">
        <v>2020</v>
      </c>
      <c r="G33" s="8">
        <v>2022</v>
      </c>
      <c r="H33" s="9">
        <v>2024</v>
      </c>
      <c r="I33" s="10">
        <v>2016</v>
      </c>
      <c r="J33" s="8">
        <v>2018</v>
      </c>
      <c r="K33" s="8">
        <v>2020</v>
      </c>
      <c r="L33" s="8">
        <v>2022</v>
      </c>
      <c r="M33" s="9">
        <v>2024</v>
      </c>
      <c r="N33" s="8">
        <v>2016</v>
      </c>
      <c r="O33" s="8">
        <v>2018</v>
      </c>
      <c r="P33" s="8">
        <v>2020</v>
      </c>
      <c r="Q33" s="8">
        <v>2022</v>
      </c>
      <c r="R33" s="11">
        <v>2024</v>
      </c>
      <c r="S33" s="8">
        <v>2016</v>
      </c>
      <c r="T33" s="8">
        <v>2018</v>
      </c>
      <c r="U33" s="8">
        <v>2020</v>
      </c>
      <c r="V33" s="8">
        <v>2022</v>
      </c>
      <c r="W33" s="11">
        <v>2024</v>
      </c>
    </row>
    <row r="34" spans="2:23" x14ac:dyDescent="0.25">
      <c r="B34" s="1" t="s">
        <v>8</v>
      </c>
      <c r="C34" s="12" t="s">
        <v>18</v>
      </c>
      <c r="D34" s="7">
        <f>INDEX(SexoPop!$H$2:$M$11,MATCH(Resumen!D$31,SexoPop!$T$2:$T$11,0),MATCH(Resumen!$B34,SexoPop!$H$1:$M$1,0))/1000</f>
        <v>10489.89</v>
      </c>
      <c r="E34" s="3">
        <f>INDEX(SexoPop!$H$2:$M$11,MATCH(Resumen!E$31,SexoPop!$T$2:$T$11,0),MATCH(Resumen!$B34,SexoPop!$H$1:$M$1,0))/1000</f>
        <v>11131.45</v>
      </c>
      <c r="F34" s="3">
        <f>INDEX(SexoPop!$H$2:$M$11,MATCH(Resumen!F$31,SexoPop!$T$2:$T$11,0),MATCH(Resumen!$B34,SexoPop!$H$1:$M$1,0))/1000</f>
        <v>11753.395</v>
      </c>
      <c r="G34" s="3">
        <f>INDEX(SexoPop!$H$2:$M$11,MATCH(Resumen!G$31,SexoPop!$T$2:$T$11,0),MATCH(Resumen!$B34,SexoPop!$H$1:$M$1,0))/1000</f>
        <v>11907.937</v>
      </c>
      <c r="H34" s="6">
        <f>INDEX(SexoPop!$H$2:$M$11,MATCH(Resumen!H$31,SexoPop!$T$2:$T$11,0),MATCH(Resumen!$B34,SexoPop!$H$1:$M$1,0))/1000</f>
        <v>11667.936</v>
      </c>
      <c r="I34" s="7">
        <f>INDEX(SexoPopPobres!$H$2:$M$11,MATCH(Resumen!I$31,SexoPopPobres!$T$2:$T$11,0),MATCH(Resumen!$B34,SexoPopPobres!$H$1:$M$1,0))/1000</f>
        <v>6912.1880000000001</v>
      </c>
      <c r="J34" s="3">
        <f>INDEX(SexoPopPobres!$H$2:$M$11,MATCH(Resumen!J$31,SexoPopPobres!$T$2:$T$11,0),MATCH(Resumen!$B34,SexoPopPobres!$H$1:$M$1,0))/1000</f>
        <v>7079.7560000000003</v>
      </c>
      <c r="K34" s="3">
        <f>INDEX(SexoPopPobres!$H$2:$M$11,MATCH(Resumen!K$31,SexoPopPobres!$T$2:$T$11,0),MATCH(Resumen!$B34,SexoPopPobres!$H$1:$M$1,0))/1000</f>
        <v>7604.4709999999995</v>
      </c>
      <c r="L34" s="3">
        <f>INDEX(SexoPopPobres!$H$2:$M$11,MATCH(Resumen!L$31,SexoPopPobres!$T$2:$T$11,0),MATCH(Resumen!$B34,SexoPopPobres!$H$1:$M$1,0))/1000</f>
        <v>6594.6090000000004</v>
      </c>
      <c r="M34" s="6">
        <f>INDEX(SexoPopPobres!$H$2:$M$11,MATCH(Resumen!M$31,SexoPopPobres!$T$2:$T$11,0),MATCH(Resumen!$B34,SexoPopPobres!$H$1:$M$1,0))/1000</f>
        <v>5489.5460000000003</v>
      </c>
      <c r="N34" s="3">
        <f>INDEX(SexoPopNoPobres!$H$2:$M$11,MATCH(Resumen!N$31,SexoPopNoPobres!$T$2:$T$11,0),MATCH(Resumen!$B34,SexoPopNoPobres!$H$1:$M$1,0))/1000</f>
        <v>3577.7020000000002</v>
      </c>
      <c r="O34" s="3">
        <f>INDEX(SexoPopNoPobres!$H$2:$M$11,MATCH(Resumen!O$31,SexoPopNoPobres!$T$2:$T$11,0),MATCH(Resumen!$B34,SexoPopNoPobres!$H$1:$M$1,0))/1000</f>
        <v>4051.694</v>
      </c>
      <c r="P34" s="3">
        <f>INDEX(SexoPopNoPobres!$H$2:$M$11,MATCH(Resumen!P$31,SexoPopNoPobres!$T$2:$T$11,0),MATCH(Resumen!$B34,SexoPopNoPobres!$H$1:$M$1,0))/1000</f>
        <v>4148.924</v>
      </c>
      <c r="Q34" s="3">
        <f>INDEX(SexoPopNoPobres!$H$2:$M$11,MATCH(Resumen!Q$31,SexoPopNoPobres!$T$2:$T$11,0),MATCH(Resumen!$B34,SexoPopNoPobres!$H$1:$M$1,0))/1000</f>
        <v>5313.3280000000004</v>
      </c>
      <c r="R34" s="13">
        <f>INDEX(SexoPopNoPobres!$H$2:$M$11,MATCH(Resumen!R$31,SexoPopNoPobres!$T$2:$T$11,0),MATCH(Resumen!$B34,SexoPopNoPobres!$H$1:$M$1,0))/1000</f>
        <v>6178.39</v>
      </c>
      <c r="S34" s="3">
        <f>INDEX(SexoPopExt!$H$2:$M$11,MATCH(Resumen!S$31,SexoPopExt!$T$2:$T$11,0),MATCH(Resumen!$B34,SexoPopExt!$H$1:$M$1,0))/1000</f>
        <v>2055.2269999999999</v>
      </c>
      <c r="T34" s="3">
        <f>INDEX(SexoPopExt!$H$2:$M$11,MATCH(Resumen!T$31,SexoPopExt!$T$2:$T$11,0),MATCH(Resumen!$B34,SexoPopExt!$H$1:$M$1,0))/1000</f>
        <v>2087.52</v>
      </c>
      <c r="U34" s="3">
        <f>INDEX(SexoPopExt!$H$2:$M$11,MATCH(Resumen!U$31,SexoPopExt!$T$2:$T$11,0),MATCH(Resumen!$B34,SexoPopExt!$H$1:$M$1,0))/1000</f>
        <v>2382.422</v>
      </c>
      <c r="V34" s="3">
        <f>INDEX(SexoPopExt!$H$2:$M$11,MATCH(Resumen!V$31,SexoPopExt!$T$2:$T$11,0),MATCH(Resumen!$B34,SexoPopExt!$H$1:$M$1,0))/1000</f>
        <v>1905.662</v>
      </c>
      <c r="W34" s="13">
        <f>INDEX(SexoPopExt!$H$2:$M$11,MATCH(Resumen!W$31,SexoPopExt!$T$2:$T$11,0),MATCH(Resumen!$B34,SexoPopExt!$H$1:$M$1,0))/1000</f>
        <v>1524.009</v>
      </c>
    </row>
    <row r="35" spans="2:23" x14ac:dyDescent="0.25">
      <c r="B35" s="1" t="s">
        <v>7</v>
      </c>
      <c r="C35" s="12" t="s">
        <v>19</v>
      </c>
      <c r="D35" s="7">
        <f>INDEX(SexoPop!$H$2:$M$11,MATCH(Resumen!D$31,SexoPop!$T$2:$T$11,0),MATCH(Resumen!$B35,SexoPop!$H$1:$M$1,0))/1000</f>
        <v>10450.592000000001</v>
      </c>
      <c r="E35" s="3">
        <f>INDEX(SexoPop!$H$2:$M$11,MATCH(Resumen!E$31,SexoPop!$T$2:$T$11,0),MATCH(Resumen!$B35,SexoPop!$H$1:$M$1,0))/1000</f>
        <v>11099.535</v>
      </c>
      <c r="F35" s="3">
        <f>INDEX(SexoPop!$H$2:$M$11,MATCH(Resumen!F$31,SexoPop!$T$2:$T$11,0),MATCH(Resumen!$B35,SexoPop!$H$1:$M$1,0))/1000</f>
        <v>18702.100999999999</v>
      </c>
      <c r="G35" s="3">
        <f>INDEX(SexoPop!$H$2:$M$11,MATCH(Resumen!G$31,SexoPop!$T$2:$T$11,0),MATCH(Resumen!$B35,SexoPop!$H$1:$M$1,0))/1000</f>
        <v>25236.914000000001</v>
      </c>
      <c r="H35" s="6">
        <f>INDEX(SexoPop!$H$2:$M$11,MATCH(Resumen!H$31,SexoPop!$T$2:$T$11,0),MATCH(Resumen!$B35,SexoPop!$H$1:$M$1,0))/1000</f>
        <v>22202.981</v>
      </c>
      <c r="I35" s="7">
        <f>INDEX(SexoPopPobres!$H$2:$M$11,MATCH(Resumen!I$31,SexoPopPobres!$T$2:$T$11,0),MATCH(Resumen!$B35,SexoPopPobres!$H$1:$M$1,0))/1000</f>
        <v>5598.4309999999996</v>
      </c>
      <c r="J35" s="3">
        <f>INDEX(SexoPopPobres!$H$2:$M$11,MATCH(Resumen!J$31,SexoPopPobres!$T$2:$T$11,0),MATCH(Resumen!$B35,SexoPopPobres!$H$1:$M$1,0))/1000</f>
        <v>5710.241</v>
      </c>
      <c r="K35" s="3">
        <f>INDEX(SexoPopPobres!$H$2:$M$11,MATCH(Resumen!K$31,SexoPopPobres!$T$2:$T$11,0),MATCH(Resumen!$B35,SexoPopPobres!$H$1:$M$1,0))/1000</f>
        <v>11870.199000000001</v>
      </c>
      <c r="L35" s="3">
        <f>INDEX(SexoPopPobres!$H$2:$M$11,MATCH(Resumen!L$31,SexoPopPobres!$T$2:$T$11,0),MATCH(Resumen!$B35,SexoPopPobres!$H$1:$M$1,0))/1000</f>
        <v>14357.69</v>
      </c>
      <c r="M35" s="6">
        <f>INDEX(SexoPopPobres!$H$2:$M$11,MATCH(Resumen!M$31,SexoPopPobres!$T$2:$T$11,0),MATCH(Resumen!$B35,SexoPopPobres!$H$1:$M$1,0))/1000</f>
        <v>10896.045</v>
      </c>
      <c r="N35" s="3">
        <f>INDEX(SexoPopNoPobres!$H$2:$M$11,MATCH(Resumen!N$31,SexoPopNoPobres!$T$2:$T$11,0),MATCH(Resumen!$B35,SexoPopNoPobres!$H$1:$M$1,0))/1000</f>
        <v>4852.1610000000001</v>
      </c>
      <c r="O35" s="3">
        <f>INDEX(SexoPopNoPobres!$H$2:$M$11,MATCH(Resumen!O$31,SexoPopNoPobres!$T$2:$T$11,0),MATCH(Resumen!$B35,SexoPopNoPobres!$H$1:$M$1,0))/1000</f>
        <v>5389.2939999999999</v>
      </c>
      <c r="P35" s="3">
        <f>INDEX(SexoPopNoPobres!$H$2:$M$11,MATCH(Resumen!P$31,SexoPopNoPobres!$T$2:$T$11,0),MATCH(Resumen!$B35,SexoPopNoPobres!$H$1:$M$1,0))/1000</f>
        <v>6831.902</v>
      </c>
      <c r="Q35" s="3">
        <f>INDEX(SexoPopNoPobres!$H$2:$M$11,MATCH(Resumen!Q$31,SexoPopNoPobres!$T$2:$T$11,0),MATCH(Resumen!$B35,SexoPopNoPobres!$H$1:$M$1,0))/1000</f>
        <v>10879.224</v>
      </c>
      <c r="R35" s="13">
        <f>INDEX(SexoPopNoPobres!$H$2:$M$11,MATCH(Resumen!R$31,SexoPopNoPobres!$T$2:$T$11,0),MATCH(Resumen!$B35,SexoPopNoPobres!$H$1:$M$1,0))/1000</f>
        <v>11306.936</v>
      </c>
      <c r="S35" s="3">
        <f>INDEX(SexoPopExt!$H$2:$M$11,MATCH(Resumen!S$31,SexoPopExt!$T$2:$T$11,0),MATCH(Resumen!$B35,SexoPopExt!$H$1:$M$1,0))/1000</f>
        <v>1240.829</v>
      </c>
      <c r="T35" s="3">
        <f>INDEX(SexoPopExt!$H$2:$M$11,MATCH(Resumen!T$31,SexoPopExt!$T$2:$T$11,0),MATCH(Resumen!$B35,SexoPopExt!$H$1:$M$1,0))/1000</f>
        <v>1233.8230000000001</v>
      </c>
      <c r="U35" s="3">
        <f>INDEX(SexoPopExt!$H$2:$M$11,MATCH(Resumen!U$31,SexoPopExt!$T$2:$T$11,0),MATCH(Resumen!$B35,SexoPopExt!$H$1:$M$1,0))/1000</f>
        <v>3167.1120000000001</v>
      </c>
      <c r="V35" s="3">
        <f>INDEX(SexoPopExt!$H$2:$M$11,MATCH(Resumen!V$31,SexoPopExt!$T$2:$T$11,0),MATCH(Resumen!$B35,SexoPopExt!$H$1:$M$1,0))/1000</f>
        <v>3583.7849999999999</v>
      </c>
      <c r="W35" s="13">
        <f>INDEX(SexoPopExt!$H$2:$M$11,MATCH(Resumen!W$31,SexoPopExt!$T$2:$T$11,0),MATCH(Resumen!$B35,SexoPopExt!$H$1:$M$1,0))/1000</f>
        <v>2471.491</v>
      </c>
    </row>
    <row r="36" spans="2:23" x14ac:dyDescent="0.25">
      <c r="B36" s="1" t="s">
        <v>6</v>
      </c>
      <c r="C36" s="12" t="s">
        <v>20</v>
      </c>
      <c r="D36" s="7">
        <f>INDEX(SexoPop!$H$2:$M$11,MATCH(Resumen!D$31,SexoPop!$T$2:$T$11,0),MATCH(Resumen!$B36,SexoPop!$H$1:$M$1,0))/1000</f>
        <v>32042.133000000002</v>
      </c>
      <c r="E36" s="3">
        <f>INDEX(SexoPop!$H$2:$M$11,MATCH(Resumen!E$31,SexoPop!$T$2:$T$11,0),MATCH(Resumen!$B36,SexoPop!$H$1:$M$1,0))/1000</f>
        <v>32644.999</v>
      </c>
      <c r="F36" s="3">
        <f>INDEX(SexoPop!$H$2:$M$11,MATCH(Resumen!F$31,SexoPop!$T$2:$T$11,0),MATCH(Resumen!$B36,SexoPop!$H$1:$M$1,0))/1000</f>
        <v>32634.227999999999</v>
      </c>
      <c r="G36" s="3">
        <f>INDEX(SexoPop!$H$2:$M$11,MATCH(Resumen!G$31,SexoPop!$T$2:$T$11,0),MATCH(Resumen!$B36,SexoPop!$H$1:$M$1,0))/1000</f>
        <v>31703.510999999999</v>
      </c>
      <c r="H36" s="6">
        <f>INDEX(SexoPop!$H$2:$M$11,MATCH(Resumen!H$31,SexoPop!$T$2:$T$11,0),MATCH(Resumen!$B36,SexoPop!$H$1:$M$1,0))/1000</f>
        <v>30653.289000000001</v>
      </c>
      <c r="I36" s="7">
        <f>INDEX(SexoPopPobres!$H$2:$M$11,MATCH(Resumen!I$31,SexoPopPobres!$T$2:$T$11,0),MATCH(Resumen!$B36,SexoPopPobres!$H$1:$M$1,0))/1000</f>
        <v>21150.034</v>
      </c>
      <c r="J36" s="3">
        <f>INDEX(SexoPopPobres!$H$2:$M$11,MATCH(Resumen!J$31,SexoPopPobres!$T$2:$T$11,0),MATCH(Resumen!$B36,SexoPopPobres!$H$1:$M$1,0))/1000</f>
        <v>20722.134999999998</v>
      </c>
      <c r="K36" s="3">
        <f>INDEX(SexoPopPobres!$H$2:$M$11,MATCH(Resumen!K$31,SexoPopPobres!$T$2:$T$11,0),MATCH(Resumen!$B36,SexoPopPobres!$H$1:$M$1,0))/1000</f>
        <v>21936.925999999999</v>
      </c>
      <c r="L36" s="3">
        <f>INDEX(SexoPopPobres!$H$2:$M$11,MATCH(Resumen!L$31,SexoPopPobres!$T$2:$T$11,0),MATCH(Resumen!$B36,SexoPopPobres!$H$1:$M$1,0))/1000</f>
        <v>18284.14</v>
      </c>
      <c r="M36" s="6">
        <f>INDEX(SexoPopPobres!$H$2:$M$11,MATCH(Resumen!M$31,SexoPopPobres!$T$2:$T$11,0),MATCH(Resumen!$B36,SexoPopPobres!$H$1:$M$1,0))/1000</f>
        <v>15492.369000000001</v>
      </c>
      <c r="N36" s="3">
        <f>INDEX(SexoPopNoPobres!$H$2:$M$11,MATCH(Resumen!N$31,SexoPopNoPobres!$T$2:$T$11,0),MATCH(Resumen!$B36,SexoPopNoPobres!$H$1:$M$1,0))/1000</f>
        <v>10892.099</v>
      </c>
      <c r="O36" s="3">
        <f>INDEX(SexoPopNoPobres!$H$2:$M$11,MATCH(Resumen!O$31,SexoPopNoPobres!$T$2:$T$11,0),MATCH(Resumen!$B36,SexoPopNoPobres!$H$1:$M$1,0))/1000</f>
        <v>11922.864</v>
      </c>
      <c r="P36" s="3">
        <f>INDEX(SexoPopNoPobres!$H$2:$M$11,MATCH(Resumen!P$31,SexoPopNoPobres!$T$2:$T$11,0),MATCH(Resumen!$B36,SexoPopNoPobres!$H$1:$M$1,0))/1000</f>
        <v>10697.302</v>
      </c>
      <c r="Q36" s="3">
        <f>INDEX(SexoPopNoPobres!$H$2:$M$11,MATCH(Resumen!Q$31,SexoPopNoPobres!$T$2:$T$11,0),MATCH(Resumen!$B36,SexoPopNoPobres!$H$1:$M$1,0))/1000</f>
        <v>13419.370999999999</v>
      </c>
      <c r="R36" s="13">
        <f>INDEX(SexoPopNoPobres!$H$2:$M$11,MATCH(Resumen!R$31,SexoPopNoPobres!$T$2:$T$11,0),MATCH(Resumen!$B36,SexoPopNoPobres!$H$1:$M$1,0))/1000</f>
        <v>15160.92</v>
      </c>
      <c r="S36" s="3">
        <f>INDEX(SexoPopExt!$H$2:$M$11,MATCH(Resumen!S$31,SexoPopExt!$T$2:$T$11,0),MATCH(Resumen!$B36,SexoPopExt!$H$1:$M$1,0))/1000</f>
        <v>4157.0709999999999</v>
      </c>
      <c r="T36" s="3">
        <f>INDEX(SexoPopExt!$H$2:$M$11,MATCH(Resumen!T$31,SexoPopExt!$T$2:$T$11,0),MATCH(Resumen!$B36,SexoPopExt!$H$1:$M$1,0))/1000</f>
        <v>4175.87</v>
      </c>
      <c r="U36" s="3">
        <f>INDEX(SexoPopExt!$H$2:$M$11,MATCH(Resumen!U$31,SexoPopExt!$T$2:$T$11,0),MATCH(Resumen!$B36,SexoPopExt!$H$1:$M$1,0))/1000</f>
        <v>5139.1549999999997</v>
      </c>
      <c r="V36" s="3">
        <f>INDEX(SexoPopExt!$H$2:$M$11,MATCH(Resumen!V$31,SexoPopExt!$T$2:$T$11,0),MATCH(Resumen!$B36,SexoPopExt!$H$1:$M$1,0))/1000</f>
        <v>4181.567</v>
      </c>
      <c r="W36" s="13">
        <f>INDEX(SexoPopExt!$H$2:$M$11,MATCH(Resumen!W$31,SexoPopExt!$T$2:$T$11,0),MATCH(Resumen!$B36,SexoPopExt!$H$1:$M$1,0))/1000</f>
        <v>3203.165</v>
      </c>
    </row>
    <row r="37" spans="2:23" x14ac:dyDescent="0.25">
      <c r="B37" s="1" t="s">
        <v>5</v>
      </c>
      <c r="C37" s="12" t="s">
        <v>21</v>
      </c>
      <c r="D37" s="7">
        <f>INDEX(SexoPop!$H$2:$M$11,MATCH(Resumen!D$31,SexoPop!$T$2:$T$11,0),MATCH(Resumen!$B37,SexoPop!$H$1:$M$1,0))/1000</f>
        <v>7115.4639999999999</v>
      </c>
      <c r="E37" s="3">
        <f>INDEX(SexoPop!$H$2:$M$11,MATCH(Resumen!E$31,SexoPop!$T$2:$T$11,0),MATCH(Resumen!$B37,SexoPop!$H$1:$M$1,0))/1000</f>
        <v>6770.6019999999999</v>
      </c>
      <c r="F37" s="3">
        <f>INDEX(SexoPop!$H$2:$M$11,MATCH(Resumen!F$31,SexoPop!$T$2:$T$11,0),MATCH(Resumen!$B37,SexoPop!$H$1:$M$1,0))/1000</f>
        <v>5800.34</v>
      </c>
      <c r="G37" s="3">
        <f>INDEX(SexoPop!$H$2:$M$11,MATCH(Resumen!G$31,SexoPop!$T$2:$T$11,0),MATCH(Resumen!$B37,SexoPop!$H$1:$M$1,0))/1000</f>
        <v>5715.4960000000001</v>
      </c>
      <c r="H37" s="6">
        <f>INDEX(SexoPop!$H$2:$M$11,MATCH(Resumen!H$31,SexoPop!$T$2:$T$11,0),MATCH(Resumen!$B37,SexoPop!$H$1:$M$1,0))/1000</f>
        <v>4912.8379999999997</v>
      </c>
      <c r="I37" s="7">
        <f>INDEX(SexoPopPobres!$H$2:$M$11,MATCH(Resumen!I$31,SexoPopPobres!$T$2:$T$11,0),MATCH(Resumen!$B37,SexoPopPobres!$H$1:$M$1,0))/1000</f>
        <v>5637.1049999999996</v>
      </c>
      <c r="J37" s="3">
        <f>INDEX(SexoPopPobres!$H$2:$M$11,MATCH(Resumen!J$31,SexoPopPobres!$T$2:$T$11,0),MATCH(Resumen!$B37,SexoPopPobres!$H$1:$M$1,0))/1000</f>
        <v>5256.3909999999996</v>
      </c>
      <c r="K37" s="3">
        <f>INDEX(SexoPopPobres!$H$2:$M$11,MATCH(Resumen!K$31,SexoPopPobres!$T$2:$T$11,0),MATCH(Resumen!$B37,SexoPopPobres!$H$1:$M$1,0))/1000</f>
        <v>4579.8270000000002</v>
      </c>
      <c r="L37" s="3">
        <f>INDEX(SexoPopPobres!$H$2:$M$11,MATCH(Resumen!L$31,SexoPopPobres!$T$2:$T$11,0),MATCH(Resumen!$B37,SexoPopPobres!$H$1:$M$1,0))/1000</f>
        <v>4129.7449999999999</v>
      </c>
      <c r="M37" s="6">
        <f>INDEX(SexoPopPobres!$H$2:$M$11,MATCH(Resumen!M$31,SexoPopPobres!$T$2:$T$11,0),MATCH(Resumen!$B37,SexoPopPobres!$H$1:$M$1,0))/1000</f>
        <v>3253.91</v>
      </c>
      <c r="N37" s="3">
        <f>INDEX(SexoPopNoPobres!$H$2:$M$11,MATCH(Resumen!N$31,SexoPopNoPobres!$T$2:$T$11,0),MATCH(Resumen!$B37,SexoPopNoPobres!$H$1:$M$1,0))/1000</f>
        <v>1478.3589999999999</v>
      </c>
      <c r="O37" s="3">
        <f>INDEX(SexoPopNoPobres!$H$2:$M$11,MATCH(Resumen!O$31,SexoPopNoPobres!$T$2:$T$11,0),MATCH(Resumen!$B37,SexoPopNoPobres!$H$1:$M$1,0))/1000</f>
        <v>1514.211</v>
      </c>
      <c r="P37" s="3">
        <f>INDEX(SexoPopNoPobres!$H$2:$M$11,MATCH(Resumen!P$31,SexoPopNoPobres!$T$2:$T$11,0),MATCH(Resumen!$B37,SexoPopNoPobres!$H$1:$M$1,0))/1000</f>
        <v>1220.5129999999999</v>
      </c>
      <c r="Q37" s="3">
        <f>INDEX(SexoPopNoPobres!$H$2:$M$11,MATCH(Resumen!Q$31,SexoPopNoPobres!$T$2:$T$11,0),MATCH(Resumen!$B37,SexoPopNoPobres!$H$1:$M$1,0))/1000</f>
        <v>1585.751</v>
      </c>
      <c r="R37" s="13">
        <f>INDEX(SexoPopNoPobres!$H$2:$M$11,MATCH(Resumen!R$31,SexoPopNoPobres!$T$2:$T$11,0),MATCH(Resumen!$B37,SexoPopNoPobres!$H$1:$M$1,0))/1000</f>
        <v>1658.9280000000001</v>
      </c>
      <c r="S37" s="3">
        <f>INDEX(SexoPopExt!$H$2:$M$11,MATCH(Resumen!S$31,SexoPopExt!$T$2:$T$11,0),MATCH(Resumen!$B37,SexoPopExt!$H$1:$M$1,0))/1000</f>
        <v>2181.527</v>
      </c>
      <c r="T37" s="3">
        <f>INDEX(SexoPopExt!$H$2:$M$11,MATCH(Resumen!T$31,SexoPopExt!$T$2:$T$11,0),MATCH(Resumen!$B37,SexoPopExt!$H$1:$M$1,0))/1000</f>
        <v>2062.2649999999999</v>
      </c>
      <c r="U37" s="3">
        <f>INDEX(SexoPopExt!$H$2:$M$11,MATCH(Resumen!U$31,SexoPopExt!$T$2:$T$11,0),MATCH(Resumen!$B37,SexoPopExt!$H$1:$M$1,0))/1000</f>
        <v>1976.039</v>
      </c>
      <c r="V37" s="3">
        <f>INDEX(SexoPopExt!$H$2:$M$11,MATCH(Resumen!V$31,SexoPopExt!$T$2:$T$11,0),MATCH(Resumen!$B37,SexoPopExt!$H$1:$M$1,0))/1000</f>
        <v>1736.1510000000001</v>
      </c>
      <c r="W37" s="13">
        <f>INDEX(SexoPopExt!$H$2:$M$11,MATCH(Resumen!W$31,SexoPopExt!$T$2:$T$11,0),MATCH(Resumen!$B37,SexoPopExt!$H$1:$M$1,0))/1000</f>
        <v>1340.691</v>
      </c>
    </row>
    <row r="38" spans="2:23" x14ac:dyDescent="0.25">
      <c r="B38" s="1" t="s">
        <v>4</v>
      </c>
      <c r="C38" s="12" t="s">
        <v>22</v>
      </c>
      <c r="D38" s="7">
        <f>INDEX(SexoPop!$H$2:$M$11,MATCH(Resumen!D$31,SexoPop!$T$2:$T$11,0),MATCH(Resumen!$B38,SexoPop!$H$1:$M$1,0))/1000</f>
        <v>11326.772999999999</v>
      </c>
      <c r="E38" s="3">
        <f>INDEX(SexoPop!$H$2:$M$11,MATCH(Resumen!E$31,SexoPop!$T$2:$T$11,0),MATCH(Resumen!$B38,SexoPop!$H$1:$M$1,0))/1000</f>
        <v>11928.224</v>
      </c>
      <c r="F38" s="3">
        <f>INDEX(SexoPop!$H$2:$M$11,MATCH(Resumen!F$31,SexoPop!$T$2:$T$11,0),MATCH(Resumen!$B38,SexoPop!$H$1:$M$1,0))/1000</f>
        <v>11145.24</v>
      </c>
      <c r="G38" s="3">
        <f>INDEX(SexoPop!$H$2:$M$11,MATCH(Resumen!G$31,SexoPop!$T$2:$T$11,0),MATCH(Resumen!$B38,SexoPop!$H$1:$M$1,0))/1000</f>
        <v>11176.776</v>
      </c>
      <c r="H38" s="6">
        <f>INDEX(SexoPop!$H$2:$M$11,MATCH(Resumen!H$31,SexoPop!$T$2:$T$11,0),MATCH(Resumen!$B38,SexoPop!$H$1:$M$1,0))/1000</f>
        <v>8914.2620000000006</v>
      </c>
      <c r="I38" s="7">
        <f>INDEX(SexoPopPobres!$H$2:$M$11,MATCH(Resumen!I$31,SexoPopPobres!$T$2:$T$11,0),MATCH(Resumen!$B38,SexoPopPobres!$H$1:$M$1,0))/1000</f>
        <v>8534.2109999999993</v>
      </c>
      <c r="J38" s="3">
        <f>INDEX(SexoPopPobres!$H$2:$M$11,MATCH(Resumen!J$31,SexoPopPobres!$T$2:$T$11,0),MATCH(Resumen!$B38,SexoPopPobres!$H$1:$M$1,0))/1000</f>
        <v>8824.1170000000002</v>
      </c>
      <c r="K38" s="3">
        <f>INDEX(SexoPopPobres!$H$2:$M$11,MATCH(Resumen!K$31,SexoPopPobres!$T$2:$T$11,0),MATCH(Resumen!$B38,SexoPopPobres!$H$1:$M$1,0))/1000</f>
        <v>8296.3490000000002</v>
      </c>
      <c r="L38" s="3">
        <f>INDEX(SexoPopPobres!$H$2:$M$11,MATCH(Resumen!L$31,SexoPopPobres!$T$2:$T$11,0),MATCH(Resumen!$B38,SexoPopPobres!$H$1:$M$1,0))/1000</f>
        <v>7407.0370000000003</v>
      </c>
      <c r="M38" s="6">
        <f>INDEX(SexoPopPobres!$H$2:$M$11,MATCH(Resumen!M$31,SexoPopPobres!$T$2:$T$11,0),MATCH(Resumen!$B38,SexoPopPobres!$H$1:$M$1,0))/1000</f>
        <v>5657.7629999999999</v>
      </c>
      <c r="N38" s="3">
        <f>INDEX(SexoPopNoPobres!$H$2:$M$11,MATCH(Resumen!N$31,SexoPopNoPobres!$T$2:$T$11,0),MATCH(Resumen!$B38,SexoPopNoPobres!$H$1:$M$1,0))/1000</f>
        <v>2792.5619999999999</v>
      </c>
      <c r="O38" s="3">
        <f>INDEX(SexoPopNoPobres!$H$2:$M$11,MATCH(Resumen!O$31,SexoPopNoPobres!$T$2:$T$11,0),MATCH(Resumen!$B38,SexoPopNoPobres!$H$1:$M$1,0))/1000</f>
        <v>3104.107</v>
      </c>
      <c r="P38" s="3">
        <f>INDEX(SexoPopNoPobres!$H$2:$M$11,MATCH(Resumen!P$31,SexoPopNoPobres!$T$2:$T$11,0),MATCH(Resumen!$B38,SexoPopNoPobres!$H$1:$M$1,0))/1000</f>
        <v>2848.8910000000001</v>
      </c>
      <c r="Q38" s="3">
        <f>INDEX(SexoPopNoPobres!$H$2:$M$11,MATCH(Resumen!Q$31,SexoPopNoPobres!$T$2:$T$11,0),MATCH(Resumen!$B38,SexoPopNoPobres!$H$1:$M$1,0))/1000</f>
        <v>3769.739</v>
      </c>
      <c r="R38" s="13">
        <f>INDEX(SexoPopNoPobres!$H$2:$M$11,MATCH(Resumen!R$31,SexoPopNoPobres!$T$2:$T$11,0),MATCH(Resumen!$B38,SexoPopNoPobres!$H$1:$M$1,0))/1000</f>
        <v>3256.4989999999998</v>
      </c>
      <c r="S38" s="3">
        <f>INDEX(SexoPopExt!$H$2:$M$11,MATCH(Resumen!S$31,SexoPopExt!$T$2:$T$11,0),MATCH(Resumen!$B38,SexoPopExt!$H$1:$M$1,0))/1000</f>
        <v>3125.59</v>
      </c>
      <c r="T38" s="3">
        <f>INDEX(SexoPopExt!$H$2:$M$11,MATCH(Resumen!T$31,SexoPopExt!$T$2:$T$11,0),MATCH(Resumen!$B38,SexoPopExt!$H$1:$M$1,0))/1000</f>
        <v>3255.6289999999999</v>
      </c>
      <c r="U38" s="3">
        <f>INDEX(SexoPopExt!$H$2:$M$11,MATCH(Resumen!U$31,SexoPopExt!$T$2:$T$11,0),MATCH(Resumen!$B38,SexoPopExt!$H$1:$M$1,0))/1000</f>
        <v>3272.6779999999999</v>
      </c>
      <c r="V38" s="3">
        <f>INDEX(SexoPopExt!$H$2:$M$11,MATCH(Resumen!V$31,SexoPopExt!$T$2:$T$11,0),MATCH(Resumen!$B38,SexoPopExt!$H$1:$M$1,0))/1000</f>
        <v>2900.4870000000001</v>
      </c>
      <c r="W38" s="13">
        <f>INDEX(SexoPopExt!$H$2:$M$11,MATCH(Resumen!W$31,SexoPopExt!$T$2:$T$11,0),MATCH(Resumen!$B38,SexoPopExt!$H$1:$M$1,0))/1000</f>
        <v>2218.1909999999998</v>
      </c>
    </row>
    <row r="39" spans="2:23" ht="15.75" thickBot="1" x14ac:dyDescent="0.3">
      <c r="B39" s="1" t="s">
        <v>3</v>
      </c>
      <c r="C39" s="15" t="s">
        <v>23</v>
      </c>
      <c r="D39" s="18">
        <f>INDEX(SexoPop!$H$2:$M$11,MATCH(Resumen!D$31,SexoPop!$T$2:$T$11,0),MATCH(Resumen!$B39,SexoPop!$H$1:$M$1,0))/1000</f>
        <v>12756.933000000001</v>
      </c>
      <c r="E39" s="16">
        <f>INDEX(SexoPop!$H$2:$M$11,MATCH(Resumen!E$31,SexoPop!$T$2:$T$11,0),MATCH(Resumen!$B39,SexoPop!$H$1:$M$1,0))/1000</f>
        <v>13413.1</v>
      </c>
      <c r="F39" s="16">
        <f>INDEX(SexoPop!$H$2:$M$11,MATCH(Resumen!F$31,SexoPop!$T$2:$T$11,0),MATCH(Resumen!$B39,SexoPop!$H$1:$M$1,0))/1000</f>
        <v>13832.956</v>
      </c>
      <c r="G39" s="16">
        <f>INDEX(SexoPop!$H$2:$M$11,MATCH(Resumen!G$31,SexoPop!$T$2:$T$11,0),MATCH(Resumen!$B39,SexoPop!$H$1:$M$1,0))/1000</f>
        <v>11205.325999999999</v>
      </c>
      <c r="H39" s="17">
        <f>INDEX(SexoPop!$H$2:$M$11,MATCH(Resumen!H$31,SexoPop!$T$2:$T$11,0),MATCH(Resumen!$B39,SexoPop!$H$1:$M$1,0))/1000</f>
        <v>8940.7000000000007</v>
      </c>
      <c r="I39" s="18">
        <f>INDEX(SexoPopPobres!$H$2:$M$11,MATCH(Resumen!I$31,SexoPopPobres!$T$2:$T$11,0),MATCH(Resumen!$B39,SexoPopPobres!$H$1:$M$1,0))/1000</f>
        <v>8796.9159999999993</v>
      </c>
      <c r="J39" s="16">
        <f>INDEX(SexoPopPobres!$H$2:$M$11,MATCH(Resumen!J$31,SexoPopPobres!$T$2:$T$11,0),MATCH(Resumen!$B39,SexoPopPobres!$H$1:$M$1,0))/1000</f>
        <v>9179.5959999999995</v>
      </c>
      <c r="K39" s="16">
        <f>INDEX(SexoPopPobres!$H$2:$M$11,MATCH(Resumen!K$31,SexoPopPobres!$T$2:$T$11,0),MATCH(Resumen!$B39,SexoPopPobres!$H$1:$M$1,0))/1000</f>
        <v>10015.035</v>
      </c>
      <c r="L39" s="16">
        <f>INDEX(SexoPopPobres!$H$2:$M$11,MATCH(Resumen!L$31,SexoPopPobres!$T$2:$T$11,0),MATCH(Resumen!$B39,SexoPopPobres!$H$1:$M$1,0))/1000</f>
        <v>7158.7709999999997</v>
      </c>
      <c r="M39" s="17">
        <f>INDEX(SexoPopPobres!$H$2:$M$11,MATCH(Resumen!M$31,SexoPopPobres!$T$2:$T$11,0),MATCH(Resumen!$B39,SexoPopPobres!$H$1:$M$1,0))/1000</f>
        <v>5066.6030000000001</v>
      </c>
      <c r="N39" s="16">
        <f>INDEX(SexoPopNoPobres!$H$2:$M$11,MATCH(Resumen!N$31,SexoPopNoPobres!$T$2:$T$11,0),MATCH(Resumen!$B39,SexoPopNoPobres!$H$1:$M$1,0))/1000</f>
        <v>3960.0169999999998</v>
      </c>
      <c r="O39" s="16">
        <f>INDEX(SexoPopNoPobres!$H$2:$M$11,MATCH(Resumen!O$31,SexoPopNoPobres!$T$2:$T$11,0),MATCH(Resumen!$B39,SexoPopNoPobres!$H$1:$M$1,0))/1000</f>
        <v>4233.5039999999999</v>
      </c>
      <c r="P39" s="16">
        <f>INDEX(SexoPopNoPobres!$H$2:$M$11,MATCH(Resumen!P$31,SexoPopNoPobres!$T$2:$T$11,0),MATCH(Resumen!$B39,SexoPopNoPobres!$H$1:$M$1,0))/1000</f>
        <v>3817.9209999999998</v>
      </c>
      <c r="Q39" s="16">
        <f>INDEX(SexoPopNoPobres!$H$2:$M$11,MATCH(Resumen!Q$31,SexoPopNoPobres!$T$2:$T$11,0),MATCH(Resumen!$B39,SexoPopNoPobres!$H$1:$M$1,0))/1000</f>
        <v>4046.5549999999998</v>
      </c>
      <c r="R39" s="19">
        <f>INDEX(SexoPopNoPobres!$H$2:$M$11,MATCH(Resumen!R$31,SexoPopNoPobres!$T$2:$T$11,0),MATCH(Resumen!$B39,SexoPopNoPobres!$H$1:$M$1,0))/1000</f>
        <v>3874.0970000000002</v>
      </c>
      <c r="S39" s="16">
        <f>INDEX(SexoPopExt!$H$2:$M$11,MATCH(Resumen!S$31,SexoPopExt!$T$2:$T$11,0),MATCH(Resumen!$B39,SexoPopExt!$H$1:$M$1,0))/1000</f>
        <v>2402.806</v>
      </c>
      <c r="T39" s="16">
        <f>INDEX(SexoPopExt!$H$2:$M$11,MATCH(Resumen!T$31,SexoPopExt!$T$2:$T$11,0),MATCH(Resumen!$B39,SexoPopExt!$H$1:$M$1,0))/1000</f>
        <v>2603.0340000000001</v>
      </c>
      <c r="U39" s="16">
        <f>INDEX(SexoPopExt!$H$2:$M$11,MATCH(Resumen!U$31,SexoPopExt!$T$2:$T$11,0),MATCH(Resumen!$B39,SexoPopExt!$H$1:$M$1,0))/1000</f>
        <v>3213.9720000000002</v>
      </c>
      <c r="V39" s="16">
        <f>INDEX(SexoPopExt!$H$2:$M$11,MATCH(Resumen!V$31,SexoPopExt!$T$2:$T$11,0),MATCH(Resumen!$B39,SexoPopExt!$H$1:$M$1,0))/1000</f>
        <v>2160.529</v>
      </c>
      <c r="W39" s="19">
        <f>INDEX(SexoPopExt!$H$2:$M$11,MATCH(Resumen!W$31,SexoPopExt!$T$2:$T$11,0),MATCH(Resumen!$B39,SexoPopExt!$H$1:$M$1,0))/1000</f>
        <v>1588.1969999999999</v>
      </c>
    </row>
    <row r="41" spans="2:23" ht="15.75" thickBot="1" x14ac:dyDescent="0.3">
      <c r="C41" s="21" t="s">
        <v>51</v>
      </c>
    </row>
    <row r="42" spans="2:23" x14ac:dyDescent="0.25">
      <c r="C42" s="40" t="s">
        <v>27</v>
      </c>
      <c r="D42" s="42" t="s">
        <v>24</v>
      </c>
      <c r="E42" s="43"/>
      <c r="F42" s="43"/>
      <c r="G42" s="43"/>
      <c r="H42" s="44"/>
      <c r="I42" s="45" t="s">
        <v>25</v>
      </c>
      <c r="J42" s="46"/>
      <c r="K42" s="46"/>
      <c r="L42" s="46"/>
      <c r="M42" s="47"/>
      <c r="N42" s="48" t="s">
        <v>26</v>
      </c>
      <c r="O42" s="48"/>
      <c r="P42" s="48"/>
      <c r="Q42" s="48"/>
      <c r="R42" s="49"/>
      <c r="S42" s="38" t="s">
        <v>53</v>
      </c>
      <c r="T42" s="38"/>
      <c r="U42" s="38"/>
      <c r="V42" s="38"/>
      <c r="W42" s="39"/>
    </row>
    <row r="43" spans="2:23" x14ac:dyDescent="0.25">
      <c r="C43" s="41"/>
      <c r="D43" s="10">
        <v>2016</v>
      </c>
      <c r="E43" s="8">
        <v>2018</v>
      </c>
      <c r="F43" s="8">
        <v>2020</v>
      </c>
      <c r="G43" s="8">
        <v>2022</v>
      </c>
      <c r="H43" s="9">
        <v>2024</v>
      </c>
      <c r="I43" s="10">
        <v>2016</v>
      </c>
      <c r="J43" s="8">
        <v>2018</v>
      </c>
      <c r="K43" s="8">
        <v>2020</v>
      </c>
      <c r="L43" s="8">
        <v>2022</v>
      </c>
      <c r="M43" s="9">
        <v>2024</v>
      </c>
      <c r="N43" s="8">
        <v>2016</v>
      </c>
      <c r="O43" s="8">
        <v>2018</v>
      </c>
      <c r="P43" s="8">
        <v>2020</v>
      </c>
      <c r="Q43" s="8">
        <v>2022</v>
      </c>
      <c r="R43" s="11">
        <v>2024</v>
      </c>
      <c r="S43" s="8">
        <v>2016</v>
      </c>
      <c r="T43" s="8">
        <v>2018</v>
      </c>
      <c r="U43" s="8">
        <v>2020</v>
      </c>
      <c r="V43" s="8">
        <v>2022</v>
      </c>
      <c r="W43" s="11">
        <v>2024</v>
      </c>
    </row>
    <row r="44" spans="2:23" x14ac:dyDescent="0.25">
      <c r="B44" s="1" t="s">
        <v>8</v>
      </c>
      <c r="C44" s="12" t="s">
        <v>18</v>
      </c>
      <c r="D44" s="7">
        <f>INDEX(UrbanPop!$G$2:$L$6,MATCH(D$43,UrbanPop!$R$2:$R$6,0),MATCH($B44,UrbanPop!$G$1:$L$1,0))/1000</f>
        <v>13767.884</v>
      </c>
      <c r="E44" s="3">
        <f>INDEX(UrbanPop!$G$2:$L$6,MATCH(E$43,UrbanPop!$R$2:$R$6,0),MATCH($B44,UrbanPop!$G$1:$L$1,0))/1000</f>
        <v>14100.089</v>
      </c>
      <c r="F44" s="3">
        <f>INDEX(UrbanPop!$G$2:$L$6,MATCH(F$43,UrbanPop!$R$2:$R$6,0),MATCH($B44,UrbanPop!$G$1:$L$1,0))/1000</f>
        <v>15180.431</v>
      </c>
      <c r="G44" s="3">
        <f>INDEX(UrbanPop!$G$2:$L$6,MATCH(G$43,UrbanPop!$R$2:$R$6,0),MATCH($B44,UrbanPop!$G$1:$L$1,0))/1000</f>
        <v>15090.778</v>
      </c>
      <c r="H44" s="6">
        <f>INDEX(UrbanPop!$G$2:$L$6,MATCH(H$43,UrbanPop!$R$2:$R$6,0),MATCH($B44,UrbanPop!$G$1:$L$1,0))/1000</f>
        <v>15092.684999999999</v>
      </c>
      <c r="I44" s="7">
        <f>INDEX(UrbanPopPobres!$G$2:$L$6,MATCH(I$43,UrbanPopPobres!$R$2:$R$6,0),MATCH($B44,UrbanPopPobres!$G$1:$L$1,0))/1000</f>
        <v>9000.6090000000004</v>
      </c>
      <c r="J44" s="3">
        <f>INDEX(UrbanPopPobres!$G$2:$L$6,MATCH(J$43,UrbanPopPobres!$R$2:$R$6,0),MATCH($B44,UrbanPopPobres!$G$1:$L$1,0))/1000</f>
        <v>9162.473</v>
      </c>
      <c r="K44" s="3">
        <f>INDEX(UrbanPopPobres!$G$2:$L$6,MATCH(K$43,UrbanPopPobres!$R$2:$R$6,0),MATCH($B44,UrbanPopPobres!$G$1:$L$1,0))/1000</f>
        <v>10182.505999999999</v>
      </c>
      <c r="L44" s="3">
        <f>INDEX(UrbanPopPobres!$G$2:$L$6,MATCH(L$43,UrbanPopPobres!$R$2:$R$6,0),MATCH($B44,UrbanPopPobres!$G$1:$L$1,0))/1000</f>
        <v>8786.5939999999991</v>
      </c>
      <c r="M44" s="6">
        <f>INDEX(UrbanPopPobres!$G$2:$L$6,MATCH(M$43,UrbanPopPobres!$R$2:$R$6,0),MATCH($B44,UrbanPopPobres!$G$1:$L$1,0))/1000</f>
        <v>7097.6040000000003</v>
      </c>
      <c r="N44" s="3">
        <f>INDEX(UrbanPopNoPobres!$G$2:$L$6,MATCH(N$43,UrbanPopNoPobres!$R$2:$R$6,0),MATCH($B44,UrbanPopNoPobres!$G$1:$L$1,0))/1000</f>
        <v>4767.2749999999996</v>
      </c>
      <c r="O44" s="3">
        <f>INDEX(UrbanPopNoPobres!$G$2:$L$6,MATCH(O$43,UrbanPopNoPobres!$R$2:$R$6,0),MATCH($B44,UrbanPopNoPobres!$G$1:$L$1,0))/1000</f>
        <v>4937.616</v>
      </c>
      <c r="P44" s="3">
        <f>INDEX(UrbanPopNoPobres!$G$2:$L$6,MATCH(P$43,UrbanPopNoPobres!$R$2:$R$6,0),MATCH($B44,UrbanPopNoPobres!$G$1:$L$1,0))/1000</f>
        <v>4997.9250000000002</v>
      </c>
      <c r="Q44" s="3">
        <f>INDEX(UrbanPopNoPobres!$G$2:$L$6,MATCH(Q$43,UrbanPopNoPobres!$R$2:$R$6,0),MATCH($B44,UrbanPopNoPobres!$G$1:$L$1,0))/1000</f>
        <v>6304.1840000000002</v>
      </c>
      <c r="R44" s="13">
        <f>INDEX(UrbanPopNoPobres!$G$2:$L$6,MATCH(R$43,UrbanPopNoPobres!$R$2:$R$6,0),MATCH($B44,UrbanPopNoPobres!$G$1:$L$1,0))/1000</f>
        <v>7995.0810000000001</v>
      </c>
      <c r="S44" s="3">
        <f>INDEX(UrbanPopExt!$G$2:$L$6,MATCH(S$43,UrbanPopExt!$R$2:$R$6,0),MATCH($B44,UrbanPopExt!$G$1:$L$1,0))/1000</f>
        <v>1907.769</v>
      </c>
      <c r="T44" s="3">
        <f>INDEX(UrbanPopExt!$G$2:$L$6,MATCH(T$43,UrbanPopExt!$R$2:$R$6,0),MATCH($B44,UrbanPopExt!$G$1:$L$1,0))/1000</f>
        <v>1895.69</v>
      </c>
      <c r="U44" s="3">
        <f>INDEX(UrbanPopExt!$G$2:$L$6,MATCH(U$43,UrbanPopExt!$R$2:$R$6,0),MATCH($B44,UrbanPopExt!$G$1:$L$1,0))/1000</f>
        <v>2613.8220000000001</v>
      </c>
      <c r="V44" s="3">
        <f>INDEX(UrbanPopExt!$G$2:$L$6,MATCH(V$43,UrbanPopExt!$R$2:$R$6,0),MATCH($B44,UrbanPopExt!$G$1:$L$1,0))/1000</f>
        <v>2035.2159999999999</v>
      </c>
      <c r="W44" s="13">
        <f>INDEX(UrbanPopExt!$G$2:$L$6,MATCH(W$43,UrbanPopExt!$R$2:$R$6,0),MATCH($B44,UrbanPopExt!$G$1:$L$1,0))/1000</f>
        <v>1487.3050000000001</v>
      </c>
    </row>
    <row r="45" spans="2:23" x14ac:dyDescent="0.25">
      <c r="B45" s="1" t="s">
        <v>7</v>
      </c>
      <c r="C45" s="12" t="s">
        <v>19</v>
      </c>
      <c r="D45" s="7">
        <f>INDEX(UrbanPop!$G$2:$L$6,MATCH(D$43,UrbanPop!$R$2:$R$6,0),MATCH($B45,UrbanPop!$G$1:$L$1,0))/1000</f>
        <v>15113.339</v>
      </c>
      <c r="E45" s="3">
        <f>INDEX(UrbanPop!$G$2:$L$6,MATCH(E$43,UrbanPop!$R$2:$R$6,0),MATCH($B45,UrbanPop!$G$1:$L$1,0))/1000</f>
        <v>15898.965</v>
      </c>
      <c r="F45" s="3">
        <f>INDEX(UrbanPop!$G$2:$L$6,MATCH(F$43,UrbanPop!$R$2:$R$6,0),MATCH($B45,UrbanPop!$G$1:$L$1,0))/1000</f>
        <v>26745.599999999999</v>
      </c>
      <c r="G45" s="3">
        <f>INDEX(UrbanPop!$G$2:$L$6,MATCH(G$43,UrbanPop!$R$2:$R$6,0),MATCH($B45,UrbanPop!$G$1:$L$1,0))/1000</f>
        <v>32971.031999999999</v>
      </c>
      <c r="H45" s="37">
        <f>INDEX(UrbanPop!$G$2:$L$6,MATCH(H$43,UrbanPop!$R$2:$R$6,0),MATCH($B45,UrbanPop!$G$1:$L$1,0))/1000</f>
        <v>30649.198</v>
      </c>
      <c r="I45" s="7">
        <f>INDEX(UrbanPopPobres!$G$2:$L$6,MATCH(I$43,UrbanPopPobres!$R$2:$R$6,0),MATCH($B45,UrbanPopPobres!$G$1:$L$1,0))/1000</f>
        <v>7958.8850000000002</v>
      </c>
      <c r="J45" s="3">
        <f>INDEX(UrbanPopPobres!$G$2:$L$6,MATCH(J$43,UrbanPopPobres!$R$2:$R$6,0),MATCH($B45,UrbanPopPobres!$G$1:$L$1,0))/1000</f>
        <v>8196.2579999999998</v>
      </c>
      <c r="K45" s="3">
        <f>INDEX(UrbanPopPobres!$G$2:$L$6,MATCH(K$43,UrbanPopPobres!$R$2:$R$6,0),MATCH($B45,UrbanPopPobres!$G$1:$L$1,0))/1000</f>
        <v>17437.272000000001</v>
      </c>
      <c r="L45" s="3">
        <f>INDEX(UrbanPopPobres!$G$2:$L$6,MATCH(L$43,UrbanPopPobres!$R$2:$R$6,0),MATCH($B45,UrbanPopPobres!$G$1:$L$1,0))/1000</f>
        <v>19124.164000000001</v>
      </c>
      <c r="M45" s="6">
        <f>INDEX(UrbanPopPobres!$G$2:$L$6,MATCH(M$43,UrbanPopPobres!$R$2:$R$6,0),MATCH($B45,UrbanPopPobres!$G$1:$L$1,0))/1000</f>
        <v>15018.284</v>
      </c>
      <c r="N45" s="3">
        <f>INDEX(UrbanPopNoPobres!$G$2:$L$6,MATCH(N$43,UrbanPopNoPobres!$R$2:$R$6,0),MATCH($B45,UrbanPopNoPobres!$G$1:$L$1,0))/1000</f>
        <v>7154.4539999999997</v>
      </c>
      <c r="O45" s="3">
        <f>INDEX(UrbanPopNoPobres!$G$2:$L$6,MATCH(O$43,UrbanPopNoPobres!$R$2:$R$6,0),MATCH($B45,UrbanPopNoPobres!$G$1:$L$1,0))/1000</f>
        <v>7702.7070000000003</v>
      </c>
      <c r="P45" s="3">
        <f>INDEX(UrbanPopNoPobres!$G$2:$L$6,MATCH(P$43,UrbanPopNoPobres!$R$2:$R$6,0),MATCH($B45,UrbanPopNoPobres!$G$1:$L$1,0))/1000</f>
        <v>9308.3279999999995</v>
      </c>
      <c r="Q45" s="3">
        <f>INDEX(UrbanPopNoPobres!$G$2:$L$6,MATCH(Q$43,UrbanPopNoPobres!$R$2:$R$6,0),MATCH($B45,UrbanPopNoPobres!$G$1:$L$1,0))/1000</f>
        <v>13846.868</v>
      </c>
      <c r="R45" s="13">
        <f>INDEX(UrbanPopNoPobres!$G$2:$L$6,MATCH(R$43,UrbanPopNoPobres!$R$2:$R$6,0),MATCH($B45,UrbanPopNoPobres!$G$1:$L$1,0))/1000</f>
        <v>15630.914000000001</v>
      </c>
      <c r="S45" s="3">
        <f>INDEX(UrbanPopExt!$G$2:$L$6,MATCH(S$43,UrbanPopExt!$R$2:$R$6,0),MATCH($B45,UrbanPopExt!$G$1:$L$1,0))/1000</f>
        <v>1415.0909999999999</v>
      </c>
      <c r="T45" s="3">
        <f>INDEX(UrbanPopExt!$G$2:$L$6,MATCH(T$43,UrbanPopExt!$R$2:$R$6,0),MATCH($B45,UrbanPopExt!$G$1:$L$1,0))/1000</f>
        <v>1308.367</v>
      </c>
      <c r="U45" s="3">
        <f>INDEX(UrbanPopExt!$G$2:$L$6,MATCH(U$43,UrbanPopExt!$R$2:$R$6,0),MATCH($B45,UrbanPopExt!$G$1:$L$1,0))/1000</f>
        <v>4028.86</v>
      </c>
      <c r="V45" s="3">
        <f>INDEX(UrbanPopExt!$G$2:$L$6,MATCH(V$43,UrbanPopExt!$R$2:$R$6,0),MATCH($B45,UrbanPopExt!$G$1:$L$1,0))/1000</f>
        <v>3672.7060000000001</v>
      </c>
      <c r="W45" s="13">
        <f>INDEX(UrbanPopExt!$G$2:$L$6,MATCH(W$43,UrbanPopExt!$R$2:$R$6,0),MATCH($B45,UrbanPopExt!$G$1:$L$1,0))/1000</f>
        <v>2403.2820000000002</v>
      </c>
    </row>
    <row r="46" spans="2:23" x14ac:dyDescent="0.25">
      <c r="B46" s="1" t="s">
        <v>6</v>
      </c>
      <c r="C46" s="12" t="s">
        <v>20</v>
      </c>
      <c r="D46" s="7">
        <f>INDEX(UrbanPop!$G$2:$L$6,MATCH(D$43,UrbanPop!$R$2:$R$6,0),MATCH($B46,UrbanPop!$G$1:$L$1,0))/1000</f>
        <v>43338.557000000001</v>
      </c>
      <c r="E46" s="3">
        <f>INDEX(UrbanPop!$G$2:$L$6,MATCH(E$43,UrbanPop!$R$2:$R$6,0),MATCH($B46,UrbanPop!$G$1:$L$1,0))/1000</f>
        <v>42761.042999999998</v>
      </c>
      <c r="F46" s="3">
        <f>INDEX(UrbanPop!$G$2:$L$6,MATCH(F$43,UrbanPop!$R$2:$R$6,0),MATCH($B46,UrbanPop!$G$1:$L$1,0))/1000</f>
        <v>44196.607000000004</v>
      </c>
      <c r="G46" s="3">
        <f>INDEX(UrbanPop!$G$2:$L$6,MATCH(G$43,UrbanPop!$R$2:$R$6,0),MATCH($B46,UrbanPop!$G$1:$L$1,0))/1000</f>
        <v>41447.061000000002</v>
      </c>
      <c r="H46" s="36">
        <f>INDEX(UrbanPop!$G$2:$L$6,MATCH(H$43,UrbanPop!$R$2:$R$6,0),MATCH($B46,UrbanPop!$G$1:$L$1,0))/1000</f>
        <v>41471.970999999998</v>
      </c>
      <c r="I46" s="7">
        <f>INDEX(UrbanPopPobres!$G$2:$L$6,MATCH(I$43,UrbanPopPobres!$R$2:$R$6,0),MATCH($B46,UrbanPopPobres!$G$1:$L$1,0))/1000</f>
        <v>28308.858</v>
      </c>
      <c r="J46" s="3">
        <f>INDEX(UrbanPopPobres!$G$2:$L$6,MATCH(J$43,UrbanPopPobres!$R$2:$R$6,0),MATCH($B46,UrbanPopPobres!$G$1:$L$1,0))/1000</f>
        <v>26945.123</v>
      </c>
      <c r="K46" s="3">
        <f>INDEX(UrbanPopPobres!$G$2:$L$6,MATCH(K$43,UrbanPopPobres!$R$2:$R$6,0),MATCH($B46,UrbanPopPobres!$G$1:$L$1,0))/1000</f>
        <v>30455.218000000001</v>
      </c>
      <c r="L46" s="3">
        <f>INDEX(UrbanPopPobres!$G$2:$L$6,MATCH(L$43,UrbanPopPobres!$R$2:$R$6,0),MATCH($B46,UrbanPopPobres!$G$1:$L$1,0))/1000</f>
        <v>24505.236000000001</v>
      </c>
      <c r="M46" s="6">
        <f>INDEX(UrbanPopPobres!$G$2:$L$6,MATCH(M$43,UrbanPopPobres!$R$2:$R$6,0),MATCH($B46,UrbanPopPobres!$G$1:$L$1,0))/1000</f>
        <v>20676.605</v>
      </c>
      <c r="N46" s="3">
        <f>INDEX(UrbanPopNoPobres!$G$2:$L$6,MATCH(N$43,UrbanPopNoPobres!$R$2:$R$6,0),MATCH($B46,UrbanPopNoPobres!$G$1:$L$1,0))/1000</f>
        <v>15029.699000000001</v>
      </c>
      <c r="O46" s="3">
        <f>INDEX(UrbanPopNoPobres!$G$2:$L$6,MATCH(O$43,UrbanPopNoPobres!$R$2:$R$6,0),MATCH($B46,UrbanPopNoPobres!$G$1:$L$1,0))/1000</f>
        <v>15815.92</v>
      </c>
      <c r="P46" s="3">
        <f>INDEX(UrbanPopNoPobres!$G$2:$L$6,MATCH(P$43,UrbanPopNoPobres!$R$2:$R$6,0),MATCH($B46,UrbanPopNoPobres!$G$1:$L$1,0))/1000</f>
        <v>13741.388999999999</v>
      </c>
      <c r="Q46" s="3">
        <f>INDEX(UrbanPopNoPobres!$G$2:$L$6,MATCH(Q$43,UrbanPopNoPobres!$R$2:$R$6,0),MATCH($B46,UrbanPopNoPobres!$G$1:$L$1,0))/1000</f>
        <v>16941.825000000001</v>
      </c>
      <c r="R46" s="13">
        <f>INDEX(UrbanPopNoPobres!$G$2:$L$6,MATCH(R$43,UrbanPopNoPobres!$R$2:$R$6,0),MATCH($B46,UrbanPopNoPobres!$G$1:$L$1,0))/1000</f>
        <v>20795.366000000002</v>
      </c>
      <c r="S46" s="3">
        <f>INDEX(UrbanPopExt!$G$2:$L$6,MATCH(S$43,UrbanPopExt!$R$2:$R$6,0),MATCH($B46,UrbanPopExt!$G$1:$L$1,0))/1000</f>
        <v>3816.5140000000001</v>
      </c>
      <c r="T46" s="3">
        <f>INDEX(UrbanPopExt!$G$2:$L$6,MATCH(T$43,UrbanPopExt!$R$2:$R$6,0),MATCH($B46,UrbanPopExt!$G$1:$L$1,0))/1000</f>
        <v>3704.1610000000001</v>
      </c>
      <c r="U46" s="3">
        <f>INDEX(UrbanPopExt!$G$2:$L$6,MATCH(U$43,UrbanPopExt!$R$2:$R$6,0),MATCH($B46,UrbanPopExt!$G$1:$L$1,0))/1000</f>
        <v>5744.5360000000001</v>
      </c>
      <c r="V46" s="3">
        <f>INDEX(UrbanPopExt!$G$2:$L$6,MATCH(V$43,UrbanPopExt!$R$2:$R$6,0),MATCH($B46,UrbanPopExt!$G$1:$L$1,0))/1000</f>
        <v>4218.37</v>
      </c>
      <c r="W46" s="13">
        <f>INDEX(UrbanPopExt!$G$2:$L$6,MATCH(W$43,UrbanPopExt!$R$2:$R$6,0),MATCH($B46,UrbanPopExt!$G$1:$L$1,0))/1000</f>
        <v>2953.8710000000001</v>
      </c>
    </row>
    <row r="47" spans="2:23" x14ac:dyDescent="0.25">
      <c r="B47" s="1" t="s">
        <v>5</v>
      </c>
      <c r="C47" s="12" t="s">
        <v>21</v>
      </c>
      <c r="D47" s="7">
        <f>INDEX(UrbanPop!$G$2:$L$6,MATCH(D$43,UrbanPop!$R$2:$R$6,0),MATCH($B47,UrbanPop!$G$1:$L$1,0))/1000</f>
        <v>8525.4050000000007</v>
      </c>
      <c r="E47" s="3">
        <f>INDEX(UrbanPop!$G$2:$L$6,MATCH(E$43,UrbanPop!$R$2:$R$6,0),MATCH($B47,UrbanPop!$G$1:$L$1,0))/1000</f>
        <v>7994.152</v>
      </c>
      <c r="F47" s="3">
        <f>INDEX(UrbanPop!$G$2:$L$6,MATCH(F$43,UrbanPop!$R$2:$R$6,0),MATCH($B47,UrbanPop!$G$1:$L$1,0))/1000</f>
        <v>6879.1909999999998</v>
      </c>
      <c r="G47" s="3">
        <f>INDEX(UrbanPop!$G$2:$L$6,MATCH(G$43,UrbanPop!$R$2:$R$6,0),MATCH($B47,UrbanPop!$G$1:$L$1,0))/1000</f>
        <v>6432.2579999999998</v>
      </c>
      <c r="H47" s="6">
        <f>INDEX(UrbanPop!$G$2:$L$6,MATCH(H$43,UrbanPop!$R$2:$R$6,0),MATCH($B47,UrbanPop!$G$1:$L$1,0))/1000</f>
        <v>5798.1859999999997</v>
      </c>
      <c r="I47" s="7">
        <f>INDEX(UrbanPopPobres!$G$2:$L$6,MATCH(I$43,UrbanPopPobres!$R$2:$R$6,0),MATCH($B47,UrbanPopPobres!$G$1:$L$1,0))/1000</f>
        <v>6822.9139999999998</v>
      </c>
      <c r="J47" s="3">
        <f>INDEX(UrbanPopPobres!$G$2:$L$6,MATCH(J$43,UrbanPopPobres!$R$2:$R$6,0),MATCH($B47,UrbanPopPobres!$G$1:$L$1,0))/1000</f>
        <v>6186.7129999999997</v>
      </c>
      <c r="K47" s="3">
        <f>INDEX(UrbanPopPobres!$G$2:$L$6,MATCH(K$43,UrbanPopPobres!$R$2:$R$6,0),MATCH($B47,UrbanPopPobres!$G$1:$L$1,0))/1000</f>
        <v>5562.3860000000004</v>
      </c>
      <c r="L47" s="3">
        <f>INDEX(UrbanPopPobres!$G$2:$L$6,MATCH(L$43,UrbanPopPobres!$R$2:$R$6,0),MATCH($B47,UrbanPopPobres!$G$1:$L$1,0))/1000</f>
        <v>4775.0749999999998</v>
      </c>
      <c r="M47" s="6">
        <f>INDEX(UrbanPopPobres!$G$2:$L$6,MATCH(M$43,UrbanPopPobres!$R$2:$R$6,0),MATCH($B47,UrbanPopPobres!$G$1:$L$1,0))/1000</f>
        <v>3746.259</v>
      </c>
      <c r="N47" s="3">
        <f>INDEX(UrbanPopNoPobres!$G$2:$L$6,MATCH(N$43,UrbanPopNoPobres!$R$2:$R$6,0),MATCH($B47,UrbanPopNoPobres!$G$1:$L$1,0))/1000</f>
        <v>1702.491</v>
      </c>
      <c r="O47" s="3">
        <f>INDEX(UrbanPopNoPobres!$G$2:$L$6,MATCH(O$43,UrbanPopNoPobres!$R$2:$R$6,0),MATCH($B47,UrbanPopNoPobres!$G$1:$L$1,0))/1000</f>
        <v>1807.4390000000001</v>
      </c>
      <c r="P47" s="3">
        <f>INDEX(UrbanPopNoPobres!$G$2:$L$6,MATCH(P$43,UrbanPopNoPobres!$R$2:$R$6,0),MATCH($B47,UrbanPopNoPobres!$G$1:$L$1,0))/1000</f>
        <v>1316.8050000000001</v>
      </c>
      <c r="Q47" s="3">
        <f>INDEX(UrbanPopNoPobres!$G$2:$L$6,MATCH(Q$43,UrbanPopNoPobres!$R$2:$R$6,0),MATCH($B47,UrbanPopNoPobres!$G$1:$L$1,0))/1000</f>
        <v>1657.183</v>
      </c>
      <c r="R47" s="13">
        <f>INDEX(UrbanPopNoPobres!$G$2:$L$6,MATCH(R$43,UrbanPopNoPobres!$R$2:$R$6,0),MATCH($B47,UrbanPopNoPobres!$G$1:$L$1,0))/1000</f>
        <v>2051.9270000000001</v>
      </c>
      <c r="S47" s="3">
        <f>INDEX(UrbanPopExt!$G$2:$L$6,MATCH(S$43,UrbanPopExt!$R$2:$R$6,0),MATCH($B47,UrbanPopExt!$G$1:$L$1,0))/1000</f>
        <v>1967.7370000000001</v>
      </c>
      <c r="T47" s="3">
        <f>INDEX(UrbanPopExt!$G$2:$L$6,MATCH(T$43,UrbanPopExt!$R$2:$R$6,0),MATCH($B47,UrbanPopExt!$G$1:$L$1,0))/1000</f>
        <v>1779.1510000000001</v>
      </c>
      <c r="U47" s="3">
        <f>INDEX(UrbanPopExt!$G$2:$L$6,MATCH(U$43,UrbanPopExt!$R$2:$R$6,0),MATCH($B47,UrbanPopExt!$G$1:$L$1,0))/1000</f>
        <v>2027.2339999999999</v>
      </c>
      <c r="V47" s="3">
        <f>INDEX(UrbanPopExt!$G$2:$L$6,MATCH(V$43,UrbanPopExt!$R$2:$R$6,0),MATCH($B47,UrbanPopExt!$G$1:$L$1,0))/1000</f>
        <v>1615.8879999999999</v>
      </c>
      <c r="W47" s="13">
        <f>INDEX(UrbanPopExt!$G$2:$L$6,MATCH(W$43,UrbanPopExt!$R$2:$R$6,0),MATCH($B47,UrbanPopExt!$G$1:$L$1,0))/1000</f>
        <v>1100.7280000000001</v>
      </c>
    </row>
    <row r="48" spans="2:23" x14ac:dyDescent="0.25">
      <c r="B48" s="1" t="s">
        <v>4</v>
      </c>
      <c r="C48" s="12" t="s">
        <v>22</v>
      </c>
      <c r="D48" s="7">
        <f>INDEX(UrbanPop!$G$2:$L$6,MATCH(D$43,UrbanPop!$R$2:$R$6,0),MATCH($B48,UrbanPop!$G$1:$L$1,0))/1000</f>
        <v>8433.3330000000005</v>
      </c>
      <c r="E48" s="3">
        <f>INDEX(UrbanPop!$G$2:$L$6,MATCH(E$43,UrbanPop!$R$2:$R$6,0),MATCH($B48,UrbanPop!$G$1:$L$1,0))/1000</f>
        <v>8592.3040000000001</v>
      </c>
      <c r="F48" s="3">
        <f>INDEX(UrbanPop!$G$2:$L$6,MATCH(F$43,UrbanPop!$R$2:$R$6,0),MATCH($B48,UrbanPop!$G$1:$L$1,0))/1000</f>
        <v>8254.9689999999991</v>
      </c>
      <c r="G48" s="3">
        <f>INDEX(UrbanPop!$G$2:$L$6,MATCH(G$43,UrbanPop!$R$2:$R$6,0),MATCH($B48,UrbanPop!$G$1:$L$1,0))/1000</f>
        <v>8167.2979999999998</v>
      </c>
      <c r="H48" s="6">
        <f>INDEX(UrbanPop!$G$2:$L$6,MATCH(H$43,UrbanPop!$R$2:$R$6,0),MATCH($B48,UrbanPop!$G$1:$L$1,0))/1000</f>
        <v>5931.7619999999997</v>
      </c>
      <c r="I48" s="7">
        <f>INDEX(UrbanPopPobres!$G$2:$L$6,MATCH(I$43,UrbanPopPobres!$R$2:$R$6,0),MATCH($B48,UrbanPopPobres!$G$1:$L$1,0))/1000</f>
        <v>6725.7489999999998</v>
      </c>
      <c r="J48" s="3">
        <f>INDEX(UrbanPopPobres!$G$2:$L$6,MATCH(J$43,UrbanPopPobres!$R$2:$R$6,0),MATCH($B48,UrbanPopPobres!$G$1:$L$1,0))/1000</f>
        <v>6646.625</v>
      </c>
      <c r="K48" s="3">
        <f>INDEX(UrbanPopPobres!$G$2:$L$6,MATCH(K$43,UrbanPopPobres!$R$2:$R$6,0),MATCH($B48,UrbanPopPobres!$G$1:$L$1,0))/1000</f>
        <v>6675.2219999999998</v>
      </c>
      <c r="L48" s="3">
        <f>INDEX(UrbanPopPobres!$G$2:$L$6,MATCH(L$43,UrbanPopPobres!$R$2:$R$6,0),MATCH($B48,UrbanPopPobres!$G$1:$L$1,0))/1000</f>
        <v>5890.6139999999996</v>
      </c>
      <c r="M48" s="6">
        <f>INDEX(UrbanPopPobres!$G$2:$L$6,MATCH(M$43,UrbanPopPobres!$R$2:$R$6,0),MATCH($B48,UrbanPopPobres!$G$1:$L$1,0))/1000</f>
        <v>3917.5509999999999</v>
      </c>
      <c r="N48" s="3">
        <f>INDEX(UrbanPopNoPobres!$G$2:$L$6,MATCH(N$43,UrbanPopNoPobres!$R$2:$R$6,0),MATCH($B48,UrbanPopNoPobres!$G$1:$L$1,0))/1000</f>
        <v>1707.5840000000001</v>
      </c>
      <c r="O48" s="3">
        <f>INDEX(UrbanPopNoPobres!$G$2:$L$6,MATCH(O$43,UrbanPopNoPobres!$R$2:$R$6,0),MATCH($B48,UrbanPopNoPobres!$G$1:$L$1,0))/1000</f>
        <v>1945.6790000000001</v>
      </c>
      <c r="P48" s="3">
        <f>INDEX(UrbanPopNoPobres!$G$2:$L$6,MATCH(P$43,UrbanPopNoPobres!$R$2:$R$6,0),MATCH($B48,UrbanPopNoPobres!$G$1:$L$1,0))/1000</f>
        <v>1579.7470000000001</v>
      </c>
      <c r="Q48" s="3">
        <f>INDEX(UrbanPopNoPobres!$G$2:$L$6,MATCH(Q$43,UrbanPopNoPobres!$R$2:$R$6,0),MATCH($B48,UrbanPopNoPobres!$G$1:$L$1,0))/1000</f>
        <v>2276.6840000000002</v>
      </c>
      <c r="R48" s="13">
        <f>INDEX(UrbanPopNoPobres!$G$2:$L$6,MATCH(R$43,UrbanPopNoPobres!$R$2:$R$6,0),MATCH($B48,UrbanPopNoPobres!$G$1:$L$1,0))/1000</f>
        <v>2014.211</v>
      </c>
      <c r="S48" s="3">
        <f>INDEX(UrbanPopExt!$G$2:$L$6,MATCH(S$43,UrbanPopExt!$R$2:$R$6,0),MATCH($B48,UrbanPopExt!$G$1:$L$1,0))/1000</f>
        <v>2151.9699999999998</v>
      </c>
      <c r="T48" s="3">
        <f>INDEX(UrbanPopExt!$G$2:$L$6,MATCH(T$43,UrbanPopExt!$R$2:$R$6,0),MATCH($B48,UrbanPopExt!$G$1:$L$1,0))/1000</f>
        <v>2160.7350000000001</v>
      </c>
      <c r="U48" s="3">
        <f>INDEX(UrbanPopExt!$G$2:$L$6,MATCH(U$43,UrbanPopExt!$R$2:$R$6,0),MATCH($B48,UrbanPopExt!$G$1:$L$1,0))/1000</f>
        <v>2496.3130000000001</v>
      </c>
      <c r="V48" s="3">
        <f>INDEX(UrbanPopExt!$G$2:$L$6,MATCH(V$43,UrbanPopExt!$R$2:$R$6,0),MATCH($B48,UrbanPopExt!$G$1:$L$1,0))/1000</f>
        <v>2027.5409999999999</v>
      </c>
      <c r="W48" s="13">
        <f>INDEX(UrbanPopExt!$G$2:$L$6,MATCH(W$43,UrbanPopExt!$R$2:$R$6,0),MATCH($B48,UrbanPopExt!$G$1:$L$1,0))/1000</f>
        <v>1285.5360000000001</v>
      </c>
    </row>
    <row r="49" spans="2:23" ht="15.75" thickBot="1" x14ac:dyDescent="0.3">
      <c r="B49" s="1" t="s">
        <v>3</v>
      </c>
      <c r="C49" s="15" t="s">
        <v>23</v>
      </c>
      <c r="D49" s="18">
        <f>INDEX(UrbanPop!$G$2:$L$6,MATCH(D$43,UrbanPop!$R$2:$R$6,0),MATCH($B49,UrbanPop!$G$1:$L$1,0))/1000</f>
        <v>18687.559000000001</v>
      </c>
      <c r="E49" s="16">
        <f>INDEX(UrbanPop!$G$2:$L$6,MATCH(E$43,UrbanPop!$R$2:$R$6,0),MATCH($B49,UrbanPop!$G$1:$L$1,0))/1000</f>
        <v>18832.472000000002</v>
      </c>
      <c r="F49" s="16">
        <f>INDEX(UrbanPop!$G$2:$L$6,MATCH(F$43,UrbanPop!$R$2:$R$6,0),MATCH($B49,UrbanPop!$G$1:$L$1,0))/1000</f>
        <v>20184.439999999999</v>
      </c>
      <c r="G49" s="16">
        <f>INDEX(UrbanPop!$G$2:$L$6,MATCH(G$43,UrbanPop!$R$2:$R$6,0),MATCH($B49,UrbanPop!$G$1:$L$1,0))/1000</f>
        <v>15844.653</v>
      </c>
      <c r="H49" s="17">
        <f>INDEX(UrbanPop!$G$2:$L$6,MATCH(H$43,UrbanPop!$R$2:$R$6,0),MATCH($B49,UrbanPop!$G$1:$L$1,0))/1000</f>
        <v>12616.348</v>
      </c>
      <c r="I49" s="18">
        <f>INDEX(UrbanPopPobres!$G$2:$L$6,MATCH(I$43,UrbanPopPobres!$R$2:$R$6,0),MATCH($B49,UrbanPopPobres!$G$1:$L$1,0))/1000</f>
        <v>12950.763999999999</v>
      </c>
      <c r="J49" s="16">
        <f>INDEX(UrbanPopPobres!$G$2:$L$6,MATCH(J$43,UrbanPopPobres!$R$2:$R$6,0),MATCH($B49,UrbanPopPobres!$G$1:$L$1,0))/1000</f>
        <v>12909.785</v>
      </c>
      <c r="K49" s="16">
        <f>INDEX(UrbanPopPobres!$G$2:$L$6,MATCH(K$43,UrbanPopPobres!$R$2:$R$6,0),MATCH($B49,UrbanPopPobres!$G$1:$L$1,0))/1000</f>
        <v>14936.351000000001</v>
      </c>
      <c r="L49" s="16">
        <f>INDEX(UrbanPopPobres!$G$2:$L$6,MATCH(L$43,UrbanPopPobres!$R$2:$R$6,0),MATCH($B49,UrbanPopPobres!$G$1:$L$1,0))/1000</f>
        <v>10220.743</v>
      </c>
      <c r="M49" s="17">
        <f>INDEX(UrbanPopPobres!$G$2:$L$6,MATCH(M$43,UrbanPopPobres!$R$2:$R$6,0),MATCH($B49,UrbanPopPobres!$G$1:$L$1,0))/1000</f>
        <v>7000.683</v>
      </c>
      <c r="N49" s="16">
        <f>INDEX(UrbanPopNoPobres!$G$2:$L$6,MATCH(N$43,UrbanPopNoPobres!$R$2:$R$6,0),MATCH($B49,UrbanPopNoPobres!$G$1:$L$1,0))/1000</f>
        <v>5736.7950000000001</v>
      </c>
      <c r="O49" s="16">
        <f>INDEX(UrbanPopNoPobres!$G$2:$L$6,MATCH(O$43,UrbanPopNoPobres!$R$2:$R$6,0),MATCH($B49,UrbanPopNoPobres!$G$1:$L$1,0))/1000</f>
        <v>5922.6869999999999</v>
      </c>
      <c r="P49" s="16">
        <f>INDEX(UrbanPopNoPobres!$G$2:$L$6,MATCH(P$43,UrbanPopNoPobres!$R$2:$R$6,0),MATCH($B49,UrbanPopNoPobres!$G$1:$L$1,0))/1000</f>
        <v>5248.0889999999999</v>
      </c>
      <c r="Q49" s="16">
        <f>INDEX(UrbanPopNoPobres!$G$2:$L$6,MATCH(Q$43,UrbanPopNoPobres!$R$2:$R$6,0),MATCH($B49,UrbanPopNoPobres!$G$1:$L$1,0))/1000</f>
        <v>5623.91</v>
      </c>
      <c r="R49" s="19">
        <f>INDEX(UrbanPopNoPobres!$G$2:$L$6,MATCH(R$43,UrbanPopNoPobres!$R$2:$R$6,0),MATCH($B49,UrbanPopNoPobres!$G$1:$L$1,0))/1000</f>
        <v>5615.665</v>
      </c>
      <c r="S49" s="16">
        <f>INDEX(UrbanPopExt!$G$2:$L$6,MATCH(S$43,UrbanPopExt!$R$2:$R$6,0),MATCH($B49,UrbanPopExt!$G$1:$L$1,0))/1000</f>
        <v>2599.7350000000001</v>
      </c>
      <c r="T49" s="16">
        <f>INDEX(UrbanPopExt!$G$2:$L$6,MATCH(T$43,UrbanPopExt!$R$2:$R$6,0),MATCH($B49,UrbanPopExt!$G$1:$L$1,0))/1000</f>
        <v>2601.654</v>
      </c>
      <c r="U49" s="16">
        <f>INDEX(UrbanPopExt!$G$2:$L$6,MATCH(U$43,UrbanPopExt!$R$2:$R$6,0),MATCH($B49,UrbanPopExt!$G$1:$L$1,0))/1000</f>
        <v>3930.2489999999998</v>
      </c>
      <c r="V49" s="16">
        <f>INDEX(UrbanPopExt!$G$2:$L$6,MATCH(V$43,UrbanPopExt!$R$2:$R$6,0),MATCH($B49,UrbanPopExt!$G$1:$L$1,0))/1000</f>
        <v>2444.654</v>
      </c>
      <c r="W49" s="19">
        <f>INDEX(UrbanPopExt!$G$2:$L$6,MATCH(W$43,UrbanPopExt!$R$2:$R$6,0),MATCH($B49,UrbanPopExt!$G$1:$L$1,0))/1000</f>
        <v>1693.865</v>
      </c>
    </row>
    <row r="50" spans="2:23" x14ac:dyDescent="0.25">
      <c r="B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 ht="15.75" thickBot="1" x14ac:dyDescent="0.3">
      <c r="C51" s="21" t="s">
        <v>52</v>
      </c>
    </row>
    <row r="52" spans="2:23" x14ac:dyDescent="0.25">
      <c r="C52" s="40" t="s">
        <v>27</v>
      </c>
      <c r="D52" s="42" t="s">
        <v>24</v>
      </c>
      <c r="E52" s="43"/>
      <c r="F52" s="43"/>
      <c r="G52" s="43"/>
      <c r="H52" s="44"/>
      <c r="I52" s="45" t="s">
        <v>25</v>
      </c>
      <c r="J52" s="46"/>
      <c r="K52" s="46"/>
      <c r="L52" s="46"/>
      <c r="M52" s="47"/>
      <c r="N52" s="48" t="s">
        <v>26</v>
      </c>
      <c r="O52" s="48"/>
      <c r="P52" s="48"/>
      <c r="Q52" s="48"/>
      <c r="R52" s="49"/>
      <c r="S52" s="38" t="s">
        <v>53</v>
      </c>
      <c r="T52" s="38"/>
      <c r="U52" s="38"/>
      <c r="V52" s="38"/>
      <c r="W52" s="39"/>
    </row>
    <row r="53" spans="2:23" x14ac:dyDescent="0.25">
      <c r="C53" s="41"/>
      <c r="D53" s="10">
        <v>2016</v>
      </c>
      <c r="E53" s="8">
        <v>2018</v>
      </c>
      <c r="F53" s="8">
        <v>2020</v>
      </c>
      <c r="G53" s="8">
        <v>2022</v>
      </c>
      <c r="H53" s="9">
        <v>2024</v>
      </c>
      <c r="I53" s="10">
        <v>2016</v>
      </c>
      <c r="J53" s="8">
        <v>2018</v>
      </c>
      <c r="K53" s="8">
        <v>2020</v>
      </c>
      <c r="L53" s="8">
        <v>2022</v>
      </c>
      <c r="M53" s="9">
        <v>2024</v>
      </c>
      <c r="N53" s="8">
        <v>2016</v>
      </c>
      <c r="O53" s="8">
        <v>2018</v>
      </c>
      <c r="P53" s="8">
        <v>2020</v>
      </c>
      <c r="Q53" s="8">
        <v>2022</v>
      </c>
      <c r="R53" s="11">
        <v>2024</v>
      </c>
      <c r="S53" s="8">
        <v>2016</v>
      </c>
      <c r="T53" s="8">
        <v>2018</v>
      </c>
      <c r="U53" s="8">
        <v>2020</v>
      </c>
      <c r="V53" s="8">
        <v>2022</v>
      </c>
      <c r="W53" s="11">
        <v>2024</v>
      </c>
    </row>
    <row r="54" spans="2:23" x14ac:dyDescent="0.25">
      <c r="B54" s="1" t="s">
        <v>8</v>
      </c>
      <c r="C54" s="12" t="s">
        <v>18</v>
      </c>
      <c r="D54" s="7">
        <f>INDEX(RuralPop!$G$2:$L$6,MATCH(D$43,RuralPop!$R$2:$R$6,0),MATCH($B54,RuralPop!$G$1:$L$1,0))/1000</f>
        <v>8531.0930000000008</v>
      </c>
      <c r="E54" s="3">
        <f>INDEX(RuralPop!$G$2:$L$6,MATCH(E$43,RuralPop!$R$2:$R$6,0),MATCH($B54,RuralPop!$G$1:$L$1,0))/1000</f>
        <v>9425.1730000000007</v>
      </c>
      <c r="F54" s="3">
        <f>INDEX(RuralPop!$G$2:$L$6,MATCH(F$43,RuralPop!$R$2:$R$6,0),MATCH($B54,RuralPop!$G$1:$L$1,0))/1000</f>
        <v>9216.9660000000003</v>
      </c>
      <c r="G54" s="3">
        <f>INDEX(RuralPop!$G$2:$L$6,MATCH(G$43,RuralPop!$R$2:$R$6,0),MATCH($B54,RuralPop!$G$1:$L$1,0))/1000</f>
        <v>9966.0049999999992</v>
      </c>
      <c r="H54" s="6">
        <f>INDEX(RuralPop!$G$2:$L$6,MATCH(H$43,RuralPop!$R$2:$R$6,0),MATCH($B54,RuralPop!$G$1:$L$1,0))/1000</f>
        <v>9156.8860000000004</v>
      </c>
      <c r="I54" s="7">
        <f>INDEX(RuralPopPobres!$G$2:$L$6,MATCH(I$43,RuralPopPobres!$R$2:$R$6,0),MATCH($B54,RuralPopPobres!$G$1:$L$1,0))/1000</f>
        <v>5949.6210000000001</v>
      </c>
      <c r="J54" s="3">
        <f>INDEX(RuralPopPobres!$G$2:$L$6,MATCH(J$43,RuralPopPobres!$R$2:$R$6,0),MATCH($B54,RuralPopPobres!$G$1:$L$1,0))/1000</f>
        <v>6232.076</v>
      </c>
      <c r="K54" s="3">
        <f>INDEX(RuralPopPobres!$G$2:$L$6,MATCH(K$43,RuralPopPobres!$R$2:$R$6,0),MATCH($B54,RuralPopPobres!$G$1:$L$1,0))/1000</f>
        <v>5925.3919999999998</v>
      </c>
      <c r="L54" s="3">
        <f>INDEX(RuralPopPobres!$G$2:$L$6,MATCH(L$43,RuralPopPobres!$R$2:$R$6,0),MATCH($B54,RuralPopPobres!$G$1:$L$1,0))/1000</f>
        <v>5603.8389999999999</v>
      </c>
      <c r="M54" s="6">
        <f>INDEX(RuralPopPobres!$G$2:$L$6,MATCH(M$43,RuralPopPobres!$R$2:$R$6,0),MATCH($B54,RuralPopPobres!$G$1:$L$1,0))/1000</f>
        <v>4947.3239999999996</v>
      </c>
      <c r="N54" s="3">
        <f>INDEX(RuralPopNoPobres!$G$2:$L$6,MATCH(N$43,RuralPopNoPobres!$R$2:$R$6,0),MATCH($B54,RuralPopNoPobres!$G$1:$L$1,0))/1000</f>
        <v>2581.4720000000002</v>
      </c>
      <c r="O54" s="3">
        <f>INDEX(RuralPopNoPobres!$G$2:$L$6,MATCH(O$43,RuralPopNoPobres!$R$2:$R$6,0),MATCH($B54,RuralPopNoPobres!$G$1:$L$1,0))/1000</f>
        <v>3193.0970000000002</v>
      </c>
      <c r="P54" s="3">
        <f>INDEX(RuralPopNoPobres!$G$2:$L$6,MATCH(P$43,RuralPopNoPobres!$R$2:$R$6,0),MATCH($B54,RuralPopNoPobres!$G$1:$L$1,0))/1000</f>
        <v>3291.5740000000001</v>
      </c>
      <c r="Q54" s="3">
        <f>INDEX(RuralPopNoPobres!$G$2:$L$6,MATCH(Q$43,RuralPopNoPobres!$R$2:$R$6,0),MATCH($B54,RuralPopNoPobres!$G$1:$L$1,0))/1000</f>
        <v>4362.1660000000002</v>
      </c>
      <c r="R54" s="13">
        <f>INDEX(RuralPopNoPobres!$G$2:$L$6,MATCH(R$43,RuralPopNoPobres!$R$2:$R$6,0),MATCH($B54,RuralPopNoPobres!$G$1:$L$1,0))/1000</f>
        <v>4209.5619999999999</v>
      </c>
      <c r="S54" s="3">
        <f>INDEX(RuralPopExt!$G$2:$L$6,MATCH(S$43,RuralPopExt!$R$2:$R$6,0),MATCH($B54,RuralPopExt!$G$1:$L$1,0))/1000</f>
        <v>2516.587</v>
      </c>
      <c r="T54" s="3">
        <f>INDEX(RuralPopExt!$G$2:$L$6,MATCH(T$43,RuralPopExt!$R$2:$R$6,0),MATCH($B54,RuralPopExt!$G$1:$L$1,0))/1000</f>
        <v>2600.098</v>
      </c>
      <c r="U54" s="3">
        <f>INDEX(RuralPopExt!$G$2:$L$6,MATCH(U$43,RuralPopExt!$R$2:$R$6,0),MATCH($B54,RuralPopExt!$G$1:$L$1,0))/1000</f>
        <v>2394.663</v>
      </c>
      <c r="V54" s="3">
        <f>INDEX(RuralPopExt!$G$2:$L$6,MATCH(V$43,RuralPopExt!$R$2:$R$6,0),MATCH($B54,RuralPopExt!$G$1:$L$1,0))/1000</f>
        <v>2161.3359999999998</v>
      </c>
      <c r="W54" s="13">
        <f>INDEX(RuralPopExt!$G$2:$L$6,MATCH(W$43,RuralPopExt!$R$2:$R$6,0),MATCH($B54,RuralPopExt!$G$1:$L$1,0))/1000</f>
        <v>1966.8320000000001</v>
      </c>
    </row>
    <row r="55" spans="2:23" x14ac:dyDescent="0.25">
      <c r="B55" s="1" t="s">
        <v>7</v>
      </c>
      <c r="C55" s="12" t="s">
        <v>19</v>
      </c>
      <c r="D55" s="7">
        <f>INDEX(RuralPop!$G$2:$L$6,MATCH(D$43,RuralPop!$R$2:$R$6,0),MATCH($B55,RuralPop!$G$1:$L$1,0))/1000</f>
        <v>3673.2350000000001</v>
      </c>
      <c r="E55" s="3">
        <f>INDEX(RuralPop!$G$2:$L$6,MATCH(E$43,RuralPop!$R$2:$R$6,0),MATCH($B55,RuralPop!$G$1:$L$1,0))/1000</f>
        <v>4152.5739999999996</v>
      </c>
      <c r="F55" s="3">
        <f>INDEX(RuralPop!$G$2:$L$6,MATCH(F$43,RuralPop!$R$2:$R$6,0),MATCH($B55,RuralPop!$G$1:$L$1,0))/1000</f>
        <v>8933.3850000000002</v>
      </c>
      <c r="G55" s="3">
        <f>INDEX(RuralPop!$G$2:$L$6,MATCH(G$43,RuralPop!$R$2:$R$6,0),MATCH($B55,RuralPop!$G$1:$L$1,0))/1000</f>
        <v>17412.712</v>
      </c>
      <c r="H55" s="37">
        <f>INDEX(RuralPop!$G$2:$L$6,MATCH(H$43,RuralPop!$R$2:$R$6,0),MATCH($B55,RuralPop!$G$1:$L$1,0))/1000</f>
        <v>13852.02</v>
      </c>
      <c r="I55" s="7">
        <f>INDEX(RuralPopPobres!$G$2:$L$6,MATCH(I$43,RuralPopPobres!$R$2:$R$6,0),MATCH($B55,RuralPopPobres!$G$1:$L$1,0))/1000</f>
        <v>2215.623</v>
      </c>
      <c r="J55" s="3">
        <f>INDEX(RuralPopPobres!$G$2:$L$6,MATCH(J$43,RuralPopPobres!$R$2:$R$6,0),MATCH($B55,RuralPopPobres!$G$1:$L$1,0))/1000</f>
        <v>2379.3820000000001</v>
      </c>
      <c r="K55" s="3">
        <f>INDEX(RuralPopPobres!$G$2:$L$6,MATCH(K$43,RuralPopPobres!$R$2:$R$6,0),MATCH($B55,RuralPopPobres!$G$1:$L$1,0))/1000</f>
        <v>5711.4009999999998</v>
      </c>
      <c r="L55" s="3">
        <f>INDEX(RuralPopPobres!$G$2:$L$6,MATCH(L$43,RuralPopPobres!$R$2:$R$6,0),MATCH($B55,RuralPopPobres!$G$1:$L$1,0))/1000</f>
        <v>10294.022000000001</v>
      </c>
      <c r="M55" s="6">
        <f>INDEX(RuralPopPobres!$G$2:$L$6,MATCH(M$43,RuralPopPobres!$R$2:$R$6,0),MATCH($B55,RuralPopPobres!$G$1:$L$1,0))/1000</f>
        <v>7589.7439999999997</v>
      </c>
      <c r="N55" s="3">
        <f>INDEX(RuralPopNoPobres!$G$2:$L$6,MATCH(N$43,RuralPopNoPobres!$R$2:$R$6,0),MATCH($B55,RuralPopNoPobres!$G$1:$L$1,0))/1000</f>
        <v>1457.6120000000001</v>
      </c>
      <c r="O55" s="3">
        <f>INDEX(RuralPopNoPobres!$G$2:$L$6,MATCH(O$43,RuralPopNoPobres!$R$2:$R$6,0),MATCH($B55,RuralPopNoPobres!$G$1:$L$1,0))/1000</f>
        <v>1773.192</v>
      </c>
      <c r="P55" s="3">
        <f>INDEX(RuralPopNoPobres!$G$2:$L$6,MATCH(P$43,RuralPopNoPobres!$R$2:$R$6,0),MATCH($B55,RuralPopNoPobres!$G$1:$L$1,0))/1000</f>
        <v>3221.9839999999999</v>
      </c>
      <c r="Q55" s="3">
        <f>INDEX(RuralPopNoPobres!$G$2:$L$6,MATCH(Q$43,RuralPopNoPobres!$R$2:$R$6,0),MATCH($B55,RuralPopNoPobres!$G$1:$L$1,0))/1000</f>
        <v>7118.69</v>
      </c>
      <c r="R55" s="13">
        <f>INDEX(RuralPopNoPobres!$G$2:$L$6,MATCH(R$43,RuralPopNoPobres!$R$2:$R$6,0),MATCH($B55,RuralPopNoPobres!$G$1:$L$1,0))/1000</f>
        <v>6262.2759999999998</v>
      </c>
      <c r="S55" s="3">
        <f>INDEX(RuralPopExt!$G$2:$L$6,MATCH(S$43,RuralPopExt!$R$2:$R$6,0),MATCH($B55,RuralPopExt!$G$1:$L$1,0))/1000</f>
        <v>854.7</v>
      </c>
      <c r="T55" s="3">
        <f>INDEX(RuralPopExt!$G$2:$L$6,MATCH(T$43,RuralPopExt!$R$2:$R$6,0),MATCH($B55,RuralPopExt!$G$1:$L$1,0))/1000</f>
        <v>918.53899999999999</v>
      </c>
      <c r="U55" s="3">
        <f>INDEX(RuralPopExt!$G$2:$L$6,MATCH(U$43,RuralPopExt!$R$2:$R$6,0),MATCH($B55,RuralPopExt!$G$1:$L$1,0))/1000</f>
        <v>2159.5549999999998</v>
      </c>
      <c r="V55" s="3">
        <f>INDEX(RuralPopExt!$G$2:$L$6,MATCH(V$43,RuralPopExt!$R$2:$R$6,0),MATCH($B55,RuralPopExt!$G$1:$L$1,0))/1000</f>
        <v>3762.3339999999998</v>
      </c>
      <c r="W55" s="13">
        <f>INDEX(RuralPopExt!$G$2:$L$6,MATCH(W$43,RuralPopExt!$R$2:$R$6,0),MATCH($B55,RuralPopExt!$G$1:$L$1,0))/1000</f>
        <v>2799.4279999999999</v>
      </c>
    </row>
    <row r="56" spans="2:23" x14ac:dyDescent="0.25">
      <c r="B56" s="1" t="s">
        <v>6</v>
      </c>
      <c r="C56" s="12" t="s">
        <v>20</v>
      </c>
      <c r="D56" s="7">
        <f>INDEX(RuralPop!$G$2:$L$6,MATCH(D$43,RuralPop!$R$2:$R$6,0),MATCH($B56,RuralPop!$G$1:$L$1,0))/1000</f>
        <v>22028.901999999998</v>
      </c>
      <c r="E56" s="3">
        <f>INDEX(RuralPop!$G$2:$L$6,MATCH(E$43,RuralPop!$R$2:$R$6,0),MATCH($B56,RuralPop!$G$1:$L$1,0))/1000</f>
        <v>23440.034</v>
      </c>
      <c r="F56" s="3">
        <f>INDEX(RuralPop!$G$2:$L$6,MATCH(F$43,RuralPop!$R$2:$R$6,0),MATCH($B56,RuralPop!$G$1:$L$1,0))/1000</f>
        <v>21769.91</v>
      </c>
      <c r="G56" s="3">
        <f>INDEX(RuralPop!$G$2:$L$6,MATCH(G$43,RuralPop!$R$2:$R$6,0),MATCH($B56,RuralPop!$G$1:$L$1,0))/1000</f>
        <v>23233.629000000001</v>
      </c>
      <c r="H56" s="36">
        <f>INDEX(RuralPop!$G$2:$L$6,MATCH(H$43,RuralPop!$R$2:$R$6,0),MATCH($B56,RuralPop!$G$1:$L$1,0))/1000</f>
        <v>21247.312000000002</v>
      </c>
      <c r="I56" s="7">
        <f>INDEX(RuralPopPobres!$G$2:$L$6,MATCH(I$43,RuralPopPobres!$R$2:$R$6,0),MATCH($B56,RuralPopPobres!$G$1:$L$1,0))/1000</f>
        <v>15574.251</v>
      </c>
      <c r="J56" s="3">
        <f>INDEX(RuralPopPobres!$G$2:$L$6,MATCH(J$43,RuralPopPobres!$R$2:$R$6,0),MATCH($B56,RuralPopPobres!$G$1:$L$1,0))/1000</f>
        <v>16106.253000000001</v>
      </c>
      <c r="K56" s="3">
        <f>INDEX(RuralPopPobres!$G$2:$L$6,MATCH(K$43,RuralPopPobres!$R$2:$R$6,0),MATCH($B56,RuralPopPobres!$G$1:$L$1,0))/1000</f>
        <v>14936.905000000001</v>
      </c>
      <c r="L56" s="3">
        <f>INDEX(RuralPopPobres!$G$2:$L$6,MATCH(L$43,RuralPopPobres!$R$2:$R$6,0),MATCH($B56,RuralPopPobres!$G$1:$L$1,0))/1000</f>
        <v>13886.173000000001</v>
      </c>
      <c r="M56" s="6">
        <f>INDEX(RuralPopPobres!$G$2:$L$6,MATCH(M$43,RuralPopPobres!$R$2:$R$6,0),MATCH($B56,RuralPopPobres!$G$1:$L$1,0))/1000</f>
        <v>12065.362999999999</v>
      </c>
      <c r="N56" s="3">
        <f>INDEX(RuralPopNoPobres!$G$2:$L$6,MATCH(N$43,RuralPopNoPobres!$R$2:$R$6,0),MATCH($B56,RuralPopNoPobres!$G$1:$L$1,0))/1000</f>
        <v>6454.6509999999998</v>
      </c>
      <c r="O56" s="3">
        <f>INDEX(RuralPopNoPobres!$G$2:$L$6,MATCH(O$43,RuralPopNoPobres!$R$2:$R$6,0),MATCH($B56,RuralPopNoPobres!$G$1:$L$1,0))/1000</f>
        <v>7333.7809999999999</v>
      </c>
      <c r="P56" s="3">
        <f>INDEX(RuralPopNoPobres!$G$2:$L$6,MATCH(P$43,RuralPopNoPobres!$R$2:$R$6,0),MATCH($B56,RuralPopNoPobres!$G$1:$L$1,0))/1000</f>
        <v>6833.0050000000001</v>
      </c>
      <c r="Q56" s="3">
        <f>INDEX(RuralPopNoPobres!$G$2:$L$6,MATCH(Q$43,RuralPopNoPobres!$R$2:$R$6,0),MATCH($B56,RuralPopNoPobres!$G$1:$L$1,0))/1000</f>
        <v>9347.4560000000001</v>
      </c>
      <c r="R56" s="13">
        <f>INDEX(RuralPopNoPobres!$G$2:$L$6,MATCH(R$43,RuralPopNoPobres!$R$2:$R$6,0),MATCH($B56,RuralPopNoPobres!$G$1:$L$1,0))/1000</f>
        <v>9181.9490000000005</v>
      </c>
      <c r="S56" s="3">
        <f>INDEX(RuralPopExt!$G$2:$L$6,MATCH(S$43,RuralPopExt!$R$2:$R$6,0),MATCH($B56,RuralPopExt!$G$1:$L$1,0))/1000</f>
        <v>4791.2240000000002</v>
      </c>
      <c r="T56" s="3">
        <f>INDEX(RuralPopExt!$G$2:$L$6,MATCH(T$43,RuralPopExt!$R$2:$R$6,0),MATCH($B56,RuralPopExt!$G$1:$L$1,0))/1000</f>
        <v>4871.8850000000002</v>
      </c>
      <c r="U56" s="3">
        <f>INDEX(RuralPopExt!$G$2:$L$6,MATCH(U$43,RuralPopExt!$R$2:$R$6,0),MATCH($B56,RuralPopExt!$G$1:$L$1,0))/1000</f>
        <v>4806.3890000000001</v>
      </c>
      <c r="V56" s="3">
        <f>INDEX(RuralPopExt!$G$2:$L$6,MATCH(V$43,RuralPopExt!$R$2:$R$6,0),MATCH($B56,RuralPopExt!$G$1:$L$1,0))/1000</f>
        <v>4627.9660000000003</v>
      </c>
      <c r="W56" s="13">
        <f>INDEX(RuralPopExt!$G$2:$L$6,MATCH(W$43,RuralPopExt!$R$2:$R$6,0),MATCH($B56,RuralPopExt!$G$1:$L$1,0))/1000</f>
        <v>3883.6149999999998</v>
      </c>
    </row>
    <row r="57" spans="2:23" x14ac:dyDescent="0.25">
      <c r="B57" s="1" t="s">
        <v>5</v>
      </c>
      <c r="C57" s="12" t="s">
        <v>21</v>
      </c>
      <c r="D57" s="7">
        <f>INDEX(RuralPop!$G$2:$L$6,MATCH(D$43,RuralPop!$R$2:$R$6,0),MATCH($B57,RuralPop!$G$1:$L$1,0))/1000</f>
        <v>5943.0150000000003</v>
      </c>
      <c r="E57" s="3">
        <f>INDEX(RuralPop!$G$2:$L$6,MATCH(E$43,RuralPop!$R$2:$R$6,0),MATCH($B57,RuralPop!$G$1:$L$1,0))/1000</f>
        <v>5626.8069999999998</v>
      </c>
      <c r="F57" s="3">
        <f>INDEX(RuralPop!$G$2:$L$6,MATCH(F$43,RuralPop!$R$2:$R$6,0),MATCH($B57,RuralPop!$G$1:$L$1,0))/1000</f>
        <v>4934.5079999999998</v>
      </c>
      <c r="G57" s="3">
        <f>INDEX(RuralPop!$G$2:$L$6,MATCH(G$43,RuralPop!$R$2:$R$6,0),MATCH($B57,RuralPop!$G$1:$L$1,0))/1000</f>
        <v>5233.4970000000003</v>
      </c>
      <c r="H57" s="6">
        <f>INDEX(RuralPop!$G$2:$L$6,MATCH(H$43,RuralPop!$R$2:$R$6,0),MATCH($B57,RuralPop!$G$1:$L$1,0))/1000</f>
        <v>4510.9960000000001</v>
      </c>
      <c r="I57" s="7">
        <f>INDEX(RuralPopPobres!$G$2:$L$6,MATCH(I$43,RuralPopPobres!$R$2:$R$6,0),MATCH($B57,RuralPopPobres!$G$1:$L$1,0))/1000</f>
        <v>4761.5940000000001</v>
      </c>
      <c r="J57" s="3">
        <f>INDEX(RuralPopPobres!$G$2:$L$6,MATCH(J$43,RuralPopPobres!$R$2:$R$6,0),MATCH($B57,RuralPopPobres!$G$1:$L$1,0))/1000</f>
        <v>4511.4539999999997</v>
      </c>
      <c r="K57" s="3">
        <f>INDEX(RuralPopPobres!$G$2:$L$6,MATCH(K$43,RuralPopPobres!$R$2:$R$6,0),MATCH($B57,RuralPopPobres!$G$1:$L$1,0))/1000</f>
        <v>3879.998</v>
      </c>
      <c r="L57" s="3">
        <f>INDEX(RuralPopPobres!$G$2:$L$6,MATCH(L$43,RuralPopPobres!$R$2:$R$6,0),MATCH($B57,RuralPopPobres!$G$1:$L$1,0))/1000</f>
        <v>3812.7249999999999</v>
      </c>
      <c r="M57" s="6">
        <f>INDEX(RuralPopPobres!$G$2:$L$6,MATCH(M$43,RuralPopPobres!$R$2:$R$6,0),MATCH($B57,RuralPopPobres!$G$1:$L$1,0))/1000</f>
        <v>3223.9059999999999</v>
      </c>
      <c r="N57" s="3">
        <f>INDEX(RuralPopNoPobres!$G$2:$L$6,MATCH(N$43,RuralPopNoPobres!$R$2:$R$6,0),MATCH($B57,RuralPopNoPobres!$G$1:$L$1,0))/1000</f>
        <v>1181.421</v>
      </c>
      <c r="O57" s="3">
        <f>INDEX(RuralPopNoPobres!$G$2:$L$6,MATCH(O$43,RuralPopNoPobres!$R$2:$R$6,0),MATCH($B57,RuralPopNoPobres!$G$1:$L$1,0))/1000</f>
        <v>1115.3530000000001</v>
      </c>
      <c r="P57" s="3">
        <f>INDEX(RuralPopNoPobres!$G$2:$L$6,MATCH(P$43,RuralPopNoPobres!$R$2:$R$6,0),MATCH($B57,RuralPopNoPobres!$G$1:$L$1,0))/1000</f>
        <v>1054.51</v>
      </c>
      <c r="Q57" s="3">
        <f>INDEX(RuralPopNoPobres!$G$2:$L$6,MATCH(Q$43,RuralPopNoPobres!$R$2:$R$6,0),MATCH($B57,RuralPopNoPobres!$G$1:$L$1,0))/1000</f>
        <v>1420.7719999999999</v>
      </c>
      <c r="R57" s="13">
        <f>INDEX(RuralPopNoPobres!$G$2:$L$6,MATCH(R$43,RuralPopNoPobres!$R$2:$R$6,0),MATCH($B57,RuralPopNoPobres!$G$1:$L$1,0))/1000</f>
        <v>1287.0899999999999</v>
      </c>
      <c r="S57" s="3">
        <f>INDEX(RuralPopExt!$G$2:$L$6,MATCH(S$43,RuralPopExt!$R$2:$R$6,0),MATCH($B57,RuralPopExt!$G$1:$L$1,0))/1000</f>
        <v>2525.3649999999998</v>
      </c>
      <c r="T57" s="3">
        <f>INDEX(RuralPopExt!$G$2:$L$6,MATCH(T$43,RuralPopExt!$R$2:$R$6,0),MATCH($B57,RuralPopExt!$G$1:$L$1,0))/1000</f>
        <v>2404.7809999999999</v>
      </c>
      <c r="U57" s="3">
        <f>INDEX(RuralPopExt!$G$2:$L$6,MATCH(U$43,RuralPopExt!$R$2:$R$6,0),MATCH($B57,RuralPopExt!$G$1:$L$1,0))/1000</f>
        <v>2074.1799999999998</v>
      </c>
      <c r="V57" s="3">
        <f>INDEX(RuralPopExt!$G$2:$L$6,MATCH(V$43,RuralPopExt!$R$2:$R$6,0),MATCH($B57,RuralPopExt!$G$1:$L$1,0))/1000</f>
        <v>2006.181</v>
      </c>
      <c r="W57" s="13">
        <f>INDEX(RuralPopExt!$G$2:$L$6,MATCH(W$43,RuralPopExt!$R$2:$R$6,0),MATCH($B57,RuralPopExt!$G$1:$L$1,0))/1000</f>
        <v>1788.9469999999999</v>
      </c>
    </row>
    <row r="58" spans="2:23" x14ac:dyDescent="0.25">
      <c r="B58" s="1" t="s">
        <v>4</v>
      </c>
      <c r="C58" s="12" t="s">
        <v>22</v>
      </c>
      <c r="D58" s="7">
        <f>INDEX(RuralPop!$G$2:$L$6,MATCH(D$43,RuralPop!$R$2:$R$6,0),MATCH($B58,RuralPop!$G$1:$L$1,0))/1000</f>
        <v>14711.561</v>
      </c>
      <c r="E58" s="3">
        <f>INDEX(RuralPop!$G$2:$L$6,MATCH(E$43,RuralPop!$R$2:$R$6,0),MATCH($B58,RuralPop!$G$1:$L$1,0))/1000</f>
        <v>15682.040999999999</v>
      </c>
      <c r="F58" s="3">
        <f>INDEX(RuralPop!$G$2:$L$6,MATCH(F$43,RuralPop!$R$2:$R$6,0),MATCH($B58,RuralPop!$G$1:$L$1,0))/1000</f>
        <v>14469.716</v>
      </c>
      <c r="G58" s="3">
        <f>INDEX(RuralPop!$G$2:$L$6,MATCH(G$43,RuralPop!$R$2:$R$6,0),MATCH($B58,RuralPop!$G$1:$L$1,0))/1000</f>
        <v>14780.018</v>
      </c>
      <c r="H58" s="6">
        <f>INDEX(RuralPop!$G$2:$L$6,MATCH(H$43,RuralPop!$R$2:$R$6,0),MATCH($B58,RuralPop!$G$1:$L$1,0))/1000</f>
        <v>12475.835999999999</v>
      </c>
      <c r="I58" s="7">
        <f>INDEX(RuralPopPobres!$G$2:$L$6,MATCH(I$43,RuralPopPobres!$R$2:$R$6,0),MATCH($B58,RuralPopPobres!$G$1:$L$1,0))/1000</f>
        <v>10947.253000000001</v>
      </c>
      <c r="J58" s="3">
        <f>INDEX(RuralPopPobres!$G$2:$L$6,MATCH(J$43,RuralPopPobres!$R$2:$R$6,0),MATCH($B58,RuralPopPobres!$G$1:$L$1,0))/1000</f>
        <v>11536.891</v>
      </c>
      <c r="K58" s="3">
        <f>INDEX(RuralPopPobres!$G$2:$L$6,MATCH(K$43,RuralPopPobres!$R$2:$R$6,0),MATCH($B58,RuralPopPobres!$G$1:$L$1,0))/1000</f>
        <v>10439.615</v>
      </c>
      <c r="L58" s="3">
        <f>INDEX(RuralPopPobres!$G$2:$L$6,MATCH(L$43,RuralPopPobres!$R$2:$R$6,0),MATCH($B58,RuralPopPobres!$G$1:$L$1,0))/1000</f>
        <v>9596.2219999999998</v>
      </c>
      <c r="M58" s="6">
        <f>INDEX(RuralPopPobres!$G$2:$L$6,MATCH(M$43,RuralPopPobres!$R$2:$R$6,0),MATCH($B58,RuralPopPobres!$G$1:$L$1,0))/1000</f>
        <v>8018.0249999999996</v>
      </c>
      <c r="N58" s="3">
        <f>INDEX(RuralPopNoPobres!$G$2:$L$6,MATCH(N$43,RuralPopNoPobres!$R$2:$R$6,0),MATCH($B58,RuralPopNoPobres!$G$1:$L$1,0))/1000</f>
        <v>3764.308</v>
      </c>
      <c r="O58" s="3">
        <f>INDEX(RuralPopNoPobres!$G$2:$L$6,MATCH(O$43,RuralPopNoPobres!$R$2:$R$6,0),MATCH($B58,RuralPopNoPobres!$G$1:$L$1,0))/1000</f>
        <v>4145.1499999999996</v>
      </c>
      <c r="P58" s="3">
        <f>INDEX(RuralPopNoPobres!$G$2:$L$6,MATCH(P$43,RuralPopNoPobres!$R$2:$R$6,0),MATCH($B58,RuralPopNoPobres!$G$1:$L$1,0))/1000</f>
        <v>4030.1010000000001</v>
      </c>
      <c r="Q58" s="3">
        <f>INDEX(RuralPopNoPobres!$G$2:$L$6,MATCH(Q$43,RuralPopNoPobres!$R$2:$R$6,0),MATCH($B58,RuralPopNoPobres!$G$1:$L$1,0))/1000</f>
        <v>5183.7960000000003</v>
      </c>
      <c r="R58" s="13">
        <f>INDEX(RuralPopNoPobres!$G$2:$L$6,MATCH(R$43,RuralPopNoPobres!$R$2:$R$6,0),MATCH($B58,RuralPopNoPobres!$G$1:$L$1,0))/1000</f>
        <v>4457.8109999999997</v>
      </c>
      <c r="S58" s="3">
        <f>INDEX(RuralPopExt!$G$2:$L$6,MATCH(S$43,RuralPopExt!$R$2:$R$6,0),MATCH($B58,RuralPopExt!$G$1:$L$1,0))/1000</f>
        <v>4367.8159999999998</v>
      </c>
      <c r="T58" s="3">
        <f>INDEX(RuralPopExt!$G$2:$L$6,MATCH(T$43,RuralPopExt!$R$2:$R$6,0),MATCH($B58,RuralPopExt!$G$1:$L$1,0))/1000</f>
        <v>4541.9560000000001</v>
      </c>
      <c r="U58" s="3">
        <f>INDEX(RuralPopExt!$G$2:$L$6,MATCH(U$43,RuralPopExt!$R$2:$R$6,0),MATCH($B58,RuralPopExt!$G$1:$L$1,0))/1000</f>
        <v>4286.8059999999996</v>
      </c>
      <c r="V58" s="3">
        <f>INDEX(RuralPopExt!$G$2:$L$6,MATCH(V$43,RuralPopExt!$R$2:$R$6,0),MATCH($B58,RuralPopExt!$G$1:$L$1,0))/1000</f>
        <v>4099.0370000000003</v>
      </c>
      <c r="W58" s="13">
        <f>INDEX(RuralPopExt!$G$2:$L$6,MATCH(W$43,RuralPopExt!$R$2:$R$6,0),MATCH($B58,RuralPopExt!$G$1:$L$1,0))/1000</f>
        <v>3404.3939999999998</v>
      </c>
    </row>
    <row r="59" spans="2:23" ht="15.75" thickBot="1" x14ac:dyDescent="0.3">
      <c r="B59" s="1" t="s">
        <v>3</v>
      </c>
      <c r="C59" s="15" t="s">
        <v>23</v>
      </c>
      <c r="D59" s="18">
        <f>INDEX(RuralPop!$G$2:$L$6,MATCH(D$43,RuralPop!$R$2:$R$6,0),MATCH($B59,RuralPop!$G$1:$L$1,0))/1000</f>
        <v>7772.7389999999996</v>
      </c>
      <c r="E59" s="16">
        <f>INDEX(RuralPop!$G$2:$L$6,MATCH(E$43,RuralPop!$R$2:$R$6,0),MATCH($B59,RuralPop!$G$1:$L$1,0))/1000</f>
        <v>8693.2109999999993</v>
      </c>
      <c r="F59" s="16">
        <f>INDEX(RuralPop!$G$2:$L$6,MATCH(F$43,RuralPop!$R$2:$R$6,0),MATCH($B59,RuralPop!$G$1:$L$1,0))/1000</f>
        <v>8385.8160000000007</v>
      </c>
      <c r="G59" s="16">
        <f>INDEX(RuralPop!$G$2:$L$6,MATCH(G$43,RuralPop!$R$2:$R$6,0),MATCH($B59,RuralPop!$G$1:$L$1,0))/1000</f>
        <v>7599.28</v>
      </c>
      <c r="H59" s="17">
        <f>INDEX(RuralPop!$G$2:$L$6,MATCH(H$43,RuralPop!$R$2:$R$6,0),MATCH($B59,RuralPop!$G$1:$L$1,0))/1000</f>
        <v>6135.3339999999998</v>
      </c>
      <c r="I59" s="18">
        <f>INDEX(RuralPopPobres!$G$2:$L$6,MATCH(I$43,RuralPopPobres!$R$2:$R$6,0),MATCH($B59,RuralPopPobres!$G$1:$L$1,0))/1000</f>
        <v>5682.634</v>
      </c>
      <c r="J59" s="16">
        <f>INDEX(RuralPopPobres!$G$2:$L$6,MATCH(J$43,RuralPopPobres!$R$2:$R$6,0),MATCH($B59,RuralPopPobres!$G$1:$L$1,0))/1000</f>
        <v>6244.8389999999999</v>
      </c>
      <c r="K59" s="16">
        <f>INDEX(RuralPopPobres!$G$2:$L$6,MATCH(K$43,RuralPopPobres!$R$2:$R$6,0),MATCH($B59,RuralPopPobres!$G$1:$L$1,0))/1000</f>
        <v>6103.2740000000003</v>
      </c>
      <c r="L59" s="16">
        <f>INDEX(RuralPopPobres!$G$2:$L$6,MATCH(L$43,RuralPopPobres!$R$2:$R$6,0),MATCH($B59,RuralPopPobres!$G$1:$L$1,0))/1000</f>
        <v>4998.2330000000002</v>
      </c>
      <c r="M59" s="17">
        <f>INDEX(RuralPopPobres!$G$2:$L$6,MATCH(M$43,RuralPopPobres!$R$2:$R$6,0),MATCH($B59,RuralPopPobres!$G$1:$L$1,0))/1000</f>
        <v>3795.6610000000001</v>
      </c>
      <c r="N59" s="16">
        <f>INDEX(RuralPopNoPobres!$G$2:$L$6,MATCH(N$43,RuralPopNoPobres!$R$2:$R$6,0),MATCH($B59,RuralPopNoPobres!$G$1:$L$1,0))/1000</f>
        <v>2090.105</v>
      </c>
      <c r="O59" s="16">
        <f>INDEX(RuralPopNoPobres!$G$2:$L$6,MATCH(O$43,RuralPopNoPobres!$R$2:$R$6,0),MATCH($B59,RuralPopNoPobres!$G$1:$L$1,0))/1000</f>
        <v>2448.3719999999998</v>
      </c>
      <c r="P59" s="16">
        <f>INDEX(RuralPopNoPobres!$G$2:$L$6,MATCH(P$43,RuralPopNoPobres!$R$2:$R$6,0),MATCH($B59,RuralPopNoPobres!$G$1:$L$1,0))/1000</f>
        <v>2282.5419999999999</v>
      </c>
      <c r="Q59" s="16">
        <f>INDEX(RuralPopNoPobres!$G$2:$L$6,MATCH(Q$43,RuralPopNoPobres!$R$2:$R$6,0),MATCH($B59,RuralPopNoPobres!$G$1:$L$1,0))/1000</f>
        <v>2601.047</v>
      </c>
      <c r="R59" s="19">
        <f>INDEX(RuralPopNoPobres!$G$2:$L$6,MATCH(R$43,RuralPopNoPobres!$R$2:$R$6,0),MATCH($B59,RuralPopNoPobres!$G$1:$L$1,0))/1000</f>
        <v>2339.6729999999998</v>
      </c>
      <c r="S59" s="16">
        <f>INDEX(RuralPopExt!$G$2:$L$6,MATCH(S$43,RuralPopExt!$R$2:$R$6,0),MATCH($B59,RuralPopExt!$G$1:$L$1,0))/1000</f>
        <v>2477.4290000000001</v>
      </c>
      <c r="T59" s="16">
        <f>INDEX(RuralPopExt!$G$2:$L$6,MATCH(T$43,RuralPopExt!$R$2:$R$6,0),MATCH($B59,RuralPopExt!$G$1:$L$1,0))/1000</f>
        <v>2779.6840000000002</v>
      </c>
      <c r="U59" s="16">
        <f>INDEX(RuralPopExt!$G$2:$L$6,MATCH(U$43,RuralPopExt!$R$2:$R$6,0),MATCH($B59,RuralPopExt!$G$1:$L$1,0))/1000</f>
        <v>2676.1379999999999</v>
      </c>
      <c r="V59" s="16">
        <f>INDEX(RuralPopExt!$G$2:$L$6,MATCH(V$43,RuralPopExt!$R$2:$R$6,0),MATCH($B59,RuralPopExt!$G$1:$L$1,0))/1000</f>
        <v>2148.4459999999999</v>
      </c>
      <c r="W59" s="19">
        <f>INDEX(RuralPopExt!$G$2:$L$6,MATCH(W$43,RuralPopExt!$R$2:$R$6,0),MATCH($B59,RuralPopExt!$G$1:$L$1,0))/1000</f>
        <v>1709.413</v>
      </c>
    </row>
    <row r="61" spans="2:23" ht="15.75" thickBot="1" x14ac:dyDescent="0.3">
      <c r="C61" s="21" t="s">
        <v>49</v>
      </c>
    </row>
    <row r="62" spans="2:23" x14ac:dyDescent="0.25">
      <c r="C62" s="40" t="s">
        <v>50</v>
      </c>
      <c r="D62" s="42" t="s">
        <v>24</v>
      </c>
      <c r="E62" s="43"/>
      <c r="F62" s="43"/>
      <c r="G62" s="43"/>
      <c r="H62" s="44"/>
      <c r="I62" s="45" t="s">
        <v>25</v>
      </c>
      <c r="J62" s="46"/>
      <c r="K62" s="46"/>
      <c r="L62" s="46"/>
      <c r="M62" s="47"/>
      <c r="N62" s="48" t="s">
        <v>26</v>
      </c>
      <c r="O62" s="48"/>
      <c r="P62" s="48"/>
      <c r="Q62" s="48"/>
      <c r="R62" s="49"/>
      <c r="S62" s="38" t="s">
        <v>53</v>
      </c>
      <c r="T62" s="38"/>
      <c r="U62" s="38"/>
      <c r="V62" s="38"/>
      <c r="W62" s="39"/>
    </row>
    <row r="63" spans="2:23" x14ac:dyDescent="0.25">
      <c r="C63" s="41"/>
      <c r="D63" s="10">
        <v>2016</v>
      </c>
      <c r="E63" s="8">
        <v>2018</v>
      </c>
      <c r="F63" s="8">
        <v>2020</v>
      </c>
      <c r="G63" s="8">
        <v>2022</v>
      </c>
      <c r="H63" s="9">
        <v>2024</v>
      </c>
      <c r="I63" s="10">
        <v>2016</v>
      </c>
      <c r="J63" s="8">
        <v>2018</v>
      </c>
      <c r="K63" s="8">
        <v>2020</v>
      </c>
      <c r="L63" s="8">
        <v>2022</v>
      </c>
      <c r="M63" s="9">
        <v>2024</v>
      </c>
      <c r="N63" s="8">
        <v>2016</v>
      </c>
      <c r="O63" s="8">
        <v>2018</v>
      </c>
      <c r="P63" s="8">
        <v>2020</v>
      </c>
      <c r="Q63" s="8">
        <v>2022</v>
      </c>
      <c r="R63" s="11">
        <v>2024</v>
      </c>
      <c r="S63" s="8">
        <v>2016</v>
      </c>
      <c r="T63" s="8">
        <v>2018</v>
      </c>
      <c r="U63" s="8">
        <v>2020</v>
      </c>
      <c r="V63" s="8">
        <v>2022</v>
      </c>
      <c r="W63" s="11">
        <v>2024</v>
      </c>
    </row>
    <row r="64" spans="2:23" x14ac:dyDescent="0.25">
      <c r="B64" s="4" t="s">
        <v>38</v>
      </c>
      <c r="C64" s="12" t="s">
        <v>18</v>
      </c>
      <c r="D64" s="22">
        <f>INDEX(IngresoNal!$A$2:$N$6,MATCH(D$63,IngresoNal!$O$2:$O$6,0),MATCH(Resumen!$B64,IngresoNal!$A$1:$N$1,0))</f>
        <v>2459.7080078125</v>
      </c>
      <c r="E64" s="23">
        <f>INDEX(IngresoNal!$A$2:$N$6,MATCH(E$63,IngresoNal!$O$2:$O$6,0),MATCH(Resumen!$B64,IngresoNal!$A$1:$N$1,0))</f>
        <v>2826.527587890625</v>
      </c>
      <c r="F64" s="23">
        <f>INDEX(IngresoNal!$A$2:$N$6,MATCH(F$63,IngresoNal!$O$2:$O$6,0),MATCH(Resumen!$B64,IngresoNal!$A$1:$N$1,0))</f>
        <v>3038.585693359375</v>
      </c>
      <c r="G64" s="23">
        <f>INDEX(IngresoNal!$A$2:$N$6,MATCH(G$63,IngresoNal!$O$2:$O$6,0),MATCH(Resumen!$B64,IngresoNal!$A$1:$N$1,0))</f>
        <v>4060.959716796875</v>
      </c>
      <c r="H64" s="24">
        <f>INDEX(IngresoNal!$A$2:$N$6,MATCH(H$63,IngresoNal!$O$2:$O$6,0),MATCH(Resumen!$B64,IngresoNal!$A$1:$N$1,0))</f>
        <v>4952.7841796875</v>
      </c>
      <c r="I64" s="22">
        <f>INDEX(IngresoNalPobres!$A$2:$N$6,MATCH(I$63,IngresoNalPobres!$O$2:$O$6,0),MATCH(Resumen!$B64,IngresoNalPobres!$A$1:$N$1,0))</f>
        <v>1480.5533447265625</v>
      </c>
      <c r="J64" s="23">
        <f>INDEX(IngresoNalPobres!$A$2:$N$6,MATCH(J$63,IngresoNalPobres!$O$2:$O$6,0),MATCH(Resumen!$B64,IngresoNalPobres!$A$1:$N$1,0))</f>
        <v>1696.0570068359375</v>
      </c>
      <c r="K64" s="23">
        <f>INDEX(IngresoNalPobres!$A$2:$N$6,MATCH(K$63,IngresoNalPobres!$O$2:$O$6,0),MATCH(Resumen!$B64,IngresoNalPobres!$A$1:$N$1,0))</f>
        <v>1820.411865234375</v>
      </c>
      <c r="L64" s="23">
        <f>INDEX(IngresoNalPobres!$A$2:$N$6,MATCH(L$63,IngresoNalPobres!$O$2:$O$6,0),MATCH(Resumen!$B64,IngresoNalPobres!$A$1:$N$1,0))</f>
        <v>2289.110107421875</v>
      </c>
      <c r="M64" s="24">
        <f>INDEX(IngresoNalPobres!$A$2:$N$6,MATCH(M$63,IngresoNalPobres!$O$2:$O$6,0),MATCH(Resumen!$B64,IngresoNalPobres!$A$1:$N$1,0))</f>
        <v>2587.207763671875</v>
      </c>
      <c r="N64" s="22">
        <f>INDEX(IngresoNalNoPobres!$A$2:$N$6,MATCH(N$63,IngresoNalNoPobres!$O$2:$O$6,0),MATCH(Resumen!$B64,IngresoNalNoPobres!$A$1:$N$1,0))</f>
        <v>4451.69189453125</v>
      </c>
      <c r="O64" s="23">
        <f>INDEX(IngresoNalNoPobres!$A$2:$N$6,MATCH(O$63,IngresoNalNoPobres!$O$2:$O$6,0),MATCH(Resumen!$B64,IngresoNalNoPobres!$A$1:$N$1,0))</f>
        <v>4966.94091796875</v>
      </c>
      <c r="P64" s="23">
        <f>INDEX(IngresoNalNoPobres!$A$2:$N$6,MATCH(P$63,IngresoNalNoPobres!$O$2:$O$6,0),MATCH(Resumen!$B64,IngresoNalNoPobres!$A$1:$N$1,0))</f>
        <v>5405.703125</v>
      </c>
      <c r="Q64" s="23">
        <f>INDEX(IngresoNalNoPobres!$A$2:$N$6,MATCH(Q$63,IngresoNalNoPobres!$O$2:$O$6,0),MATCH(Resumen!$B64,IngresoNalNoPobres!$A$1:$N$1,0))</f>
        <v>6451.4384765625</v>
      </c>
      <c r="R64" s="24">
        <f>INDEX(IngresoNalNoPobres!$A$2:$N$6,MATCH(R$63,IngresoNalNoPobres!$O$2:$O$6,0),MATCH(Resumen!$B64,IngresoNalNoPobres!$A$1:$N$1,0))</f>
        <v>7287.40380859375</v>
      </c>
      <c r="S64" s="22">
        <f>INDEX(IngresoNalExt!$A$2:$N$6,MATCH(S$63,IngresoNalExt!$O$2:$O$6,0),MATCH(Resumen!$B64,IngresoNalExt!$A$1:$N$1,0))</f>
        <v>753.0460205078125</v>
      </c>
      <c r="T64" s="23">
        <f>INDEX(IngresoNalExt!$A$2:$N$6,MATCH(T$63,IngresoNalExt!$O$2:$O$6,0),MATCH(Resumen!$B64,IngresoNalExt!$A$1:$N$1,0))</f>
        <v>856.36822509765625</v>
      </c>
      <c r="U64" s="23">
        <f>INDEX(IngresoNalExt!$A$2:$N$6,MATCH(U$63,IngresoNalExt!$O$2:$O$6,0),MATCH(Resumen!$B64,IngresoNalExt!$A$1:$N$1,0))</f>
        <v>969.15533447265625</v>
      </c>
      <c r="V64" s="23">
        <f>INDEX(IngresoNalExt!$A$2:$N$6,MATCH(V$63,IngresoNalExt!$O$2:$O$6,0),MATCH(Resumen!$B64,IngresoNalExt!$A$1:$N$1,0))</f>
        <v>1228.8751220703125</v>
      </c>
      <c r="W64" s="24">
        <f>INDEX(IngresoNalExt!$A$2:$N$6,MATCH(W$63,IngresoNalExt!$O$2:$O$6,0),MATCH(Resumen!$B64,IngresoNalExt!$A$1:$N$1,0))</f>
        <v>1385.3843994140625</v>
      </c>
    </row>
    <row r="65" spans="2:23" x14ac:dyDescent="0.25">
      <c r="B65" s="4" t="s">
        <v>40</v>
      </c>
      <c r="C65" s="12" t="s">
        <v>19</v>
      </c>
      <c r="D65" s="22">
        <f>INDEX(IngresoNal!$A$2:$N$6,MATCH(D$63,IngresoNal!$O$2:$O$6,0),MATCH(Resumen!$B65,IngresoNal!$A$1:$N$1,0))</f>
        <v>3807.03125</v>
      </c>
      <c r="E65" s="23">
        <f>INDEX(IngresoNal!$A$2:$N$6,MATCH(E$63,IngresoNal!$O$2:$O$6,0),MATCH(Resumen!$B65,IngresoNal!$A$1:$N$1,0))</f>
        <v>4246.56396484375</v>
      </c>
      <c r="F65" s="23">
        <f>INDEX(IngresoNal!$A$2:$N$6,MATCH(F$63,IngresoNal!$O$2:$O$6,0),MATCH(Resumen!$B65,IngresoNal!$A$1:$N$1,0))</f>
        <v>3645.594970703125</v>
      </c>
      <c r="G65" s="23">
        <f>INDEX(IngresoNal!$A$2:$N$6,MATCH(G$63,IngresoNal!$O$2:$O$6,0),MATCH(Resumen!$B65,IngresoNal!$A$1:$N$1,0))</f>
        <v>4468.15087890625</v>
      </c>
      <c r="H65" s="24">
        <f>INDEX(IngresoNal!$A$2:$N$6,MATCH(H$63,IngresoNal!$O$2:$O$6,0),MATCH(Resumen!$B65,IngresoNal!$A$1:$N$1,0))</f>
        <v>5356.876953125</v>
      </c>
      <c r="I65" s="22">
        <f>INDEX(IngresoNalPobres!$A$2:$N$6,MATCH(I$63,IngresoNalPobres!$O$2:$O$6,0),MATCH(Resumen!$B65,IngresoNalPobres!$A$1:$N$1,0))</f>
        <v>1655.4263916015625</v>
      </c>
      <c r="J65" s="23">
        <f>INDEX(IngresoNalPobres!$A$2:$N$6,MATCH(J$63,IngresoNalPobres!$O$2:$O$6,0),MATCH(Resumen!$B65,IngresoNalPobres!$A$1:$N$1,0))</f>
        <v>1926.171630859375</v>
      </c>
      <c r="K65" s="23">
        <f>INDEX(IngresoNalPobres!$A$2:$N$6,MATCH(K$63,IngresoNalPobres!$O$2:$O$6,0),MATCH(Resumen!$B65,IngresoNalPobres!$A$1:$N$1,0))</f>
        <v>1884.261474609375</v>
      </c>
      <c r="L65" s="23">
        <f>INDEX(IngresoNalPobres!$A$2:$N$6,MATCH(L$63,IngresoNalPobres!$O$2:$O$6,0),MATCH(Resumen!$B65,IngresoNalPobres!$A$1:$N$1,0))</f>
        <v>2306.087646484375</v>
      </c>
      <c r="M65" s="24">
        <f>INDEX(IngresoNalPobres!$A$2:$N$6,MATCH(M$63,IngresoNalPobres!$O$2:$O$6,0),MATCH(Resumen!$B65,IngresoNalPobres!$A$1:$N$1,0))</f>
        <v>2661.012939453125</v>
      </c>
      <c r="N65" s="22">
        <f>INDEX(IngresoNalNoPobres!$A$2:$N$6,MATCH(N$63,IngresoNalNoPobres!$O$2:$O$6,0),MATCH(Resumen!$B65,IngresoNalNoPobres!$A$1:$N$1,0))</f>
        <v>6348.990234375</v>
      </c>
      <c r="O65" s="23">
        <f>INDEX(IngresoNalNoPobres!$A$2:$N$6,MATCH(O$63,IngresoNalNoPobres!$O$2:$O$6,0),MATCH(Resumen!$B65,IngresoNalNoPobres!$A$1:$N$1,0))</f>
        <v>6836.2529296875</v>
      </c>
      <c r="P65" s="23">
        <f>INDEX(IngresoNalNoPobres!$A$2:$N$6,MATCH(P$63,IngresoNalNoPobres!$O$2:$O$6,0),MATCH(Resumen!$B65,IngresoNalNoPobres!$A$1:$N$1,0))</f>
        <v>6899.50732421875</v>
      </c>
      <c r="Q65" s="23">
        <f>INDEX(IngresoNalNoPobres!$A$2:$N$6,MATCH(Q$63,IngresoNalNoPobres!$O$2:$O$6,0),MATCH(Resumen!$B65,IngresoNalNoPobres!$A$1:$N$1,0))</f>
        <v>7501.8876953125</v>
      </c>
      <c r="R65" s="24">
        <f>INDEX(IngresoNalNoPobres!$A$2:$N$6,MATCH(R$63,IngresoNalNoPobres!$O$2:$O$6,0),MATCH(Resumen!$B65,IngresoNalNoPobres!$A$1:$N$1,0))</f>
        <v>8140.763671875</v>
      </c>
      <c r="S65" s="22">
        <f>INDEX(IngresoNalExt!$A$2:$N$6,MATCH(S$63,IngresoNalExt!$O$2:$O$6,0),MATCH(Resumen!$B65,IngresoNalExt!$A$1:$N$1,0))</f>
        <v>810.62908935546875</v>
      </c>
      <c r="T65" s="23">
        <f>INDEX(IngresoNalExt!$A$2:$N$6,MATCH(T$63,IngresoNalExt!$O$2:$O$6,0),MATCH(Resumen!$B65,IngresoNalExt!$A$1:$N$1,0))</f>
        <v>928.39495849609375</v>
      </c>
      <c r="U65" s="23">
        <f>INDEX(IngresoNalExt!$A$2:$N$6,MATCH(U$63,IngresoNalExt!$O$2:$O$6,0),MATCH(Resumen!$B65,IngresoNalExt!$A$1:$N$1,0))</f>
        <v>1019.07080078125</v>
      </c>
      <c r="V65" s="23">
        <f>INDEX(IngresoNalExt!$A$2:$N$6,MATCH(V$63,IngresoNalExt!$O$2:$O$6,0),MATCH(Resumen!$B65,IngresoNalExt!$A$1:$N$1,0))</f>
        <v>1234.4168701171875</v>
      </c>
      <c r="W65" s="24">
        <f>INDEX(IngresoNalExt!$A$2:$N$6,MATCH(W$63,IngresoNalExt!$O$2:$O$6,0),MATCH(Resumen!$B65,IngresoNalExt!$A$1:$N$1,0))</f>
        <v>1411.09375</v>
      </c>
    </row>
    <row r="66" spans="2:23" x14ac:dyDescent="0.25">
      <c r="B66" s="4" t="s">
        <v>42</v>
      </c>
      <c r="C66" s="12" t="s">
        <v>20</v>
      </c>
      <c r="D66" s="22">
        <f>INDEX(IngresoNal!$A$2:$N$6,MATCH(D$63,IngresoNal!$O$2:$O$6,0),MATCH(Resumen!$B66,IngresoNal!$A$1:$N$1,0))</f>
        <v>2910.402099609375</v>
      </c>
      <c r="E66" s="23">
        <f>INDEX(IngresoNal!$A$2:$N$6,MATCH(E$63,IngresoNal!$O$2:$O$6,0),MATCH(Resumen!$B66,IngresoNal!$A$1:$N$1,0))</f>
        <v>3268.900146484375</v>
      </c>
      <c r="F66" s="23">
        <f>INDEX(IngresoNal!$A$2:$N$6,MATCH(F$63,IngresoNal!$O$2:$O$6,0),MATCH(Resumen!$B66,IngresoNal!$A$1:$N$1,0))</f>
        <v>3263.5830078125</v>
      </c>
      <c r="G66" s="23">
        <f>INDEX(IngresoNal!$A$2:$N$6,MATCH(G$63,IngresoNal!$O$2:$O$6,0),MATCH(Resumen!$B66,IngresoNal!$A$1:$N$1,0))</f>
        <v>4415.763671875</v>
      </c>
      <c r="H66" s="24">
        <f>INDEX(IngresoNal!$A$2:$N$6,MATCH(H$63,IngresoNal!$O$2:$O$6,0),MATCH(Resumen!$B66,IngresoNal!$A$1:$N$1,0))</f>
        <v>5329.03173828125</v>
      </c>
      <c r="I66" s="22">
        <f>INDEX(IngresoNalPobres!$A$2:$N$6,MATCH(I$63,IngresoNalPobres!$O$2:$O$6,0),MATCH(Resumen!$B66,IngresoNalPobres!$A$1:$N$1,0))</f>
        <v>1500.9925537109375</v>
      </c>
      <c r="J66" s="23">
        <f>INDEX(IngresoNalPobres!$A$2:$N$6,MATCH(J$63,IngresoNalPobres!$O$2:$O$6,0),MATCH(Resumen!$B66,IngresoNalPobres!$A$1:$N$1,0))</f>
        <v>1727.2738037109375</v>
      </c>
      <c r="K66" s="23">
        <f>INDEX(IngresoNalPobres!$A$2:$N$6,MATCH(K$63,IngresoNalPobres!$O$2:$O$6,0),MATCH(Resumen!$B66,IngresoNalPobres!$A$1:$N$1,0))</f>
        <v>1792.201171875</v>
      </c>
      <c r="L66" s="23">
        <f>INDEX(IngresoNalPobres!$A$2:$N$6,MATCH(L$63,IngresoNalPobres!$O$2:$O$6,0),MATCH(Resumen!$B66,IngresoNalPobres!$A$1:$N$1,0))</f>
        <v>2284.521484375</v>
      </c>
      <c r="M66" s="24">
        <f>INDEX(IngresoNalPobres!$A$2:$N$6,MATCH(M$63,IngresoNalPobres!$O$2:$O$6,0),MATCH(Resumen!$B66,IngresoNalPobres!$A$1:$N$1,0))</f>
        <v>2602.809326171875</v>
      </c>
      <c r="N66" s="22">
        <f>INDEX(IngresoNalNoPobres!$A$2:$N$6,MATCH(N$63,IngresoNalNoPobres!$O$2:$O$6,0),MATCH(Resumen!$B66,IngresoNalNoPobres!$A$1:$N$1,0))</f>
        <v>5789.2080078125</v>
      </c>
      <c r="O66" s="23">
        <f>INDEX(IngresoNalNoPobres!$A$2:$N$6,MATCH(O$63,IngresoNalNoPobres!$O$2:$O$6,0),MATCH(Resumen!$B66,IngresoNalNoPobres!$A$1:$N$1,0))</f>
        <v>6135.8544921875</v>
      </c>
      <c r="P66" s="23">
        <f>INDEX(IngresoNalNoPobres!$A$2:$N$6,MATCH(P$63,IngresoNalNoPobres!$O$2:$O$6,0),MATCH(Resumen!$B66,IngresoNalNoPobres!$A$1:$N$1,0))</f>
        <v>6509.80908203125</v>
      </c>
      <c r="Q66" s="23">
        <f>INDEX(IngresoNalNoPobres!$A$2:$N$6,MATCH(Q$63,IngresoNalNoPobres!$O$2:$O$6,0),MATCH(Resumen!$B66,IngresoNalNoPobres!$A$1:$N$1,0))</f>
        <v>7528.111328125</v>
      </c>
      <c r="R66" s="24">
        <f>INDEX(IngresoNalNoPobres!$A$2:$N$6,MATCH(R$63,IngresoNalNoPobres!$O$2:$O$6,0),MATCH(Resumen!$B66,IngresoNalNoPobres!$A$1:$N$1,0))</f>
        <v>8306.6796875</v>
      </c>
      <c r="S66" s="22">
        <f>INDEX(IngresoNalExt!$A$2:$N$6,MATCH(S$63,IngresoNalExt!$O$2:$O$6,0),MATCH(Resumen!$B66,IngresoNalExt!$A$1:$N$1,0))</f>
        <v>757.9326171875</v>
      </c>
      <c r="T66" s="23">
        <f>INDEX(IngresoNalExt!$A$2:$N$6,MATCH(T$63,IngresoNalExt!$O$2:$O$6,0),MATCH(Resumen!$B66,IngresoNalExt!$A$1:$N$1,0))</f>
        <v>862.79193115234375</v>
      </c>
      <c r="U66" s="23">
        <f>INDEX(IngresoNalExt!$A$2:$N$6,MATCH(U$63,IngresoNalExt!$O$2:$O$6,0),MATCH(Resumen!$B66,IngresoNalExt!$A$1:$N$1,0))</f>
        <v>967.90618896484375</v>
      </c>
      <c r="V66" s="23">
        <f>INDEX(IngresoNalExt!$A$2:$N$6,MATCH(V$63,IngresoNalExt!$O$2:$O$6,0),MATCH(Resumen!$B66,IngresoNalExt!$A$1:$N$1,0))</f>
        <v>1218.4832763671875</v>
      </c>
      <c r="W66" s="24">
        <f>INDEX(IngresoNalExt!$A$2:$N$6,MATCH(W$63,IngresoNalExt!$O$2:$O$6,0),MATCH(Resumen!$B66,IngresoNalExt!$A$1:$N$1,0))</f>
        <v>1382.0799560546875</v>
      </c>
    </row>
    <row r="67" spans="2:23" x14ac:dyDescent="0.25">
      <c r="B67" s="4" t="s">
        <v>44</v>
      </c>
      <c r="C67" s="12" t="s">
        <v>21</v>
      </c>
      <c r="D67" s="22">
        <f>INDEX(IngresoNal!$A$2:$N$6,MATCH(D$63,IngresoNal!$O$2:$O$6,0),MATCH(Resumen!$B67,IngresoNal!$A$1:$N$1,0))</f>
        <v>1869.3465576171875</v>
      </c>
      <c r="E67" s="23">
        <f>INDEX(IngresoNal!$A$2:$N$6,MATCH(E$63,IngresoNal!$O$2:$O$6,0),MATCH(Resumen!$B67,IngresoNal!$A$1:$N$1,0))</f>
        <v>2217.97802734375</v>
      </c>
      <c r="F67" s="23">
        <f>INDEX(IngresoNal!$A$2:$N$6,MATCH(F$63,IngresoNal!$O$2:$O$6,0),MATCH(Resumen!$B67,IngresoNal!$A$1:$N$1,0))</f>
        <v>2306.029296875</v>
      </c>
      <c r="G67" s="23">
        <f>INDEX(IngresoNal!$A$2:$N$6,MATCH(G$63,IngresoNal!$O$2:$O$6,0),MATCH(Resumen!$B67,IngresoNal!$A$1:$N$1,0))</f>
        <v>3047.701904296875</v>
      </c>
      <c r="H67" s="24">
        <f>INDEX(IngresoNal!$A$2:$N$6,MATCH(H$63,IngresoNal!$O$2:$O$6,0),MATCH(Resumen!$B67,IngresoNal!$A$1:$N$1,0))</f>
        <v>3842.318359375</v>
      </c>
      <c r="I67" s="22">
        <f>INDEX(IngresoNalPobres!$A$2:$N$6,MATCH(I$63,IngresoNalPobres!$O$2:$O$6,0),MATCH(Resumen!$B67,IngresoNalPobres!$A$1:$N$1,0))</f>
        <v>1353.10595703125</v>
      </c>
      <c r="J67" s="23">
        <f>INDEX(IngresoNalPobres!$A$2:$N$6,MATCH(J$63,IngresoNalPobres!$O$2:$O$6,0),MATCH(Resumen!$B67,IngresoNalPobres!$A$1:$N$1,0))</f>
        <v>1551.0341796875</v>
      </c>
      <c r="K67" s="23">
        <f>INDEX(IngresoNalPobres!$A$2:$N$6,MATCH(K$63,IngresoNalPobres!$O$2:$O$6,0),MATCH(Resumen!$B67,IngresoNalPobres!$A$1:$N$1,0))</f>
        <v>1601.816650390625</v>
      </c>
      <c r="L67" s="23">
        <f>INDEX(IngresoNalPobres!$A$2:$N$6,MATCH(L$63,IngresoNalPobres!$O$2:$O$6,0),MATCH(Resumen!$B67,IngresoNalPobres!$A$1:$N$1,0))</f>
        <v>2017.3597412109375</v>
      </c>
      <c r="M67" s="24">
        <f>INDEX(IngresoNalPobres!$A$2:$N$6,MATCH(M$63,IngresoNalPobres!$O$2:$O$6,0),MATCH(Resumen!$B67,IngresoNalPobres!$A$1:$N$1,0))</f>
        <v>2303.150390625</v>
      </c>
      <c r="N67" s="22">
        <f>INDEX(IngresoNalNoPobres!$A$2:$N$6,MATCH(N$63,IngresoNalNoPobres!$O$2:$O$6,0),MATCH(Resumen!$B67,IngresoNalNoPobres!$A$1:$N$1,0))</f>
        <v>3943.055419921875</v>
      </c>
      <c r="O67" s="23">
        <f>INDEX(IngresoNalNoPobres!$A$2:$N$6,MATCH(O$63,IngresoNalNoPobres!$O$2:$O$6,0),MATCH(Resumen!$B67,IngresoNalNoPobres!$A$1:$N$1,0))</f>
        <v>4659.1630859375</v>
      </c>
      <c r="P67" s="23">
        <f>INDEX(IngresoNalNoPobres!$A$2:$N$6,MATCH(P$63,IngresoNalNoPobres!$O$2:$O$6,0),MATCH(Resumen!$B67,IngresoNalNoPobres!$A$1:$N$1,0))</f>
        <v>5110.146484375</v>
      </c>
      <c r="Q67" s="23">
        <f>INDEX(IngresoNalNoPobres!$A$2:$N$6,MATCH(Q$63,IngresoNalNoPobres!$O$2:$O$6,0),MATCH(Resumen!$B67,IngresoNalNoPobres!$A$1:$N$1,0))</f>
        <v>5922.45849609375</v>
      </c>
      <c r="R67" s="24">
        <f>INDEX(IngresoNalNoPobres!$A$2:$N$6,MATCH(R$63,IngresoNalNoPobres!$O$2:$O$6,0),MATCH(Resumen!$B67,IngresoNalNoPobres!$A$1:$N$1,0))</f>
        <v>7055.31591796875</v>
      </c>
      <c r="S67" s="22">
        <f>INDEX(IngresoNalExt!$A$2:$N$6,MATCH(S$63,IngresoNalExt!$O$2:$O$6,0),MATCH(Resumen!$B67,IngresoNalExt!$A$1:$N$1,0))</f>
        <v>747.31591796875</v>
      </c>
      <c r="T67" s="23">
        <f>INDEX(IngresoNalExt!$A$2:$N$6,MATCH(T$63,IngresoNalExt!$O$2:$O$6,0),MATCH(Resumen!$B67,IngresoNalExt!$A$1:$N$1,0))</f>
        <v>841.3184814453125</v>
      </c>
      <c r="U67" s="23">
        <f>INDEX(IngresoNalExt!$A$2:$N$6,MATCH(U$63,IngresoNalExt!$O$2:$O$6,0),MATCH(Resumen!$B67,IngresoNalExt!$A$1:$N$1,0))</f>
        <v>930.1639404296875</v>
      </c>
      <c r="V67" s="23">
        <f>INDEX(IngresoNalExt!$A$2:$N$6,MATCH(V$63,IngresoNalExt!$O$2:$O$6,0),MATCH(Resumen!$B67,IngresoNalExt!$A$1:$N$1,0))</f>
        <v>1152.6273193359375</v>
      </c>
      <c r="W67" s="24">
        <f>INDEX(IngresoNalExt!$A$2:$N$6,MATCH(W$63,IngresoNalExt!$O$2:$O$6,0),MATCH(Resumen!$B67,IngresoNalExt!$A$1:$N$1,0))</f>
        <v>1302.779052734375</v>
      </c>
    </row>
    <row r="68" spans="2:23" x14ac:dyDescent="0.25">
      <c r="B68" s="4" t="s">
        <v>46</v>
      </c>
      <c r="C68" s="12" t="s">
        <v>22</v>
      </c>
      <c r="D68" s="22">
        <f>INDEX(IngresoNal!$A$2:$N$6,MATCH(D$63,IngresoNal!$O$2:$O$6,0),MATCH(Resumen!$B68,IngresoNal!$A$1:$N$1,0))</f>
        <v>1898.7508544921875</v>
      </c>
      <c r="E68" s="23">
        <f>INDEX(IngresoNal!$A$2:$N$6,MATCH(E$63,IngresoNal!$O$2:$O$6,0),MATCH(Resumen!$B68,IngresoNal!$A$1:$N$1,0))</f>
        <v>2157.728759765625</v>
      </c>
      <c r="F68" s="23">
        <f>INDEX(IngresoNal!$A$2:$N$6,MATCH(F$63,IngresoNal!$O$2:$O$6,0),MATCH(Resumen!$B68,IngresoNal!$A$1:$N$1,0))</f>
        <v>2317.639892578125</v>
      </c>
      <c r="G68" s="23">
        <f>INDEX(IngresoNal!$A$2:$N$6,MATCH(G$63,IngresoNal!$O$2:$O$6,0),MATCH(Resumen!$B68,IngresoNal!$A$1:$N$1,0))</f>
        <v>3208.60498046875</v>
      </c>
      <c r="H68" s="24">
        <f>INDEX(IngresoNal!$A$2:$N$6,MATCH(H$63,IngresoNal!$O$2:$O$6,0),MATCH(Resumen!$B68,IngresoNal!$A$1:$N$1,0))</f>
        <v>3583.382080078125</v>
      </c>
      <c r="I68" s="22">
        <f>INDEX(IngresoNalPobres!$A$2:$N$6,MATCH(I$63,IngresoNalPobres!$O$2:$O$6,0),MATCH(Resumen!$B68,IngresoNalPobres!$A$1:$N$1,0))</f>
        <v>1237.625</v>
      </c>
      <c r="J68" s="23">
        <f>INDEX(IngresoNalPobres!$A$2:$N$6,MATCH(J$63,IngresoNalPobres!$O$2:$O$6,0),MATCH(Resumen!$B68,IngresoNalPobres!$A$1:$N$1,0))</f>
        <v>1412.077880859375</v>
      </c>
      <c r="K68" s="23">
        <f>INDEX(IngresoNalPobres!$A$2:$N$6,MATCH(K$63,IngresoNalPobres!$O$2:$O$6,0),MATCH(Resumen!$B68,IngresoNalPobres!$A$1:$N$1,0))</f>
        <v>1520.5997314453125</v>
      </c>
      <c r="L68" s="23">
        <f>INDEX(IngresoNalPobres!$A$2:$N$6,MATCH(L$63,IngresoNalPobres!$O$2:$O$6,0),MATCH(Resumen!$B68,IngresoNalPobres!$A$1:$N$1,0))</f>
        <v>1938.6568603515625</v>
      </c>
      <c r="M68" s="24">
        <f>INDEX(IngresoNalPobres!$A$2:$N$6,MATCH(M$63,IngresoNalPobres!$O$2:$O$6,0),MATCH(Resumen!$B68,IngresoNalPobres!$A$1:$N$1,0))</f>
        <v>2140.19580078125</v>
      </c>
      <c r="N68" s="22">
        <f>INDEX(IngresoNalNoPobres!$A$2:$N$6,MATCH(N$63,IngresoNalNoPobres!$O$2:$O$6,0),MATCH(Resumen!$B68,IngresoNalNoPobres!$A$1:$N$1,0))</f>
        <v>4034.041748046875</v>
      </c>
      <c r="O68" s="23">
        <f>INDEX(IngresoNalNoPobres!$A$2:$N$6,MATCH(O$63,IngresoNalNoPobres!$O$2:$O$6,0),MATCH(Resumen!$B68,IngresoNalNoPobres!$A$1:$N$1,0))</f>
        <v>4383.78955078125</v>
      </c>
      <c r="P68" s="23">
        <f>INDEX(IngresoNalNoPobres!$A$2:$N$6,MATCH(P$63,IngresoNalNoPobres!$O$2:$O$6,0),MATCH(Resumen!$B68,IngresoNalNoPobres!$A$1:$N$1,0))</f>
        <v>4749.29443359375</v>
      </c>
      <c r="Q68" s="23">
        <f>INDEX(IngresoNalNoPobres!$A$2:$N$6,MATCH(Q$63,IngresoNalNoPobres!$O$2:$O$6,0),MATCH(Resumen!$B68,IngresoNalNoPobres!$A$1:$N$1,0))</f>
        <v>5844.82666015625</v>
      </c>
      <c r="R68" s="24">
        <f>INDEX(IngresoNalNoPobres!$A$2:$N$6,MATCH(R$63,IngresoNalNoPobres!$O$2:$O$6,0),MATCH(Resumen!$B68,IngresoNalNoPobres!$A$1:$N$1,0))</f>
        <v>6244.87744140625</v>
      </c>
      <c r="S68" s="22">
        <f>INDEX(IngresoNalExt!$A$2:$N$6,MATCH(S$63,IngresoNalExt!$O$2:$O$6,0),MATCH(Resumen!$B68,IngresoNalExt!$A$1:$N$1,0))</f>
        <v>714.6878662109375</v>
      </c>
      <c r="T68" s="23">
        <f>INDEX(IngresoNalExt!$A$2:$N$6,MATCH(T$63,IngresoNalExt!$O$2:$O$6,0),MATCH(Resumen!$B68,IngresoNalExt!$A$1:$N$1,0))</f>
        <v>807.01910400390625</v>
      </c>
      <c r="U68" s="23">
        <f>INDEX(IngresoNalExt!$A$2:$N$6,MATCH(U$63,IngresoNalExt!$O$2:$O$6,0),MATCH(Resumen!$B68,IngresoNalExt!$A$1:$N$1,0))</f>
        <v>897.8575439453125</v>
      </c>
      <c r="V68" s="23">
        <f>INDEX(IngresoNalExt!$A$2:$N$6,MATCH(V$63,IngresoNalExt!$O$2:$O$6,0),MATCH(Resumen!$B68,IngresoNalExt!$A$1:$N$1,0))</f>
        <v>1141.0028076171875</v>
      </c>
      <c r="W68" s="24">
        <f>INDEX(IngresoNalExt!$A$2:$N$6,MATCH(W$63,IngresoNalExt!$O$2:$O$6,0),MATCH(Resumen!$B68,IngresoNalExt!$A$1:$N$1,0))</f>
        <v>1269.8421630859375</v>
      </c>
    </row>
    <row r="69" spans="2:23" ht="15.75" thickBot="1" x14ac:dyDescent="0.3">
      <c r="B69" s="4" t="s">
        <v>48</v>
      </c>
      <c r="C69" s="15" t="s">
        <v>23</v>
      </c>
      <c r="D69" s="25">
        <f>INDEX(IngresoNal!$A$2:$N$6,MATCH(D$63,IngresoNal!$O$2:$O$6,0),MATCH(Resumen!$B69,IngresoNal!$A$1:$N$1,0))</f>
        <v>2422.976806640625</v>
      </c>
      <c r="E69" s="26">
        <f>INDEX(IngresoNal!$A$2:$N$6,MATCH(E$63,IngresoNal!$O$2:$O$6,0),MATCH(Resumen!$B69,IngresoNal!$A$1:$N$1,0))</f>
        <v>2720.393310546875</v>
      </c>
      <c r="F69" s="26">
        <f>INDEX(IngresoNal!$A$2:$N$6,MATCH(F$63,IngresoNal!$O$2:$O$6,0),MATCH(Resumen!$B69,IngresoNal!$A$1:$N$1,0))</f>
        <v>2703.662109375</v>
      </c>
      <c r="G69" s="26">
        <f>INDEX(IngresoNal!$A$2:$N$6,MATCH(G$63,IngresoNal!$O$2:$O$6,0),MATCH(Resumen!$B69,IngresoNal!$A$1:$N$1,0))</f>
        <v>3667.18212890625</v>
      </c>
      <c r="H69" s="27">
        <f>INDEX(IngresoNal!$A$2:$N$6,MATCH(H$63,IngresoNal!$O$2:$O$6,0),MATCH(Resumen!$B69,IngresoNal!$A$1:$N$1,0))</f>
        <v>4546.02587890625</v>
      </c>
      <c r="I69" s="25">
        <f>INDEX(IngresoNalPobres!$A$2:$N$6,MATCH(I$63,IngresoNalPobres!$O$2:$O$6,0),MATCH(Resumen!$B69,IngresoNalPobres!$A$1:$N$1,0))</f>
        <v>1517.631103515625</v>
      </c>
      <c r="J69" s="26">
        <f>INDEX(IngresoNalPobres!$A$2:$N$6,MATCH(J$63,IngresoNalPobres!$O$2:$O$6,0),MATCH(Resumen!$B69,IngresoNalPobres!$A$1:$N$1,0))</f>
        <v>1727.57861328125</v>
      </c>
      <c r="K69" s="26">
        <f>INDEX(IngresoNalPobres!$A$2:$N$6,MATCH(K$63,IngresoNalPobres!$O$2:$O$6,0),MATCH(Resumen!$B69,IngresoNalPobres!$A$1:$N$1,0))</f>
        <v>1779.3486328125</v>
      </c>
      <c r="L69" s="26">
        <f>INDEX(IngresoNalPobres!$A$2:$N$6,MATCH(L$63,IngresoNalPobres!$O$2:$O$6,0),MATCH(Resumen!$B69,IngresoNalPobres!$A$1:$N$1,0))</f>
        <v>2268.0908203125</v>
      </c>
      <c r="M69" s="27">
        <f>INDEX(IngresoNalPobres!$A$2:$N$6,MATCH(M$63,IngresoNalPobres!$O$2:$O$6,0),MATCH(Resumen!$B69,IngresoNalPobres!$A$1:$N$1,0))</f>
        <v>2548.24560546875</v>
      </c>
      <c r="N69" s="25">
        <f>INDEX(IngresoNalNoPobres!$A$2:$N$6,MATCH(N$63,IngresoNalNoPobres!$O$2:$O$6,0),MATCH(Resumen!$B69,IngresoNalNoPobres!$A$1:$N$1,0))</f>
        <v>4578.32080078125</v>
      </c>
      <c r="O69" s="26">
        <f>INDEX(IngresoNalNoPobres!$A$2:$N$6,MATCH(O$63,IngresoNalNoPobres!$O$2:$O$6,0),MATCH(Resumen!$B69,IngresoNalNoPobres!$A$1:$N$1,0))</f>
        <v>4992.14794921875</v>
      </c>
      <c r="P69" s="26">
        <f>INDEX(IngresoNalNoPobres!$A$2:$N$6,MATCH(P$63,IngresoNalNoPobres!$O$2:$O$6,0),MATCH(Resumen!$B69,IngresoNalNoPobres!$A$1:$N$1,0))</f>
        <v>5286.07666015625</v>
      </c>
      <c r="Q69" s="26">
        <f>INDEX(IngresoNalNoPobres!$A$2:$N$6,MATCH(Q$63,IngresoNalNoPobres!$O$2:$O$6,0),MATCH(Resumen!$B69,IngresoNalNoPobres!$A$1:$N$1,0))</f>
        <v>6255.97802734375</v>
      </c>
      <c r="R69" s="27">
        <f>INDEX(IngresoNalNoPobres!$A$2:$N$6,MATCH(R$63,IngresoNalNoPobres!$O$2:$O$6,0),MATCH(Resumen!$B69,IngresoNalNoPobres!$A$1:$N$1,0))</f>
        <v>7257.25244140625</v>
      </c>
      <c r="S69" s="25">
        <f>INDEX(IngresoNalExt!$A$2:$N$6,MATCH(S$63,IngresoNalExt!$O$2:$O$6,0),MATCH(Resumen!$B69,IngresoNalExt!$A$1:$N$1,0))</f>
        <v>775.21624755859375</v>
      </c>
      <c r="T69" s="26">
        <f>INDEX(IngresoNalExt!$A$2:$N$6,MATCH(T$63,IngresoNalExt!$O$2:$O$6,0),MATCH(Resumen!$B69,IngresoNalExt!$A$1:$N$1,0))</f>
        <v>881.42138671875</v>
      </c>
      <c r="U69" s="26">
        <f>INDEX(IngresoNalExt!$A$2:$N$6,MATCH(U$63,IngresoNalExt!$O$2:$O$6,0),MATCH(Resumen!$B69,IngresoNalExt!$A$1:$N$1,0))</f>
        <v>966.798095703125</v>
      </c>
      <c r="V69" s="26">
        <f>INDEX(IngresoNalExt!$A$2:$N$6,MATCH(V$63,IngresoNalExt!$O$2:$O$6,0),MATCH(Resumen!$B69,IngresoNalExt!$A$1:$N$1,0))</f>
        <v>1227.8431396484375</v>
      </c>
      <c r="W69" s="27">
        <f>INDEX(IngresoNalExt!$A$2:$N$6,MATCH(W$63,IngresoNalExt!$O$2:$O$6,0),MATCH(Resumen!$B69,IngresoNalExt!$A$1:$N$1,0))</f>
        <v>1404.57861328125</v>
      </c>
    </row>
    <row r="71" spans="2:23" ht="15.75" thickBot="1" x14ac:dyDescent="0.3">
      <c r="C71" s="21" t="s">
        <v>49</v>
      </c>
    </row>
    <row r="72" spans="2:23" x14ac:dyDescent="0.25">
      <c r="C72" s="40" t="s">
        <v>203</v>
      </c>
      <c r="D72" s="42" t="s">
        <v>24</v>
      </c>
      <c r="E72" s="43"/>
      <c r="F72" s="43"/>
      <c r="G72" s="43"/>
      <c r="H72" s="44"/>
      <c r="I72" s="45" t="s">
        <v>25</v>
      </c>
      <c r="J72" s="46"/>
      <c r="K72" s="46"/>
      <c r="L72" s="46"/>
      <c r="M72" s="47"/>
      <c r="N72" s="48" t="s">
        <v>26</v>
      </c>
      <c r="O72" s="48"/>
      <c r="P72" s="48"/>
      <c r="Q72" s="48"/>
      <c r="R72" s="49"/>
      <c r="S72" s="38" t="s">
        <v>53</v>
      </c>
      <c r="T72" s="38"/>
      <c r="U72" s="38"/>
      <c r="V72" s="38"/>
      <c r="W72" s="39"/>
    </row>
    <row r="73" spans="2:23" x14ac:dyDescent="0.25">
      <c r="C73" s="41"/>
      <c r="D73" s="10">
        <v>2016</v>
      </c>
      <c r="E73" s="8">
        <v>2018</v>
      </c>
      <c r="F73" s="8">
        <v>2020</v>
      </c>
      <c r="G73" s="8">
        <v>2022</v>
      </c>
      <c r="H73" s="9">
        <v>2024</v>
      </c>
      <c r="I73" s="10">
        <v>2016</v>
      </c>
      <c r="J73" s="8">
        <v>2018</v>
      </c>
      <c r="K73" s="8">
        <v>2020</v>
      </c>
      <c r="L73" s="8">
        <v>2022</v>
      </c>
      <c r="M73" s="9">
        <v>2024</v>
      </c>
      <c r="N73" s="8">
        <v>2016</v>
      </c>
      <c r="O73" s="8">
        <v>2018</v>
      </c>
      <c r="P73" s="8">
        <v>2020</v>
      </c>
      <c r="Q73" s="8">
        <v>2022</v>
      </c>
      <c r="R73" s="11">
        <v>2024</v>
      </c>
      <c r="S73" s="8">
        <v>2016</v>
      </c>
      <c r="T73" s="8">
        <v>2018</v>
      </c>
      <c r="U73" s="8">
        <v>2020</v>
      </c>
      <c r="V73" s="8">
        <v>2022</v>
      </c>
      <c r="W73" s="11">
        <v>2024</v>
      </c>
    </row>
    <row r="74" spans="2:23" x14ac:dyDescent="0.25">
      <c r="B74" s="4" t="s">
        <v>38</v>
      </c>
      <c r="C74" s="12" t="s">
        <v>18</v>
      </c>
      <c r="D74" s="22">
        <f>D64/SUMIFS(INPC!$H$18:$H$28,INPC!$F$18:$F$28,Resumen!D$73)</f>
        <v>3809.268617386515</v>
      </c>
      <c r="E74" s="23">
        <f>E64/SUMIFS(INPC!$H$18:$H$28,INPC!$F$18:$F$28,Resumen!E$73)</f>
        <v>3935.1635773724875</v>
      </c>
      <c r="F74" s="23">
        <f>F64/SUMIFS(INPC!$H$18:$H$28,INPC!$F$18:$F$28,Resumen!F$73)</f>
        <v>3947.8744111643427</v>
      </c>
      <c r="G74" s="23">
        <f>G64/SUMIFS(INPC!$H$18:$H$28,INPC!$F$18:$F$28,Resumen!G$73)</f>
        <v>4626.8286879429952</v>
      </c>
      <c r="H74" s="24">
        <f>H64/SUMIFS(INPC!$H$18:$H$28,INPC!$F$18:$F$28,Resumen!H$73)</f>
        <v>5106.1974764951865</v>
      </c>
      <c r="I74" s="22">
        <f>I64/SUMIFS(INPC!$H$18:$H$28,INPC!$F$18:$F$28,Resumen!I$73)</f>
        <v>2292.8841043409934</v>
      </c>
      <c r="J74" s="23">
        <f>J64/SUMIFS(INPC!$H$18:$H$28,INPC!$F$18:$F$28,Resumen!J$73)</f>
        <v>2361.2936901949843</v>
      </c>
      <c r="K74" s="23">
        <f>K64/SUMIFS(INPC!$H$18:$H$28,INPC!$F$18:$F$28,Resumen!K$73)</f>
        <v>2365.1652926046868</v>
      </c>
      <c r="L74" s="23">
        <f>L64/SUMIFS(INPC!$H$18:$H$28,INPC!$F$18:$F$28,Resumen!L$73)</f>
        <v>2608.0830772765753</v>
      </c>
      <c r="M74" s="24">
        <f>M64/SUMIFS(INPC!$H$18:$H$28,INPC!$F$18:$F$28,Resumen!M$73)</f>
        <v>2667.3469456251632</v>
      </c>
      <c r="N74" s="22">
        <f>N64/SUMIFS(INPC!$H$18:$H$28,INPC!$F$18:$F$28,Resumen!N$73)</f>
        <v>6894.1883240819488</v>
      </c>
      <c r="O74" s="23">
        <f>O64/SUMIFS(INPC!$H$18:$H$28,INPC!$F$18:$F$28,Resumen!O$73)</f>
        <v>6915.1014393382357</v>
      </c>
      <c r="P74" s="23">
        <f>P64/SUMIFS(INPC!$H$18:$H$28,INPC!$F$18:$F$28,Resumen!P$73)</f>
        <v>7023.3454623899615</v>
      </c>
      <c r="Q74" s="23">
        <f>Q64/SUMIFS(INPC!$H$18:$H$28,INPC!$F$18:$F$28,Resumen!Q$73)</f>
        <v>7350.4054961182665</v>
      </c>
      <c r="R74" s="24">
        <f>R64/SUMIFS(INPC!$H$18:$H$28,INPC!$F$18:$F$28,Resumen!R$73)</f>
        <v>7513.1323287320529</v>
      </c>
      <c r="S74" s="22">
        <f>S64/SUMIFS(INPC!$H$18:$H$28,INPC!$F$18:$F$28,Resumen!S$73)</f>
        <v>1166.2175202329454</v>
      </c>
      <c r="T74" s="23">
        <f>T64/SUMIFS(INPC!$H$18:$H$28,INPC!$F$18:$F$28,Resumen!T$73)</f>
        <v>1192.2576176722687</v>
      </c>
      <c r="U74" s="23">
        <f>U64/SUMIFS(INPC!$H$18:$H$28,INPC!$F$18:$F$28,Resumen!U$73)</f>
        <v>1259.1725004727402</v>
      </c>
      <c r="V74" s="23">
        <f>V64/SUMIFS(INPC!$H$18:$H$28,INPC!$F$18:$F$28,Resumen!V$73)</f>
        <v>1400.1110735417742</v>
      </c>
      <c r="W74" s="24">
        <f>W64/SUMIFS(INPC!$H$18:$H$28,INPC!$F$18:$F$28,Resumen!W$73)</f>
        <v>1428.2969068743528</v>
      </c>
    </row>
    <row r="75" spans="2:23" x14ac:dyDescent="0.25">
      <c r="B75" s="4" t="s">
        <v>40</v>
      </c>
      <c r="C75" s="12" t="s">
        <v>19</v>
      </c>
      <c r="D75" s="22">
        <f>D65/SUMIFS(INPC!$H$18:$H$28,INPC!$F$18:$F$28,Resumen!D$73)</f>
        <v>5895.8236587325136</v>
      </c>
      <c r="E75" s="23">
        <f>E65/SUMIFS(INPC!$H$18:$H$28,INPC!$F$18:$F$28,Resumen!E$73)</f>
        <v>5912.1743283272244</v>
      </c>
      <c r="F75" s="23">
        <f>F65/SUMIFS(INPC!$H$18:$H$28,INPC!$F$18:$F$28,Resumen!F$73)</f>
        <v>4736.52960644217</v>
      </c>
      <c r="G75" s="23">
        <f>G65/SUMIFS(INPC!$H$18:$H$28,INPC!$F$18:$F$28,Resumen!G$73)</f>
        <v>5090.7593550047541</v>
      </c>
      <c r="H75" s="24">
        <f>H65/SUMIFS(INPC!$H$18:$H$28,INPC!$F$18:$F$28,Resumen!H$73)</f>
        <v>5522.8070894193443</v>
      </c>
      <c r="I75" s="22">
        <f>I65/SUMIFS(INPC!$H$18:$H$28,INPC!$F$18:$F$28,Resumen!I$73)</f>
        <v>2563.7042209450437</v>
      </c>
      <c r="J75" s="23">
        <f>J65/SUMIFS(INPC!$H$18:$H$28,INPC!$F$18:$F$28,Resumen!J$73)</f>
        <v>2681.6651208356379</v>
      </c>
      <c r="K75" s="23">
        <f>K65/SUMIFS(INPC!$H$18:$H$28,INPC!$F$18:$F$28,Resumen!K$73)</f>
        <v>2448.1217284114123</v>
      </c>
      <c r="L75" s="23">
        <f>L65/SUMIFS(INPC!$H$18:$H$28,INPC!$F$18:$F$28,Resumen!L$73)</f>
        <v>2627.4263286908017</v>
      </c>
      <c r="M75" s="24">
        <f>M65/SUMIFS(INPC!$H$18:$H$28,INPC!$F$18:$F$28,Resumen!M$73)</f>
        <v>2743.4382487495973</v>
      </c>
      <c r="N75" s="22">
        <f>N65/SUMIFS(INPC!$H$18:$H$28,INPC!$F$18:$F$28,Resumen!N$73)</f>
        <v>9832.4716491071122</v>
      </c>
      <c r="O75" s="23">
        <f>O65/SUMIFS(INPC!$H$18:$H$28,INPC!$F$18:$F$28,Resumen!O$73)</f>
        <v>9517.6051526489464</v>
      </c>
      <c r="P75" s="23">
        <f>P65/SUMIFS(INPC!$H$18:$H$28,INPC!$F$18:$F$28,Resumen!P$73)</f>
        <v>8964.1666102923591</v>
      </c>
      <c r="Q75" s="23">
        <f>Q65/SUMIFS(INPC!$H$18:$H$28,INPC!$F$18:$F$28,Resumen!Q$73)</f>
        <v>8547.2281487628934</v>
      </c>
      <c r="R75" s="24">
        <f>R65/SUMIFS(INPC!$H$18:$H$28,INPC!$F$18:$F$28,Resumen!R$73)</f>
        <v>8392.9251527965025</v>
      </c>
      <c r="S75" s="22">
        <f>S65/SUMIFS(INPC!$H$18:$H$28,INPC!$F$18:$F$28,Resumen!S$73)</f>
        <v>1255.3945186236035</v>
      </c>
      <c r="T75" s="23">
        <f>T65/SUMIFS(INPC!$H$18:$H$28,INPC!$F$18:$F$28,Resumen!T$73)</f>
        <v>1292.5350673178857</v>
      </c>
      <c r="U75" s="23">
        <f>U65/SUMIFS(INPC!$H$18:$H$28,INPC!$F$18:$F$28,Resumen!U$73)</f>
        <v>1324.0250378198666</v>
      </c>
      <c r="V75" s="23">
        <f>V65/SUMIFS(INPC!$H$18:$H$28,INPC!$F$18:$F$28,Resumen!V$73)</f>
        <v>1406.4250290185003</v>
      </c>
      <c r="W75" s="24">
        <f>W65/SUMIFS(INPC!$H$18:$H$28,INPC!$F$18:$F$28,Resumen!W$73)</f>
        <v>1454.802608782916</v>
      </c>
    </row>
    <row r="76" spans="2:23" x14ac:dyDescent="0.25">
      <c r="B76" s="4" t="s">
        <v>42</v>
      </c>
      <c r="C76" s="12" t="s">
        <v>20</v>
      </c>
      <c r="D76" s="22">
        <f>D66/SUMIFS(INPC!$H$18:$H$28,INPC!$F$18:$F$28,Resumen!D$73)</f>
        <v>4507.2436837238292</v>
      </c>
      <c r="E76" s="23">
        <f>E66/SUMIFS(INPC!$H$18:$H$28,INPC!$F$18:$F$28,Resumen!E$73)</f>
        <v>4551.0459015589386</v>
      </c>
      <c r="F76" s="23">
        <f>F66/SUMIFS(INPC!$H$18:$H$28,INPC!$F$18:$F$28,Resumen!F$73)</f>
        <v>4240.2015758223688</v>
      </c>
      <c r="G76" s="23">
        <f>G66/SUMIFS(INPC!$H$18:$H$28,INPC!$F$18:$F$28,Resumen!G$73)</f>
        <v>5031.0723230524691</v>
      </c>
      <c r="H76" s="24">
        <f>H66/SUMIFS(INPC!$H$18:$H$28,INPC!$F$18:$F$28,Resumen!H$73)</f>
        <v>5494.0993645096369</v>
      </c>
      <c r="I76" s="22">
        <f>I66/SUMIFS(INPC!$H$18:$H$28,INPC!$F$18:$F$28,Resumen!I$73)</f>
        <v>2324.5376327683884</v>
      </c>
      <c r="J76" s="23">
        <f>J66/SUMIFS(INPC!$H$18:$H$28,INPC!$F$18:$F$28,Resumen!J$73)</f>
        <v>2404.7545085471625</v>
      </c>
      <c r="K76" s="23">
        <f>K66/SUMIFS(INPC!$H$18:$H$28,INPC!$F$18:$F$28,Resumen!K$73)</f>
        <v>2328.5126240036079</v>
      </c>
      <c r="L76" s="23">
        <f>L66/SUMIFS(INPC!$H$18:$H$28,INPC!$F$18:$F$28,Resumen!L$73)</f>
        <v>2602.8550587213499</v>
      </c>
      <c r="M76" s="24">
        <f>M66/SUMIFS(INPC!$H$18:$H$28,INPC!$F$18:$F$28,Resumen!M$73)</f>
        <v>2683.4317690652001</v>
      </c>
      <c r="N76" s="22">
        <f>N66/SUMIFS(INPC!$H$18:$H$28,INPC!$F$18:$F$28,Resumen!N$73)</f>
        <v>8965.5553885418358</v>
      </c>
      <c r="O76" s="23">
        <f>O66/SUMIFS(INPC!$H$18:$H$28,INPC!$F$18:$F$28,Resumen!O$73)</f>
        <v>8542.492639080494</v>
      </c>
      <c r="P76" s="23">
        <f>P66/SUMIFS(INPC!$H$18:$H$28,INPC!$F$18:$F$28,Resumen!P$73)</f>
        <v>8457.852201661397</v>
      </c>
      <c r="Q76" s="23">
        <f>Q66/SUMIFS(INPC!$H$18:$H$28,INPC!$F$18:$F$28,Resumen!Q$73)</f>
        <v>8577.1058784279048</v>
      </c>
      <c r="R76" s="24">
        <f>R66/SUMIFS(INPC!$H$18:$H$28,INPC!$F$18:$F$28,Resumen!R$73)</f>
        <v>8563.9804440343232</v>
      </c>
      <c r="S76" s="22">
        <f>S66/SUMIFS(INPC!$H$18:$H$28,INPC!$F$18:$F$28,Resumen!S$73)</f>
        <v>1173.7852312452428</v>
      </c>
      <c r="T76" s="23">
        <f>T66/SUMIFS(INPC!$H$18:$H$28,INPC!$F$18:$F$28,Resumen!T$73)</f>
        <v>1201.2008645758017</v>
      </c>
      <c r="U76" s="23">
        <f>U66/SUMIFS(INPC!$H$18:$H$28,INPC!$F$18:$F$28,Resumen!U$73)</f>
        <v>1257.5495514814081</v>
      </c>
      <c r="V76" s="23">
        <f>V66/SUMIFS(INPC!$H$18:$H$28,INPC!$F$18:$F$28,Resumen!V$73)</f>
        <v>1388.2711900725976</v>
      </c>
      <c r="W76" s="24">
        <f>W66/SUMIFS(INPC!$H$18:$H$28,INPC!$F$18:$F$28,Resumen!W$73)</f>
        <v>1424.8901078436052</v>
      </c>
    </row>
    <row r="77" spans="2:23" x14ac:dyDescent="0.25">
      <c r="B77" s="4" t="s">
        <v>44</v>
      </c>
      <c r="C77" s="12" t="s">
        <v>21</v>
      </c>
      <c r="D77" s="22">
        <f>D67/SUMIFS(INPC!$H$18:$H$28,INPC!$F$18:$F$28,Resumen!D$73)</f>
        <v>2894.9953223445686</v>
      </c>
      <c r="E77" s="23">
        <f>E67/SUMIFS(INPC!$H$18:$H$28,INPC!$F$18:$F$28,Resumen!E$73)</f>
        <v>3087.9254057198841</v>
      </c>
      <c r="F77" s="23">
        <f>F67/SUMIFS(INPC!$H$18:$H$28,INPC!$F$18:$F$28,Resumen!F$73)</f>
        <v>2996.1024539884152</v>
      </c>
      <c r="G77" s="23">
        <f>G67/SUMIFS(INPC!$H$18:$H$28,INPC!$F$18:$F$28,Resumen!G$73)</f>
        <v>3472.3798280426545</v>
      </c>
      <c r="H77" s="24">
        <f>H67/SUMIFS(INPC!$H$18:$H$28,INPC!$F$18:$F$28,Resumen!H$73)</f>
        <v>3961.3347964961531</v>
      </c>
      <c r="I77" s="22">
        <f>I67/SUMIFS(INPC!$H$18:$H$28,INPC!$F$18:$F$28,Resumen!I$73)</f>
        <v>2095.5105409856415</v>
      </c>
      <c r="J77" s="23">
        <f>J67/SUMIFS(INPC!$H$18:$H$28,INPC!$F$18:$F$28,Resumen!J$73)</f>
        <v>2159.3892227745869</v>
      </c>
      <c r="K77" s="23">
        <f>K67/SUMIFS(INPC!$H$18:$H$28,INPC!$F$18:$F$28,Resumen!K$73)</f>
        <v>2081.1560389013562</v>
      </c>
      <c r="L77" s="23">
        <f>L67/SUMIFS(INPC!$H$18:$H$28,INPC!$F$18:$F$28,Resumen!L$73)</f>
        <v>2298.4660216965403</v>
      </c>
      <c r="M77" s="24">
        <f>M67/SUMIFS(INPC!$H$18:$H$28,INPC!$F$18:$F$28,Resumen!M$73)</f>
        <v>2374.490849173304</v>
      </c>
      <c r="N77" s="22">
        <f>N67/SUMIFS(INPC!$H$18:$H$28,INPC!$F$18:$F$28,Resumen!N$73)</f>
        <v>6106.4798016745608</v>
      </c>
      <c r="O77" s="23">
        <f>O67/SUMIFS(INPC!$H$18:$H$28,INPC!$F$18:$F$28,Resumen!O$73)</f>
        <v>6486.6053157833612</v>
      </c>
      <c r="P77" s="23">
        <f>P67/SUMIFS(INPC!$H$18:$H$28,INPC!$F$18:$F$28,Resumen!P$73)</f>
        <v>6639.3442801547062</v>
      </c>
      <c r="Q77" s="23">
        <f>Q67/SUMIFS(INPC!$H$18:$H$28,INPC!$F$18:$F$28,Resumen!Q$73)</f>
        <v>6747.7155115668247</v>
      </c>
      <c r="R77" s="24">
        <f>R67/SUMIFS(INPC!$H$18:$H$28,INPC!$F$18:$F$28,Resumen!R$73)</f>
        <v>7273.8554778862645</v>
      </c>
      <c r="S77" s="22">
        <f>S67/SUMIFS(INPC!$H$18:$H$28,INPC!$F$18:$F$28,Resumen!S$73)</f>
        <v>1157.3434995332814</v>
      </c>
      <c r="T77" s="23">
        <f>T67/SUMIFS(INPC!$H$18:$H$28,INPC!$F$18:$F$28,Resumen!T$73)</f>
        <v>1171.3049818928696</v>
      </c>
      <c r="U77" s="23">
        <f>U67/SUMIFS(INPC!$H$18:$H$28,INPC!$F$18:$F$28,Resumen!U$73)</f>
        <v>1208.5130350726783</v>
      </c>
      <c r="V77" s="23">
        <f>V67/SUMIFS(INPC!$H$18:$H$28,INPC!$F$18:$F$28,Resumen!V$73)</f>
        <v>1313.2386232623887</v>
      </c>
      <c r="W77" s="24">
        <f>W67/SUMIFS(INPC!$H$18:$H$28,INPC!$F$18:$F$28,Resumen!W$73)</f>
        <v>1343.1328461242954</v>
      </c>
    </row>
    <row r="78" spans="2:23" x14ac:dyDescent="0.25">
      <c r="B78" s="4" t="s">
        <v>46</v>
      </c>
      <c r="C78" s="12" t="s">
        <v>22</v>
      </c>
      <c r="D78" s="22">
        <f>D68/SUMIFS(INPC!$H$18:$H$28,INPC!$F$18:$F$28,Resumen!D$73)</f>
        <v>2940.5327865258828</v>
      </c>
      <c r="E78" s="23">
        <f>E68/SUMIFS(INPC!$H$18:$H$28,INPC!$F$18:$F$28,Resumen!E$73)</f>
        <v>3004.0448434524055</v>
      </c>
      <c r="F78" s="23">
        <f>F68/SUMIFS(INPC!$H$18:$H$28,INPC!$F$18:$F$28,Resumen!F$73)</f>
        <v>3011.1874896926629</v>
      </c>
      <c r="G78" s="23">
        <f>G68/SUMIFS(INPC!$H$18:$H$28,INPC!$F$18:$F$28,Resumen!G$73)</f>
        <v>3655.7037270045275</v>
      </c>
      <c r="H78" s="24">
        <f>H68/SUMIFS(INPC!$H$18:$H$28,INPC!$F$18:$F$28,Resumen!H$73)</f>
        <v>3694.3779237655954</v>
      </c>
      <c r="I78" s="22">
        <f>I68/SUMIFS(INPC!$H$18:$H$28,INPC!$F$18:$F$28,Resumen!I$73)</f>
        <v>1916.6689938883026</v>
      </c>
      <c r="J78" s="23">
        <f>J68/SUMIFS(INPC!$H$18:$H$28,INPC!$F$18:$F$28,Resumen!J$73)</f>
        <v>1965.9307303340438</v>
      </c>
      <c r="K78" s="23">
        <f>K68/SUMIFS(INPC!$H$18:$H$28,INPC!$F$18:$F$28,Resumen!K$73)</f>
        <v>1975.6351721512324</v>
      </c>
      <c r="L78" s="23">
        <f>L68/SUMIFS(INPC!$H$18:$H$28,INPC!$F$18:$F$28,Resumen!L$73)</f>
        <v>2208.7963937320606</v>
      </c>
      <c r="M78" s="24">
        <f>M68/SUMIFS(INPC!$H$18:$H$28,INPC!$F$18:$F$28,Resumen!M$73)</f>
        <v>2206.4887143627448</v>
      </c>
      <c r="N78" s="22">
        <f>N68/SUMIFS(INPC!$H$18:$H$28,INPC!$F$18:$F$28,Resumen!N$73)</f>
        <v>6247.3873253468646</v>
      </c>
      <c r="O78" s="23">
        <f>O68/SUMIFS(INPC!$H$18:$H$28,INPC!$F$18:$F$28,Resumen!O$73)</f>
        <v>6103.2232782749734</v>
      </c>
      <c r="P78" s="23">
        <f>P68/SUMIFS(INPC!$H$18:$H$28,INPC!$F$18:$F$28,Resumen!P$73)</f>
        <v>6170.5082092784305</v>
      </c>
      <c r="Q78" s="23">
        <f>Q68/SUMIFS(INPC!$H$18:$H$28,INPC!$F$18:$F$28,Resumen!Q$73)</f>
        <v>6659.2661718386717</v>
      </c>
      <c r="R78" s="24">
        <f>R68/SUMIFS(INPC!$H$18:$H$28,INPC!$F$18:$F$28,Resumen!R$73)</f>
        <v>6438.3135374863605</v>
      </c>
      <c r="S78" s="22">
        <f>S68/SUMIFS(INPC!$H$18:$H$28,INPC!$F$18:$F$28,Resumen!S$73)</f>
        <v>1106.8135125540414</v>
      </c>
      <c r="T78" s="23">
        <f>T68/SUMIFS(INPC!$H$18:$H$28,INPC!$F$18:$F$28,Resumen!T$73)</f>
        <v>1123.552516496025</v>
      </c>
      <c r="U78" s="23">
        <f>U68/SUMIFS(INPC!$H$18:$H$28,INPC!$F$18:$F$28,Resumen!U$73)</f>
        <v>1166.5390350382784</v>
      </c>
      <c r="V78" s="23">
        <f>V68/SUMIFS(INPC!$H$18:$H$28,INPC!$F$18:$F$28,Resumen!V$73)</f>
        <v>1299.9943095891506</v>
      </c>
      <c r="W78" s="24">
        <f>W68/SUMIFS(INPC!$H$18:$H$28,INPC!$F$18:$F$28,Resumen!W$73)</f>
        <v>1309.1757309533566</v>
      </c>
    </row>
    <row r="79" spans="2:23" ht="15.75" thickBot="1" x14ac:dyDescent="0.3">
      <c r="B79" s="4" t="s">
        <v>48</v>
      </c>
      <c r="C79" s="15" t="s">
        <v>23</v>
      </c>
      <c r="D79" s="25">
        <f>D69/SUMIFS(INPC!$H$18:$H$28,INPC!$F$18:$F$28,Resumen!D$73)</f>
        <v>3752.3842183202332</v>
      </c>
      <c r="E79" s="26">
        <f>E69/SUMIFS(INPC!$H$18:$H$28,INPC!$F$18:$F$28,Resumen!E$73)</f>
        <v>3787.4007378009969</v>
      </c>
      <c r="F79" s="26">
        <f>F69/SUMIFS(INPC!$H$18:$H$28,INPC!$F$18:$F$28,Resumen!F$73)</f>
        <v>3512.7258320747274</v>
      </c>
      <c r="G79" s="26">
        <f>G69/SUMIFS(INPC!$H$18:$H$28,INPC!$F$18:$F$28,Resumen!G$73)</f>
        <v>4178.1806915628658</v>
      </c>
      <c r="H79" s="27">
        <f>H69/SUMIFS(INPC!$H$18:$H$28,INPC!$F$18:$F$28,Resumen!H$73)</f>
        <v>4686.8397710835734</v>
      </c>
      <c r="I79" s="25">
        <f>I69/SUMIFS(INPC!$H$18:$H$28,INPC!$F$18:$F$28,Resumen!I$73)</f>
        <v>2350.3052057520554</v>
      </c>
      <c r="J79" s="26">
        <f>J69/SUMIFS(INPC!$H$18:$H$28,INPC!$F$18:$F$28,Resumen!J$73)</f>
        <v>2405.1788721812791</v>
      </c>
      <c r="K79" s="26">
        <f>K69/SUMIFS(INPC!$H$18:$H$28,INPC!$F$18:$F$28,Resumen!K$73)</f>
        <v>2311.8139966803028</v>
      </c>
      <c r="L79" s="26">
        <f>L69/SUMIFS(INPC!$H$18:$H$28,INPC!$F$18:$F$28,Resumen!L$73)</f>
        <v>2584.1348858686397</v>
      </c>
      <c r="M79" s="27">
        <f>M69/SUMIFS(INPC!$H$18:$H$28,INPC!$F$18:$F$28,Resumen!M$73)</f>
        <v>2627.1779282244988</v>
      </c>
      <c r="N79" s="25">
        <f>N69/SUMIFS(INPC!$H$18:$H$28,INPC!$F$18:$F$28,Resumen!N$73)</f>
        <v>7090.2943322341471</v>
      </c>
      <c r="O79" s="26">
        <f>O69/SUMIFS(INPC!$H$18:$H$28,INPC!$F$18:$F$28,Resumen!O$73)</f>
        <v>6950.1953091782671</v>
      </c>
      <c r="P79" s="26">
        <f>P69/SUMIFS(INPC!$H$18:$H$28,INPC!$F$18:$F$28,Resumen!P$73)</f>
        <v>6867.9210948999125</v>
      </c>
      <c r="Q79" s="26">
        <f>Q69/SUMIFS(INPC!$H$18:$H$28,INPC!$F$18:$F$28,Resumen!Q$73)</f>
        <v>7127.708873430056</v>
      </c>
      <c r="R79" s="27">
        <f>R69/SUMIFS(INPC!$H$18:$H$28,INPC!$F$18:$F$28,Resumen!R$73)</f>
        <v>7482.0470180340599</v>
      </c>
      <c r="S79" s="25">
        <f>S69/SUMIFS(INPC!$H$18:$H$28,INPC!$F$18:$F$28,Resumen!S$73)</f>
        <v>1200.5518192134089</v>
      </c>
      <c r="T79" s="26">
        <f>T69/SUMIFS(INPC!$H$18:$H$28,INPC!$F$18:$F$28,Resumen!T$73)</f>
        <v>1227.1372663025263</v>
      </c>
      <c r="U79" s="26">
        <f>U69/SUMIFS(INPC!$H$18:$H$28,INPC!$F$18:$F$28,Resumen!U$73)</f>
        <v>1256.1098642470861</v>
      </c>
      <c r="V79" s="26">
        <f>V69/SUMIFS(INPC!$H$18:$H$28,INPC!$F$18:$F$28,Resumen!V$73)</f>
        <v>1398.9352909169838</v>
      </c>
      <c r="W79" s="27">
        <f>W69/SUMIFS(INPC!$H$18:$H$28,INPC!$F$18:$F$28,Resumen!W$73)</f>
        <v>1448.0856646429431</v>
      </c>
    </row>
  </sheetData>
  <mergeCells count="40">
    <mergeCell ref="C42:C43"/>
    <mergeCell ref="D42:H42"/>
    <mergeCell ref="I42:M42"/>
    <mergeCell ref="N42:R42"/>
    <mergeCell ref="C52:C53"/>
    <mergeCell ref="D52:H52"/>
    <mergeCell ref="I52:M52"/>
    <mergeCell ref="N52:R52"/>
    <mergeCell ref="C22:C23"/>
    <mergeCell ref="D22:H22"/>
    <mergeCell ref="I22:M22"/>
    <mergeCell ref="N22:R22"/>
    <mergeCell ref="C32:C33"/>
    <mergeCell ref="D32:H32"/>
    <mergeCell ref="I32:M32"/>
    <mergeCell ref="N32:R32"/>
    <mergeCell ref="C3:C4"/>
    <mergeCell ref="C12:C13"/>
    <mergeCell ref="D3:H3"/>
    <mergeCell ref="I3:M3"/>
    <mergeCell ref="N3:R3"/>
    <mergeCell ref="D12:H12"/>
    <mergeCell ref="I12:M12"/>
    <mergeCell ref="N12:R12"/>
    <mergeCell ref="S3:W3"/>
    <mergeCell ref="S12:W12"/>
    <mergeCell ref="S22:W22"/>
    <mergeCell ref="S32:W32"/>
    <mergeCell ref="S42:W42"/>
    <mergeCell ref="S52:W52"/>
    <mergeCell ref="S62:W62"/>
    <mergeCell ref="C72:C73"/>
    <mergeCell ref="D72:H72"/>
    <mergeCell ref="I72:M72"/>
    <mergeCell ref="N72:R72"/>
    <mergeCell ref="S72:W72"/>
    <mergeCell ref="C62:C63"/>
    <mergeCell ref="D62:H62"/>
    <mergeCell ref="I62:M62"/>
    <mergeCell ref="N62:R6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"/>
  <sheetViews>
    <sheetView workbookViewId="0">
      <selection activeCell="G2" sqref="G2"/>
    </sheetView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25">
      <c r="A2" s="2">
        <v>1</v>
      </c>
      <c r="B2" s="2">
        <v>0.83253389596939087</v>
      </c>
      <c r="C2" s="2">
        <v>0.16746608912944794</v>
      </c>
      <c r="D2" s="2">
        <v>0</v>
      </c>
      <c r="E2" s="2">
        <v>0</v>
      </c>
      <c r="F2" s="2">
        <v>0</v>
      </c>
      <c r="G2" s="2">
        <v>0.28628739714622498</v>
      </c>
      <c r="H2" s="2">
        <v>0.1948353499174118</v>
      </c>
      <c r="I2" s="2">
        <v>0.84033358097076416</v>
      </c>
      <c r="J2" s="2">
        <v>0.22183595597743988</v>
      </c>
      <c r="K2" s="2">
        <v>0.33842673897743225</v>
      </c>
      <c r="L2" s="2">
        <v>0.35681772232055664</v>
      </c>
      <c r="M2" s="2">
        <v>0.32822334766387939</v>
      </c>
      <c r="N2" s="2">
        <v>1</v>
      </c>
      <c r="O2" s="2">
        <v>2016</v>
      </c>
    </row>
    <row r="3" spans="1:15" x14ac:dyDescent="0.25">
      <c r="A3" s="2">
        <v>1</v>
      </c>
      <c r="B3" s="2">
        <v>0.83240967988967896</v>
      </c>
      <c r="C3" s="2">
        <v>0.16759029030799866</v>
      </c>
      <c r="D3" s="2">
        <v>0</v>
      </c>
      <c r="E3" s="2">
        <v>0</v>
      </c>
      <c r="F3" s="2">
        <v>0</v>
      </c>
      <c r="G3" s="2">
        <v>0.29667156934738159</v>
      </c>
      <c r="H3" s="2">
        <v>0.20380537211894989</v>
      </c>
      <c r="I3" s="2">
        <v>0.82965207099914551</v>
      </c>
      <c r="J3" s="2">
        <v>0.20616661012172699</v>
      </c>
      <c r="K3" s="2">
        <v>0.3504183292388916</v>
      </c>
      <c r="L3" s="2">
        <v>0.36913275718688965</v>
      </c>
      <c r="M3" s="2">
        <v>0.31724059581756592</v>
      </c>
      <c r="N3" s="2">
        <v>1</v>
      </c>
      <c r="O3" s="2">
        <v>2018</v>
      </c>
    </row>
    <row r="4" spans="1:15" x14ac:dyDescent="0.25">
      <c r="A4" s="2">
        <v>1</v>
      </c>
      <c r="B4" s="2">
        <v>0.80607068538665771</v>
      </c>
      <c r="C4" s="2">
        <v>0.19392934441566467</v>
      </c>
      <c r="D4" s="2">
        <v>0</v>
      </c>
      <c r="E4" s="2">
        <v>0</v>
      </c>
      <c r="F4" s="2">
        <v>0</v>
      </c>
      <c r="G4" s="2">
        <v>0.28942811489105225</v>
      </c>
      <c r="H4" s="2">
        <v>0.4159373939037323</v>
      </c>
      <c r="I4" s="2">
        <v>0.8156096339225769</v>
      </c>
      <c r="J4" s="2">
        <v>0.16966158151626587</v>
      </c>
      <c r="K4" s="2">
        <v>0.30752089619636536</v>
      </c>
      <c r="L4" s="2">
        <v>0.3780418336391449</v>
      </c>
      <c r="M4" s="2">
        <v>0.37017801403999329</v>
      </c>
      <c r="N4" s="2">
        <v>1</v>
      </c>
      <c r="O4" s="2">
        <v>2020</v>
      </c>
    </row>
    <row r="5" spans="1:15" x14ac:dyDescent="0.25">
      <c r="A5" s="2">
        <v>1</v>
      </c>
      <c r="B5" s="2">
        <v>0.80549925565719604</v>
      </c>
      <c r="C5" s="2">
        <v>0.19450075924396515</v>
      </c>
      <c r="D5" s="2">
        <v>0</v>
      </c>
      <c r="E5" s="2">
        <v>0</v>
      </c>
      <c r="F5" s="2">
        <v>0</v>
      </c>
      <c r="G5" s="2">
        <v>0.30745825171470642</v>
      </c>
      <c r="H5" s="2">
        <v>0.62853312492370605</v>
      </c>
      <c r="I5" s="2">
        <v>0.82025021314620972</v>
      </c>
      <c r="J5" s="2">
        <v>0.18348231911659241</v>
      </c>
      <c r="K5" s="2">
        <v>0.33088341355323792</v>
      </c>
      <c r="L5" s="2">
        <v>0.32516047358512878</v>
      </c>
      <c r="M5" s="2">
        <v>0.31570467352867126</v>
      </c>
      <c r="N5" s="2">
        <v>1</v>
      </c>
      <c r="O5" s="2">
        <v>2022</v>
      </c>
    </row>
    <row r="6" spans="1:15" x14ac:dyDescent="0.25">
      <c r="A6" s="2">
        <v>1</v>
      </c>
      <c r="B6" s="2">
        <v>0.81940484046936035</v>
      </c>
      <c r="C6" s="2">
        <v>0.18059517443180084</v>
      </c>
      <c r="D6" s="2">
        <v>0</v>
      </c>
      <c r="E6" s="2">
        <v>0</v>
      </c>
      <c r="F6" s="2">
        <v>0</v>
      </c>
      <c r="G6" s="2">
        <v>0.31293678283691406</v>
      </c>
      <c r="H6" s="2">
        <v>0.58737450838088989</v>
      </c>
      <c r="I6" s="2">
        <v>0.85066229104995728</v>
      </c>
      <c r="J6" s="2">
        <v>0.18109041452407837</v>
      </c>
      <c r="K6" s="2">
        <v>0.31009572744369507</v>
      </c>
      <c r="L6" s="2">
        <v>0.28049758076667786</v>
      </c>
      <c r="M6" s="2">
        <v>0.29919373989105225</v>
      </c>
      <c r="N6" s="2">
        <v>1</v>
      </c>
      <c r="O6" s="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"/>
  <sheetViews>
    <sheetView workbookViewId="0"/>
  </sheetViews>
  <sheetFormatPr defaultColWidth="9.140625" defaultRowHeight="15" x14ac:dyDescent="0.25"/>
  <cols>
    <col min="1" max="16384" width="9.140625" style="1"/>
  </cols>
  <sheetData>
    <row r="1" spans="1:18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17</v>
      </c>
      <c r="P1" s="1" t="s">
        <v>16</v>
      </c>
      <c r="Q1" s="1" t="s">
        <v>15</v>
      </c>
      <c r="R1" s="1" t="s">
        <v>0</v>
      </c>
    </row>
    <row r="2" spans="1:18" x14ac:dyDescent="0.25">
      <c r="A2" s="2">
        <v>52221057</v>
      </c>
      <c r="B2" s="2">
        <v>43475801</v>
      </c>
      <c r="C2" s="2">
        <v>8745256</v>
      </c>
      <c r="D2" s="2">
        <v>0</v>
      </c>
      <c r="E2" s="2">
        <v>0</v>
      </c>
      <c r="F2" s="2">
        <v>0</v>
      </c>
      <c r="G2" s="2">
        <v>14950230</v>
      </c>
      <c r="H2" s="2">
        <v>10174508</v>
      </c>
      <c r="I2" s="2">
        <v>43883109</v>
      </c>
      <c r="J2" s="2">
        <v>11584508</v>
      </c>
      <c r="K2" s="2">
        <v>17673002</v>
      </c>
      <c r="L2" s="2">
        <v>18633398</v>
      </c>
      <c r="M2" s="2">
        <v>17140170</v>
      </c>
      <c r="N2" s="2">
        <v>52221057</v>
      </c>
      <c r="O2" s="2">
        <v>2.2385368347167969</v>
      </c>
      <c r="P2" s="2">
        <v>1.9667681455612183</v>
      </c>
      <c r="Q2" s="2">
        <v>3.5895960330963135</v>
      </c>
      <c r="R2" s="2">
        <v>2016</v>
      </c>
    </row>
    <row r="3" spans="1:18" x14ac:dyDescent="0.25">
      <c r="A3" s="2">
        <v>51890880</v>
      </c>
      <c r="B3" s="2">
        <v>43194472</v>
      </c>
      <c r="C3" s="2">
        <v>8696408</v>
      </c>
      <c r="D3" s="2">
        <v>0</v>
      </c>
      <c r="E3" s="2">
        <v>0</v>
      </c>
      <c r="F3" s="2">
        <v>0</v>
      </c>
      <c r="G3" s="2">
        <v>15394549</v>
      </c>
      <c r="H3" s="2">
        <v>10575640</v>
      </c>
      <c r="I3" s="2">
        <v>43051376</v>
      </c>
      <c r="J3" s="2">
        <v>10698167</v>
      </c>
      <c r="K3" s="2">
        <v>18183516</v>
      </c>
      <c r="L3" s="2">
        <v>19154624</v>
      </c>
      <c r="M3" s="2">
        <v>16461894</v>
      </c>
      <c r="N3" s="2">
        <v>51890880</v>
      </c>
      <c r="O3" s="2">
        <v>2.2558467388153076</v>
      </c>
      <c r="P3" s="2">
        <v>1.9792155027389526</v>
      </c>
      <c r="Q3" s="2">
        <v>3.6298551559448242</v>
      </c>
      <c r="R3" s="2">
        <v>2018</v>
      </c>
    </row>
    <row r="4" spans="1:18" x14ac:dyDescent="0.25">
      <c r="A4" s="2">
        <v>55654225</v>
      </c>
      <c r="B4" s="2">
        <v>44861238</v>
      </c>
      <c r="C4" s="2">
        <v>10792987</v>
      </c>
      <c r="D4" s="2">
        <v>0</v>
      </c>
      <c r="E4" s="2">
        <v>0</v>
      </c>
      <c r="F4" s="2">
        <v>0</v>
      </c>
      <c r="G4" s="2">
        <v>16107898</v>
      </c>
      <c r="H4" s="2">
        <v>23148673</v>
      </c>
      <c r="I4" s="2">
        <v>45392123</v>
      </c>
      <c r="J4" s="2">
        <v>9442384</v>
      </c>
      <c r="K4" s="2">
        <v>17114837</v>
      </c>
      <c r="L4" s="2">
        <v>21039625</v>
      </c>
      <c r="M4" s="2">
        <v>20601971</v>
      </c>
      <c r="N4" s="2">
        <v>55654225</v>
      </c>
      <c r="O4" s="2">
        <v>2.37619948387146</v>
      </c>
      <c r="P4" s="2">
        <v>2.0732107162475586</v>
      </c>
      <c r="Q4" s="2">
        <v>3.635577917098999</v>
      </c>
      <c r="R4" s="2">
        <v>2020</v>
      </c>
    </row>
    <row r="5" spans="1:18" x14ac:dyDescent="0.25">
      <c r="A5" s="2">
        <v>46804510</v>
      </c>
      <c r="B5" s="2">
        <v>37700997</v>
      </c>
      <c r="C5" s="2">
        <v>9103513</v>
      </c>
      <c r="D5" s="2">
        <v>0</v>
      </c>
      <c r="E5" s="2">
        <v>0</v>
      </c>
      <c r="F5" s="2">
        <v>0</v>
      </c>
      <c r="G5" s="2">
        <v>14390433</v>
      </c>
      <c r="H5" s="2">
        <v>29418186</v>
      </c>
      <c r="I5" s="2">
        <v>38391409</v>
      </c>
      <c r="J5" s="2">
        <v>8587800</v>
      </c>
      <c r="K5" s="2">
        <v>15486836</v>
      </c>
      <c r="L5" s="2">
        <v>15218976</v>
      </c>
      <c r="M5" s="2">
        <v>14776402</v>
      </c>
      <c r="N5" s="2">
        <v>46804510</v>
      </c>
      <c r="O5" s="2">
        <v>2.5957677364349365</v>
      </c>
      <c r="P5" s="2">
        <v>2.2989833354949951</v>
      </c>
      <c r="Q5" s="2">
        <v>3.8248612880706787</v>
      </c>
      <c r="R5" s="2">
        <v>2022</v>
      </c>
    </row>
    <row r="6" spans="1:18" x14ac:dyDescent="0.25">
      <c r="A6" s="2">
        <v>38489971</v>
      </c>
      <c r="B6" s="2">
        <v>31538868</v>
      </c>
      <c r="C6" s="2">
        <v>6951103</v>
      </c>
      <c r="D6" s="2">
        <v>0</v>
      </c>
      <c r="E6" s="2">
        <v>0</v>
      </c>
      <c r="F6" s="2">
        <v>0</v>
      </c>
      <c r="G6" s="2">
        <v>12044928</v>
      </c>
      <c r="H6" s="2">
        <v>22608028</v>
      </c>
      <c r="I6" s="2">
        <v>32741968</v>
      </c>
      <c r="J6" s="2">
        <v>6970165</v>
      </c>
      <c r="K6" s="2">
        <v>11935576</v>
      </c>
      <c r="L6" s="2">
        <v>10796344</v>
      </c>
      <c r="M6" s="2">
        <v>11515958</v>
      </c>
      <c r="N6" s="2">
        <v>38489971</v>
      </c>
      <c r="O6" s="2">
        <v>2.5226573944091797</v>
      </c>
      <c r="P6" s="2">
        <v>2.2391352653503418</v>
      </c>
      <c r="Q6" s="2">
        <v>3.8090667724609375</v>
      </c>
      <c r="R6" s="2">
        <v>2024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"/>
  <sheetViews>
    <sheetView workbookViewId="0"/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25">
      <c r="A2" s="2">
        <v>0</v>
      </c>
      <c r="B2" s="2">
        <v>0</v>
      </c>
      <c r="C2" s="2">
        <v>0</v>
      </c>
      <c r="D2" s="2">
        <v>0.4448760449886322</v>
      </c>
      <c r="E2" s="2">
        <v>0.13302917778491974</v>
      </c>
      <c r="F2" s="2">
        <v>0.42209476232528687</v>
      </c>
      <c r="G2" s="2">
        <v>0.10716664046049118</v>
      </c>
      <c r="H2" s="2">
        <v>0.12558959424495697</v>
      </c>
      <c r="I2" s="2">
        <v>0.31330585479736328</v>
      </c>
      <c r="J2" s="2">
        <v>4.2056035250425339E-2</v>
      </c>
      <c r="K2" s="2">
        <v>7.9796500504016876E-2</v>
      </c>
      <c r="L2" s="2">
        <v>0.11413953453302383</v>
      </c>
      <c r="M2" s="2">
        <v>1.1880302801728249E-2</v>
      </c>
      <c r="N2" s="2">
        <v>0.13302917778491974</v>
      </c>
      <c r="O2" s="2">
        <v>2016</v>
      </c>
    </row>
    <row r="3" spans="1:15" x14ac:dyDescent="0.25">
      <c r="A3" s="2">
        <v>0</v>
      </c>
      <c r="B3" s="2">
        <v>0</v>
      </c>
      <c r="C3" s="2">
        <v>0</v>
      </c>
      <c r="D3" s="2">
        <v>0.455039381980896</v>
      </c>
      <c r="E3" s="2">
        <v>0.13733632862567902</v>
      </c>
      <c r="F3" s="2">
        <v>0.40762430429458618</v>
      </c>
      <c r="G3" s="2">
        <v>0.11302667111158371</v>
      </c>
      <c r="H3" s="2">
        <v>0.13172636926174164</v>
      </c>
      <c r="I3" s="2">
        <v>0.32180863618850708</v>
      </c>
      <c r="J3" s="2">
        <v>4.0630318224430084E-2</v>
      </c>
      <c r="K3" s="2">
        <v>8.4669835865497589E-2</v>
      </c>
      <c r="L3" s="2">
        <v>0.11636776477098465</v>
      </c>
      <c r="M3" s="2">
        <v>1.2160769663751125E-2</v>
      </c>
      <c r="N3" s="2">
        <v>0.13733632862567902</v>
      </c>
      <c r="O3" s="2">
        <v>2018</v>
      </c>
    </row>
    <row r="4" spans="1:15" x14ac:dyDescent="0.25">
      <c r="A4" s="2">
        <v>0</v>
      </c>
      <c r="B4" s="2">
        <v>0</v>
      </c>
      <c r="C4" s="2">
        <v>0</v>
      </c>
      <c r="D4" s="2">
        <v>0.42259520292282104</v>
      </c>
      <c r="E4" s="2">
        <v>0.15800179541110992</v>
      </c>
      <c r="F4" s="2">
        <v>0.41940301656723022</v>
      </c>
      <c r="G4" s="2">
        <v>0.11660899221897125</v>
      </c>
      <c r="H4" s="2">
        <v>0.17626482248306274</v>
      </c>
      <c r="I4" s="2">
        <v>0.28942149877548218</v>
      </c>
      <c r="J4" s="2">
        <v>3.3357460051774979E-2</v>
      </c>
      <c r="K4" s="2">
        <v>7.8914143145084381E-2</v>
      </c>
      <c r="L4" s="2">
        <v>0.10593393445014954</v>
      </c>
      <c r="M4" s="2">
        <v>1.7649155110120773E-2</v>
      </c>
      <c r="N4" s="2">
        <v>0.15800179541110992</v>
      </c>
      <c r="O4" s="2">
        <v>2020</v>
      </c>
    </row>
    <row r="5" spans="1:15" x14ac:dyDescent="0.25">
      <c r="A5" s="2">
        <v>0</v>
      </c>
      <c r="B5" s="2">
        <v>0</v>
      </c>
      <c r="C5" s="2">
        <v>0</v>
      </c>
      <c r="D5" s="2">
        <v>0.46186292171478271</v>
      </c>
      <c r="E5" s="2">
        <v>0.11329430341720581</v>
      </c>
      <c r="F5" s="2">
        <v>0.42484277486801147</v>
      </c>
      <c r="G5" s="2">
        <v>0.12994566559791565</v>
      </c>
      <c r="H5" s="2">
        <v>0.25541853904724121</v>
      </c>
      <c r="I5" s="2">
        <v>0.32027623057365417</v>
      </c>
      <c r="J5" s="2">
        <v>3.7498012185096741E-2</v>
      </c>
      <c r="K5" s="2">
        <v>9.0889297425746918E-2</v>
      </c>
      <c r="L5" s="2">
        <v>0.10020274668931961</v>
      </c>
      <c r="M5" s="2">
        <v>9.3260062858462334E-3</v>
      </c>
      <c r="N5" s="2">
        <v>0.11329430341720581</v>
      </c>
      <c r="O5" s="2">
        <v>2022</v>
      </c>
    </row>
    <row r="6" spans="1:15" x14ac:dyDescent="0.25">
      <c r="A6" s="2">
        <v>0</v>
      </c>
      <c r="B6" s="2">
        <v>0</v>
      </c>
      <c r="C6" s="2">
        <v>0</v>
      </c>
      <c r="D6" s="2">
        <v>0.4564242959022522</v>
      </c>
      <c r="E6" s="2">
        <v>8.2400292158126831E-2</v>
      </c>
      <c r="F6" s="2">
        <v>0.46117541193962097</v>
      </c>
      <c r="G6" s="2">
        <v>0.13305528461933136</v>
      </c>
      <c r="H6" s="2">
        <v>0.23868003487586975</v>
      </c>
      <c r="I6" s="2">
        <v>0.32681334018707275</v>
      </c>
      <c r="J6" s="2">
        <v>3.6402035504579544E-2</v>
      </c>
      <c r="K6" s="2">
        <v>7.0558123290538788E-2</v>
      </c>
      <c r="L6" s="2">
        <v>8.6729265749454498E-2</v>
      </c>
      <c r="M6" s="2">
        <v>6.8816286511719227E-3</v>
      </c>
      <c r="N6" s="2">
        <v>8.2400292158126831E-2</v>
      </c>
      <c r="O6" s="2">
        <v>2024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"/>
  <sheetViews>
    <sheetView workbookViewId="0"/>
  </sheetViews>
  <sheetFormatPr defaultColWidth="9.140625" defaultRowHeight="15" x14ac:dyDescent="0.25"/>
  <cols>
    <col min="1" max="16384" width="9.140625" style="1"/>
  </cols>
  <sheetData>
    <row r="1" spans="1:18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17</v>
      </c>
      <c r="P1" s="1" t="s">
        <v>16</v>
      </c>
      <c r="Q1" s="1" t="s">
        <v>15</v>
      </c>
      <c r="R1" s="1" t="s">
        <v>0</v>
      </c>
    </row>
    <row r="2" spans="1:18" x14ac:dyDescent="0.25">
      <c r="A2" s="2">
        <v>0</v>
      </c>
      <c r="B2" s="2">
        <v>0</v>
      </c>
      <c r="C2" s="2">
        <v>0</v>
      </c>
      <c r="D2" s="2">
        <v>30506523</v>
      </c>
      <c r="E2" s="2">
        <v>9122221</v>
      </c>
      <c r="F2" s="2">
        <v>28944341</v>
      </c>
      <c r="G2" s="2">
        <v>7348747</v>
      </c>
      <c r="H2" s="2">
        <v>8612066</v>
      </c>
      <c r="I2" s="2">
        <v>21484350</v>
      </c>
      <c r="J2" s="2">
        <v>2883912</v>
      </c>
      <c r="K2" s="2">
        <v>5471892</v>
      </c>
      <c r="L2" s="2">
        <v>7826900</v>
      </c>
      <c r="M2" s="2">
        <v>814669</v>
      </c>
      <c r="N2" s="2">
        <v>9122221</v>
      </c>
      <c r="O2" s="2"/>
      <c r="P2" s="2"/>
      <c r="Q2" s="2"/>
      <c r="R2" s="2">
        <v>2016</v>
      </c>
    </row>
    <row r="3" spans="1:18" x14ac:dyDescent="0.25">
      <c r="A3" s="2">
        <v>0</v>
      </c>
      <c r="B3" s="2">
        <v>0</v>
      </c>
      <c r="C3" s="2">
        <v>0</v>
      </c>
      <c r="D3" s="2">
        <v>32733819</v>
      </c>
      <c r="E3" s="2">
        <v>9879458</v>
      </c>
      <c r="F3" s="2">
        <v>29322958</v>
      </c>
      <c r="G3" s="2">
        <v>8130713</v>
      </c>
      <c r="H3" s="2">
        <v>9475899</v>
      </c>
      <c r="I3" s="2">
        <v>23149701</v>
      </c>
      <c r="J3" s="2">
        <v>2922792</v>
      </c>
      <c r="K3" s="2">
        <v>6090829</v>
      </c>
      <c r="L3" s="2">
        <v>8371059</v>
      </c>
      <c r="M3" s="2">
        <v>874800</v>
      </c>
      <c r="N3" s="2">
        <v>9879458</v>
      </c>
      <c r="O3" s="2"/>
      <c r="P3" s="2"/>
      <c r="Q3" s="2"/>
      <c r="R3" s="2">
        <v>2018</v>
      </c>
    </row>
    <row r="4" spans="1:18" x14ac:dyDescent="0.25">
      <c r="A4" s="2">
        <v>0</v>
      </c>
      <c r="B4" s="2">
        <v>0</v>
      </c>
      <c r="C4" s="2">
        <v>0</v>
      </c>
      <c r="D4" s="2">
        <v>30041444</v>
      </c>
      <c r="E4" s="2">
        <v>11232030</v>
      </c>
      <c r="F4" s="2">
        <v>29814519</v>
      </c>
      <c r="G4" s="2">
        <v>8289499</v>
      </c>
      <c r="H4" s="2">
        <v>12530312</v>
      </c>
      <c r="I4" s="2">
        <v>20574394</v>
      </c>
      <c r="J4" s="2">
        <v>2371315</v>
      </c>
      <c r="K4" s="2">
        <v>5609848</v>
      </c>
      <c r="L4" s="2">
        <v>7530631</v>
      </c>
      <c r="M4" s="2">
        <v>1254643</v>
      </c>
      <c r="N4" s="2">
        <v>11232030</v>
      </c>
      <c r="O4" s="2"/>
      <c r="P4" s="2"/>
      <c r="Q4" s="2"/>
      <c r="R4" s="2">
        <v>2020</v>
      </c>
    </row>
    <row r="5" spans="1:18" x14ac:dyDescent="0.25">
      <c r="A5" s="2">
        <v>0</v>
      </c>
      <c r="B5" s="2">
        <v>0</v>
      </c>
      <c r="C5" s="2">
        <v>0</v>
      </c>
      <c r="D5" s="2">
        <v>37911164</v>
      </c>
      <c r="E5" s="2">
        <v>9299553</v>
      </c>
      <c r="F5" s="2">
        <v>34872432</v>
      </c>
      <c r="G5" s="2">
        <v>10666350</v>
      </c>
      <c r="H5" s="2">
        <v>20965558</v>
      </c>
      <c r="I5" s="2">
        <v>26289281</v>
      </c>
      <c r="J5" s="2">
        <v>3077955</v>
      </c>
      <c r="K5" s="2">
        <v>7460480</v>
      </c>
      <c r="L5" s="2">
        <v>8224957</v>
      </c>
      <c r="M5" s="2">
        <v>765508</v>
      </c>
      <c r="N5" s="2">
        <v>9299553</v>
      </c>
      <c r="O5" s="2"/>
      <c r="P5" s="2"/>
      <c r="Q5" s="2"/>
      <c r="R5" s="2">
        <v>2022</v>
      </c>
    </row>
    <row r="6" spans="1:18" x14ac:dyDescent="0.25">
      <c r="A6" s="2">
        <v>0</v>
      </c>
      <c r="B6" s="2">
        <v>0</v>
      </c>
      <c r="C6" s="2">
        <v>0</v>
      </c>
      <c r="D6" s="2">
        <v>41866023</v>
      </c>
      <c r="E6" s="2">
        <v>7558258</v>
      </c>
      <c r="F6" s="2">
        <v>42301827</v>
      </c>
      <c r="G6" s="2">
        <v>12204643</v>
      </c>
      <c r="H6" s="2">
        <v>21893190</v>
      </c>
      <c r="I6" s="2">
        <v>29977315</v>
      </c>
      <c r="J6" s="2">
        <v>3339017</v>
      </c>
      <c r="K6" s="2">
        <v>6472022</v>
      </c>
      <c r="L6" s="2">
        <v>7955338</v>
      </c>
      <c r="M6" s="2">
        <v>631225</v>
      </c>
      <c r="N6" s="2">
        <v>7558258</v>
      </c>
      <c r="O6" s="2"/>
      <c r="P6" s="2"/>
      <c r="Q6" s="2"/>
      <c r="R6" s="2">
        <v>2024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"/>
  <sheetViews>
    <sheetView workbookViewId="0"/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25">
      <c r="A2" s="2">
        <v>0.43231448531150818</v>
      </c>
      <c r="B2" s="2">
        <v>0.35991647839546204</v>
      </c>
      <c r="C2" s="2">
        <v>7.239801436662674E-2</v>
      </c>
      <c r="D2" s="2">
        <v>0.2525496780872345</v>
      </c>
      <c r="E2" s="2">
        <v>7.5518734753131866E-2</v>
      </c>
      <c r="F2" s="2">
        <v>0.23961709439754486</v>
      </c>
      <c r="G2" s="2">
        <v>0.18460313975811005</v>
      </c>
      <c r="H2" s="2">
        <v>0.15552553534507751</v>
      </c>
      <c r="I2" s="2">
        <v>0.54114758968353271</v>
      </c>
      <c r="J2" s="2">
        <v>0.11977750062942505</v>
      </c>
      <c r="K2" s="2">
        <v>0.19160608947277069</v>
      </c>
      <c r="L2" s="2">
        <v>0.21905282139778137</v>
      </c>
      <c r="M2" s="2">
        <v>0.148639976978302</v>
      </c>
      <c r="N2" s="2">
        <v>0.50783324241638184</v>
      </c>
      <c r="O2" s="2">
        <v>2016</v>
      </c>
    </row>
    <row r="3" spans="1:15" x14ac:dyDescent="0.25">
      <c r="A3" s="2">
        <v>0.41905909776687622</v>
      </c>
      <c r="B3" s="2">
        <v>0.34882885217666626</v>
      </c>
      <c r="C3" s="2">
        <v>7.0230238139629364E-2</v>
      </c>
      <c r="D3" s="2">
        <v>0.26435098052024841</v>
      </c>
      <c r="E3" s="2">
        <v>7.9784289002418518E-2</v>
      </c>
      <c r="F3" s="2">
        <v>0.23680563271045685</v>
      </c>
      <c r="G3" s="2">
        <v>0.18998473882675171</v>
      </c>
      <c r="H3" s="2">
        <v>0.16193172335624695</v>
      </c>
      <c r="I3" s="2">
        <v>0.53462505340576172</v>
      </c>
      <c r="J3" s="2">
        <v>0.10999980568885803</v>
      </c>
      <c r="K3" s="2">
        <v>0.19603416323661804</v>
      </c>
      <c r="L3" s="2">
        <v>0.2222912460565567</v>
      </c>
      <c r="M3" s="2">
        <v>0.14000725746154785</v>
      </c>
      <c r="N3" s="2">
        <v>0.49884340167045593</v>
      </c>
      <c r="O3" s="2">
        <v>2018</v>
      </c>
    </row>
    <row r="4" spans="1:15" x14ac:dyDescent="0.25">
      <c r="A4" s="2">
        <v>0.4391135573387146</v>
      </c>
      <c r="B4" s="2">
        <v>0.35395655035972595</v>
      </c>
      <c r="C4" s="2">
        <v>8.5156999528408051E-2</v>
      </c>
      <c r="D4" s="2">
        <v>0.23702791333198547</v>
      </c>
      <c r="E4" s="2">
        <v>8.8621065020561218E-2</v>
      </c>
      <c r="F4" s="2">
        <v>0.2352374792098999</v>
      </c>
      <c r="G4" s="2">
        <v>0.19249621033668518</v>
      </c>
      <c r="H4" s="2">
        <v>0.28150829672813416</v>
      </c>
      <c r="I4" s="2">
        <v>0.52047783136367798</v>
      </c>
      <c r="J4" s="2">
        <v>9.3210451304912567E-2</v>
      </c>
      <c r="K4" s="2">
        <v>0.17929846048355103</v>
      </c>
      <c r="L4" s="2">
        <v>0.22542019188404083</v>
      </c>
      <c r="M4" s="2">
        <v>0.17244935035705566</v>
      </c>
      <c r="N4" s="2">
        <v>0.52773463726043701</v>
      </c>
      <c r="O4" s="2">
        <v>2020</v>
      </c>
    </row>
    <row r="5" spans="1:15" x14ac:dyDescent="0.25">
      <c r="A5" s="2">
        <v>0.36314189434051514</v>
      </c>
      <c r="B5" s="2">
        <v>0.29251053929328918</v>
      </c>
      <c r="C5" s="2">
        <v>7.0631377398967743E-2</v>
      </c>
      <c r="D5" s="2">
        <v>0.29414114356040955</v>
      </c>
      <c r="E5" s="2">
        <v>7.2152391076087952E-2</v>
      </c>
      <c r="F5" s="2">
        <v>0.27056455612182617</v>
      </c>
      <c r="G5" s="2">
        <v>0.19440792500972748</v>
      </c>
      <c r="H5" s="2">
        <v>0.39091208577156067</v>
      </c>
      <c r="I5" s="2">
        <v>0.50183773040771484</v>
      </c>
      <c r="J5" s="2">
        <v>9.0511031448841095E-2</v>
      </c>
      <c r="K5" s="2">
        <v>0.17804121971130371</v>
      </c>
      <c r="L5" s="2">
        <v>0.18189431726932526</v>
      </c>
      <c r="M5" s="2">
        <v>0.12058493494987488</v>
      </c>
      <c r="N5" s="2">
        <v>0.43529430031776428</v>
      </c>
      <c r="O5" s="2">
        <v>2022</v>
      </c>
    </row>
    <row r="6" spans="1:15" x14ac:dyDescent="0.25">
      <c r="A6" s="2">
        <v>0.29558539390563965</v>
      </c>
      <c r="B6" s="2">
        <v>0.24220409989356995</v>
      </c>
      <c r="C6" s="2">
        <v>5.3381294012069702E-2</v>
      </c>
      <c r="D6" s="2">
        <v>0.32151192426681519</v>
      </c>
      <c r="E6" s="2">
        <v>5.8043967932462692E-2</v>
      </c>
      <c r="F6" s="2">
        <v>0.32485869526863098</v>
      </c>
      <c r="G6" s="2">
        <v>0.18622562289237976</v>
      </c>
      <c r="H6" s="2">
        <v>0.34174901247024536</v>
      </c>
      <c r="I6" s="2">
        <v>0.48165544867515564</v>
      </c>
      <c r="J6" s="2">
        <v>7.9169809818267822E-2</v>
      </c>
      <c r="K6" s="2">
        <v>0.14136193692684174</v>
      </c>
      <c r="L6" s="2">
        <v>0.14400434494018555</v>
      </c>
      <c r="M6" s="2">
        <v>9.3284815549850464E-2</v>
      </c>
      <c r="N6" s="2">
        <v>0.35362935066223145</v>
      </c>
      <c r="O6" s="2">
        <v>2024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6"/>
  <sheetViews>
    <sheetView workbookViewId="0"/>
  </sheetViews>
  <sheetFormatPr defaultColWidth="9.140625" defaultRowHeight="15" x14ac:dyDescent="0.25"/>
  <cols>
    <col min="1" max="16384" width="9.140625" style="1"/>
  </cols>
  <sheetData>
    <row r="1" spans="1:18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17</v>
      </c>
      <c r="P1" s="1" t="s">
        <v>16</v>
      </c>
      <c r="Q1" s="1" t="s">
        <v>15</v>
      </c>
      <c r="R1" s="1" t="s">
        <v>0</v>
      </c>
    </row>
    <row r="2" spans="1:18" x14ac:dyDescent="0.25">
      <c r="A2" s="2">
        <v>52221057</v>
      </c>
      <c r="B2" s="2">
        <v>43475801</v>
      </c>
      <c r="C2" s="2">
        <v>8745256</v>
      </c>
      <c r="D2" s="2">
        <v>30506523</v>
      </c>
      <c r="E2" s="2">
        <v>9122221</v>
      </c>
      <c r="F2" s="2">
        <v>28944341</v>
      </c>
      <c r="G2" s="2">
        <v>22298977</v>
      </c>
      <c r="H2" s="2">
        <v>18786574</v>
      </c>
      <c r="I2" s="2">
        <v>65367459</v>
      </c>
      <c r="J2" s="2">
        <v>14468420</v>
      </c>
      <c r="K2" s="2">
        <v>23144894</v>
      </c>
      <c r="L2" s="2">
        <v>26460298</v>
      </c>
      <c r="M2" s="2">
        <v>17954839</v>
      </c>
      <c r="N2" s="2">
        <v>61343278</v>
      </c>
      <c r="O2" s="2">
        <v>2.2385368347167969</v>
      </c>
      <c r="P2" s="2">
        <v>1.9667681455612183</v>
      </c>
      <c r="Q2" s="2">
        <v>3.5895960330963135</v>
      </c>
      <c r="R2" s="2">
        <v>2016</v>
      </c>
    </row>
    <row r="3" spans="1:18" x14ac:dyDescent="0.25">
      <c r="A3" s="2">
        <v>51890880</v>
      </c>
      <c r="B3" s="2">
        <v>43194472</v>
      </c>
      <c r="C3" s="2">
        <v>8696408</v>
      </c>
      <c r="D3" s="2">
        <v>32733819</v>
      </c>
      <c r="E3" s="2">
        <v>9879458</v>
      </c>
      <c r="F3" s="2">
        <v>29322958</v>
      </c>
      <c r="G3" s="2">
        <v>23525262</v>
      </c>
      <c r="H3" s="2">
        <v>20051539</v>
      </c>
      <c r="I3" s="2">
        <v>66201077</v>
      </c>
      <c r="J3" s="2">
        <v>13620959</v>
      </c>
      <c r="K3" s="2">
        <v>24274345</v>
      </c>
      <c r="L3" s="2">
        <v>27525683</v>
      </c>
      <c r="M3" s="2">
        <v>17336694</v>
      </c>
      <c r="N3" s="2">
        <v>61770338</v>
      </c>
      <c r="O3" s="2">
        <v>2.2558467388153076</v>
      </c>
      <c r="P3" s="2">
        <v>1.9792155027389526</v>
      </c>
      <c r="Q3" s="2">
        <v>3.6298551559448242</v>
      </c>
      <c r="R3" s="2">
        <v>2018</v>
      </c>
    </row>
    <row r="4" spans="1:18" x14ac:dyDescent="0.25">
      <c r="A4" s="2">
        <v>55654225</v>
      </c>
      <c r="B4" s="2">
        <v>44861238</v>
      </c>
      <c r="C4" s="2">
        <v>10792987</v>
      </c>
      <c r="D4" s="2">
        <v>30041444</v>
      </c>
      <c r="E4" s="2">
        <v>11232030</v>
      </c>
      <c r="F4" s="2">
        <v>29814519</v>
      </c>
      <c r="G4" s="2">
        <v>24397397</v>
      </c>
      <c r="H4" s="2">
        <v>35678985</v>
      </c>
      <c r="I4" s="2">
        <v>65966517</v>
      </c>
      <c r="J4" s="2">
        <v>11813699</v>
      </c>
      <c r="K4" s="2">
        <v>22724685</v>
      </c>
      <c r="L4" s="2">
        <v>28570256</v>
      </c>
      <c r="M4" s="2">
        <v>21856614</v>
      </c>
      <c r="N4" s="2">
        <v>66886255</v>
      </c>
      <c r="O4" s="2">
        <v>2.37619948387146</v>
      </c>
      <c r="P4" s="2">
        <v>2.0732107162475586</v>
      </c>
      <c r="Q4" s="2">
        <v>3.635577917098999</v>
      </c>
      <c r="R4" s="2">
        <v>2020</v>
      </c>
    </row>
    <row r="5" spans="1:18" x14ac:dyDescent="0.25">
      <c r="A5" s="2">
        <v>46804510</v>
      </c>
      <c r="B5" s="2">
        <v>37700997</v>
      </c>
      <c r="C5" s="2">
        <v>9103513</v>
      </c>
      <c r="D5" s="2">
        <v>37911164</v>
      </c>
      <c r="E5" s="2">
        <v>9299553</v>
      </c>
      <c r="F5" s="2">
        <v>34872432</v>
      </c>
      <c r="G5" s="2">
        <v>25056783</v>
      </c>
      <c r="H5" s="2">
        <v>50383744</v>
      </c>
      <c r="I5" s="2">
        <v>64680690</v>
      </c>
      <c r="J5" s="2">
        <v>11665755</v>
      </c>
      <c r="K5" s="2">
        <v>22947316</v>
      </c>
      <c r="L5" s="2">
        <v>23443933</v>
      </c>
      <c r="M5" s="2">
        <v>15541910</v>
      </c>
      <c r="N5" s="2">
        <v>56104063</v>
      </c>
      <c r="O5" s="2">
        <v>2.5957677364349365</v>
      </c>
      <c r="P5" s="2">
        <v>2.2989833354949951</v>
      </c>
      <c r="Q5" s="2">
        <v>3.8248612880706787</v>
      </c>
      <c r="R5" s="2">
        <v>2022</v>
      </c>
    </row>
    <row r="6" spans="1:18" x14ac:dyDescent="0.25">
      <c r="A6" s="2">
        <v>38489971</v>
      </c>
      <c r="B6" s="2">
        <v>31538868</v>
      </c>
      <c r="C6" s="2">
        <v>6951103</v>
      </c>
      <c r="D6" s="2">
        <v>41866023</v>
      </c>
      <c r="E6" s="2">
        <v>7558258</v>
      </c>
      <c r="F6" s="2">
        <v>42301827</v>
      </c>
      <c r="G6" s="2">
        <v>24249571</v>
      </c>
      <c r="H6" s="2">
        <v>44501218</v>
      </c>
      <c r="I6" s="2">
        <v>62719283</v>
      </c>
      <c r="J6" s="2">
        <v>10309182</v>
      </c>
      <c r="K6" s="2">
        <v>18407598</v>
      </c>
      <c r="L6" s="2">
        <v>18751682</v>
      </c>
      <c r="M6" s="2">
        <v>12147183</v>
      </c>
      <c r="N6" s="2">
        <v>46048229</v>
      </c>
      <c r="O6" s="2">
        <v>2.5226573944091797</v>
      </c>
      <c r="P6" s="2">
        <v>2.2391352653503418</v>
      </c>
      <c r="Q6" s="2">
        <v>3.8090667724609375</v>
      </c>
      <c r="R6" s="2">
        <v>2024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1"/>
  <sheetViews>
    <sheetView workbookViewId="0"/>
  </sheetViews>
  <sheetFormatPr defaultColWidth="9.140625" defaultRowHeight="15" x14ac:dyDescent="0.25"/>
  <cols>
    <col min="1" max="16384" width="9.140625" style="4"/>
  </cols>
  <sheetData>
    <row r="1" spans="1:16" x14ac:dyDescent="0.25">
      <c r="A1" s="4" t="s">
        <v>33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0</v>
      </c>
    </row>
    <row r="2" spans="1:16" x14ac:dyDescent="0.25">
      <c r="A2" s="4" t="s">
        <v>32</v>
      </c>
      <c r="B2" s="5">
        <v>0.42566642165184021</v>
      </c>
      <c r="C2" s="5">
        <v>0.35355007648468018</v>
      </c>
      <c r="D2" s="5">
        <v>7.2116352617740631E-2</v>
      </c>
      <c r="E2" s="5">
        <v>0.26055976748466492</v>
      </c>
      <c r="F2" s="5">
        <v>7.392042875289917E-2</v>
      </c>
      <c r="G2" s="5">
        <v>0.23985336720943451</v>
      </c>
      <c r="H2" s="5">
        <v>0.17945632338523865</v>
      </c>
      <c r="I2" s="5">
        <v>0.17878402769565582</v>
      </c>
      <c r="J2" s="5">
        <v>0.54816240072250366</v>
      </c>
      <c r="K2" s="5">
        <v>0.12172815948724747</v>
      </c>
      <c r="L2" s="5">
        <v>0.19377334415912628</v>
      </c>
      <c r="M2" s="5">
        <v>0.21823987364768982</v>
      </c>
      <c r="N2" s="5">
        <v>0.14563748240470886</v>
      </c>
      <c r="O2" s="5">
        <v>0.49958685040473938</v>
      </c>
      <c r="P2" s="5">
        <v>2016</v>
      </c>
    </row>
    <row r="3" spans="1:16" x14ac:dyDescent="0.25">
      <c r="A3" s="4" t="s">
        <v>31</v>
      </c>
      <c r="B3" s="5">
        <v>0.43854805827140808</v>
      </c>
      <c r="C3" s="5">
        <v>0.36588594317436218</v>
      </c>
      <c r="D3" s="5">
        <v>7.2662115097045898E-2</v>
      </c>
      <c r="E3" s="5">
        <v>0.24503901600837708</v>
      </c>
      <c r="F3" s="5">
        <v>7.7017396688461304E-2</v>
      </c>
      <c r="G3" s="5">
        <v>0.23939554393291473</v>
      </c>
      <c r="H3" s="5">
        <v>0.18942905962467194</v>
      </c>
      <c r="I3" s="5">
        <v>0.1337171196937561</v>
      </c>
      <c r="J3" s="5">
        <v>0.53457009792327881</v>
      </c>
      <c r="K3" s="5">
        <v>0.11794845014810562</v>
      </c>
      <c r="L3" s="5">
        <v>0.1895739734172821</v>
      </c>
      <c r="M3" s="5">
        <v>0.21981509029865265</v>
      </c>
      <c r="N3" s="5">
        <v>0.15145528316497803</v>
      </c>
      <c r="O3" s="5">
        <v>0.51556545495986938</v>
      </c>
      <c r="P3" s="5">
        <v>2016</v>
      </c>
    </row>
    <row r="4" spans="1:16" x14ac:dyDescent="0.25">
      <c r="A4" s="4" t="s">
        <v>32</v>
      </c>
      <c r="B4" s="5">
        <v>0.41163972020149231</v>
      </c>
      <c r="C4" s="5">
        <v>0.34127125144004822</v>
      </c>
      <c r="D4" s="5">
        <v>7.0368468761444092E-2</v>
      </c>
      <c r="E4" s="5">
        <v>0.2734723687171936</v>
      </c>
      <c r="F4" s="5">
        <v>7.8586086630821228E-2</v>
      </c>
      <c r="G4" s="5">
        <v>0.23630182445049286</v>
      </c>
      <c r="H4" s="5">
        <v>0.18515098094940186</v>
      </c>
      <c r="I4" s="5">
        <v>0.18462014198303223</v>
      </c>
      <c r="J4" s="5">
        <v>0.54298889636993408</v>
      </c>
      <c r="K4" s="5">
        <v>0.11261638253927231</v>
      </c>
      <c r="L4" s="5">
        <v>0.19840383529663086</v>
      </c>
      <c r="M4" s="5">
        <v>0.22310198843479156</v>
      </c>
      <c r="N4" s="5">
        <v>0.13786615431308746</v>
      </c>
      <c r="O4" s="5">
        <v>0.49022582173347473</v>
      </c>
      <c r="P4" s="5">
        <v>2018</v>
      </c>
    </row>
    <row r="5" spans="1:16" x14ac:dyDescent="0.25">
      <c r="A5" s="4" t="s">
        <v>31</v>
      </c>
      <c r="B5" s="5">
        <v>0.42606094479560852</v>
      </c>
      <c r="C5" s="5">
        <v>0.3559611439704895</v>
      </c>
      <c r="D5" s="5">
        <v>7.0099793374538422E-2</v>
      </c>
      <c r="E5" s="5">
        <v>0.25574290752410889</v>
      </c>
      <c r="F5" s="5">
        <v>8.0915048718452454E-2</v>
      </c>
      <c r="G5" s="5">
        <v>0.23728108406066895</v>
      </c>
      <c r="H5" s="5">
        <v>0.19454646110534668</v>
      </c>
      <c r="I5" s="5">
        <v>0.14052017033100128</v>
      </c>
      <c r="J5" s="5">
        <v>0.52673190832138062</v>
      </c>
      <c r="K5" s="5">
        <v>0.10753048956394196</v>
      </c>
      <c r="L5" s="5">
        <v>0.19379784166812897</v>
      </c>
      <c r="M5" s="5">
        <v>0.22152611613273621</v>
      </c>
      <c r="N5" s="5">
        <v>0.14202785491943359</v>
      </c>
      <c r="O5" s="5">
        <v>0.50697600841522217</v>
      </c>
      <c r="P5" s="5">
        <v>2018</v>
      </c>
    </row>
    <row r="6" spans="1:16" x14ac:dyDescent="0.25">
      <c r="A6" s="4" t="s">
        <v>32</v>
      </c>
      <c r="B6" s="5">
        <v>0.43409454822540283</v>
      </c>
      <c r="C6" s="5">
        <v>0.34847882390022278</v>
      </c>
      <c r="D6" s="5">
        <v>8.5615739226341248E-2</v>
      </c>
      <c r="E6" s="5">
        <v>0.24730031192302704</v>
      </c>
      <c r="F6" s="5">
        <v>8.481115847826004E-2</v>
      </c>
      <c r="G6" s="5">
        <v>0.23379397392272949</v>
      </c>
      <c r="H6" s="5">
        <v>0.19182072579860687</v>
      </c>
      <c r="I6" s="5">
        <v>0.30522674322128296</v>
      </c>
      <c r="J6" s="5">
        <v>0.53260535001754761</v>
      </c>
      <c r="K6" s="5">
        <v>9.466417133808136E-2</v>
      </c>
      <c r="L6" s="5">
        <v>0.18189536035060883</v>
      </c>
      <c r="M6" s="5">
        <v>0.22576010227203369</v>
      </c>
      <c r="N6" s="5">
        <v>0.16876918077468872</v>
      </c>
      <c r="O6" s="5">
        <v>0.51890569925308228</v>
      </c>
      <c r="P6" s="5">
        <v>2020</v>
      </c>
    </row>
    <row r="7" spans="1:16" x14ac:dyDescent="0.25">
      <c r="A7" s="4" t="s">
        <v>31</v>
      </c>
      <c r="B7" s="5">
        <v>0.44381082057952881</v>
      </c>
      <c r="C7" s="5">
        <v>0.3590831458568573</v>
      </c>
      <c r="D7" s="5">
        <v>8.4727667272090912E-2</v>
      </c>
      <c r="E7" s="5">
        <v>0.22741398215293884</v>
      </c>
      <c r="F7" s="5">
        <v>9.218674898147583E-2</v>
      </c>
      <c r="G7" s="5">
        <v>0.23658844828605652</v>
      </c>
      <c r="H7" s="5">
        <v>0.19312840700149536</v>
      </c>
      <c r="I7" s="5">
        <v>0.25931018590927124</v>
      </c>
      <c r="J7" s="5">
        <v>0.50912767648696899</v>
      </c>
      <c r="K7" s="5">
        <v>9.1849908232688904E-2</v>
      </c>
      <c r="L7" s="5">
        <v>0.17686803638935089</v>
      </c>
      <c r="M7" s="5">
        <v>0.22510208189487457</v>
      </c>
      <c r="N7" s="5">
        <v>0.175893634557724</v>
      </c>
      <c r="O7" s="5">
        <v>0.53599756956100464</v>
      </c>
      <c r="P7" s="5">
        <v>2020</v>
      </c>
    </row>
    <row r="8" spans="1:16" x14ac:dyDescent="0.25">
      <c r="A8" s="4" t="s">
        <v>32</v>
      </c>
      <c r="B8" s="5">
        <v>0.35641518235206604</v>
      </c>
      <c r="C8" s="5">
        <v>0.28694429993629456</v>
      </c>
      <c r="D8" s="5">
        <v>6.9470867514610291E-2</v>
      </c>
      <c r="E8" s="5">
        <v>0.30529546737670898</v>
      </c>
      <c r="F8" s="5">
        <v>6.9941207766532898E-2</v>
      </c>
      <c r="G8" s="5">
        <v>0.26834815740585327</v>
      </c>
      <c r="H8" s="5">
        <v>0.19272543489933014</v>
      </c>
      <c r="I8" s="5">
        <v>0.40844988822937012</v>
      </c>
      <c r="J8" s="5">
        <v>0.51310926675796509</v>
      </c>
      <c r="K8" s="5">
        <v>9.2503130435943604E-2</v>
      </c>
      <c r="L8" s="5">
        <v>0.18089187145233154</v>
      </c>
      <c r="M8" s="5">
        <v>0.18135394155979156</v>
      </c>
      <c r="N8" s="5">
        <v>0.11778055131435394</v>
      </c>
      <c r="O8" s="5">
        <v>0.42635637521743774</v>
      </c>
      <c r="P8" s="5">
        <v>2022</v>
      </c>
    </row>
    <row r="9" spans="1:16" x14ac:dyDescent="0.25">
      <c r="A9" s="4" t="s">
        <v>31</v>
      </c>
      <c r="B9" s="5">
        <v>0.36933594942092896</v>
      </c>
      <c r="C9" s="5">
        <v>0.29763597249984741</v>
      </c>
      <c r="D9" s="5">
        <v>7.1699991822242737E-2</v>
      </c>
      <c r="E9" s="5">
        <v>0.28387010097503662</v>
      </c>
      <c r="F9" s="5">
        <v>7.4188478291034698E-2</v>
      </c>
      <c r="G9" s="5">
        <v>0.27260544896125793</v>
      </c>
      <c r="H9" s="5">
        <v>0.19595718383789063</v>
      </c>
      <c r="I9" s="5">
        <v>0.37476307153701782</v>
      </c>
      <c r="J9" s="5">
        <v>0.49145874381065369</v>
      </c>
      <c r="K9" s="5">
        <v>8.8676683604717255E-2</v>
      </c>
      <c r="L9" s="5">
        <v>0.17541630566120148</v>
      </c>
      <c r="M9" s="5">
        <v>0.18239189684391022</v>
      </c>
      <c r="N9" s="5">
        <v>0.1231672465801239</v>
      </c>
      <c r="O9" s="5">
        <v>0.44352445006370544</v>
      </c>
      <c r="P9" s="5">
        <v>2022</v>
      </c>
    </row>
    <row r="10" spans="1:16" x14ac:dyDescent="0.25">
      <c r="A10" s="4" t="s">
        <v>32</v>
      </c>
      <c r="B10" s="5">
        <v>0.28935658931732178</v>
      </c>
      <c r="C10" s="5">
        <v>0.2372400313615799</v>
      </c>
      <c r="D10" s="5">
        <v>5.2116546779870987E-2</v>
      </c>
      <c r="E10" s="5">
        <v>0.33312174677848816</v>
      </c>
      <c r="F10" s="5">
        <v>5.4498523473739624E-2</v>
      </c>
      <c r="G10" s="5">
        <v>0.32302314043045044</v>
      </c>
      <c r="H10" s="5">
        <v>0.18716269731521606</v>
      </c>
      <c r="I10" s="5">
        <v>0.35615295171737671</v>
      </c>
      <c r="J10" s="5">
        <v>0.49170240759849548</v>
      </c>
      <c r="K10" s="5">
        <v>7.8805714845657349E-2</v>
      </c>
      <c r="L10" s="5">
        <v>0.14299164712429047</v>
      </c>
      <c r="M10" s="5">
        <v>0.14341573417186737</v>
      </c>
      <c r="N10" s="5">
        <v>9.089110791683197E-2</v>
      </c>
      <c r="O10" s="5">
        <v>0.3438551127910614</v>
      </c>
      <c r="P10" s="5">
        <v>2024</v>
      </c>
    </row>
    <row r="11" spans="1:16" x14ac:dyDescent="0.25">
      <c r="A11" s="4" t="s">
        <v>31</v>
      </c>
      <c r="B11" s="5">
        <v>0.30130636692047119</v>
      </c>
      <c r="C11" s="5">
        <v>0.2467634379863739</v>
      </c>
      <c r="D11" s="5">
        <v>5.454292893409729E-2</v>
      </c>
      <c r="E11" s="5">
        <v>0.3108486533164978</v>
      </c>
      <c r="F11" s="5">
        <v>6.1300355941057205E-2</v>
      </c>
      <c r="G11" s="5">
        <v>0.32654461264610291</v>
      </c>
      <c r="H11" s="5">
        <v>0.18536494672298431</v>
      </c>
      <c r="I11" s="5">
        <v>0.32851943373680115</v>
      </c>
      <c r="J11" s="5">
        <v>0.47242757678031921</v>
      </c>
      <c r="K11" s="5">
        <v>7.9504214227199554E-2</v>
      </c>
      <c r="L11" s="5">
        <v>0.13986511528491974</v>
      </c>
      <c r="M11" s="5">
        <v>0.14454498887062073</v>
      </c>
      <c r="N11" s="5">
        <v>9.5483370125293732E-2</v>
      </c>
      <c r="O11" s="5">
        <v>0.36260673403739929</v>
      </c>
      <c r="P11" s="5">
        <v>2024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1"/>
  <sheetViews>
    <sheetView workbookViewId="0"/>
  </sheetViews>
  <sheetFormatPr defaultColWidth="9.140625" defaultRowHeight="15" x14ac:dyDescent="0.25"/>
  <cols>
    <col min="1" max="16384" width="9.140625" style="4"/>
  </cols>
  <sheetData>
    <row r="1" spans="1:20" x14ac:dyDescent="0.25">
      <c r="A1" s="4" t="s">
        <v>33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17</v>
      </c>
      <c r="Q1" s="4" t="s">
        <v>16</v>
      </c>
      <c r="R1" s="4" t="s">
        <v>15</v>
      </c>
      <c r="S1" s="4" t="s">
        <v>0</v>
      </c>
    </row>
    <row r="2" spans="1:20" x14ac:dyDescent="0.25">
      <c r="A2" s="4" t="s">
        <v>32</v>
      </c>
      <c r="B2" s="5">
        <v>24881787</v>
      </c>
      <c r="C2" s="5">
        <v>20666318</v>
      </c>
      <c r="D2" s="5">
        <v>4215469</v>
      </c>
      <c r="E2" s="5">
        <v>15230688</v>
      </c>
      <c r="F2" s="5">
        <v>4320924</v>
      </c>
      <c r="G2" s="5">
        <v>14020322</v>
      </c>
      <c r="H2" s="5">
        <v>10489890</v>
      </c>
      <c r="I2" s="5">
        <v>10450592</v>
      </c>
      <c r="J2" s="5">
        <v>32042133</v>
      </c>
      <c r="K2" s="5">
        <v>7115464</v>
      </c>
      <c r="L2" s="5">
        <v>11326773</v>
      </c>
      <c r="M2" s="5">
        <v>12756933</v>
      </c>
      <c r="N2" s="5">
        <v>8513053</v>
      </c>
      <c r="O2" s="5">
        <v>29202711</v>
      </c>
      <c r="P2" s="5">
        <v>2.2759170532226563</v>
      </c>
      <c r="Q2" s="5">
        <v>2.0064451694488525</v>
      </c>
      <c r="R2" s="5">
        <v>3.5970017910003662</v>
      </c>
      <c r="S2" s="5">
        <v>2016</v>
      </c>
      <c r="T2" s="4">
        <f>VALUE(CONCATENATE(S2,A2))</f>
        <v>20161</v>
      </c>
    </row>
    <row r="3" spans="1:20" x14ac:dyDescent="0.25">
      <c r="A3" s="4" t="s">
        <v>31</v>
      </c>
      <c r="B3" s="5">
        <v>27339270</v>
      </c>
      <c r="C3" s="5">
        <v>22809483</v>
      </c>
      <c r="D3" s="5">
        <v>4529787</v>
      </c>
      <c r="E3" s="5">
        <v>15275835</v>
      </c>
      <c r="F3" s="5">
        <v>4801297</v>
      </c>
      <c r="G3" s="5">
        <v>14924019</v>
      </c>
      <c r="H3" s="5">
        <v>11809087</v>
      </c>
      <c r="I3" s="5">
        <v>8335982</v>
      </c>
      <c r="J3" s="5">
        <v>33325326</v>
      </c>
      <c r="K3" s="5">
        <v>7352956</v>
      </c>
      <c r="L3" s="5">
        <v>11818121</v>
      </c>
      <c r="M3" s="5">
        <v>13703365</v>
      </c>
      <c r="N3" s="5">
        <v>9441786</v>
      </c>
      <c r="O3" s="5">
        <v>32140567</v>
      </c>
      <c r="P3" s="5">
        <v>2.2045164108276367</v>
      </c>
      <c r="Q3" s="5">
        <v>1.930819034576416</v>
      </c>
      <c r="R3" s="5">
        <v>3.5827043056488037</v>
      </c>
      <c r="S3" s="5">
        <v>2016</v>
      </c>
      <c r="T3" s="4">
        <f t="shared" ref="T3:T11" si="0">VALUE(CONCATENATE(S3,A3))</f>
        <v>20162</v>
      </c>
    </row>
    <row r="4" spans="1:20" x14ac:dyDescent="0.25">
      <c r="A4" s="4" t="s">
        <v>32</v>
      </c>
      <c r="B4" s="5">
        <v>24748164</v>
      </c>
      <c r="C4" s="5">
        <v>20517546</v>
      </c>
      <c r="D4" s="5">
        <v>4230618</v>
      </c>
      <c r="E4" s="5">
        <v>16441414</v>
      </c>
      <c r="F4" s="5">
        <v>4724669</v>
      </c>
      <c r="G4" s="5">
        <v>14206686</v>
      </c>
      <c r="H4" s="5">
        <v>11131450</v>
      </c>
      <c r="I4" s="5">
        <v>11099535</v>
      </c>
      <c r="J4" s="5">
        <v>32644999</v>
      </c>
      <c r="K4" s="5">
        <v>6770602</v>
      </c>
      <c r="L4" s="5">
        <v>11928224</v>
      </c>
      <c r="M4" s="5">
        <v>13413100</v>
      </c>
      <c r="N4" s="5">
        <v>8288642</v>
      </c>
      <c r="O4" s="5">
        <v>29472833</v>
      </c>
      <c r="P4" s="5">
        <v>2.2939980030059814</v>
      </c>
      <c r="Q4" s="5">
        <v>2.0155477523803711</v>
      </c>
      <c r="R4" s="5">
        <v>3.6444182395935059</v>
      </c>
      <c r="S4" s="5">
        <v>2018</v>
      </c>
      <c r="T4" s="4">
        <f t="shared" si="0"/>
        <v>20181</v>
      </c>
    </row>
    <row r="5" spans="1:20" x14ac:dyDescent="0.25">
      <c r="A5" s="4" t="s">
        <v>31</v>
      </c>
      <c r="B5" s="5">
        <v>27142716</v>
      </c>
      <c r="C5" s="5">
        <v>22676926</v>
      </c>
      <c r="D5" s="5">
        <v>4465790</v>
      </c>
      <c r="E5" s="5">
        <v>16292405</v>
      </c>
      <c r="F5" s="5">
        <v>5154789</v>
      </c>
      <c r="G5" s="5">
        <v>15116272</v>
      </c>
      <c r="H5" s="5">
        <v>12393812</v>
      </c>
      <c r="I5" s="5">
        <v>8952004</v>
      </c>
      <c r="J5" s="5">
        <v>33556078</v>
      </c>
      <c r="K5" s="5">
        <v>6850357</v>
      </c>
      <c r="L5" s="5">
        <v>12346121</v>
      </c>
      <c r="M5" s="5">
        <v>14112583</v>
      </c>
      <c r="N5" s="5">
        <v>9048052</v>
      </c>
      <c r="O5" s="5">
        <v>32297505</v>
      </c>
      <c r="P5" s="5">
        <v>2.2210612297058105</v>
      </c>
      <c r="Q5" s="5">
        <v>1.946342945098877</v>
      </c>
      <c r="R5" s="5">
        <v>3.6160590648651123</v>
      </c>
      <c r="S5" s="5">
        <v>2018</v>
      </c>
      <c r="T5" s="4">
        <f t="shared" si="0"/>
        <v>20182</v>
      </c>
    </row>
    <row r="6" spans="1:20" x14ac:dyDescent="0.25">
      <c r="A6" s="4" t="s">
        <v>32</v>
      </c>
      <c r="B6" s="5">
        <v>26598194</v>
      </c>
      <c r="C6" s="5">
        <v>21352277</v>
      </c>
      <c r="D6" s="5">
        <v>5245917</v>
      </c>
      <c r="E6" s="5">
        <v>15152785</v>
      </c>
      <c r="F6" s="5">
        <v>5196618</v>
      </c>
      <c r="G6" s="5">
        <v>14325214</v>
      </c>
      <c r="H6" s="5">
        <v>11753395</v>
      </c>
      <c r="I6" s="5">
        <v>18702101</v>
      </c>
      <c r="J6" s="5">
        <v>32634228</v>
      </c>
      <c r="K6" s="5">
        <v>5800340</v>
      </c>
      <c r="L6" s="5">
        <v>11145240</v>
      </c>
      <c r="M6" s="5">
        <v>13832956</v>
      </c>
      <c r="N6" s="5">
        <v>10340962</v>
      </c>
      <c r="O6" s="5">
        <v>31794812</v>
      </c>
      <c r="P6" s="5">
        <v>2.4175629615783691</v>
      </c>
      <c r="Q6" s="5">
        <v>2.1145954132080078</v>
      </c>
      <c r="R6" s="5">
        <v>3.6507208347320557</v>
      </c>
      <c r="S6" s="5">
        <v>2020</v>
      </c>
      <c r="T6" s="4">
        <f t="shared" si="0"/>
        <v>20201</v>
      </c>
    </row>
    <row r="7" spans="1:20" x14ac:dyDescent="0.25">
      <c r="A7" s="4" t="s">
        <v>31</v>
      </c>
      <c r="B7" s="5">
        <v>29056031</v>
      </c>
      <c r="C7" s="5">
        <v>23508961</v>
      </c>
      <c r="D7" s="5">
        <v>5547070</v>
      </c>
      <c r="E7" s="5">
        <v>14888659</v>
      </c>
      <c r="F7" s="5">
        <v>6035412</v>
      </c>
      <c r="G7" s="5">
        <v>15489305</v>
      </c>
      <c r="H7" s="5">
        <v>12644002</v>
      </c>
      <c r="I7" s="5">
        <v>16976884</v>
      </c>
      <c r="J7" s="5">
        <v>33332289</v>
      </c>
      <c r="K7" s="5">
        <v>6013359</v>
      </c>
      <c r="L7" s="5">
        <v>11579445</v>
      </c>
      <c r="M7" s="5">
        <v>14737300</v>
      </c>
      <c r="N7" s="5">
        <v>11515652</v>
      </c>
      <c r="O7" s="5">
        <v>35091443</v>
      </c>
      <c r="P7" s="5">
        <v>2.3383350372314453</v>
      </c>
      <c r="Q7" s="5">
        <v>2.0356223583221436</v>
      </c>
      <c r="R7" s="5">
        <v>3.6212570667266846</v>
      </c>
      <c r="S7" s="5">
        <v>2020</v>
      </c>
      <c r="T7" s="4">
        <f t="shared" si="0"/>
        <v>20202</v>
      </c>
    </row>
    <row r="8" spans="1:20" x14ac:dyDescent="0.25">
      <c r="A8" s="4" t="s">
        <v>32</v>
      </c>
      <c r="B8" s="5">
        <v>22021843</v>
      </c>
      <c r="C8" s="5">
        <v>17729443</v>
      </c>
      <c r="D8" s="5">
        <v>4292400</v>
      </c>
      <c r="E8" s="5">
        <v>18863308</v>
      </c>
      <c r="F8" s="5">
        <v>4321461</v>
      </c>
      <c r="G8" s="5">
        <v>16580441</v>
      </c>
      <c r="H8" s="5">
        <v>11907937</v>
      </c>
      <c r="I8" s="5">
        <v>25236914</v>
      </c>
      <c r="J8" s="5">
        <v>31703511</v>
      </c>
      <c r="K8" s="5">
        <v>5715496</v>
      </c>
      <c r="L8" s="5">
        <v>11176776</v>
      </c>
      <c r="M8" s="5">
        <v>11205326</v>
      </c>
      <c r="N8" s="5">
        <v>7277313</v>
      </c>
      <c r="O8" s="5">
        <v>26343304</v>
      </c>
      <c r="P8" s="5">
        <v>2.6306605339050293</v>
      </c>
      <c r="Q8" s="5">
        <v>2.3386979103088379</v>
      </c>
      <c r="R8" s="5">
        <v>3.8365905284881592</v>
      </c>
      <c r="S8" s="5">
        <v>2022</v>
      </c>
      <c r="T8" s="4">
        <f t="shared" si="0"/>
        <v>20221</v>
      </c>
    </row>
    <row r="9" spans="1:20" x14ac:dyDescent="0.25">
      <c r="A9" s="4" t="s">
        <v>31</v>
      </c>
      <c r="B9" s="5">
        <v>24782667</v>
      </c>
      <c r="C9" s="5">
        <v>19971554</v>
      </c>
      <c r="D9" s="5">
        <v>4811113</v>
      </c>
      <c r="E9" s="5">
        <v>19047856</v>
      </c>
      <c r="F9" s="5">
        <v>4978092</v>
      </c>
      <c r="G9" s="5">
        <v>18291991</v>
      </c>
      <c r="H9" s="5">
        <v>13148846</v>
      </c>
      <c r="I9" s="5">
        <v>25146830</v>
      </c>
      <c r="J9" s="5">
        <v>32977179</v>
      </c>
      <c r="K9" s="5">
        <v>5950259</v>
      </c>
      <c r="L9" s="5">
        <v>11770540</v>
      </c>
      <c r="M9" s="5">
        <v>12238607</v>
      </c>
      <c r="N9" s="5">
        <v>8264597</v>
      </c>
      <c r="O9" s="5">
        <v>29760759</v>
      </c>
      <c r="P9" s="5">
        <v>2.5647621154785156</v>
      </c>
      <c r="Q9" s="5">
        <v>2.2637274265289307</v>
      </c>
      <c r="R9" s="5">
        <v>3.814396858215332</v>
      </c>
      <c r="S9" s="5">
        <v>2022</v>
      </c>
      <c r="T9" s="4">
        <f t="shared" si="0"/>
        <v>20222</v>
      </c>
    </row>
    <row r="10" spans="1:20" x14ac:dyDescent="0.25">
      <c r="A10" s="4" t="s">
        <v>32</v>
      </c>
      <c r="B10" s="5">
        <v>18038819</v>
      </c>
      <c r="C10" s="5">
        <v>14789814</v>
      </c>
      <c r="D10" s="5">
        <v>3249005</v>
      </c>
      <c r="E10" s="5">
        <v>20767189</v>
      </c>
      <c r="F10" s="5">
        <v>3397500</v>
      </c>
      <c r="G10" s="5">
        <v>20137631</v>
      </c>
      <c r="H10" s="5">
        <v>11667936</v>
      </c>
      <c r="I10" s="5">
        <v>22202981</v>
      </c>
      <c r="J10" s="5">
        <v>30653289</v>
      </c>
      <c r="K10" s="5">
        <v>4912838</v>
      </c>
      <c r="L10" s="5">
        <v>8914262</v>
      </c>
      <c r="M10" s="5">
        <v>8940700</v>
      </c>
      <c r="N10" s="5">
        <v>5666255</v>
      </c>
      <c r="O10" s="5">
        <v>21436319</v>
      </c>
      <c r="P10" s="5">
        <v>2.5420863628387451</v>
      </c>
      <c r="Q10" s="5">
        <v>2.2657818794250488</v>
      </c>
      <c r="R10" s="5">
        <v>3.7998538017272949</v>
      </c>
      <c r="S10" s="5">
        <v>2024</v>
      </c>
      <c r="T10" s="4">
        <f t="shared" si="0"/>
        <v>20241</v>
      </c>
    </row>
    <row r="11" spans="1:20" x14ac:dyDescent="0.25">
      <c r="A11" s="4" t="s">
        <v>31</v>
      </c>
      <c r="B11" s="5">
        <v>20451152</v>
      </c>
      <c r="C11" s="5">
        <v>16749054</v>
      </c>
      <c r="D11" s="5">
        <v>3702098</v>
      </c>
      <c r="E11" s="5">
        <v>21098834</v>
      </c>
      <c r="F11" s="5">
        <v>4160758</v>
      </c>
      <c r="G11" s="5">
        <v>22164196</v>
      </c>
      <c r="H11" s="5">
        <v>12581635</v>
      </c>
      <c r="I11" s="5">
        <v>22298237</v>
      </c>
      <c r="J11" s="5">
        <v>32065994</v>
      </c>
      <c r="K11" s="5">
        <v>5396344</v>
      </c>
      <c r="L11" s="5">
        <v>9493336</v>
      </c>
      <c r="M11" s="5">
        <v>9810982</v>
      </c>
      <c r="N11" s="5">
        <v>6480928</v>
      </c>
      <c r="O11" s="5">
        <v>24611910</v>
      </c>
      <c r="P11" s="5">
        <v>2.5055201053619385</v>
      </c>
      <c r="Q11" s="5">
        <v>2.2156057357788086</v>
      </c>
      <c r="R11" s="5">
        <v>3.8171522617340088</v>
      </c>
      <c r="S11" s="5">
        <v>2024</v>
      </c>
      <c r="T11" s="4">
        <f t="shared" si="0"/>
        <v>20242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1"/>
  <sheetViews>
    <sheetView workbookViewId="0"/>
  </sheetViews>
  <sheetFormatPr defaultColWidth="9.140625" defaultRowHeight="15" x14ac:dyDescent="0.25"/>
  <cols>
    <col min="1" max="16384" width="9.140625" style="4"/>
  </cols>
  <sheetData>
    <row r="1" spans="1:16" x14ac:dyDescent="0.25">
      <c r="A1" s="4" t="s">
        <v>33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0</v>
      </c>
    </row>
    <row r="2" spans="1:16" x14ac:dyDescent="0.25">
      <c r="A2" s="4" t="s">
        <v>32</v>
      </c>
      <c r="B2" s="5">
        <v>1</v>
      </c>
      <c r="C2" s="5">
        <v>0.83058011531829834</v>
      </c>
      <c r="D2" s="5">
        <v>0.16941986978054047</v>
      </c>
      <c r="E2" s="5">
        <v>0</v>
      </c>
      <c r="F2" s="5">
        <v>0</v>
      </c>
      <c r="G2" s="5">
        <v>0</v>
      </c>
      <c r="H2" s="5">
        <v>0.27780109643936157</v>
      </c>
      <c r="I2" s="5">
        <v>0.22500115633010864</v>
      </c>
      <c r="J2" s="5">
        <v>0.85002070665359497</v>
      </c>
      <c r="K2" s="5">
        <v>0.2265554666519165</v>
      </c>
      <c r="L2" s="5">
        <v>0.34299027919769287</v>
      </c>
      <c r="M2" s="5">
        <v>0.35354840755462646</v>
      </c>
      <c r="N2" s="5">
        <v>0.32715678215026855</v>
      </c>
      <c r="O2" s="5">
        <v>1</v>
      </c>
      <c r="P2" s="5">
        <v>2016</v>
      </c>
    </row>
    <row r="3" spans="1:16" x14ac:dyDescent="0.25">
      <c r="A3" s="4" t="s">
        <v>31</v>
      </c>
      <c r="B3" s="5">
        <v>1</v>
      </c>
      <c r="C3" s="5">
        <v>0.8343120813369751</v>
      </c>
      <c r="D3" s="5">
        <v>0.1656879335641861</v>
      </c>
      <c r="E3" s="5">
        <v>0</v>
      </c>
      <c r="F3" s="5">
        <v>0</v>
      </c>
      <c r="G3" s="5">
        <v>0</v>
      </c>
      <c r="H3" s="5">
        <v>0.29401084780693054</v>
      </c>
      <c r="I3" s="5">
        <v>0.16738109290599823</v>
      </c>
      <c r="J3" s="5">
        <v>0.83151727914810181</v>
      </c>
      <c r="K3" s="5">
        <v>0.21754066646099091</v>
      </c>
      <c r="L3" s="5">
        <v>0.33427339792251587</v>
      </c>
      <c r="M3" s="5">
        <v>0.35979315638542175</v>
      </c>
      <c r="N3" s="5">
        <v>0.32919403910636902</v>
      </c>
      <c r="O3" s="5">
        <v>1</v>
      </c>
      <c r="P3" s="5">
        <v>2016</v>
      </c>
    </row>
    <row r="4" spans="1:16" x14ac:dyDescent="0.25">
      <c r="A4" s="4" t="s">
        <v>32</v>
      </c>
      <c r="B4" s="5">
        <v>1</v>
      </c>
      <c r="C4" s="5">
        <v>0.82905328273773193</v>
      </c>
      <c r="D4" s="5">
        <v>0.17094674706459045</v>
      </c>
      <c r="E4" s="5">
        <v>0</v>
      </c>
      <c r="F4" s="5">
        <v>0</v>
      </c>
      <c r="G4" s="5">
        <v>0</v>
      </c>
      <c r="H4" s="5">
        <v>0.28607195615768433</v>
      </c>
      <c r="I4" s="5">
        <v>0.23073393106460571</v>
      </c>
      <c r="J4" s="5">
        <v>0.83732008934020996</v>
      </c>
      <c r="K4" s="5">
        <v>0.21239519119262695</v>
      </c>
      <c r="L4" s="5">
        <v>0.35655641555786133</v>
      </c>
      <c r="M4" s="5">
        <v>0.37092027068138123</v>
      </c>
      <c r="N4" s="5">
        <v>0.31775966286659241</v>
      </c>
      <c r="O4" s="5">
        <v>1</v>
      </c>
      <c r="P4" s="5">
        <v>2018</v>
      </c>
    </row>
    <row r="5" spans="1:16" x14ac:dyDescent="0.25">
      <c r="A5" s="4" t="s">
        <v>31</v>
      </c>
      <c r="B5" s="5">
        <v>1</v>
      </c>
      <c r="C5" s="5">
        <v>0.83547002077102661</v>
      </c>
      <c r="D5" s="5">
        <v>0.16452996432781219</v>
      </c>
      <c r="E5" s="5">
        <v>0</v>
      </c>
      <c r="F5" s="5">
        <v>0</v>
      </c>
      <c r="G5" s="5">
        <v>0</v>
      </c>
      <c r="H5" s="5">
        <v>0.30633607506752014</v>
      </c>
      <c r="I5" s="5">
        <v>0.17925247550010681</v>
      </c>
      <c r="J5" s="5">
        <v>0.82266050577163696</v>
      </c>
      <c r="K5" s="5">
        <v>0.20048752427101135</v>
      </c>
      <c r="L5" s="5">
        <v>0.3448217511177063</v>
      </c>
      <c r="M5" s="5">
        <v>0.36750292778015137</v>
      </c>
      <c r="N5" s="5">
        <v>0.31676733493804932</v>
      </c>
      <c r="O5" s="5">
        <v>1</v>
      </c>
      <c r="P5" s="5">
        <v>2018</v>
      </c>
    </row>
    <row r="6" spans="1:16" x14ac:dyDescent="0.25">
      <c r="A6" s="4" t="s">
        <v>32</v>
      </c>
      <c r="B6" s="5">
        <v>1</v>
      </c>
      <c r="C6" s="5">
        <v>0.80277168750762939</v>
      </c>
      <c r="D6" s="5">
        <v>0.19722831249237061</v>
      </c>
      <c r="E6" s="5">
        <v>0</v>
      </c>
      <c r="F6" s="5">
        <v>0</v>
      </c>
      <c r="G6" s="5">
        <v>0</v>
      </c>
      <c r="H6" s="5">
        <v>0.28590178489685059</v>
      </c>
      <c r="I6" s="5">
        <v>0.44627839326858521</v>
      </c>
      <c r="J6" s="5">
        <v>0.82475244998931885</v>
      </c>
      <c r="K6" s="5">
        <v>0.17218564450740814</v>
      </c>
      <c r="L6" s="5">
        <v>0.31191399693489075</v>
      </c>
      <c r="M6" s="5">
        <v>0.37653064727783203</v>
      </c>
      <c r="N6" s="5">
        <v>0.36734265089035034</v>
      </c>
      <c r="O6" s="5">
        <v>1</v>
      </c>
      <c r="P6" s="5">
        <v>2020</v>
      </c>
    </row>
    <row r="7" spans="1:16" x14ac:dyDescent="0.25">
      <c r="A7" s="4" t="s">
        <v>31</v>
      </c>
      <c r="B7" s="5">
        <v>1</v>
      </c>
      <c r="C7" s="5">
        <v>0.80909055471420288</v>
      </c>
      <c r="D7" s="5">
        <v>0.19090941548347473</v>
      </c>
      <c r="E7" s="5">
        <v>0</v>
      </c>
      <c r="F7" s="5">
        <v>0</v>
      </c>
      <c r="G7" s="5">
        <v>0</v>
      </c>
      <c r="H7" s="5">
        <v>0.29265618324279785</v>
      </c>
      <c r="I7" s="5">
        <v>0.38816291093826294</v>
      </c>
      <c r="J7" s="5">
        <v>0.80724024772644043</v>
      </c>
      <c r="K7" s="5">
        <v>0.16735103726387024</v>
      </c>
      <c r="L7" s="5">
        <v>0.30349940061569214</v>
      </c>
      <c r="M7" s="5">
        <v>0.37942519783973694</v>
      </c>
      <c r="N7" s="5">
        <v>0.37277355790138245</v>
      </c>
      <c r="O7" s="5">
        <v>1</v>
      </c>
      <c r="P7" s="5">
        <v>2020</v>
      </c>
    </row>
    <row r="8" spans="1:16" x14ac:dyDescent="0.25">
      <c r="A8" s="4" t="s">
        <v>32</v>
      </c>
      <c r="B8" s="5">
        <v>1</v>
      </c>
      <c r="C8" s="5">
        <v>0.80508440732955933</v>
      </c>
      <c r="D8" s="5">
        <v>0.19491556286811829</v>
      </c>
      <c r="E8" s="5">
        <v>0</v>
      </c>
      <c r="F8" s="5">
        <v>0</v>
      </c>
      <c r="G8" s="5">
        <v>0</v>
      </c>
      <c r="H8" s="5">
        <v>0.29945763945579529</v>
      </c>
      <c r="I8" s="5">
        <v>0.65197497606277466</v>
      </c>
      <c r="J8" s="5">
        <v>0.83027291297912598</v>
      </c>
      <c r="K8" s="5">
        <v>0.18752948939800262</v>
      </c>
      <c r="L8" s="5">
        <v>0.33634954690933228</v>
      </c>
      <c r="M8" s="5">
        <v>0.32507592439651489</v>
      </c>
      <c r="N8" s="5">
        <v>0.31375262141227722</v>
      </c>
      <c r="O8" s="5">
        <v>1</v>
      </c>
      <c r="P8" s="5">
        <v>2022</v>
      </c>
    </row>
    <row r="9" spans="1:16" x14ac:dyDescent="0.25">
      <c r="A9" s="4" t="s">
        <v>31</v>
      </c>
      <c r="B9" s="5">
        <v>1</v>
      </c>
      <c r="C9" s="5">
        <v>0.80586785078048706</v>
      </c>
      <c r="D9" s="5">
        <v>0.19413217902183533</v>
      </c>
      <c r="E9" s="5">
        <v>0</v>
      </c>
      <c r="F9" s="5">
        <v>0</v>
      </c>
      <c r="G9" s="5">
        <v>0</v>
      </c>
      <c r="H9" s="5">
        <v>0.31456759572029114</v>
      </c>
      <c r="I9" s="5">
        <v>0.60770279169082642</v>
      </c>
      <c r="J9" s="5">
        <v>0.81134402751922607</v>
      </c>
      <c r="K9" s="5">
        <v>0.17988601326942444</v>
      </c>
      <c r="L9" s="5">
        <v>0.32602620124816895</v>
      </c>
      <c r="M9" s="5">
        <v>0.32523557543754578</v>
      </c>
      <c r="N9" s="5">
        <v>0.31743922829627991</v>
      </c>
      <c r="O9" s="5">
        <v>1</v>
      </c>
      <c r="P9" s="5">
        <v>2022</v>
      </c>
    </row>
    <row r="10" spans="1:16" x14ac:dyDescent="0.25">
      <c r="A10" s="4" t="s">
        <v>32</v>
      </c>
      <c r="B10" s="5">
        <v>1</v>
      </c>
      <c r="C10" s="5">
        <v>0.81988817453384399</v>
      </c>
      <c r="D10" s="5">
        <v>0.1801118403673172</v>
      </c>
      <c r="E10" s="5">
        <v>0</v>
      </c>
      <c r="F10" s="5">
        <v>0</v>
      </c>
      <c r="G10" s="5">
        <v>0</v>
      </c>
      <c r="H10" s="5">
        <v>0.30431848764419556</v>
      </c>
      <c r="I10" s="5">
        <v>0.60403317213058472</v>
      </c>
      <c r="J10" s="5">
        <v>0.85883498191833496</v>
      </c>
      <c r="K10" s="5">
        <v>0.18038375675678253</v>
      </c>
      <c r="L10" s="5">
        <v>0.31364375352859497</v>
      </c>
      <c r="M10" s="5">
        <v>0.28087222576141357</v>
      </c>
      <c r="N10" s="5">
        <v>0.29869893193244934</v>
      </c>
      <c r="O10" s="5">
        <v>1</v>
      </c>
      <c r="P10" s="5">
        <v>2024</v>
      </c>
    </row>
    <row r="11" spans="1:16" x14ac:dyDescent="0.25">
      <c r="A11" s="4" t="s">
        <v>31</v>
      </c>
      <c r="B11" s="5">
        <v>1</v>
      </c>
      <c r="C11" s="5">
        <v>0.81897848844528198</v>
      </c>
      <c r="D11" s="5">
        <v>0.18102149665355682</v>
      </c>
      <c r="E11" s="5">
        <v>0</v>
      </c>
      <c r="F11" s="5">
        <v>0</v>
      </c>
      <c r="G11" s="5">
        <v>0</v>
      </c>
      <c r="H11" s="5">
        <v>0.32053852081298828</v>
      </c>
      <c r="I11" s="5">
        <v>0.57268083095550537</v>
      </c>
      <c r="J11" s="5">
        <v>0.84345364570617676</v>
      </c>
      <c r="K11" s="5">
        <v>0.18171373009681702</v>
      </c>
      <c r="L11" s="5">
        <v>0.30696621537208557</v>
      </c>
      <c r="M11" s="5">
        <v>0.28016716241836548</v>
      </c>
      <c r="N11" s="5">
        <v>0.29963016510009766</v>
      </c>
      <c r="O11" s="5">
        <v>1</v>
      </c>
      <c r="P11" s="5">
        <v>2024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1"/>
  <sheetViews>
    <sheetView workbookViewId="0"/>
  </sheetViews>
  <sheetFormatPr defaultColWidth="9.140625" defaultRowHeight="15" x14ac:dyDescent="0.25"/>
  <cols>
    <col min="1" max="16384" width="9.140625" style="4"/>
  </cols>
  <sheetData>
    <row r="1" spans="1:20" x14ac:dyDescent="0.25">
      <c r="A1" s="4" t="s">
        <v>33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17</v>
      </c>
      <c r="Q1" s="4" t="s">
        <v>16</v>
      </c>
      <c r="R1" s="4" t="s">
        <v>15</v>
      </c>
      <c r="S1" s="4" t="s">
        <v>0</v>
      </c>
    </row>
    <row r="2" spans="1:20" x14ac:dyDescent="0.25">
      <c r="A2" s="4" t="s">
        <v>32</v>
      </c>
      <c r="B2" s="5">
        <v>24881787</v>
      </c>
      <c r="C2" s="5">
        <v>20666318</v>
      </c>
      <c r="D2" s="5">
        <v>4215469</v>
      </c>
      <c r="E2" s="5">
        <v>0</v>
      </c>
      <c r="F2" s="5">
        <v>0</v>
      </c>
      <c r="G2" s="5">
        <v>0</v>
      </c>
      <c r="H2" s="5">
        <v>6912188</v>
      </c>
      <c r="I2" s="5">
        <v>5598431</v>
      </c>
      <c r="J2" s="5">
        <v>21150034</v>
      </c>
      <c r="K2" s="5">
        <v>5637105</v>
      </c>
      <c r="L2" s="5">
        <v>8534211</v>
      </c>
      <c r="M2" s="5">
        <v>8796916</v>
      </c>
      <c r="N2" s="5">
        <v>8140245</v>
      </c>
      <c r="O2" s="5">
        <v>24881787</v>
      </c>
      <c r="P2" s="5">
        <v>2.2759170532226563</v>
      </c>
      <c r="Q2" s="5">
        <v>2.0064451694488525</v>
      </c>
      <c r="R2" s="5">
        <v>3.5970017910003662</v>
      </c>
      <c r="S2" s="5">
        <v>2016</v>
      </c>
      <c r="T2" s="4">
        <f>VALUE(CONCATENATE(S2,A2))</f>
        <v>20161</v>
      </c>
    </row>
    <row r="3" spans="1:20" x14ac:dyDescent="0.25">
      <c r="A3" s="4" t="s">
        <v>31</v>
      </c>
      <c r="B3" s="5">
        <v>27339270</v>
      </c>
      <c r="C3" s="5">
        <v>22809483</v>
      </c>
      <c r="D3" s="5">
        <v>4529787</v>
      </c>
      <c r="E3" s="5">
        <v>0</v>
      </c>
      <c r="F3" s="5">
        <v>0</v>
      </c>
      <c r="G3" s="5">
        <v>0</v>
      </c>
      <c r="H3" s="5">
        <v>8038042</v>
      </c>
      <c r="I3" s="5">
        <v>4576077</v>
      </c>
      <c r="J3" s="5">
        <v>22733075</v>
      </c>
      <c r="K3" s="5">
        <v>5947403</v>
      </c>
      <c r="L3" s="5">
        <v>9138791</v>
      </c>
      <c r="M3" s="5">
        <v>9836482</v>
      </c>
      <c r="N3" s="5">
        <v>8999925</v>
      </c>
      <c r="O3" s="5">
        <v>27339270</v>
      </c>
      <c r="P3" s="5">
        <v>2.2045164108276367</v>
      </c>
      <c r="Q3" s="5">
        <v>1.930819034576416</v>
      </c>
      <c r="R3" s="5">
        <v>3.5827043056488037</v>
      </c>
      <c r="S3" s="5">
        <v>2016</v>
      </c>
      <c r="T3" s="4">
        <f t="shared" ref="T3:T11" si="0">VALUE(CONCATENATE(S3,A3))</f>
        <v>20162</v>
      </c>
    </row>
    <row r="4" spans="1:20" x14ac:dyDescent="0.25">
      <c r="A4" s="4" t="s">
        <v>32</v>
      </c>
      <c r="B4" s="5">
        <v>24748164</v>
      </c>
      <c r="C4" s="5">
        <v>20517546</v>
      </c>
      <c r="D4" s="5">
        <v>4230618</v>
      </c>
      <c r="E4" s="5">
        <v>0</v>
      </c>
      <c r="F4" s="5">
        <v>0</v>
      </c>
      <c r="G4" s="5">
        <v>0</v>
      </c>
      <c r="H4" s="5">
        <v>7079756</v>
      </c>
      <c r="I4" s="5">
        <v>5710241</v>
      </c>
      <c r="J4" s="5">
        <v>20722135</v>
      </c>
      <c r="K4" s="5">
        <v>5256391</v>
      </c>
      <c r="L4" s="5">
        <v>8824117</v>
      </c>
      <c r="M4" s="5">
        <v>9179596</v>
      </c>
      <c r="N4" s="5">
        <v>7863968</v>
      </c>
      <c r="O4" s="5">
        <v>24748164</v>
      </c>
      <c r="P4" s="5">
        <v>2.2939980030059814</v>
      </c>
      <c r="Q4" s="5">
        <v>2.0155477523803711</v>
      </c>
      <c r="R4" s="5">
        <v>3.6444182395935059</v>
      </c>
      <c r="S4" s="5">
        <v>2018</v>
      </c>
      <c r="T4" s="4">
        <f t="shared" si="0"/>
        <v>20181</v>
      </c>
    </row>
    <row r="5" spans="1:20" x14ac:dyDescent="0.25">
      <c r="A5" s="4" t="s">
        <v>31</v>
      </c>
      <c r="B5" s="5">
        <v>27142716</v>
      </c>
      <c r="C5" s="5">
        <v>22676926</v>
      </c>
      <c r="D5" s="5">
        <v>4465790</v>
      </c>
      <c r="E5" s="5">
        <v>0</v>
      </c>
      <c r="F5" s="5">
        <v>0</v>
      </c>
      <c r="G5" s="5">
        <v>0</v>
      </c>
      <c r="H5" s="5">
        <v>8314793</v>
      </c>
      <c r="I5" s="5">
        <v>4865399</v>
      </c>
      <c r="J5" s="5">
        <v>22329241</v>
      </c>
      <c r="K5" s="5">
        <v>5441776</v>
      </c>
      <c r="L5" s="5">
        <v>9359399</v>
      </c>
      <c r="M5" s="5">
        <v>9975028</v>
      </c>
      <c r="N5" s="5">
        <v>8597926</v>
      </c>
      <c r="O5" s="5">
        <v>27142716</v>
      </c>
      <c r="P5" s="5">
        <v>2.2210612297058105</v>
      </c>
      <c r="Q5" s="5">
        <v>1.946342945098877</v>
      </c>
      <c r="R5" s="5">
        <v>3.6160590648651123</v>
      </c>
      <c r="S5" s="5">
        <v>2018</v>
      </c>
      <c r="T5" s="4">
        <f t="shared" si="0"/>
        <v>20182</v>
      </c>
    </row>
    <row r="6" spans="1:20" x14ac:dyDescent="0.25">
      <c r="A6" s="4" t="s">
        <v>32</v>
      </c>
      <c r="B6" s="5">
        <v>26598194</v>
      </c>
      <c r="C6" s="5">
        <v>21352277</v>
      </c>
      <c r="D6" s="5">
        <v>5245917</v>
      </c>
      <c r="E6" s="5">
        <v>0</v>
      </c>
      <c r="F6" s="5">
        <v>0</v>
      </c>
      <c r="G6" s="5">
        <v>0</v>
      </c>
      <c r="H6" s="5">
        <v>7604471</v>
      </c>
      <c r="I6" s="5">
        <v>11870199</v>
      </c>
      <c r="J6" s="5">
        <v>21936926</v>
      </c>
      <c r="K6" s="5">
        <v>4579827</v>
      </c>
      <c r="L6" s="5">
        <v>8296349</v>
      </c>
      <c r="M6" s="5">
        <v>10015035</v>
      </c>
      <c r="N6" s="5">
        <v>9770651</v>
      </c>
      <c r="O6" s="5">
        <v>26598194</v>
      </c>
      <c r="P6" s="5">
        <v>2.4175629615783691</v>
      </c>
      <c r="Q6" s="5">
        <v>2.1145954132080078</v>
      </c>
      <c r="R6" s="5">
        <v>3.6507208347320557</v>
      </c>
      <c r="S6" s="5">
        <v>2020</v>
      </c>
      <c r="T6" s="4">
        <f t="shared" si="0"/>
        <v>20201</v>
      </c>
    </row>
    <row r="7" spans="1:20" x14ac:dyDescent="0.25">
      <c r="A7" s="4" t="s">
        <v>31</v>
      </c>
      <c r="B7" s="5">
        <v>29056031</v>
      </c>
      <c r="C7" s="5">
        <v>23508961</v>
      </c>
      <c r="D7" s="5">
        <v>5547070</v>
      </c>
      <c r="E7" s="5">
        <v>0</v>
      </c>
      <c r="F7" s="5">
        <v>0</v>
      </c>
      <c r="G7" s="5">
        <v>0</v>
      </c>
      <c r="H7" s="5">
        <v>8503427</v>
      </c>
      <c r="I7" s="5">
        <v>11278474</v>
      </c>
      <c r="J7" s="5">
        <v>23455197</v>
      </c>
      <c r="K7" s="5">
        <v>4862557</v>
      </c>
      <c r="L7" s="5">
        <v>8818488</v>
      </c>
      <c r="M7" s="5">
        <v>11024590</v>
      </c>
      <c r="N7" s="5">
        <v>10831320</v>
      </c>
      <c r="O7" s="5">
        <v>29056031</v>
      </c>
      <c r="P7" s="5">
        <v>2.3383350372314453</v>
      </c>
      <c r="Q7" s="5">
        <v>2.0356223583221436</v>
      </c>
      <c r="R7" s="5">
        <v>3.6212570667266846</v>
      </c>
      <c r="S7" s="5">
        <v>2020</v>
      </c>
      <c r="T7" s="4">
        <f t="shared" si="0"/>
        <v>20202</v>
      </c>
    </row>
    <row r="8" spans="1:20" x14ac:dyDescent="0.25">
      <c r="A8" s="4" t="s">
        <v>32</v>
      </c>
      <c r="B8" s="5">
        <v>22021843</v>
      </c>
      <c r="C8" s="5">
        <v>17729443</v>
      </c>
      <c r="D8" s="5">
        <v>4292400</v>
      </c>
      <c r="E8" s="5">
        <v>0</v>
      </c>
      <c r="F8" s="5">
        <v>0</v>
      </c>
      <c r="G8" s="5">
        <v>0</v>
      </c>
      <c r="H8" s="5">
        <v>6594609</v>
      </c>
      <c r="I8" s="5">
        <v>14357690</v>
      </c>
      <c r="J8" s="5">
        <v>18284140</v>
      </c>
      <c r="K8" s="5">
        <v>4129745</v>
      </c>
      <c r="L8" s="5">
        <v>7407037</v>
      </c>
      <c r="M8" s="5">
        <v>7158771</v>
      </c>
      <c r="N8" s="5">
        <v>6909411</v>
      </c>
      <c r="O8" s="5">
        <v>22021843</v>
      </c>
      <c r="P8" s="5">
        <v>2.6306605339050293</v>
      </c>
      <c r="Q8" s="5">
        <v>2.3386979103088379</v>
      </c>
      <c r="R8" s="5">
        <v>3.8365905284881592</v>
      </c>
      <c r="S8" s="5">
        <v>2022</v>
      </c>
      <c r="T8" s="4">
        <f t="shared" si="0"/>
        <v>20221</v>
      </c>
    </row>
    <row r="9" spans="1:20" x14ac:dyDescent="0.25">
      <c r="A9" s="4" t="s">
        <v>31</v>
      </c>
      <c r="B9" s="5">
        <v>24782667</v>
      </c>
      <c r="C9" s="5">
        <v>19971554</v>
      </c>
      <c r="D9" s="5">
        <v>4811113</v>
      </c>
      <c r="E9" s="5">
        <v>0</v>
      </c>
      <c r="F9" s="5">
        <v>0</v>
      </c>
      <c r="G9" s="5">
        <v>0</v>
      </c>
      <c r="H9" s="5">
        <v>7795824</v>
      </c>
      <c r="I9" s="5">
        <v>15060496</v>
      </c>
      <c r="J9" s="5">
        <v>20107269</v>
      </c>
      <c r="K9" s="5">
        <v>4458055</v>
      </c>
      <c r="L9" s="5">
        <v>8079799</v>
      </c>
      <c r="M9" s="5">
        <v>8060205</v>
      </c>
      <c r="N9" s="5">
        <v>7866991</v>
      </c>
      <c r="O9" s="5">
        <v>24782667</v>
      </c>
      <c r="P9" s="5">
        <v>2.5647621154785156</v>
      </c>
      <c r="Q9" s="5">
        <v>2.2637274265289307</v>
      </c>
      <c r="R9" s="5">
        <v>3.814396858215332</v>
      </c>
      <c r="S9" s="5">
        <v>2022</v>
      </c>
      <c r="T9" s="4">
        <f t="shared" si="0"/>
        <v>20222</v>
      </c>
    </row>
    <row r="10" spans="1:20" x14ac:dyDescent="0.25">
      <c r="A10" s="4" t="s">
        <v>32</v>
      </c>
      <c r="B10" s="5">
        <v>18038819</v>
      </c>
      <c r="C10" s="5">
        <v>14789814</v>
      </c>
      <c r="D10" s="5">
        <v>3249005</v>
      </c>
      <c r="E10" s="5">
        <v>0</v>
      </c>
      <c r="F10" s="5">
        <v>0</v>
      </c>
      <c r="G10" s="5">
        <v>0</v>
      </c>
      <c r="H10" s="5">
        <v>5489546</v>
      </c>
      <c r="I10" s="5">
        <v>10896045</v>
      </c>
      <c r="J10" s="5">
        <v>15492369</v>
      </c>
      <c r="K10" s="5">
        <v>3253910</v>
      </c>
      <c r="L10" s="5">
        <v>5657763</v>
      </c>
      <c r="M10" s="5">
        <v>5066603</v>
      </c>
      <c r="N10" s="5">
        <v>5388176</v>
      </c>
      <c r="O10" s="5">
        <v>18038819</v>
      </c>
      <c r="P10" s="5">
        <v>2.5420863628387451</v>
      </c>
      <c r="Q10" s="5">
        <v>2.2657818794250488</v>
      </c>
      <c r="R10" s="5">
        <v>3.7998538017272949</v>
      </c>
      <c r="S10" s="5">
        <v>2024</v>
      </c>
      <c r="T10" s="4">
        <f t="shared" si="0"/>
        <v>20241</v>
      </c>
    </row>
    <row r="11" spans="1:20" x14ac:dyDescent="0.25">
      <c r="A11" s="4" t="s">
        <v>31</v>
      </c>
      <c r="B11" s="5">
        <v>20451152</v>
      </c>
      <c r="C11" s="5">
        <v>16749054</v>
      </c>
      <c r="D11" s="5">
        <v>3702098</v>
      </c>
      <c r="E11" s="5">
        <v>0</v>
      </c>
      <c r="F11" s="5">
        <v>0</v>
      </c>
      <c r="G11" s="5">
        <v>0</v>
      </c>
      <c r="H11" s="5">
        <v>6555382</v>
      </c>
      <c r="I11" s="5">
        <v>11711983</v>
      </c>
      <c r="J11" s="5">
        <v>17249599</v>
      </c>
      <c r="K11" s="5">
        <v>3716255</v>
      </c>
      <c r="L11" s="5">
        <v>6277813</v>
      </c>
      <c r="M11" s="5">
        <v>5729741</v>
      </c>
      <c r="N11" s="5">
        <v>6127782</v>
      </c>
      <c r="O11" s="5">
        <v>20451152</v>
      </c>
      <c r="P11" s="5">
        <v>2.5055201053619385</v>
      </c>
      <c r="Q11" s="5">
        <v>2.2156057357788086</v>
      </c>
      <c r="R11" s="5">
        <v>3.8171522617340088</v>
      </c>
      <c r="S11" s="5">
        <v>2024</v>
      </c>
      <c r="T11" s="4">
        <f t="shared" si="0"/>
        <v>20242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161B-9F81-4CD4-9DFC-8567EA7AC959}">
  <sheetPr>
    <tabColor rgb="FF7030A0"/>
  </sheetPr>
  <dimension ref="A1"/>
  <sheetViews>
    <sheetView showGridLines="0" workbookViewId="0">
      <selection activeCell="S29" sqref="S29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1"/>
  <sheetViews>
    <sheetView workbookViewId="0"/>
  </sheetViews>
  <sheetFormatPr defaultColWidth="9.140625" defaultRowHeight="15" x14ac:dyDescent="0.25"/>
  <cols>
    <col min="1" max="16384" width="9.140625" style="4"/>
  </cols>
  <sheetData>
    <row r="1" spans="1:16" x14ac:dyDescent="0.25">
      <c r="A1" s="4" t="s">
        <v>33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0</v>
      </c>
    </row>
    <row r="2" spans="1:16" x14ac:dyDescent="0.25">
      <c r="A2" s="4" t="s">
        <v>32</v>
      </c>
      <c r="B2" s="5">
        <v>0</v>
      </c>
      <c r="C2" s="5">
        <v>0</v>
      </c>
      <c r="D2" s="5">
        <v>0</v>
      </c>
      <c r="E2" s="5">
        <v>0.45367324352264404</v>
      </c>
      <c r="F2" s="5">
        <v>0.1287064403295517</v>
      </c>
      <c r="G2" s="5">
        <v>0.41762033104896545</v>
      </c>
      <c r="H2" s="5">
        <v>0.10656823962926865</v>
      </c>
      <c r="I2" s="5">
        <v>0.1445302814245224</v>
      </c>
      <c r="J2" s="5">
        <v>0.32444062829017639</v>
      </c>
      <c r="K2" s="5">
        <v>4.4035561382770538E-2</v>
      </c>
      <c r="L2" s="5">
        <v>8.318144828081131E-2</v>
      </c>
      <c r="M2" s="5">
        <v>0.11795617640018463</v>
      </c>
      <c r="N2" s="5">
        <v>1.110475230962038E-2</v>
      </c>
      <c r="O2" s="5">
        <v>0.1287064403295517</v>
      </c>
      <c r="P2" s="5">
        <v>2016</v>
      </c>
    </row>
    <row r="3" spans="1:16" x14ac:dyDescent="0.25">
      <c r="A3" s="4" t="s">
        <v>31</v>
      </c>
      <c r="B3" s="5">
        <v>0</v>
      </c>
      <c r="C3" s="5">
        <v>0</v>
      </c>
      <c r="D3" s="5">
        <v>0</v>
      </c>
      <c r="E3" s="5">
        <v>0.43643808364868164</v>
      </c>
      <c r="F3" s="5">
        <v>0.13717539608478546</v>
      </c>
      <c r="G3" s="5">
        <v>0.42638653516769409</v>
      </c>
      <c r="H3" s="5">
        <v>0.1077406033873558</v>
      </c>
      <c r="I3" s="5">
        <v>0.10742232203483582</v>
      </c>
      <c r="J3" s="5">
        <v>0.30262580513954163</v>
      </c>
      <c r="K3" s="5">
        <v>4.0157336741685867E-2</v>
      </c>
      <c r="L3" s="5">
        <v>7.6549768447875977E-2</v>
      </c>
      <c r="M3" s="5">
        <v>0.11047873646020889</v>
      </c>
      <c r="N3" s="5">
        <v>1.2624184601008892E-2</v>
      </c>
      <c r="O3" s="5">
        <v>0.13717539608478546</v>
      </c>
      <c r="P3" s="5">
        <v>2016</v>
      </c>
    </row>
    <row r="4" spans="1:16" x14ac:dyDescent="0.25">
      <c r="A4" s="4" t="s">
        <v>32</v>
      </c>
      <c r="B4" s="5">
        <v>0</v>
      </c>
      <c r="C4" s="5">
        <v>0</v>
      </c>
      <c r="D4" s="5">
        <v>0</v>
      </c>
      <c r="E4" s="5">
        <v>0.4648042619228363</v>
      </c>
      <c r="F4" s="5">
        <v>0.13356797397136688</v>
      </c>
      <c r="G4" s="5">
        <v>0.40162774920463562</v>
      </c>
      <c r="H4" s="5">
        <v>0.11454274505376816</v>
      </c>
      <c r="I4" s="5">
        <v>0.15235714614391327</v>
      </c>
      <c r="J4" s="5">
        <v>0.33706334233283997</v>
      </c>
      <c r="K4" s="5">
        <v>4.2807251214981079E-2</v>
      </c>
      <c r="L4" s="5">
        <v>8.7754145264625549E-2</v>
      </c>
      <c r="M4" s="5">
        <v>0.11968257278203964</v>
      </c>
      <c r="N4" s="5">
        <v>1.2005675584077835E-2</v>
      </c>
      <c r="O4" s="5">
        <v>0.13356797397136688</v>
      </c>
      <c r="P4" s="5">
        <v>2018</v>
      </c>
    </row>
    <row r="5" spans="1:16" x14ac:dyDescent="0.25">
      <c r="A5" s="4" t="s">
        <v>31</v>
      </c>
      <c r="B5" s="5">
        <v>0</v>
      </c>
      <c r="C5" s="5">
        <v>0</v>
      </c>
      <c r="D5" s="5">
        <v>0</v>
      </c>
      <c r="E5" s="5">
        <v>0.44559246301651001</v>
      </c>
      <c r="F5" s="5">
        <v>0.14098195731639862</v>
      </c>
      <c r="G5" s="5">
        <v>0.41342556476593018</v>
      </c>
      <c r="H5" s="5">
        <v>0.11155996471643448</v>
      </c>
      <c r="I5" s="5">
        <v>0.11176744103431702</v>
      </c>
      <c r="J5" s="5">
        <v>0.3070506751537323</v>
      </c>
      <c r="K5" s="5">
        <v>3.8524273782968521E-2</v>
      </c>
      <c r="L5" s="5">
        <v>8.1685967743396759E-2</v>
      </c>
      <c r="M5" s="5">
        <v>0.11316090822219849</v>
      </c>
      <c r="N5" s="5">
        <v>1.2310813181102276E-2</v>
      </c>
      <c r="O5" s="5">
        <v>0.14098195731639862</v>
      </c>
      <c r="P5" s="5">
        <v>2018</v>
      </c>
    </row>
    <row r="6" spans="1:16" x14ac:dyDescent="0.25">
      <c r="A6" s="4" t="s">
        <v>32</v>
      </c>
      <c r="B6" s="5">
        <v>0</v>
      </c>
      <c r="C6" s="5">
        <v>0</v>
      </c>
      <c r="D6" s="5">
        <v>0</v>
      </c>
      <c r="E6" s="5">
        <v>0.43699935078620911</v>
      </c>
      <c r="F6" s="5">
        <v>0.14986807107925415</v>
      </c>
      <c r="G6" s="5">
        <v>0.41313257813453674</v>
      </c>
      <c r="H6" s="5">
        <v>0.11965306103229523</v>
      </c>
      <c r="I6" s="5">
        <v>0.19702890515327454</v>
      </c>
      <c r="J6" s="5">
        <v>0.30850526690483093</v>
      </c>
      <c r="K6" s="5">
        <v>3.5199034959077835E-2</v>
      </c>
      <c r="L6" s="5">
        <v>8.2160703837871552E-2</v>
      </c>
      <c r="M6" s="5">
        <v>0.11010708659887314</v>
      </c>
      <c r="N6" s="5">
        <v>1.6447506844997406E-2</v>
      </c>
      <c r="O6" s="5">
        <v>0.14986807107925415</v>
      </c>
      <c r="P6" s="5">
        <v>2020</v>
      </c>
    </row>
    <row r="7" spans="1:16" x14ac:dyDescent="0.25">
      <c r="A7" s="4" t="s">
        <v>31</v>
      </c>
      <c r="B7" s="5">
        <v>0</v>
      </c>
      <c r="C7" s="5">
        <v>0</v>
      </c>
      <c r="D7" s="5">
        <v>0</v>
      </c>
      <c r="E7" s="5">
        <v>0.40887883305549622</v>
      </c>
      <c r="F7" s="5">
        <v>0.16574712097644806</v>
      </c>
      <c r="G7" s="5">
        <v>0.42537403106689453</v>
      </c>
      <c r="H7" s="5">
        <v>0.11371027678251266</v>
      </c>
      <c r="I7" s="5">
        <v>0.15649221837520599</v>
      </c>
      <c r="J7" s="5">
        <v>0.27124899625778198</v>
      </c>
      <c r="K7" s="5">
        <v>3.1603824347257614E-2</v>
      </c>
      <c r="L7" s="5">
        <v>7.5822606682777405E-2</v>
      </c>
      <c r="M7" s="5">
        <v>0.10196006298065186</v>
      </c>
      <c r="N7" s="5">
        <v>1.8793422728776932E-2</v>
      </c>
      <c r="O7" s="5">
        <v>0.16574712097644806</v>
      </c>
      <c r="P7" s="5">
        <v>2020</v>
      </c>
    </row>
    <row r="8" spans="1:16" x14ac:dyDescent="0.25">
      <c r="A8" s="4" t="s">
        <v>32</v>
      </c>
      <c r="B8" s="5">
        <v>0</v>
      </c>
      <c r="C8" s="5">
        <v>0</v>
      </c>
      <c r="D8" s="5">
        <v>0</v>
      </c>
      <c r="E8" s="5">
        <v>0.47436711192131042</v>
      </c>
      <c r="F8" s="5">
        <v>0.10867441445589066</v>
      </c>
      <c r="G8" s="5">
        <v>0.41695848107337952</v>
      </c>
      <c r="H8" s="5">
        <v>0.13361750543117523</v>
      </c>
      <c r="I8" s="5">
        <v>0.27358648180961609</v>
      </c>
      <c r="J8" s="5">
        <v>0.33746510744094849</v>
      </c>
      <c r="K8" s="5">
        <v>3.9877846837043762E-2</v>
      </c>
      <c r="L8" s="5">
        <v>9.4799928367137909E-2</v>
      </c>
      <c r="M8" s="5">
        <v>0.10176118463277817</v>
      </c>
      <c r="N8" s="5">
        <v>9.2518562451004982E-3</v>
      </c>
      <c r="O8" s="5">
        <v>0.10867441445589066</v>
      </c>
      <c r="P8" s="5">
        <v>2022</v>
      </c>
    </row>
    <row r="9" spans="1:16" x14ac:dyDescent="0.25">
      <c r="A9" s="4" t="s">
        <v>31</v>
      </c>
      <c r="B9" s="5">
        <v>0</v>
      </c>
      <c r="C9" s="5">
        <v>0</v>
      </c>
      <c r="D9" s="5">
        <v>0</v>
      </c>
      <c r="E9" s="5">
        <v>0.45011302828788757</v>
      </c>
      <c r="F9" s="5">
        <v>0.11763550341129303</v>
      </c>
      <c r="G9" s="5">
        <v>0.4322514533996582</v>
      </c>
      <c r="H9" s="5">
        <v>0.12649533152580261</v>
      </c>
      <c r="I9" s="5">
        <v>0.23834653198719025</v>
      </c>
      <c r="J9" s="5">
        <v>0.30412420630455017</v>
      </c>
      <c r="K9" s="5">
        <v>3.5261735320091248E-2</v>
      </c>
      <c r="L9" s="5">
        <v>8.7214574217796326E-2</v>
      </c>
      <c r="M9" s="5">
        <v>9.8738312721252441E-2</v>
      </c>
      <c r="N9" s="5">
        <v>9.395684115588665E-3</v>
      </c>
      <c r="O9" s="5">
        <v>0.11763550341129303</v>
      </c>
      <c r="P9" s="5">
        <v>2022</v>
      </c>
    </row>
    <row r="10" spans="1:16" x14ac:dyDescent="0.25">
      <c r="A10" s="4" t="s">
        <v>32</v>
      </c>
      <c r="B10" s="5">
        <v>0</v>
      </c>
      <c r="C10" s="5">
        <v>0</v>
      </c>
      <c r="D10" s="5">
        <v>0</v>
      </c>
      <c r="E10" s="5">
        <v>0.46876075863838196</v>
      </c>
      <c r="F10" s="5">
        <v>7.6688982546329498E-2</v>
      </c>
      <c r="G10" s="5">
        <v>0.45455026626586914</v>
      </c>
      <c r="H10" s="5">
        <v>0.13945974409580231</v>
      </c>
      <c r="I10" s="5">
        <v>0.25522220134735107</v>
      </c>
      <c r="J10" s="5">
        <v>0.34221503138542175</v>
      </c>
      <c r="K10" s="5">
        <v>3.7445623427629471E-2</v>
      </c>
      <c r="L10" s="5">
        <v>7.3506288230419159E-2</v>
      </c>
      <c r="M10" s="5">
        <v>8.7446816265583038E-2</v>
      </c>
      <c r="N10" s="5">
        <v>6.2768496572971344E-3</v>
      </c>
      <c r="O10" s="5">
        <v>7.6688982546329498E-2</v>
      </c>
      <c r="P10" s="5">
        <v>2024</v>
      </c>
    </row>
    <row r="11" spans="1:16" x14ac:dyDescent="0.25">
      <c r="A11" s="4" t="s">
        <v>31</v>
      </c>
      <c r="B11" s="5">
        <v>0</v>
      </c>
      <c r="C11" s="5">
        <v>0</v>
      </c>
      <c r="D11" s="5">
        <v>0</v>
      </c>
      <c r="E11" s="5">
        <v>0.4448997974395752</v>
      </c>
      <c r="F11" s="5">
        <v>8.7735675275325775E-2</v>
      </c>
      <c r="G11" s="5">
        <v>0.46736451983451843</v>
      </c>
      <c r="H11" s="5">
        <v>0.12707236409187317</v>
      </c>
      <c r="I11" s="5">
        <v>0.22322666645050049</v>
      </c>
      <c r="J11" s="5">
        <v>0.31242537498474121</v>
      </c>
      <c r="K11" s="5">
        <v>3.5427134484052658E-2</v>
      </c>
      <c r="L11" s="5">
        <v>6.7804008722305298E-2</v>
      </c>
      <c r="M11" s="5">
        <v>8.6058944463729858E-2</v>
      </c>
      <c r="N11" s="5">
        <v>7.4466005899012089E-3</v>
      </c>
      <c r="O11" s="5">
        <v>8.7735675275325775E-2</v>
      </c>
      <c r="P11" s="5">
        <v>2024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1"/>
  <sheetViews>
    <sheetView workbookViewId="0"/>
  </sheetViews>
  <sheetFormatPr defaultColWidth="9.140625" defaultRowHeight="15" x14ac:dyDescent="0.25"/>
  <cols>
    <col min="1" max="16384" width="9.140625" style="4"/>
  </cols>
  <sheetData>
    <row r="1" spans="1:20" x14ac:dyDescent="0.25">
      <c r="A1" s="4" t="s">
        <v>33</v>
      </c>
      <c r="B1" s="4" t="s">
        <v>14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  <c r="H1" s="4" t="s">
        <v>8</v>
      </c>
      <c r="I1" s="4" t="s">
        <v>7</v>
      </c>
      <c r="J1" s="4" t="s">
        <v>6</v>
      </c>
      <c r="K1" s="4" t="s">
        <v>5</v>
      </c>
      <c r="L1" s="4" t="s">
        <v>4</v>
      </c>
      <c r="M1" s="4" t="s">
        <v>3</v>
      </c>
      <c r="N1" s="4" t="s">
        <v>2</v>
      </c>
      <c r="O1" s="4" t="s">
        <v>1</v>
      </c>
      <c r="P1" s="4" t="s">
        <v>17</v>
      </c>
      <c r="Q1" s="4" t="s">
        <v>16</v>
      </c>
      <c r="R1" s="4" t="s">
        <v>15</v>
      </c>
      <c r="S1" s="4" t="s">
        <v>0</v>
      </c>
    </row>
    <row r="2" spans="1:20" x14ac:dyDescent="0.25">
      <c r="A2" s="4" t="s">
        <v>32</v>
      </c>
      <c r="B2" s="5">
        <v>0</v>
      </c>
      <c r="C2" s="5">
        <v>0</v>
      </c>
      <c r="D2" s="5">
        <v>0</v>
      </c>
      <c r="E2" s="5">
        <v>15230688</v>
      </c>
      <c r="F2" s="5">
        <v>4320924</v>
      </c>
      <c r="G2" s="5">
        <v>14020322</v>
      </c>
      <c r="H2" s="5">
        <v>3577702</v>
      </c>
      <c r="I2" s="5">
        <v>4852161</v>
      </c>
      <c r="J2" s="5">
        <v>10892099</v>
      </c>
      <c r="K2" s="5">
        <v>1478359</v>
      </c>
      <c r="L2" s="5">
        <v>2792562</v>
      </c>
      <c r="M2" s="5">
        <v>3960017</v>
      </c>
      <c r="N2" s="5">
        <v>372808</v>
      </c>
      <c r="O2" s="5">
        <v>4320924</v>
      </c>
      <c r="P2" s="5"/>
      <c r="Q2" s="5"/>
      <c r="R2" s="5"/>
      <c r="S2" s="5">
        <v>2016</v>
      </c>
      <c r="T2" s="4">
        <f>VALUE(CONCATENATE(S2,A2))</f>
        <v>20161</v>
      </c>
    </row>
    <row r="3" spans="1:20" x14ac:dyDescent="0.25">
      <c r="A3" s="4" t="s">
        <v>31</v>
      </c>
      <c r="B3" s="5">
        <v>0</v>
      </c>
      <c r="C3" s="5">
        <v>0</v>
      </c>
      <c r="D3" s="5">
        <v>0</v>
      </c>
      <c r="E3" s="5">
        <v>15275835</v>
      </c>
      <c r="F3" s="5">
        <v>4801297</v>
      </c>
      <c r="G3" s="5">
        <v>14924019</v>
      </c>
      <c r="H3" s="5">
        <v>3771045</v>
      </c>
      <c r="I3" s="5">
        <v>3759905</v>
      </c>
      <c r="J3" s="5">
        <v>10592251</v>
      </c>
      <c r="K3" s="5">
        <v>1405553</v>
      </c>
      <c r="L3" s="5">
        <v>2679330</v>
      </c>
      <c r="M3" s="5">
        <v>3866883</v>
      </c>
      <c r="N3" s="5">
        <v>441861</v>
      </c>
      <c r="O3" s="5">
        <v>4801297</v>
      </c>
      <c r="P3" s="5"/>
      <c r="Q3" s="5"/>
      <c r="R3" s="5"/>
      <c r="S3" s="5">
        <v>2016</v>
      </c>
      <c r="T3" s="4">
        <f t="shared" ref="T3:T11" si="0">VALUE(CONCATENATE(S3,A3))</f>
        <v>20162</v>
      </c>
    </row>
    <row r="4" spans="1:20" x14ac:dyDescent="0.25">
      <c r="A4" s="4" t="s">
        <v>32</v>
      </c>
      <c r="B4" s="5">
        <v>0</v>
      </c>
      <c r="C4" s="5">
        <v>0</v>
      </c>
      <c r="D4" s="5">
        <v>0</v>
      </c>
      <c r="E4" s="5">
        <v>16441414</v>
      </c>
      <c r="F4" s="5">
        <v>4724669</v>
      </c>
      <c r="G4" s="5">
        <v>14206686</v>
      </c>
      <c r="H4" s="5">
        <v>4051694</v>
      </c>
      <c r="I4" s="5">
        <v>5389294</v>
      </c>
      <c r="J4" s="5">
        <v>11922864</v>
      </c>
      <c r="K4" s="5">
        <v>1514211</v>
      </c>
      <c r="L4" s="5">
        <v>3104107</v>
      </c>
      <c r="M4" s="5">
        <v>4233504</v>
      </c>
      <c r="N4" s="5">
        <v>424674</v>
      </c>
      <c r="O4" s="5">
        <v>4724669</v>
      </c>
      <c r="P4" s="5"/>
      <c r="Q4" s="5"/>
      <c r="R4" s="5"/>
      <c r="S4" s="5">
        <v>2018</v>
      </c>
      <c r="T4" s="4">
        <f t="shared" si="0"/>
        <v>20181</v>
      </c>
    </row>
    <row r="5" spans="1:20" x14ac:dyDescent="0.25">
      <c r="A5" s="4" t="s">
        <v>31</v>
      </c>
      <c r="B5" s="5">
        <v>0</v>
      </c>
      <c r="C5" s="5">
        <v>0</v>
      </c>
      <c r="D5" s="5">
        <v>0</v>
      </c>
      <c r="E5" s="5">
        <v>16292405</v>
      </c>
      <c r="F5" s="5">
        <v>5154789</v>
      </c>
      <c r="G5" s="5">
        <v>15116272</v>
      </c>
      <c r="H5" s="5">
        <v>4079019</v>
      </c>
      <c r="I5" s="5">
        <v>4086605</v>
      </c>
      <c r="J5" s="5">
        <v>11226837</v>
      </c>
      <c r="K5" s="5">
        <v>1408581</v>
      </c>
      <c r="L5" s="5">
        <v>2986722</v>
      </c>
      <c r="M5" s="5">
        <v>4137555</v>
      </c>
      <c r="N5" s="5">
        <v>450126</v>
      </c>
      <c r="O5" s="5">
        <v>5154789</v>
      </c>
      <c r="P5" s="5"/>
      <c r="Q5" s="5"/>
      <c r="R5" s="5"/>
      <c r="S5" s="5">
        <v>2018</v>
      </c>
      <c r="T5" s="4">
        <f t="shared" si="0"/>
        <v>20182</v>
      </c>
    </row>
    <row r="6" spans="1:20" x14ac:dyDescent="0.25">
      <c r="A6" s="4" t="s">
        <v>32</v>
      </c>
      <c r="B6" s="5">
        <v>0</v>
      </c>
      <c r="C6" s="5">
        <v>0</v>
      </c>
      <c r="D6" s="5">
        <v>0</v>
      </c>
      <c r="E6" s="5">
        <v>15152785</v>
      </c>
      <c r="F6" s="5">
        <v>5196618</v>
      </c>
      <c r="G6" s="5">
        <v>14325214</v>
      </c>
      <c r="H6" s="5">
        <v>4148924</v>
      </c>
      <c r="I6" s="5">
        <v>6831902</v>
      </c>
      <c r="J6" s="5">
        <v>10697302</v>
      </c>
      <c r="K6" s="5">
        <v>1220513</v>
      </c>
      <c r="L6" s="5">
        <v>2848891</v>
      </c>
      <c r="M6" s="5">
        <v>3817921</v>
      </c>
      <c r="N6" s="5">
        <v>570311</v>
      </c>
      <c r="O6" s="5">
        <v>5196618</v>
      </c>
      <c r="P6" s="5"/>
      <c r="Q6" s="5"/>
      <c r="R6" s="5"/>
      <c r="S6" s="5">
        <v>2020</v>
      </c>
      <c r="T6" s="4">
        <f t="shared" si="0"/>
        <v>20201</v>
      </c>
    </row>
    <row r="7" spans="1:20" x14ac:dyDescent="0.25">
      <c r="A7" s="4" t="s">
        <v>31</v>
      </c>
      <c r="B7" s="5">
        <v>0</v>
      </c>
      <c r="C7" s="5">
        <v>0</v>
      </c>
      <c r="D7" s="5">
        <v>0</v>
      </c>
      <c r="E7" s="5">
        <v>14888659</v>
      </c>
      <c r="F7" s="5">
        <v>6035412</v>
      </c>
      <c r="G7" s="5">
        <v>15489305</v>
      </c>
      <c r="H7" s="5">
        <v>4140575</v>
      </c>
      <c r="I7" s="5">
        <v>5698410</v>
      </c>
      <c r="J7" s="5">
        <v>9877092</v>
      </c>
      <c r="K7" s="5">
        <v>1150802</v>
      </c>
      <c r="L7" s="5">
        <v>2760957</v>
      </c>
      <c r="M7" s="5">
        <v>3712710</v>
      </c>
      <c r="N7" s="5">
        <v>684332</v>
      </c>
      <c r="O7" s="5">
        <v>6035412</v>
      </c>
      <c r="P7" s="5"/>
      <c r="Q7" s="5"/>
      <c r="R7" s="5"/>
      <c r="S7" s="5">
        <v>2020</v>
      </c>
      <c r="T7" s="4">
        <f t="shared" si="0"/>
        <v>20202</v>
      </c>
    </row>
    <row r="8" spans="1:20" x14ac:dyDescent="0.25">
      <c r="A8" s="4" t="s">
        <v>32</v>
      </c>
      <c r="B8" s="5">
        <v>0</v>
      </c>
      <c r="C8" s="5">
        <v>0</v>
      </c>
      <c r="D8" s="5">
        <v>0</v>
      </c>
      <c r="E8" s="5">
        <v>18863308</v>
      </c>
      <c r="F8" s="5">
        <v>4321461</v>
      </c>
      <c r="G8" s="5">
        <v>16580441</v>
      </c>
      <c r="H8" s="5">
        <v>5313328</v>
      </c>
      <c r="I8" s="5">
        <v>10879224</v>
      </c>
      <c r="J8" s="5">
        <v>13419371</v>
      </c>
      <c r="K8" s="5">
        <v>1585751</v>
      </c>
      <c r="L8" s="5">
        <v>3769739</v>
      </c>
      <c r="M8" s="5">
        <v>4046555</v>
      </c>
      <c r="N8" s="5">
        <v>367902</v>
      </c>
      <c r="O8" s="5">
        <v>4321461</v>
      </c>
      <c r="P8" s="5"/>
      <c r="Q8" s="5"/>
      <c r="R8" s="5"/>
      <c r="S8" s="5">
        <v>2022</v>
      </c>
      <c r="T8" s="4">
        <f t="shared" si="0"/>
        <v>20221</v>
      </c>
    </row>
    <row r="9" spans="1:20" x14ac:dyDescent="0.25">
      <c r="A9" s="4" t="s">
        <v>31</v>
      </c>
      <c r="B9" s="5">
        <v>0</v>
      </c>
      <c r="C9" s="5">
        <v>0</v>
      </c>
      <c r="D9" s="5">
        <v>0</v>
      </c>
      <c r="E9" s="5">
        <v>19047856</v>
      </c>
      <c r="F9" s="5">
        <v>4978092</v>
      </c>
      <c r="G9" s="5">
        <v>18291991</v>
      </c>
      <c r="H9" s="5">
        <v>5353022</v>
      </c>
      <c r="I9" s="5">
        <v>10086334</v>
      </c>
      <c r="J9" s="5">
        <v>12869910</v>
      </c>
      <c r="K9" s="5">
        <v>1492204</v>
      </c>
      <c r="L9" s="5">
        <v>3690741</v>
      </c>
      <c r="M9" s="5">
        <v>4178402</v>
      </c>
      <c r="N9" s="5">
        <v>397606</v>
      </c>
      <c r="O9" s="5">
        <v>4978092</v>
      </c>
      <c r="P9" s="5"/>
      <c r="Q9" s="5"/>
      <c r="R9" s="5"/>
      <c r="S9" s="5">
        <v>2022</v>
      </c>
      <c r="T9" s="4">
        <f t="shared" si="0"/>
        <v>20222</v>
      </c>
    </row>
    <row r="10" spans="1:20" x14ac:dyDescent="0.25">
      <c r="A10" s="4" t="s">
        <v>32</v>
      </c>
      <c r="B10" s="5">
        <v>0</v>
      </c>
      <c r="C10" s="5">
        <v>0</v>
      </c>
      <c r="D10" s="5">
        <v>0</v>
      </c>
      <c r="E10" s="5">
        <v>20767189</v>
      </c>
      <c r="F10" s="5">
        <v>3397500</v>
      </c>
      <c r="G10" s="5">
        <v>20137631</v>
      </c>
      <c r="H10" s="5">
        <v>6178390</v>
      </c>
      <c r="I10" s="5">
        <v>11306936</v>
      </c>
      <c r="J10" s="5">
        <v>15160920</v>
      </c>
      <c r="K10" s="5">
        <v>1658928</v>
      </c>
      <c r="L10" s="5">
        <v>3256499</v>
      </c>
      <c r="M10" s="5">
        <v>3874097</v>
      </c>
      <c r="N10" s="5">
        <v>278079</v>
      </c>
      <c r="O10" s="5">
        <v>3397500</v>
      </c>
      <c r="P10" s="5"/>
      <c r="Q10" s="5"/>
      <c r="R10" s="5"/>
      <c r="S10" s="5">
        <v>2024</v>
      </c>
      <c r="T10" s="4">
        <f t="shared" si="0"/>
        <v>20241</v>
      </c>
    </row>
    <row r="11" spans="1:20" x14ac:dyDescent="0.25">
      <c r="A11" s="4" t="s">
        <v>31</v>
      </c>
      <c r="B11" s="5">
        <v>0</v>
      </c>
      <c r="C11" s="5">
        <v>0</v>
      </c>
      <c r="D11" s="5">
        <v>0</v>
      </c>
      <c r="E11" s="5">
        <v>21098834</v>
      </c>
      <c r="F11" s="5">
        <v>4160758</v>
      </c>
      <c r="G11" s="5">
        <v>22164196</v>
      </c>
      <c r="H11" s="5">
        <v>6026253</v>
      </c>
      <c r="I11" s="5">
        <v>10586254</v>
      </c>
      <c r="J11" s="5">
        <v>14816395</v>
      </c>
      <c r="K11" s="5">
        <v>1680089</v>
      </c>
      <c r="L11" s="5">
        <v>3215523</v>
      </c>
      <c r="M11" s="5">
        <v>4081241</v>
      </c>
      <c r="N11" s="5">
        <v>353146</v>
      </c>
      <c r="O11" s="5">
        <v>4160758</v>
      </c>
      <c r="P11" s="5"/>
      <c r="Q11" s="5"/>
      <c r="R11" s="5"/>
      <c r="S11" s="5">
        <v>2024</v>
      </c>
      <c r="T11" s="4">
        <f t="shared" si="0"/>
        <v>20242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0</v>
      </c>
    </row>
    <row r="2" spans="1:15" x14ac:dyDescent="0.25">
      <c r="A2" s="5">
        <v>0.60490906238555908</v>
      </c>
      <c r="B2" s="5">
        <v>0.43118587136268616</v>
      </c>
      <c r="C2" s="5">
        <v>0.17372316122055054</v>
      </c>
      <c r="D2" s="5">
        <v>0.30342692136764526</v>
      </c>
      <c r="E2" s="5">
        <v>1.8085326999425888E-2</v>
      </c>
      <c r="F2" s="5">
        <v>7.3578707873821259E-2</v>
      </c>
      <c r="G2" s="5">
        <v>0.3065507709980011</v>
      </c>
      <c r="H2" s="5">
        <v>0.13199163973331451</v>
      </c>
      <c r="I2" s="5">
        <v>0.79157227277755737</v>
      </c>
      <c r="J2" s="5">
        <v>0.21355244517326355</v>
      </c>
      <c r="K2" s="5">
        <v>0.52863568067550659</v>
      </c>
      <c r="L2" s="5">
        <v>0.27930057048797607</v>
      </c>
      <c r="M2" s="5">
        <v>0.26999568939208984</v>
      </c>
      <c r="N2" s="5">
        <v>0.62299436330795288</v>
      </c>
      <c r="O2" s="5">
        <v>2016</v>
      </c>
    </row>
    <row r="3" spans="1:15" x14ac:dyDescent="0.25">
      <c r="A3" s="5">
        <v>0.57710528373718262</v>
      </c>
      <c r="B3" s="5">
        <v>0.41467756032943726</v>
      </c>
      <c r="C3" s="5">
        <v>0.16242773830890656</v>
      </c>
      <c r="D3" s="5">
        <v>0.32428935170173645</v>
      </c>
      <c r="E3" s="5">
        <v>1.8594756722450256E-2</v>
      </c>
      <c r="F3" s="5">
        <v>8.0010615289211273E-2</v>
      </c>
      <c r="G3" s="5">
        <v>0.31201660633087158</v>
      </c>
      <c r="H3" s="5">
        <v>0.13746930658817291</v>
      </c>
      <c r="I3" s="5">
        <v>0.77597302198410034</v>
      </c>
      <c r="J3" s="5">
        <v>0.18627320230007172</v>
      </c>
      <c r="K3" s="5">
        <v>0.51914775371551514</v>
      </c>
      <c r="L3" s="5">
        <v>0.28778529167175293</v>
      </c>
      <c r="M3" s="5">
        <v>0.25022843480110168</v>
      </c>
      <c r="N3" s="5">
        <v>0.59570002555847168</v>
      </c>
      <c r="O3" s="5">
        <v>2018</v>
      </c>
    </row>
    <row r="4" spans="1:15" x14ac:dyDescent="0.25">
      <c r="A4" s="5">
        <v>0.5678144097328186</v>
      </c>
      <c r="B4" s="5">
        <v>0.40100270509719849</v>
      </c>
      <c r="C4" s="5">
        <v>0.16681168973445892</v>
      </c>
      <c r="D4" s="5">
        <v>0.32349222898483276</v>
      </c>
      <c r="E4" s="5">
        <v>2.1203029900789261E-2</v>
      </c>
      <c r="F4" s="5">
        <v>8.7490357458591461E-2</v>
      </c>
      <c r="G4" s="5">
        <v>0.31513211131095886</v>
      </c>
      <c r="H4" s="5">
        <v>0.30543634295463562</v>
      </c>
      <c r="I4" s="5">
        <v>0.74432277679443359</v>
      </c>
      <c r="J4" s="5">
        <v>0.16871298849582672</v>
      </c>
      <c r="K4" s="5">
        <v>0.49472594261169434</v>
      </c>
      <c r="L4" s="5">
        <v>0.28671473264694214</v>
      </c>
      <c r="M4" s="5">
        <v>0.24932584166526794</v>
      </c>
      <c r="N4" s="5">
        <v>0.58901745080947876</v>
      </c>
      <c r="O4" s="5">
        <v>2020</v>
      </c>
    </row>
    <row r="5" spans="1:15" x14ac:dyDescent="0.25">
      <c r="A5" s="5">
        <v>0.48849776387214661</v>
      </c>
      <c r="B5" s="5">
        <v>0.33921495079994202</v>
      </c>
      <c r="C5" s="5">
        <v>0.14928281307220459</v>
      </c>
      <c r="D5" s="5">
        <v>0.39345532655715942</v>
      </c>
      <c r="E5" s="5">
        <v>1.7768699675798416E-2</v>
      </c>
      <c r="F5" s="5">
        <v>0.10027823597192764</v>
      </c>
      <c r="G5" s="5">
        <v>0.31374377012252808</v>
      </c>
      <c r="H5" s="5">
        <v>0.54817652702331543</v>
      </c>
      <c r="I5" s="5">
        <v>0.73142713308334351</v>
      </c>
      <c r="J5" s="5">
        <v>0.16475780308246613</v>
      </c>
      <c r="K5" s="5">
        <v>0.46529564261436462</v>
      </c>
      <c r="L5" s="5">
        <v>0.23923596739768982</v>
      </c>
      <c r="M5" s="5">
        <v>0.19540596008300781</v>
      </c>
      <c r="N5" s="5">
        <v>0.50626647472381592</v>
      </c>
      <c r="O5" s="5">
        <v>2022</v>
      </c>
    </row>
    <row r="6" spans="1:15" x14ac:dyDescent="0.25">
      <c r="A6" s="5">
        <v>0.45779222249984741</v>
      </c>
      <c r="B6" s="5">
        <v>0.31921717524528503</v>
      </c>
      <c r="C6" s="5">
        <v>0.13857506215572357</v>
      </c>
      <c r="D6" s="5">
        <v>0.42018914222717285</v>
      </c>
      <c r="E6" s="5">
        <v>1.6154570505023003E-2</v>
      </c>
      <c r="F6" s="5">
        <v>0.10586404800415039</v>
      </c>
      <c r="G6" s="5">
        <v>0.32169198989868164</v>
      </c>
      <c r="H6" s="5">
        <v>0.48663747310638428</v>
      </c>
      <c r="I6" s="5">
        <v>0.74644261598587036</v>
      </c>
      <c r="J6" s="5">
        <v>0.15847650170326233</v>
      </c>
      <c r="K6" s="5">
        <v>0.43829053640365601</v>
      </c>
      <c r="L6" s="5">
        <v>0.21554137766361237</v>
      </c>
      <c r="M6" s="5">
        <v>0.18767958879470825</v>
      </c>
      <c r="N6" s="5">
        <v>0.47394680976867676</v>
      </c>
      <c r="O6" s="5">
        <v>2024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6"/>
  <sheetViews>
    <sheetView workbookViewId="0"/>
  </sheetViews>
  <sheetFormatPr defaultColWidth="9.140625" defaultRowHeight="15" x14ac:dyDescent="0.25"/>
  <cols>
    <col min="1" max="16384" width="9.140625" style="4"/>
  </cols>
  <sheetData>
    <row r="1" spans="1:18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17</v>
      </c>
      <c r="P1" s="4" t="s">
        <v>16</v>
      </c>
      <c r="Q1" s="4" t="s">
        <v>15</v>
      </c>
      <c r="R1" s="4" t="s">
        <v>0</v>
      </c>
    </row>
    <row r="2" spans="1:18" x14ac:dyDescent="0.25">
      <c r="A2" s="5">
        <v>16834195</v>
      </c>
      <c r="B2" s="5">
        <v>11999601</v>
      </c>
      <c r="C2" s="5">
        <v>4834594</v>
      </c>
      <c r="D2" s="5">
        <v>8444159</v>
      </c>
      <c r="E2" s="5">
        <v>503302</v>
      </c>
      <c r="F2" s="5">
        <v>2047644</v>
      </c>
      <c r="G2" s="5">
        <v>8531093</v>
      </c>
      <c r="H2" s="5">
        <v>3673235</v>
      </c>
      <c r="I2" s="5">
        <v>22028902</v>
      </c>
      <c r="J2" s="5">
        <v>5943015</v>
      </c>
      <c r="K2" s="5">
        <v>14711561</v>
      </c>
      <c r="L2" s="5">
        <v>7772739</v>
      </c>
      <c r="M2" s="5">
        <v>7513791</v>
      </c>
      <c r="N2" s="5">
        <v>17337497</v>
      </c>
      <c r="O2" s="5">
        <v>2.6809108257293701</v>
      </c>
      <c r="P2" s="5">
        <v>2.2998976707458496</v>
      </c>
      <c r="Q2" s="5">
        <v>3.6265964508056641</v>
      </c>
      <c r="R2" s="5">
        <v>2016</v>
      </c>
    </row>
    <row r="3" spans="1:18" x14ac:dyDescent="0.25">
      <c r="A3" s="5">
        <v>17432781</v>
      </c>
      <c r="B3" s="5">
        <v>12526281</v>
      </c>
      <c r="C3" s="5">
        <v>4906500</v>
      </c>
      <c r="D3" s="5">
        <v>9795899</v>
      </c>
      <c r="E3" s="5">
        <v>561697</v>
      </c>
      <c r="F3" s="5">
        <v>2416903</v>
      </c>
      <c r="G3" s="5">
        <v>9425173</v>
      </c>
      <c r="H3" s="5">
        <v>4152574</v>
      </c>
      <c r="I3" s="5">
        <v>23440034</v>
      </c>
      <c r="J3" s="5">
        <v>5626807</v>
      </c>
      <c r="K3" s="5">
        <v>15682041</v>
      </c>
      <c r="L3" s="5">
        <v>8693211</v>
      </c>
      <c r="M3" s="5">
        <v>7558720</v>
      </c>
      <c r="N3" s="5">
        <v>17994478</v>
      </c>
      <c r="O3" s="5">
        <v>2.69669508934021</v>
      </c>
      <c r="P3" s="5">
        <v>2.306666374206543</v>
      </c>
      <c r="Q3" s="5">
        <v>3.6924371719360352</v>
      </c>
      <c r="R3" s="5">
        <v>2018</v>
      </c>
    </row>
    <row r="4" spans="1:18" x14ac:dyDescent="0.25">
      <c r="A4" s="5">
        <v>16607403</v>
      </c>
      <c r="B4" s="5">
        <v>11728504</v>
      </c>
      <c r="C4" s="5">
        <v>4878899</v>
      </c>
      <c r="D4" s="5">
        <v>9461482</v>
      </c>
      <c r="E4" s="5">
        <v>620145</v>
      </c>
      <c r="F4" s="5">
        <v>2558913</v>
      </c>
      <c r="G4" s="5">
        <v>9216966</v>
      </c>
      <c r="H4" s="5">
        <v>8933385</v>
      </c>
      <c r="I4" s="5">
        <v>21769910</v>
      </c>
      <c r="J4" s="5">
        <v>4934508</v>
      </c>
      <c r="K4" s="5">
        <v>14469716</v>
      </c>
      <c r="L4" s="5">
        <v>8385816</v>
      </c>
      <c r="M4" s="5">
        <v>7292268</v>
      </c>
      <c r="N4" s="5">
        <v>17227548</v>
      </c>
      <c r="O4" s="5">
        <v>2.8298575878143311</v>
      </c>
      <c r="P4" s="5">
        <v>2.4384059906005859</v>
      </c>
      <c r="Q4" s="5">
        <v>3.7708775997161865</v>
      </c>
      <c r="R4" s="5">
        <v>2020</v>
      </c>
    </row>
    <row r="5" spans="1:18" x14ac:dyDescent="0.25">
      <c r="A5" s="5">
        <v>15517028</v>
      </c>
      <c r="B5" s="5">
        <v>10775091</v>
      </c>
      <c r="C5" s="5">
        <v>4741937</v>
      </c>
      <c r="D5" s="5">
        <v>12498025</v>
      </c>
      <c r="E5" s="5">
        <v>564419</v>
      </c>
      <c r="F5" s="5">
        <v>3185317</v>
      </c>
      <c r="G5" s="5">
        <v>9966005</v>
      </c>
      <c r="H5" s="5">
        <v>17412712</v>
      </c>
      <c r="I5" s="5">
        <v>23233629</v>
      </c>
      <c r="J5" s="5">
        <v>5233497</v>
      </c>
      <c r="K5" s="5">
        <v>14780018</v>
      </c>
      <c r="L5" s="5">
        <v>7599280</v>
      </c>
      <c r="M5" s="5">
        <v>6207029</v>
      </c>
      <c r="N5" s="5">
        <v>16081447</v>
      </c>
      <c r="O5" s="5">
        <v>3.105698823928833</v>
      </c>
      <c r="P5" s="5">
        <v>2.7272078990936279</v>
      </c>
      <c r="Q5" s="5">
        <v>3.9657423496246338</v>
      </c>
      <c r="R5" s="5">
        <v>2022</v>
      </c>
    </row>
    <row r="6" spans="1:18" x14ac:dyDescent="0.25">
      <c r="A6" s="5">
        <v>13030947</v>
      </c>
      <c r="B6" s="5">
        <v>9086441</v>
      </c>
      <c r="C6" s="5">
        <v>3944506</v>
      </c>
      <c r="D6" s="5">
        <v>11960584</v>
      </c>
      <c r="E6" s="5">
        <v>459836</v>
      </c>
      <c r="F6" s="5">
        <v>3013395</v>
      </c>
      <c r="G6" s="5">
        <v>9156886</v>
      </c>
      <c r="H6" s="5">
        <v>13852020</v>
      </c>
      <c r="I6" s="5">
        <v>21247312</v>
      </c>
      <c r="J6" s="5">
        <v>4510996</v>
      </c>
      <c r="K6" s="5">
        <v>12475836</v>
      </c>
      <c r="L6" s="5">
        <v>6135334</v>
      </c>
      <c r="M6" s="5">
        <v>5342255</v>
      </c>
      <c r="N6" s="5">
        <v>13490783</v>
      </c>
      <c r="O6" s="5">
        <v>3.0419909954071045</v>
      </c>
      <c r="P6" s="5">
        <v>2.6509163379669189</v>
      </c>
      <c r="Q6" s="5">
        <v>3.9428584575653076</v>
      </c>
      <c r="R6" s="5">
        <v>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0</v>
      </c>
    </row>
    <row r="2" spans="1:15" x14ac:dyDescent="0.25">
      <c r="A2" s="5">
        <v>0.38064780831336975</v>
      </c>
      <c r="B2" s="5">
        <v>0.33858177065849304</v>
      </c>
      <c r="C2" s="5">
        <v>4.2066030204296112E-2</v>
      </c>
      <c r="D2" s="5">
        <v>0.23731943964958191</v>
      </c>
      <c r="E2" s="5">
        <v>9.2711597681045532E-2</v>
      </c>
      <c r="F2" s="5">
        <v>0.2893211841583252</v>
      </c>
      <c r="G2" s="5">
        <v>0.14809775352478027</v>
      </c>
      <c r="H2" s="5">
        <v>0.16257047653198242</v>
      </c>
      <c r="I2" s="5">
        <v>0.46618223190307617</v>
      </c>
      <c r="J2" s="5">
        <v>9.1705687344074249E-2</v>
      </c>
      <c r="K2" s="5">
        <v>9.0715296566486359E-2</v>
      </c>
      <c r="L2" s="5">
        <v>0.20101748406887054</v>
      </c>
      <c r="M2" s="5">
        <v>0.11231179535388947</v>
      </c>
      <c r="N2" s="5">
        <v>0.4733593761920929</v>
      </c>
      <c r="O2" s="5">
        <v>2016</v>
      </c>
    </row>
    <row r="3" spans="1:15" x14ac:dyDescent="0.25">
      <c r="A3" s="5">
        <v>0.36806407570838928</v>
      </c>
      <c r="B3" s="5">
        <v>0.32758218050003052</v>
      </c>
      <c r="C3" s="5">
        <v>4.0481891483068466E-2</v>
      </c>
      <c r="D3" s="5">
        <v>0.24501132965087891</v>
      </c>
      <c r="E3" s="5">
        <v>9.9527634680271149E-2</v>
      </c>
      <c r="F3" s="5">
        <v>0.28739693760871887</v>
      </c>
      <c r="G3" s="5">
        <v>0.1506100594997406</v>
      </c>
      <c r="H3" s="5">
        <v>0.1698247492313385</v>
      </c>
      <c r="I3" s="5">
        <v>0.45675197243690491</v>
      </c>
      <c r="J3" s="5">
        <v>8.5389509797096252E-2</v>
      </c>
      <c r="K3" s="5">
        <v>9.1778673231601715E-2</v>
      </c>
      <c r="L3" s="5">
        <v>0.20115900039672852</v>
      </c>
      <c r="M3" s="5">
        <v>0.10444340109825134</v>
      </c>
      <c r="N3" s="5">
        <v>0.46759173274040222</v>
      </c>
      <c r="O3" s="5">
        <v>2018</v>
      </c>
    </row>
    <row r="4" spans="1:15" x14ac:dyDescent="0.25">
      <c r="A4" s="5">
        <v>0.40050375461578369</v>
      </c>
      <c r="B4" s="5">
        <v>0.33984285593032837</v>
      </c>
      <c r="C4" s="5">
        <v>6.0660876333713531E-2</v>
      </c>
      <c r="D4" s="5">
        <v>0.21108892560005188</v>
      </c>
      <c r="E4" s="5">
        <v>0.10884623974561691</v>
      </c>
      <c r="F4" s="5">
        <v>0.27956110239028931</v>
      </c>
      <c r="G4" s="5">
        <v>0.15570586919784546</v>
      </c>
      <c r="H4" s="5">
        <v>0.27432996034622192</v>
      </c>
      <c r="I4" s="5">
        <v>0.45332515239715576</v>
      </c>
      <c r="J4" s="5">
        <v>7.0559948682785034E-2</v>
      </c>
      <c r="K4" s="5">
        <v>8.4671318531036377E-2</v>
      </c>
      <c r="L4" s="5">
        <v>0.20703205466270447</v>
      </c>
      <c r="M4" s="5">
        <v>0.14938667416572571</v>
      </c>
      <c r="N4" s="5">
        <v>0.5093500018119812</v>
      </c>
      <c r="O4" s="5">
        <v>2020</v>
      </c>
    </row>
    <row r="5" spans="1:15" x14ac:dyDescent="0.25">
      <c r="A5" s="5">
        <v>0.3221433162689209</v>
      </c>
      <c r="B5" s="5">
        <v>0.2772354781627655</v>
      </c>
      <c r="C5" s="5">
        <v>4.4907815754413605E-2</v>
      </c>
      <c r="D5" s="5">
        <v>0.26165968179702759</v>
      </c>
      <c r="E5" s="5">
        <v>8.9939005672931671E-2</v>
      </c>
      <c r="F5" s="5">
        <v>0.32625800371170044</v>
      </c>
      <c r="G5" s="5">
        <v>0.15537820756435394</v>
      </c>
      <c r="H5" s="5">
        <v>0.3394775390625</v>
      </c>
      <c r="I5" s="5">
        <v>0.42674872279167175</v>
      </c>
      <c r="J5" s="5">
        <v>6.6228047013282776E-2</v>
      </c>
      <c r="K5" s="5">
        <v>8.4092430770397186E-2</v>
      </c>
      <c r="L5" s="5">
        <v>0.16314028203487396</v>
      </c>
      <c r="M5" s="5">
        <v>9.6114136278629303E-2</v>
      </c>
      <c r="N5" s="5">
        <v>0.41208231449127197</v>
      </c>
      <c r="O5" s="5">
        <v>2022</v>
      </c>
    </row>
    <row r="6" spans="1:15" x14ac:dyDescent="0.25">
      <c r="A6" s="5">
        <v>0.2502082884311676</v>
      </c>
      <c r="B6" s="5">
        <v>0.22065982222557068</v>
      </c>
      <c r="C6" s="5">
        <v>2.9548482969403267E-2</v>
      </c>
      <c r="D6" s="5">
        <v>0.29390713572502136</v>
      </c>
      <c r="E6" s="5">
        <v>6.9762460887432098E-2</v>
      </c>
      <c r="F6" s="5">
        <v>0.38612210750579834</v>
      </c>
      <c r="G6" s="5">
        <v>0.14832913875579834</v>
      </c>
      <c r="H6" s="5">
        <v>0.301216721534729</v>
      </c>
      <c r="I6" s="5">
        <v>0.40758165717124939</v>
      </c>
      <c r="J6" s="5">
        <v>5.6983891874551773E-2</v>
      </c>
      <c r="K6" s="5">
        <v>5.8296661823987961E-2</v>
      </c>
      <c r="L6" s="5">
        <v>0.12399198859930038</v>
      </c>
      <c r="M6" s="5">
        <v>6.6878035664558411E-2</v>
      </c>
      <c r="N6" s="5">
        <v>0.3199707567691803</v>
      </c>
      <c r="O6" s="5">
        <v>2024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6"/>
  <sheetViews>
    <sheetView workbookViewId="0"/>
  </sheetViews>
  <sheetFormatPr defaultColWidth="9.140625" defaultRowHeight="15" x14ac:dyDescent="0.25"/>
  <cols>
    <col min="1" max="16384" width="9.140625" style="4"/>
  </cols>
  <sheetData>
    <row r="1" spans="1:18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17</v>
      </c>
      <c r="P1" s="4" t="s">
        <v>16</v>
      </c>
      <c r="Q1" s="4" t="s">
        <v>15</v>
      </c>
      <c r="R1" s="4" t="s">
        <v>0</v>
      </c>
    </row>
    <row r="2" spans="1:18" x14ac:dyDescent="0.25">
      <c r="A2" s="5">
        <v>35386862</v>
      </c>
      <c r="B2" s="5">
        <v>31476200</v>
      </c>
      <c r="C2" s="5">
        <v>3910662</v>
      </c>
      <c r="D2" s="5">
        <v>22062364</v>
      </c>
      <c r="E2" s="5">
        <v>8618919</v>
      </c>
      <c r="F2" s="5">
        <v>26896697</v>
      </c>
      <c r="G2" s="5">
        <v>13767884</v>
      </c>
      <c r="H2" s="5">
        <v>15113339</v>
      </c>
      <c r="I2" s="5">
        <v>43338557</v>
      </c>
      <c r="J2" s="5">
        <v>8525405</v>
      </c>
      <c r="K2" s="5">
        <v>8433333</v>
      </c>
      <c r="L2" s="5">
        <v>18687559</v>
      </c>
      <c r="M2" s="5">
        <v>10441048</v>
      </c>
      <c r="N2" s="5">
        <v>44005781</v>
      </c>
      <c r="O2" s="5">
        <v>2.0280911922454834</v>
      </c>
      <c r="P2" s="5">
        <v>1.8397698402404785</v>
      </c>
      <c r="Q2" s="5">
        <v>3.5438542366027832</v>
      </c>
      <c r="R2" s="5">
        <v>2016</v>
      </c>
    </row>
    <row r="3" spans="1:18" x14ac:dyDescent="0.25">
      <c r="A3" s="5">
        <v>34458099</v>
      </c>
      <c r="B3" s="5">
        <v>30668191</v>
      </c>
      <c r="C3" s="5">
        <v>3789908</v>
      </c>
      <c r="D3" s="5">
        <v>22937920</v>
      </c>
      <c r="E3" s="5">
        <v>9317761</v>
      </c>
      <c r="F3" s="5">
        <v>26906055</v>
      </c>
      <c r="G3" s="5">
        <v>14100089</v>
      </c>
      <c r="H3" s="5">
        <v>15898965</v>
      </c>
      <c r="I3" s="5">
        <v>42761043</v>
      </c>
      <c r="J3" s="5">
        <v>7994152</v>
      </c>
      <c r="K3" s="5">
        <v>8592304</v>
      </c>
      <c r="L3" s="5">
        <v>18832472</v>
      </c>
      <c r="M3" s="5">
        <v>9777974</v>
      </c>
      <c r="N3" s="5">
        <v>43775860</v>
      </c>
      <c r="O3" s="5">
        <v>2.0328161716461182</v>
      </c>
      <c r="P3" s="5">
        <v>1.8454697132110596</v>
      </c>
      <c r="Q3" s="5">
        <v>3.5488350391387939</v>
      </c>
      <c r="R3" s="5">
        <v>2018</v>
      </c>
    </row>
    <row r="4" spans="1:18" x14ac:dyDescent="0.25">
      <c r="A4" s="5">
        <v>39046822</v>
      </c>
      <c r="B4" s="5">
        <v>33132734</v>
      </c>
      <c r="C4" s="5">
        <v>5914088</v>
      </c>
      <c r="D4" s="5">
        <v>20579962</v>
      </c>
      <c r="E4" s="5">
        <v>10611885</v>
      </c>
      <c r="F4" s="5">
        <v>27255606</v>
      </c>
      <c r="G4" s="5">
        <v>15180431</v>
      </c>
      <c r="H4" s="5">
        <v>26745600</v>
      </c>
      <c r="I4" s="5">
        <v>44196607</v>
      </c>
      <c r="J4" s="5">
        <v>6879191</v>
      </c>
      <c r="K4" s="5">
        <v>8254969</v>
      </c>
      <c r="L4" s="5">
        <v>20184440</v>
      </c>
      <c r="M4" s="5">
        <v>14564346</v>
      </c>
      <c r="N4" s="5">
        <v>49658707</v>
      </c>
      <c r="O4" s="5">
        <v>2.1832494735717773</v>
      </c>
      <c r="P4" s="5">
        <v>1.943936824798584</v>
      </c>
      <c r="Q4" s="5">
        <v>3.5239608287811279</v>
      </c>
      <c r="R4" s="5">
        <v>2020</v>
      </c>
    </row>
    <row r="5" spans="1:18" x14ac:dyDescent="0.25">
      <c r="A5" s="5">
        <v>31287482</v>
      </c>
      <c r="B5" s="5">
        <v>26925906</v>
      </c>
      <c r="C5" s="5">
        <v>4361576</v>
      </c>
      <c r="D5" s="5">
        <v>25413139</v>
      </c>
      <c r="E5" s="5">
        <v>8735134</v>
      </c>
      <c r="F5" s="5">
        <v>31687115</v>
      </c>
      <c r="G5" s="5">
        <v>15090778</v>
      </c>
      <c r="H5" s="5">
        <v>32971032</v>
      </c>
      <c r="I5" s="5">
        <v>41447061</v>
      </c>
      <c r="J5" s="5">
        <v>6432258</v>
      </c>
      <c r="K5" s="5">
        <v>8167298</v>
      </c>
      <c r="L5" s="5">
        <v>15844653</v>
      </c>
      <c r="M5" s="5">
        <v>9334881</v>
      </c>
      <c r="N5" s="5">
        <v>40022616</v>
      </c>
      <c r="O5" s="5">
        <v>2.3428676128387451</v>
      </c>
      <c r="P5" s="5">
        <v>2.1276183128356934</v>
      </c>
      <c r="Q5" s="5">
        <v>3.6716945171356201</v>
      </c>
      <c r="R5" s="5">
        <v>2022</v>
      </c>
    </row>
    <row r="6" spans="1:18" x14ac:dyDescent="0.25">
      <c r="A6" s="5">
        <v>25459024</v>
      </c>
      <c r="B6" s="5">
        <v>22452427</v>
      </c>
      <c r="C6" s="5">
        <v>3006597</v>
      </c>
      <c r="D6" s="5">
        <v>29905439</v>
      </c>
      <c r="E6" s="5">
        <v>7098422</v>
      </c>
      <c r="F6" s="5">
        <v>39288432</v>
      </c>
      <c r="G6" s="5">
        <v>15092685</v>
      </c>
      <c r="H6" s="5">
        <v>30649198</v>
      </c>
      <c r="I6" s="5">
        <v>41471971</v>
      </c>
      <c r="J6" s="5">
        <v>5798186</v>
      </c>
      <c r="K6" s="5">
        <v>5931762</v>
      </c>
      <c r="L6" s="5">
        <v>12616348</v>
      </c>
      <c r="M6" s="5">
        <v>6804928</v>
      </c>
      <c r="N6" s="5">
        <v>32557446</v>
      </c>
      <c r="O6" s="5">
        <v>2.2568416595458984</v>
      </c>
      <c r="P6" s="5">
        <v>2.07248854637146</v>
      </c>
      <c r="Q6" s="5">
        <v>3.6335389614105225</v>
      </c>
      <c r="R6" s="5">
        <v>2024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0</v>
      </c>
    </row>
    <row r="2" spans="1:15" x14ac:dyDescent="0.25">
      <c r="A2" s="5">
        <v>0</v>
      </c>
      <c r="B2" s="5">
        <v>0</v>
      </c>
      <c r="C2" s="5">
        <v>0</v>
      </c>
      <c r="D2" s="5">
        <v>0.76799255609512329</v>
      </c>
      <c r="E2" s="5">
        <v>4.5775096863508224E-2</v>
      </c>
      <c r="F2" s="5">
        <v>0.18623232841491699</v>
      </c>
      <c r="G2" s="5">
        <v>0.23478375375270844</v>
      </c>
      <c r="H2" s="5">
        <v>0.13256917893886566</v>
      </c>
      <c r="I2" s="5">
        <v>0.58704769611358643</v>
      </c>
      <c r="J2" s="5">
        <v>0.1074497252702713</v>
      </c>
      <c r="K2" s="5">
        <v>0.3423621654510498</v>
      </c>
      <c r="L2" s="5">
        <v>0.19009414315223694</v>
      </c>
      <c r="M2" s="5">
        <v>3.5006487742066383E-3</v>
      </c>
      <c r="N2" s="5">
        <v>4.5775096863508224E-2</v>
      </c>
      <c r="O2" s="5">
        <v>2016</v>
      </c>
    </row>
    <row r="3" spans="1:15" x14ac:dyDescent="0.25">
      <c r="A3" s="5">
        <v>0</v>
      </c>
      <c r="B3" s="5">
        <v>0</v>
      </c>
      <c r="C3" s="5">
        <v>0</v>
      </c>
      <c r="D3" s="5">
        <v>0.76683235168457031</v>
      </c>
      <c r="E3" s="5">
        <v>4.3970178812742233E-2</v>
      </c>
      <c r="F3" s="5">
        <v>0.18919748067855835</v>
      </c>
      <c r="G3" s="5">
        <v>0.24995869398117065</v>
      </c>
      <c r="H3" s="5">
        <v>0.13880716264247894</v>
      </c>
      <c r="I3" s="5">
        <v>0.57409536838531494</v>
      </c>
      <c r="J3" s="5">
        <v>8.7310902774333954E-2</v>
      </c>
      <c r="K3" s="5">
        <v>0.32448631525039673</v>
      </c>
      <c r="L3" s="5">
        <v>0.19166089594364166</v>
      </c>
      <c r="M3" s="5">
        <v>5.0117815844714642E-3</v>
      </c>
      <c r="N3" s="5">
        <v>4.3970178812742233E-2</v>
      </c>
      <c r="O3" s="5">
        <v>2018</v>
      </c>
    </row>
    <row r="4" spans="1:15" x14ac:dyDescent="0.25">
      <c r="A4" s="5">
        <v>0</v>
      </c>
      <c r="B4" s="5">
        <v>0</v>
      </c>
      <c r="C4" s="5">
        <v>0</v>
      </c>
      <c r="D4" s="5">
        <v>0.74850296974182129</v>
      </c>
      <c r="E4" s="5">
        <v>4.906000941991806E-2</v>
      </c>
      <c r="F4" s="5">
        <v>0.20243699848651886</v>
      </c>
      <c r="G4" s="5">
        <v>0.26039820909500122</v>
      </c>
      <c r="H4" s="5">
        <v>0.25489291548728943</v>
      </c>
      <c r="I4" s="5">
        <v>0.54056274890899658</v>
      </c>
      <c r="J4" s="5">
        <v>8.3422861993312836E-2</v>
      </c>
      <c r="K4" s="5">
        <v>0.31882348656654358</v>
      </c>
      <c r="L4" s="5">
        <v>0.18057313561439514</v>
      </c>
      <c r="M4" s="5">
        <v>5.9917536564171314E-3</v>
      </c>
      <c r="N4" s="5">
        <v>4.906000941991806E-2</v>
      </c>
      <c r="O4" s="5">
        <v>2020</v>
      </c>
    </row>
    <row r="5" spans="1:15" x14ac:dyDescent="0.25">
      <c r="A5" s="5">
        <v>0</v>
      </c>
      <c r="B5" s="5">
        <v>0</v>
      </c>
      <c r="C5" s="5">
        <v>0</v>
      </c>
      <c r="D5" s="5">
        <v>0.76921522617340088</v>
      </c>
      <c r="E5" s="5">
        <v>3.4738264977931976E-2</v>
      </c>
      <c r="F5" s="5">
        <v>0.19604651629924774</v>
      </c>
      <c r="G5" s="5">
        <v>0.26847797632217407</v>
      </c>
      <c r="H5" s="5">
        <v>0.4381335973739624</v>
      </c>
      <c r="I5" s="5">
        <v>0.57530730962753296</v>
      </c>
      <c r="J5" s="5">
        <v>8.744417130947113E-2</v>
      </c>
      <c r="K5" s="5">
        <v>0.31904679536819458</v>
      </c>
      <c r="L5" s="5">
        <v>0.16008648276329041</v>
      </c>
      <c r="M5" s="5">
        <v>3.9134621620178223E-3</v>
      </c>
      <c r="N5" s="5">
        <v>3.4738264977931976E-2</v>
      </c>
      <c r="O5" s="5">
        <v>2022</v>
      </c>
    </row>
    <row r="6" spans="1:15" x14ac:dyDescent="0.25">
      <c r="A6" s="5">
        <v>0</v>
      </c>
      <c r="B6" s="5">
        <v>0</v>
      </c>
      <c r="C6" s="5">
        <v>0</v>
      </c>
      <c r="D6" s="5">
        <v>0.77495968341827393</v>
      </c>
      <c r="E6" s="5">
        <v>2.9794059693813324E-2</v>
      </c>
      <c r="F6" s="5">
        <v>0.19524627923965454</v>
      </c>
      <c r="G6" s="5">
        <v>0.27274927496910095</v>
      </c>
      <c r="H6" s="5">
        <v>0.40575036406517029</v>
      </c>
      <c r="I6" s="5">
        <v>0.59492415189743042</v>
      </c>
      <c r="J6" s="5">
        <v>8.3394154906272888E-2</v>
      </c>
      <c r="K6" s="5">
        <v>0.28883403539657593</v>
      </c>
      <c r="L6" s="5">
        <v>0.15159395337104797</v>
      </c>
      <c r="M6" s="5">
        <v>3.3992242533713579E-3</v>
      </c>
      <c r="N6" s="5">
        <v>2.9794059693813324E-2</v>
      </c>
      <c r="O6" s="5">
        <v>2024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6"/>
  <sheetViews>
    <sheetView workbookViewId="0"/>
  </sheetViews>
  <sheetFormatPr defaultColWidth="9.140625" defaultRowHeight="15" x14ac:dyDescent="0.25"/>
  <cols>
    <col min="1" max="16384" width="9.140625" style="4"/>
  </cols>
  <sheetData>
    <row r="1" spans="1:18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17</v>
      </c>
      <c r="P1" s="4" t="s">
        <v>16</v>
      </c>
      <c r="Q1" s="4" t="s">
        <v>15</v>
      </c>
      <c r="R1" s="4" t="s">
        <v>0</v>
      </c>
    </row>
    <row r="2" spans="1:18" x14ac:dyDescent="0.25">
      <c r="A2" s="5">
        <v>0</v>
      </c>
      <c r="B2" s="5">
        <v>0</v>
      </c>
      <c r="C2" s="5">
        <v>0</v>
      </c>
      <c r="D2" s="5">
        <v>8444159</v>
      </c>
      <c r="E2" s="5">
        <v>503302</v>
      </c>
      <c r="F2" s="5">
        <v>2047644</v>
      </c>
      <c r="G2" s="5">
        <v>2581472</v>
      </c>
      <c r="H2" s="5">
        <v>1457612</v>
      </c>
      <c r="I2" s="5">
        <v>6454651</v>
      </c>
      <c r="J2" s="5">
        <v>1181421</v>
      </c>
      <c r="K2" s="5">
        <v>3764308</v>
      </c>
      <c r="L2" s="5">
        <v>2090105</v>
      </c>
      <c r="M2" s="5">
        <v>38490</v>
      </c>
      <c r="N2" s="5">
        <v>503302</v>
      </c>
      <c r="O2" s="5"/>
      <c r="P2" s="5"/>
      <c r="Q2" s="5"/>
      <c r="R2" s="5">
        <v>2016</v>
      </c>
    </row>
    <row r="3" spans="1:18" x14ac:dyDescent="0.25">
      <c r="A3" s="5">
        <v>0</v>
      </c>
      <c r="B3" s="5">
        <v>0</v>
      </c>
      <c r="C3" s="5">
        <v>0</v>
      </c>
      <c r="D3" s="5">
        <v>9795899</v>
      </c>
      <c r="E3" s="5">
        <v>561697</v>
      </c>
      <c r="F3" s="5">
        <v>2416903</v>
      </c>
      <c r="G3" s="5">
        <v>3193097</v>
      </c>
      <c r="H3" s="5">
        <v>1773192</v>
      </c>
      <c r="I3" s="5">
        <v>7333781</v>
      </c>
      <c r="J3" s="5">
        <v>1115353</v>
      </c>
      <c r="K3" s="5">
        <v>4145150</v>
      </c>
      <c r="L3" s="5">
        <v>2448372</v>
      </c>
      <c r="M3" s="5">
        <v>64023</v>
      </c>
      <c r="N3" s="5">
        <v>561697</v>
      </c>
      <c r="O3" s="5"/>
      <c r="P3" s="5"/>
      <c r="Q3" s="5"/>
      <c r="R3" s="5">
        <v>2018</v>
      </c>
    </row>
    <row r="4" spans="1:18" x14ac:dyDescent="0.25">
      <c r="A4" s="5">
        <v>0</v>
      </c>
      <c r="B4" s="5">
        <v>0</v>
      </c>
      <c r="C4" s="5">
        <v>0</v>
      </c>
      <c r="D4" s="5">
        <v>9461482</v>
      </c>
      <c r="E4" s="5">
        <v>620145</v>
      </c>
      <c r="F4" s="5">
        <v>2558913</v>
      </c>
      <c r="G4" s="5">
        <v>3291574</v>
      </c>
      <c r="H4" s="5">
        <v>3221984</v>
      </c>
      <c r="I4" s="5">
        <v>6833005</v>
      </c>
      <c r="J4" s="5">
        <v>1054510</v>
      </c>
      <c r="K4" s="5">
        <v>4030101</v>
      </c>
      <c r="L4" s="5">
        <v>2282542</v>
      </c>
      <c r="M4" s="5">
        <v>75739</v>
      </c>
      <c r="N4" s="5">
        <v>620145</v>
      </c>
      <c r="O4" s="5"/>
      <c r="P4" s="5"/>
      <c r="Q4" s="5"/>
      <c r="R4" s="5">
        <v>2020</v>
      </c>
    </row>
    <row r="5" spans="1:18" x14ac:dyDescent="0.25">
      <c r="A5" s="5">
        <v>0</v>
      </c>
      <c r="B5" s="5">
        <v>0</v>
      </c>
      <c r="C5" s="5">
        <v>0</v>
      </c>
      <c r="D5" s="5">
        <v>12498025</v>
      </c>
      <c r="E5" s="5">
        <v>564419</v>
      </c>
      <c r="F5" s="5">
        <v>3185317</v>
      </c>
      <c r="G5" s="5">
        <v>4362166</v>
      </c>
      <c r="H5" s="5">
        <v>7118690</v>
      </c>
      <c r="I5" s="5">
        <v>9347456</v>
      </c>
      <c r="J5" s="5">
        <v>1420772</v>
      </c>
      <c r="K5" s="5">
        <v>5183796</v>
      </c>
      <c r="L5" s="5">
        <v>2601047</v>
      </c>
      <c r="M5" s="5">
        <v>63585</v>
      </c>
      <c r="N5" s="5">
        <v>564419</v>
      </c>
      <c r="O5" s="5"/>
      <c r="P5" s="5"/>
      <c r="Q5" s="5"/>
      <c r="R5" s="5">
        <v>2022</v>
      </c>
    </row>
    <row r="6" spans="1:18" x14ac:dyDescent="0.25">
      <c r="A6" s="5">
        <v>0</v>
      </c>
      <c r="B6" s="5">
        <v>0</v>
      </c>
      <c r="C6" s="5">
        <v>0</v>
      </c>
      <c r="D6" s="5">
        <v>11960584</v>
      </c>
      <c r="E6" s="5">
        <v>459836</v>
      </c>
      <c r="F6" s="5">
        <v>3013395</v>
      </c>
      <c r="G6" s="5">
        <v>4209562</v>
      </c>
      <c r="H6" s="5">
        <v>6262276</v>
      </c>
      <c r="I6" s="5">
        <v>9181949</v>
      </c>
      <c r="J6" s="5">
        <v>1287090</v>
      </c>
      <c r="K6" s="5">
        <v>4457811</v>
      </c>
      <c r="L6" s="5">
        <v>2339673</v>
      </c>
      <c r="M6" s="5">
        <v>52463</v>
      </c>
      <c r="N6" s="5">
        <v>459836</v>
      </c>
      <c r="O6" s="5"/>
      <c r="P6" s="5"/>
      <c r="Q6" s="5"/>
      <c r="R6" s="5">
        <v>2024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0</v>
      </c>
    </row>
    <row r="2" spans="1:15" x14ac:dyDescent="0.25">
      <c r="A2" s="5">
        <v>0</v>
      </c>
      <c r="B2" s="5">
        <v>0</v>
      </c>
      <c r="C2" s="5">
        <v>0</v>
      </c>
      <c r="D2" s="5">
        <v>0.38317364454269409</v>
      </c>
      <c r="E2" s="5">
        <v>0.14969123899936676</v>
      </c>
      <c r="F2" s="5">
        <v>0.46713513135910034</v>
      </c>
      <c r="G2" s="5">
        <v>8.2796841859817505E-2</v>
      </c>
      <c r="H2" s="5">
        <v>0.12425677478313446</v>
      </c>
      <c r="I2" s="5">
        <v>0.26103207468986511</v>
      </c>
      <c r="J2" s="5">
        <v>2.9568439349532127E-2</v>
      </c>
      <c r="K2" s="5">
        <v>2.9656892642378807E-2</v>
      </c>
      <c r="L2" s="5">
        <v>9.9635228514671326E-2</v>
      </c>
      <c r="M2" s="5">
        <v>1.3480483554303646E-2</v>
      </c>
      <c r="N2" s="5">
        <v>0.14969123899936676</v>
      </c>
      <c r="O2" s="5">
        <v>2016</v>
      </c>
    </row>
    <row r="3" spans="1:15" x14ac:dyDescent="0.25">
      <c r="A3" s="5">
        <v>0</v>
      </c>
      <c r="B3" s="5">
        <v>0</v>
      </c>
      <c r="C3" s="5">
        <v>0</v>
      </c>
      <c r="D3" s="5">
        <v>0.38771545886993408</v>
      </c>
      <c r="E3" s="5">
        <v>0.15749640762805939</v>
      </c>
      <c r="F3" s="5">
        <v>0.45478811860084534</v>
      </c>
      <c r="G3" s="5">
        <v>8.3459623157978058E-2</v>
      </c>
      <c r="H3" s="5">
        <v>0.13019745051860809</v>
      </c>
      <c r="I3" s="5">
        <v>0.26733359694480896</v>
      </c>
      <c r="J3" s="5">
        <v>3.0550811439752579E-2</v>
      </c>
      <c r="K3" s="5">
        <v>3.2887455075979233E-2</v>
      </c>
      <c r="L3" s="5">
        <v>0.10011009126901627</v>
      </c>
      <c r="M3" s="5">
        <v>1.3704415410757065E-2</v>
      </c>
      <c r="N3" s="5">
        <v>0.15749640762805939</v>
      </c>
      <c r="O3" s="5">
        <v>2018</v>
      </c>
    </row>
    <row r="4" spans="1:15" x14ac:dyDescent="0.25">
      <c r="A4" s="5">
        <v>0</v>
      </c>
      <c r="B4" s="5">
        <v>0</v>
      </c>
      <c r="C4" s="5">
        <v>0</v>
      </c>
      <c r="D4" s="5">
        <v>0.35211050510406494</v>
      </c>
      <c r="E4" s="5">
        <v>0.18156282603740692</v>
      </c>
      <c r="F4" s="5">
        <v>0.46632665395736694</v>
      </c>
      <c r="G4" s="5">
        <v>8.5511423647403717E-2</v>
      </c>
      <c r="H4" s="5">
        <v>0.15925976634025574</v>
      </c>
      <c r="I4" s="5">
        <v>0.23510672152042389</v>
      </c>
      <c r="J4" s="5">
        <v>2.2529724985361099E-2</v>
      </c>
      <c r="K4" s="5">
        <v>2.7028501033782959E-2</v>
      </c>
      <c r="L4" s="5">
        <v>8.9791581034660339E-2</v>
      </c>
      <c r="M4" s="5">
        <v>2.0170323550701141E-2</v>
      </c>
      <c r="N4" s="5">
        <v>0.18156282603740692</v>
      </c>
      <c r="O4" s="5">
        <v>2020</v>
      </c>
    </row>
    <row r="5" spans="1:15" x14ac:dyDescent="0.25">
      <c r="A5" s="5">
        <v>0</v>
      </c>
      <c r="B5" s="5">
        <v>0</v>
      </c>
      <c r="C5" s="5">
        <v>0</v>
      </c>
      <c r="D5" s="5">
        <v>0.38601031899452209</v>
      </c>
      <c r="E5" s="5">
        <v>0.13268144428730011</v>
      </c>
      <c r="F5" s="5">
        <v>0.48130825161933899</v>
      </c>
      <c r="G5" s="5">
        <v>9.5756769180297852E-2</v>
      </c>
      <c r="H5" s="5">
        <v>0.21032561361789703</v>
      </c>
      <c r="I5" s="5">
        <v>0.25733613967895508</v>
      </c>
      <c r="J5" s="5">
        <v>2.5171615183353424E-2</v>
      </c>
      <c r="K5" s="5">
        <v>3.4581463783979416E-2</v>
      </c>
      <c r="L5" s="5">
        <v>8.542381227016449E-2</v>
      </c>
      <c r="M5" s="5">
        <v>1.066178921610117E-2</v>
      </c>
      <c r="N5" s="5">
        <v>0.13268144428730011</v>
      </c>
      <c r="O5" s="5">
        <v>2022</v>
      </c>
    </row>
    <row r="6" spans="1:15" x14ac:dyDescent="0.25">
      <c r="A6" s="5">
        <v>0</v>
      </c>
      <c r="B6" s="5">
        <v>0</v>
      </c>
      <c r="C6" s="5">
        <v>0</v>
      </c>
      <c r="D6" s="5">
        <v>0.39198505878448486</v>
      </c>
      <c r="E6" s="5">
        <v>9.3042448163032532E-2</v>
      </c>
      <c r="F6" s="5">
        <v>0.5149725079536438</v>
      </c>
      <c r="G6" s="5">
        <v>0.10479539632797241</v>
      </c>
      <c r="H6" s="5">
        <v>0.204881951212883</v>
      </c>
      <c r="I6" s="5">
        <v>0.27257493138313293</v>
      </c>
      <c r="J6" s="5">
        <v>2.6895599439740181E-2</v>
      </c>
      <c r="K6" s="5">
        <v>2.6401238515973091E-2</v>
      </c>
      <c r="L6" s="5">
        <v>7.360723614692688E-2</v>
      </c>
      <c r="M6" s="5">
        <v>7.5861136429011822E-3</v>
      </c>
      <c r="N6" s="5">
        <v>9.3042448163032532E-2</v>
      </c>
      <c r="O6" s="5">
        <v>2024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6"/>
  <sheetViews>
    <sheetView workbookViewId="0"/>
  </sheetViews>
  <sheetFormatPr defaultColWidth="9.140625" defaultRowHeight="15" x14ac:dyDescent="0.25"/>
  <cols>
    <col min="1" max="16384" width="9.140625" style="4"/>
  </cols>
  <sheetData>
    <row r="1" spans="1:18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17</v>
      </c>
      <c r="P1" s="4" t="s">
        <v>16</v>
      </c>
      <c r="Q1" s="4" t="s">
        <v>15</v>
      </c>
      <c r="R1" s="4" t="s">
        <v>0</v>
      </c>
    </row>
    <row r="2" spans="1:18" x14ac:dyDescent="0.25">
      <c r="A2" s="5">
        <v>0</v>
      </c>
      <c r="B2" s="5">
        <v>0</v>
      </c>
      <c r="C2" s="5">
        <v>0</v>
      </c>
      <c r="D2" s="5">
        <v>22062364</v>
      </c>
      <c r="E2" s="5">
        <v>8618919</v>
      </c>
      <c r="F2" s="5">
        <v>26896697</v>
      </c>
      <c r="G2" s="5">
        <v>4767275</v>
      </c>
      <c r="H2" s="5">
        <v>7154454</v>
      </c>
      <c r="I2" s="5">
        <v>15029699</v>
      </c>
      <c r="J2" s="5">
        <v>1702491</v>
      </c>
      <c r="K2" s="5">
        <v>1707584</v>
      </c>
      <c r="L2" s="5">
        <v>5736795</v>
      </c>
      <c r="M2" s="5">
        <v>776179</v>
      </c>
      <c r="N2" s="5">
        <v>8618919</v>
      </c>
      <c r="O2" s="5"/>
      <c r="P2" s="5"/>
      <c r="Q2" s="5"/>
      <c r="R2" s="5">
        <v>2016</v>
      </c>
    </row>
    <row r="3" spans="1:18" x14ac:dyDescent="0.25">
      <c r="A3" s="5">
        <v>0</v>
      </c>
      <c r="B3" s="5">
        <v>0</v>
      </c>
      <c r="C3" s="5">
        <v>0</v>
      </c>
      <c r="D3" s="5">
        <v>22937920</v>
      </c>
      <c r="E3" s="5">
        <v>9317761</v>
      </c>
      <c r="F3" s="5">
        <v>26906055</v>
      </c>
      <c r="G3" s="5">
        <v>4937616</v>
      </c>
      <c r="H3" s="5">
        <v>7702707</v>
      </c>
      <c r="I3" s="5">
        <v>15815920</v>
      </c>
      <c r="J3" s="5">
        <v>1807439</v>
      </c>
      <c r="K3" s="5">
        <v>1945679</v>
      </c>
      <c r="L3" s="5">
        <v>5922687</v>
      </c>
      <c r="M3" s="5">
        <v>810777</v>
      </c>
      <c r="N3" s="5">
        <v>9317761</v>
      </c>
      <c r="O3" s="5"/>
      <c r="P3" s="5"/>
      <c r="Q3" s="5"/>
      <c r="R3" s="5">
        <v>2018</v>
      </c>
    </row>
    <row r="4" spans="1:18" x14ac:dyDescent="0.25">
      <c r="A4" s="5">
        <v>0</v>
      </c>
      <c r="B4" s="5">
        <v>0</v>
      </c>
      <c r="C4" s="5">
        <v>0</v>
      </c>
      <c r="D4" s="5">
        <v>20579962</v>
      </c>
      <c r="E4" s="5">
        <v>10611885</v>
      </c>
      <c r="F4" s="5">
        <v>27255606</v>
      </c>
      <c r="G4" s="5">
        <v>4997925</v>
      </c>
      <c r="H4" s="5">
        <v>9308328</v>
      </c>
      <c r="I4" s="5">
        <v>13741389</v>
      </c>
      <c r="J4" s="5">
        <v>1316805</v>
      </c>
      <c r="K4" s="5">
        <v>1579747</v>
      </c>
      <c r="L4" s="5">
        <v>5248089</v>
      </c>
      <c r="M4" s="5">
        <v>1178904</v>
      </c>
      <c r="N4" s="5">
        <v>10611885</v>
      </c>
      <c r="O4" s="5"/>
      <c r="P4" s="5"/>
      <c r="Q4" s="5"/>
      <c r="R4" s="5">
        <v>2020</v>
      </c>
    </row>
    <row r="5" spans="1:18" x14ac:dyDescent="0.25">
      <c r="A5" s="5">
        <v>0</v>
      </c>
      <c r="B5" s="5">
        <v>0</v>
      </c>
      <c r="C5" s="5">
        <v>0</v>
      </c>
      <c r="D5" s="5">
        <v>25413139</v>
      </c>
      <c r="E5" s="5">
        <v>8735134</v>
      </c>
      <c r="F5" s="5">
        <v>31687115</v>
      </c>
      <c r="G5" s="5">
        <v>6304184</v>
      </c>
      <c r="H5" s="5">
        <v>13846868</v>
      </c>
      <c r="I5" s="5">
        <v>16941825</v>
      </c>
      <c r="J5" s="5">
        <v>1657183</v>
      </c>
      <c r="K5" s="5">
        <v>2276684</v>
      </c>
      <c r="L5" s="5">
        <v>5623910</v>
      </c>
      <c r="M5" s="5">
        <v>701923</v>
      </c>
      <c r="N5" s="5">
        <v>8735134</v>
      </c>
      <c r="O5" s="5"/>
      <c r="P5" s="5"/>
      <c r="Q5" s="5"/>
      <c r="R5" s="5">
        <v>2022</v>
      </c>
    </row>
    <row r="6" spans="1:18" x14ac:dyDescent="0.25">
      <c r="A6" s="5">
        <v>0</v>
      </c>
      <c r="B6" s="5">
        <v>0</v>
      </c>
      <c r="C6" s="5">
        <v>0</v>
      </c>
      <c r="D6" s="5">
        <v>29905439</v>
      </c>
      <c r="E6" s="5">
        <v>7098422</v>
      </c>
      <c r="F6" s="5">
        <v>39288432</v>
      </c>
      <c r="G6" s="5">
        <v>7995081</v>
      </c>
      <c r="H6" s="5">
        <v>15630914</v>
      </c>
      <c r="I6" s="5">
        <v>20795366</v>
      </c>
      <c r="J6" s="5">
        <v>2051927</v>
      </c>
      <c r="K6" s="5">
        <v>2014211</v>
      </c>
      <c r="L6" s="5">
        <v>5615665</v>
      </c>
      <c r="M6" s="5">
        <v>578762</v>
      </c>
      <c r="N6" s="5">
        <v>7098422</v>
      </c>
      <c r="O6" s="5"/>
      <c r="P6" s="5"/>
      <c r="Q6" s="5"/>
      <c r="R6" s="5">
        <v>2024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4"/>
  <sheetViews>
    <sheetView workbookViewId="0">
      <selection activeCell="H18" sqref="H18:H28"/>
    </sheetView>
  </sheetViews>
  <sheetFormatPr defaultColWidth="11.42578125" defaultRowHeight="15" x14ac:dyDescent="0.25"/>
  <cols>
    <col min="1" max="1" width="15.5703125" customWidth="1"/>
    <col min="2" max="2" width="58.5703125" customWidth="1"/>
  </cols>
  <sheetData>
    <row r="1" spans="1:2" ht="15.75" x14ac:dyDescent="0.25">
      <c r="A1" s="29" t="s">
        <v>54</v>
      </c>
    </row>
    <row r="3" spans="1:2" x14ac:dyDescent="0.25">
      <c r="A3" s="30" t="s">
        <v>55</v>
      </c>
    </row>
    <row r="4" spans="1:2" x14ac:dyDescent="0.25">
      <c r="A4" s="31" t="s">
        <v>56</v>
      </c>
    </row>
    <row r="5" spans="1:2" x14ac:dyDescent="0.25">
      <c r="A5" s="32" t="s">
        <v>57</v>
      </c>
    </row>
    <row r="9" spans="1:2" ht="51" x14ac:dyDescent="0.25">
      <c r="A9" s="33" t="s">
        <v>58</v>
      </c>
      <c r="B9" s="33" t="s">
        <v>59</v>
      </c>
    </row>
    <row r="10" spans="1:2" ht="25.5" x14ac:dyDescent="0.25">
      <c r="A10" s="33" t="s">
        <v>60</v>
      </c>
      <c r="B10" s="33" t="s">
        <v>61</v>
      </c>
    </row>
    <row r="11" spans="1:2" x14ac:dyDescent="0.25">
      <c r="A11" s="33" t="s">
        <v>62</v>
      </c>
      <c r="B11" s="33" t="s">
        <v>63</v>
      </c>
    </row>
    <row r="12" spans="1:2" x14ac:dyDescent="0.25">
      <c r="A12" s="33" t="s">
        <v>64</v>
      </c>
      <c r="B12" s="33" t="s">
        <v>65</v>
      </c>
    </row>
    <row r="13" spans="1:2" x14ac:dyDescent="0.25">
      <c r="A13" s="33" t="s">
        <v>66</v>
      </c>
      <c r="B13" s="33" t="s">
        <v>67</v>
      </c>
    </row>
    <row r="14" spans="1:2" x14ac:dyDescent="0.25">
      <c r="A14" s="33" t="s">
        <v>68</v>
      </c>
      <c r="B14" s="33" t="s">
        <v>69</v>
      </c>
    </row>
    <row r="15" spans="1:2" ht="25.5" x14ac:dyDescent="0.25">
      <c r="A15" s="33" t="s">
        <v>70</v>
      </c>
      <c r="B15" s="33" t="s">
        <v>71</v>
      </c>
    </row>
    <row r="16" spans="1:2" ht="25.5" x14ac:dyDescent="0.25">
      <c r="A16" s="33" t="s">
        <v>72</v>
      </c>
      <c r="B16" s="33" t="s">
        <v>65</v>
      </c>
    </row>
    <row r="17" spans="1:8" x14ac:dyDescent="0.25">
      <c r="A17" s="33" t="s">
        <v>73</v>
      </c>
      <c r="B17">
        <v>865586</v>
      </c>
      <c r="G17" t="s">
        <v>201</v>
      </c>
      <c r="H17" t="s">
        <v>202</v>
      </c>
    </row>
    <row r="18" spans="1:8" x14ac:dyDescent="0.25">
      <c r="A18" s="33" t="s">
        <v>74</v>
      </c>
      <c r="B18">
        <v>87.110102770598999</v>
      </c>
      <c r="C18">
        <f>YEAR(A18)</f>
        <v>2015</v>
      </c>
      <c r="F18">
        <v>2015</v>
      </c>
      <c r="G18">
        <f>AVERAGEIFS(B:B,C:C,F18)</f>
        <v>87.654569084680588</v>
      </c>
      <c r="H18">
        <f>G18/$G$28</f>
        <v>0.62799638460868745</v>
      </c>
    </row>
    <row r="19" spans="1:8" x14ac:dyDescent="0.25">
      <c r="A19" s="33" t="s">
        <v>75</v>
      </c>
      <c r="B19">
        <v>87.275377126028999</v>
      </c>
      <c r="C19">
        <f t="shared" ref="C19:C82" si="0">YEAR(A19)</f>
        <v>2015</v>
      </c>
      <c r="F19">
        <v>2016</v>
      </c>
      <c r="G19">
        <f t="shared" ref="G19:G28" si="1">AVERAGEIFS(B:B,C:C,F19)</f>
        <v>90.127924855259835</v>
      </c>
      <c r="H19">
        <f t="shared" ref="H19:H28" si="2">G19/$G$28</f>
        <v>0.64571660727356917</v>
      </c>
    </row>
    <row r="20" spans="1:8" x14ac:dyDescent="0.25">
      <c r="A20" s="33" t="s">
        <v>76</v>
      </c>
      <c r="B20">
        <v>87.630716990203993</v>
      </c>
      <c r="C20">
        <f t="shared" si="0"/>
        <v>2015</v>
      </c>
      <c r="F20">
        <v>2017</v>
      </c>
      <c r="G20">
        <f t="shared" si="1"/>
        <v>95.572963619608501</v>
      </c>
      <c r="H20">
        <f t="shared" si="2"/>
        <v>0.68472729084400197</v>
      </c>
    </row>
    <row r="21" spans="1:8" x14ac:dyDescent="0.25">
      <c r="A21" s="33" t="s">
        <v>77</v>
      </c>
      <c r="B21">
        <v>87.403840375022995</v>
      </c>
      <c r="C21">
        <f t="shared" si="0"/>
        <v>2015</v>
      </c>
      <c r="F21">
        <v>2018</v>
      </c>
      <c r="G21">
        <f t="shared" si="1"/>
        <v>100.25541853476784</v>
      </c>
      <c r="H21">
        <f t="shared" si="2"/>
        <v>0.71827448397403093</v>
      </c>
    </row>
    <row r="22" spans="1:8" x14ac:dyDescent="0.25">
      <c r="A22" s="33" t="s">
        <v>78</v>
      </c>
      <c r="B22">
        <v>86.967365827272999</v>
      </c>
      <c r="C22">
        <f t="shared" si="0"/>
        <v>2015</v>
      </c>
      <c r="F22">
        <v>2019</v>
      </c>
      <c r="G22">
        <f t="shared" si="1"/>
        <v>103.90066666666667</v>
      </c>
      <c r="H22">
        <f t="shared" si="2"/>
        <v>0.74439066561451672</v>
      </c>
    </row>
    <row r="23" spans="1:8" x14ac:dyDescent="0.25">
      <c r="A23" s="33" t="s">
        <v>79</v>
      </c>
      <c r="B23">
        <v>87.113107758880005</v>
      </c>
      <c r="C23">
        <f t="shared" si="0"/>
        <v>2015</v>
      </c>
      <c r="F23">
        <v>2020</v>
      </c>
      <c r="G23">
        <f t="shared" si="1"/>
        <v>107.42999999999999</v>
      </c>
      <c r="H23">
        <f t="shared" si="2"/>
        <v>0.76967638199595312</v>
      </c>
    </row>
    <row r="24" spans="1:8" x14ac:dyDescent="0.25">
      <c r="A24" s="33" t="s">
        <v>80</v>
      </c>
      <c r="B24">
        <v>87.240819760803006</v>
      </c>
      <c r="C24">
        <f t="shared" si="0"/>
        <v>2015</v>
      </c>
      <c r="F24">
        <v>2021</v>
      </c>
      <c r="G24">
        <f t="shared" si="1"/>
        <v>113.54191666666667</v>
      </c>
      <c r="H24">
        <f t="shared" si="2"/>
        <v>0.8134648759646842</v>
      </c>
    </row>
    <row r="25" spans="1:8" x14ac:dyDescent="0.25">
      <c r="A25" s="33" t="s">
        <v>81</v>
      </c>
      <c r="B25">
        <v>87.424875292986002</v>
      </c>
      <c r="C25">
        <f t="shared" si="0"/>
        <v>2015</v>
      </c>
      <c r="F25">
        <v>2022</v>
      </c>
      <c r="G25">
        <f t="shared" si="1"/>
        <v>122.50750000000001</v>
      </c>
      <c r="H25">
        <f t="shared" si="2"/>
        <v>0.87769830929320714</v>
      </c>
    </row>
    <row r="26" spans="1:8" x14ac:dyDescent="0.25">
      <c r="A26" s="33" t="s">
        <v>82</v>
      </c>
      <c r="B26">
        <v>87.752419015566005</v>
      </c>
      <c r="C26">
        <f t="shared" si="0"/>
        <v>2015</v>
      </c>
      <c r="F26">
        <v>2023</v>
      </c>
      <c r="G26">
        <f t="shared" si="1"/>
        <v>129.27966666666666</v>
      </c>
      <c r="H26">
        <f t="shared" si="2"/>
        <v>0.92621712841518034</v>
      </c>
    </row>
    <row r="27" spans="1:8" x14ac:dyDescent="0.25">
      <c r="A27" s="33" t="s">
        <v>83</v>
      </c>
      <c r="B27">
        <v>88.203918504718004</v>
      </c>
      <c r="C27">
        <f t="shared" si="0"/>
        <v>2015</v>
      </c>
      <c r="F27">
        <v>2024</v>
      </c>
      <c r="G27">
        <f t="shared" si="1"/>
        <v>135.38458333333332</v>
      </c>
      <c r="H27">
        <f t="shared" si="2"/>
        <v>0.96995547126528547</v>
      </c>
    </row>
    <row r="28" spans="1:8" x14ac:dyDescent="0.25">
      <c r="A28" s="33" t="s">
        <v>84</v>
      </c>
      <c r="B28">
        <v>88.685467876675006</v>
      </c>
      <c r="C28">
        <f t="shared" si="0"/>
        <v>2015</v>
      </c>
      <c r="F28">
        <v>2025</v>
      </c>
      <c r="G28">
        <f t="shared" si="1"/>
        <v>139.57814285714284</v>
      </c>
      <c r="H28">
        <f t="shared" si="2"/>
        <v>1</v>
      </c>
    </row>
    <row r="29" spans="1:8" x14ac:dyDescent="0.25">
      <c r="A29" s="33" t="s">
        <v>85</v>
      </c>
      <c r="B29">
        <v>89.046817717411002</v>
      </c>
      <c r="C29">
        <f t="shared" si="0"/>
        <v>2015</v>
      </c>
    </row>
    <row r="30" spans="1:8" x14ac:dyDescent="0.25">
      <c r="A30" s="33" t="s">
        <v>86</v>
      </c>
      <c r="B30">
        <v>89.386381393112998</v>
      </c>
      <c r="C30">
        <f t="shared" si="0"/>
        <v>2016</v>
      </c>
    </row>
    <row r="31" spans="1:8" x14ac:dyDescent="0.25">
      <c r="A31" s="33" t="s">
        <v>87</v>
      </c>
      <c r="B31">
        <v>89.777781116653998</v>
      </c>
      <c r="C31">
        <f t="shared" si="0"/>
        <v>2016</v>
      </c>
    </row>
    <row r="32" spans="1:8" x14ac:dyDescent="0.25">
      <c r="A32" s="33" t="s">
        <v>88</v>
      </c>
      <c r="B32">
        <v>89.910000600998004</v>
      </c>
      <c r="C32">
        <f t="shared" si="0"/>
        <v>2016</v>
      </c>
    </row>
    <row r="33" spans="1:3" x14ac:dyDescent="0.25">
      <c r="A33" s="33" t="s">
        <v>89</v>
      </c>
      <c r="B33">
        <v>89.625277961416003</v>
      </c>
      <c r="C33">
        <f t="shared" si="0"/>
        <v>2016</v>
      </c>
    </row>
    <row r="34" spans="1:3" x14ac:dyDescent="0.25">
      <c r="A34" s="33" t="s">
        <v>90</v>
      </c>
      <c r="B34">
        <v>89.225614520102994</v>
      </c>
      <c r="C34">
        <f t="shared" si="0"/>
        <v>2016</v>
      </c>
    </row>
    <row r="35" spans="1:3" x14ac:dyDescent="0.25">
      <c r="A35" s="33" t="s">
        <v>91</v>
      </c>
      <c r="B35">
        <v>89.324027886291006</v>
      </c>
      <c r="C35">
        <f t="shared" si="0"/>
        <v>2016</v>
      </c>
    </row>
    <row r="36" spans="1:3" x14ac:dyDescent="0.25">
      <c r="A36" s="33" t="s">
        <v>92</v>
      </c>
      <c r="B36">
        <v>89.556914478034003</v>
      </c>
      <c r="C36">
        <f t="shared" si="0"/>
        <v>2016</v>
      </c>
    </row>
    <row r="37" spans="1:3" x14ac:dyDescent="0.25">
      <c r="A37" s="33" t="s">
        <v>93</v>
      </c>
      <c r="B37">
        <v>89.809333493598999</v>
      </c>
      <c r="C37">
        <f t="shared" si="0"/>
        <v>2016</v>
      </c>
    </row>
    <row r="38" spans="1:3" x14ac:dyDescent="0.25">
      <c r="A38" s="33" t="s">
        <v>94</v>
      </c>
      <c r="B38">
        <v>90.357743854798997</v>
      </c>
      <c r="C38">
        <f t="shared" si="0"/>
        <v>2016</v>
      </c>
    </row>
    <row r="39" spans="1:3" x14ac:dyDescent="0.25">
      <c r="A39" s="33" t="s">
        <v>95</v>
      </c>
      <c r="B39">
        <v>90.906154215998995</v>
      </c>
      <c r="C39">
        <f t="shared" si="0"/>
        <v>2016</v>
      </c>
    </row>
    <row r="40" spans="1:3" x14ac:dyDescent="0.25">
      <c r="A40" s="33" t="s">
        <v>96</v>
      </c>
      <c r="B40">
        <v>91.616833944348002</v>
      </c>
      <c r="C40">
        <f t="shared" si="0"/>
        <v>2016</v>
      </c>
    </row>
    <row r="41" spans="1:3" x14ac:dyDescent="0.25">
      <c r="A41" s="33" t="s">
        <v>97</v>
      </c>
      <c r="B41">
        <v>92.039034797764003</v>
      </c>
      <c r="C41">
        <f t="shared" si="0"/>
        <v>2016</v>
      </c>
    </row>
    <row r="42" spans="1:3" x14ac:dyDescent="0.25">
      <c r="A42" s="33" t="s">
        <v>98</v>
      </c>
      <c r="B42">
        <v>93.603882444858002</v>
      </c>
      <c r="C42">
        <f t="shared" si="0"/>
        <v>2017</v>
      </c>
    </row>
    <row r="43" spans="1:3" x14ac:dyDescent="0.25">
      <c r="A43" s="33" t="s">
        <v>99</v>
      </c>
      <c r="B43">
        <v>94.144780335356998</v>
      </c>
      <c r="C43">
        <f t="shared" si="0"/>
        <v>2017</v>
      </c>
    </row>
    <row r="44" spans="1:3" x14ac:dyDescent="0.25">
      <c r="A44" s="33" t="s">
        <v>100</v>
      </c>
      <c r="B44">
        <v>94.722489332292</v>
      </c>
      <c r="C44">
        <f t="shared" si="0"/>
        <v>2017</v>
      </c>
    </row>
    <row r="45" spans="1:3" x14ac:dyDescent="0.25">
      <c r="A45" s="33" t="s">
        <v>101</v>
      </c>
      <c r="B45">
        <v>94.838932628162993</v>
      </c>
      <c r="C45">
        <f t="shared" si="0"/>
        <v>2017</v>
      </c>
    </row>
    <row r="46" spans="1:3" x14ac:dyDescent="0.25">
      <c r="A46" s="33" t="s">
        <v>102</v>
      </c>
      <c r="B46">
        <v>94.725494320571997</v>
      </c>
      <c r="C46">
        <f t="shared" si="0"/>
        <v>2017</v>
      </c>
    </row>
    <row r="47" spans="1:3" x14ac:dyDescent="0.25">
      <c r="A47" s="33" t="s">
        <v>103</v>
      </c>
      <c r="B47">
        <v>94.963639641805003</v>
      </c>
      <c r="C47">
        <f t="shared" si="0"/>
        <v>2017</v>
      </c>
    </row>
    <row r="48" spans="1:3" x14ac:dyDescent="0.25">
      <c r="A48" s="33" t="s">
        <v>104</v>
      </c>
      <c r="B48">
        <v>95.322735741331002</v>
      </c>
      <c r="C48">
        <f t="shared" si="0"/>
        <v>2017</v>
      </c>
    </row>
    <row r="49" spans="1:3" x14ac:dyDescent="0.25">
      <c r="A49" s="33" t="s">
        <v>105</v>
      </c>
      <c r="B49">
        <v>95.793767654305995</v>
      </c>
      <c r="C49">
        <f t="shared" si="0"/>
        <v>2017</v>
      </c>
    </row>
    <row r="50" spans="1:3" x14ac:dyDescent="0.25">
      <c r="A50" s="33" t="s">
        <v>106</v>
      </c>
      <c r="B50">
        <v>96.093515235290994</v>
      </c>
      <c r="C50">
        <f t="shared" si="0"/>
        <v>2017</v>
      </c>
    </row>
    <row r="51" spans="1:3" x14ac:dyDescent="0.25">
      <c r="A51" s="33" t="s">
        <v>107</v>
      </c>
      <c r="B51">
        <v>96.698269126750006</v>
      </c>
      <c r="C51">
        <f t="shared" si="0"/>
        <v>2017</v>
      </c>
    </row>
    <row r="52" spans="1:3" x14ac:dyDescent="0.25">
      <c r="A52" s="33" t="s">
        <v>108</v>
      </c>
      <c r="B52">
        <v>97.695173988820997</v>
      </c>
      <c r="C52">
        <f t="shared" si="0"/>
        <v>2017</v>
      </c>
    </row>
    <row r="53" spans="1:3" x14ac:dyDescent="0.25">
      <c r="A53" s="33" t="s">
        <v>109</v>
      </c>
      <c r="B53">
        <v>98.272882985755999</v>
      </c>
      <c r="C53">
        <f t="shared" si="0"/>
        <v>2017</v>
      </c>
    </row>
    <row r="54" spans="1:3" x14ac:dyDescent="0.25">
      <c r="A54" s="33" t="s">
        <v>110</v>
      </c>
      <c r="B54">
        <v>98.794999699501005</v>
      </c>
      <c r="C54">
        <f t="shared" si="0"/>
        <v>2018</v>
      </c>
    </row>
    <row r="55" spans="1:3" x14ac:dyDescent="0.25">
      <c r="A55" s="33" t="s">
        <v>111</v>
      </c>
      <c r="B55">
        <v>99.171374481640001</v>
      </c>
      <c r="C55">
        <f t="shared" si="0"/>
        <v>2018</v>
      </c>
    </row>
    <row r="56" spans="1:3" x14ac:dyDescent="0.25">
      <c r="A56" s="33" t="s">
        <v>112</v>
      </c>
      <c r="B56">
        <v>99.492156980588007</v>
      </c>
      <c r="C56">
        <f t="shared" si="0"/>
        <v>2018</v>
      </c>
    </row>
    <row r="57" spans="1:3" x14ac:dyDescent="0.25">
      <c r="A57" s="33" t="s">
        <v>113</v>
      </c>
      <c r="B57">
        <v>99.154847046097004</v>
      </c>
      <c r="C57">
        <f t="shared" si="0"/>
        <v>2018</v>
      </c>
    </row>
    <row r="58" spans="1:3" x14ac:dyDescent="0.25">
      <c r="A58" s="33" t="s">
        <v>114</v>
      </c>
      <c r="B58">
        <v>98.994080173086999</v>
      </c>
      <c r="C58">
        <f t="shared" si="0"/>
        <v>2018</v>
      </c>
    </row>
    <row r="59" spans="1:3" x14ac:dyDescent="0.25">
      <c r="A59" s="33" t="s">
        <v>115</v>
      </c>
      <c r="B59">
        <v>99.376464931786998</v>
      </c>
      <c r="C59">
        <f t="shared" si="0"/>
        <v>2018</v>
      </c>
    </row>
    <row r="60" spans="1:3" x14ac:dyDescent="0.25">
      <c r="A60" s="33" t="s">
        <v>116</v>
      </c>
      <c r="B60">
        <v>99.909099104513999</v>
      </c>
      <c r="C60">
        <f t="shared" si="0"/>
        <v>2018</v>
      </c>
    </row>
    <row r="61" spans="1:3" x14ac:dyDescent="0.25">
      <c r="A61" s="33" t="s">
        <v>117</v>
      </c>
      <c r="B61">
        <v>100.492</v>
      </c>
      <c r="C61">
        <f t="shared" si="0"/>
        <v>2018</v>
      </c>
    </row>
    <row r="62" spans="1:3" x14ac:dyDescent="0.25">
      <c r="A62" s="33" t="s">
        <v>118</v>
      </c>
      <c r="B62">
        <v>100.917</v>
      </c>
      <c r="C62">
        <f t="shared" si="0"/>
        <v>2018</v>
      </c>
    </row>
    <row r="63" spans="1:3" x14ac:dyDescent="0.25">
      <c r="A63" s="33" t="s">
        <v>119</v>
      </c>
      <c r="B63">
        <v>101.44</v>
      </c>
      <c r="C63">
        <f t="shared" si="0"/>
        <v>2018</v>
      </c>
    </row>
    <row r="64" spans="1:3" x14ac:dyDescent="0.25">
      <c r="A64" s="33" t="s">
        <v>120</v>
      </c>
      <c r="B64">
        <v>102.303</v>
      </c>
      <c r="C64">
        <f t="shared" si="0"/>
        <v>2018</v>
      </c>
    </row>
    <row r="65" spans="1:3" x14ac:dyDescent="0.25">
      <c r="A65" s="33" t="s">
        <v>121</v>
      </c>
      <c r="B65">
        <v>103.02</v>
      </c>
      <c r="C65">
        <f t="shared" si="0"/>
        <v>2018</v>
      </c>
    </row>
    <row r="66" spans="1:3" x14ac:dyDescent="0.25">
      <c r="A66" s="33" t="s">
        <v>122</v>
      </c>
      <c r="B66">
        <v>103.108</v>
      </c>
      <c r="C66">
        <f t="shared" si="0"/>
        <v>2019</v>
      </c>
    </row>
    <row r="67" spans="1:3" x14ac:dyDescent="0.25">
      <c r="A67" s="33" t="s">
        <v>123</v>
      </c>
      <c r="B67">
        <v>103.07899999999999</v>
      </c>
      <c r="C67">
        <f t="shared" si="0"/>
        <v>2019</v>
      </c>
    </row>
    <row r="68" spans="1:3" x14ac:dyDescent="0.25">
      <c r="A68" s="33" t="s">
        <v>124</v>
      </c>
      <c r="B68">
        <v>103.476</v>
      </c>
      <c r="C68">
        <f t="shared" si="0"/>
        <v>2019</v>
      </c>
    </row>
    <row r="69" spans="1:3" x14ac:dyDescent="0.25">
      <c r="A69" s="33" t="s">
        <v>125</v>
      </c>
      <c r="B69">
        <v>103.53100000000001</v>
      </c>
      <c r="C69">
        <f t="shared" si="0"/>
        <v>2019</v>
      </c>
    </row>
    <row r="70" spans="1:3" x14ac:dyDescent="0.25">
      <c r="A70" s="33" t="s">
        <v>126</v>
      </c>
      <c r="B70">
        <v>103.233</v>
      </c>
      <c r="C70">
        <f t="shared" si="0"/>
        <v>2019</v>
      </c>
    </row>
    <row r="71" spans="1:3" x14ac:dyDescent="0.25">
      <c r="A71" s="33" t="s">
        <v>127</v>
      </c>
      <c r="B71">
        <v>103.29900000000001</v>
      </c>
      <c r="C71">
        <f t="shared" si="0"/>
        <v>2019</v>
      </c>
    </row>
    <row r="72" spans="1:3" x14ac:dyDescent="0.25">
      <c r="A72" s="33" t="s">
        <v>128</v>
      </c>
      <c r="B72">
        <v>103.687</v>
      </c>
      <c r="C72">
        <f t="shared" si="0"/>
        <v>2019</v>
      </c>
    </row>
    <row r="73" spans="1:3" x14ac:dyDescent="0.25">
      <c r="A73" s="33" t="s">
        <v>129</v>
      </c>
      <c r="B73">
        <v>103.67</v>
      </c>
      <c r="C73">
        <f t="shared" si="0"/>
        <v>2019</v>
      </c>
    </row>
    <row r="74" spans="1:3" x14ac:dyDescent="0.25">
      <c r="A74" s="33" t="s">
        <v>130</v>
      </c>
      <c r="B74">
        <v>103.94199999999999</v>
      </c>
      <c r="C74">
        <f t="shared" si="0"/>
        <v>2019</v>
      </c>
    </row>
    <row r="75" spans="1:3" x14ac:dyDescent="0.25">
      <c r="A75" s="33" t="s">
        <v>131</v>
      </c>
      <c r="B75">
        <v>104.503</v>
      </c>
      <c r="C75">
        <f t="shared" si="0"/>
        <v>2019</v>
      </c>
    </row>
    <row r="76" spans="1:3" x14ac:dyDescent="0.25">
      <c r="A76" s="33" t="s">
        <v>132</v>
      </c>
      <c r="B76">
        <v>105.346</v>
      </c>
      <c r="C76">
        <f t="shared" si="0"/>
        <v>2019</v>
      </c>
    </row>
    <row r="77" spans="1:3" x14ac:dyDescent="0.25">
      <c r="A77" s="33" t="s">
        <v>133</v>
      </c>
      <c r="B77">
        <v>105.934</v>
      </c>
      <c r="C77">
        <f t="shared" si="0"/>
        <v>2019</v>
      </c>
    </row>
    <row r="78" spans="1:3" x14ac:dyDescent="0.25">
      <c r="A78" s="33" t="s">
        <v>134</v>
      </c>
      <c r="B78">
        <v>106.447</v>
      </c>
      <c r="C78">
        <f t="shared" si="0"/>
        <v>2020</v>
      </c>
    </row>
    <row r="79" spans="1:3" x14ac:dyDescent="0.25">
      <c r="A79" s="33" t="s">
        <v>135</v>
      </c>
      <c r="B79">
        <v>106.889</v>
      </c>
      <c r="C79">
        <f t="shared" si="0"/>
        <v>2020</v>
      </c>
    </row>
    <row r="80" spans="1:3" x14ac:dyDescent="0.25">
      <c r="A80" s="33" t="s">
        <v>136</v>
      </c>
      <c r="B80">
        <v>106.83799999999999</v>
      </c>
      <c r="C80">
        <f t="shared" si="0"/>
        <v>2020</v>
      </c>
    </row>
    <row r="81" spans="1:3" x14ac:dyDescent="0.25">
      <c r="A81" s="33" t="s">
        <v>137</v>
      </c>
      <c r="B81">
        <v>105.755</v>
      </c>
      <c r="C81">
        <f t="shared" si="0"/>
        <v>2020</v>
      </c>
    </row>
    <row r="82" spans="1:3" x14ac:dyDescent="0.25">
      <c r="A82" s="33" t="s">
        <v>138</v>
      </c>
      <c r="B82">
        <v>106.16200000000001</v>
      </c>
      <c r="C82">
        <f t="shared" si="0"/>
        <v>2020</v>
      </c>
    </row>
    <row r="83" spans="1:3" x14ac:dyDescent="0.25">
      <c r="A83" s="33" t="s">
        <v>139</v>
      </c>
      <c r="B83">
        <v>106.74299999999999</v>
      </c>
      <c r="C83">
        <f t="shared" ref="C83:C144" si="3">YEAR(A83)</f>
        <v>2020</v>
      </c>
    </row>
    <row r="84" spans="1:3" x14ac:dyDescent="0.25">
      <c r="A84" s="33" t="s">
        <v>140</v>
      </c>
      <c r="B84">
        <v>107.444</v>
      </c>
      <c r="C84">
        <f t="shared" si="3"/>
        <v>2020</v>
      </c>
    </row>
    <row r="85" spans="1:3" x14ac:dyDescent="0.25">
      <c r="A85" s="33" t="s">
        <v>141</v>
      </c>
      <c r="B85">
        <v>107.867</v>
      </c>
      <c r="C85">
        <f t="shared" si="3"/>
        <v>2020</v>
      </c>
    </row>
    <row r="86" spans="1:3" x14ac:dyDescent="0.25">
      <c r="A86" s="33" t="s">
        <v>142</v>
      </c>
      <c r="B86">
        <v>108.114</v>
      </c>
      <c r="C86">
        <f t="shared" si="3"/>
        <v>2020</v>
      </c>
    </row>
    <row r="87" spans="1:3" x14ac:dyDescent="0.25">
      <c r="A87" s="33" t="s">
        <v>143</v>
      </c>
      <c r="B87">
        <v>108.774</v>
      </c>
      <c r="C87">
        <f t="shared" si="3"/>
        <v>2020</v>
      </c>
    </row>
    <row r="88" spans="1:3" x14ac:dyDescent="0.25">
      <c r="A88" s="33" t="s">
        <v>144</v>
      </c>
      <c r="B88">
        <v>108.85599999999999</v>
      </c>
      <c r="C88">
        <f t="shared" si="3"/>
        <v>2020</v>
      </c>
    </row>
    <row r="89" spans="1:3" x14ac:dyDescent="0.25">
      <c r="A89" s="33" t="s">
        <v>145</v>
      </c>
      <c r="B89">
        <v>109.271</v>
      </c>
      <c r="C89">
        <f t="shared" si="3"/>
        <v>2020</v>
      </c>
    </row>
    <row r="90" spans="1:3" x14ac:dyDescent="0.25">
      <c r="A90" s="33" t="s">
        <v>146</v>
      </c>
      <c r="B90">
        <v>110.21</v>
      </c>
      <c r="C90">
        <f t="shared" si="3"/>
        <v>2021</v>
      </c>
    </row>
    <row r="91" spans="1:3" x14ac:dyDescent="0.25">
      <c r="A91" s="33" t="s">
        <v>147</v>
      </c>
      <c r="B91">
        <v>110.907</v>
      </c>
      <c r="C91">
        <f t="shared" si="3"/>
        <v>2021</v>
      </c>
    </row>
    <row r="92" spans="1:3" x14ac:dyDescent="0.25">
      <c r="A92" s="33" t="s">
        <v>148</v>
      </c>
      <c r="B92">
        <v>111.824</v>
      </c>
      <c r="C92">
        <f t="shared" si="3"/>
        <v>2021</v>
      </c>
    </row>
    <row r="93" spans="1:3" x14ac:dyDescent="0.25">
      <c r="A93" s="33" t="s">
        <v>149</v>
      </c>
      <c r="B93">
        <v>112.19</v>
      </c>
      <c r="C93">
        <f t="shared" si="3"/>
        <v>2021</v>
      </c>
    </row>
    <row r="94" spans="1:3" x14ac:dyDescent="0.25">
      <c r="A94" s="33" t="s">
        <v>150</v>
      </c>
      <c r="B94">
        <v>112.419</v>
      </c>
      <c r="C94">
        <f t="shared" si="3"/>
        <v>2021</v>
      </c>
    </row>
    <row r="95" spans="1:3" x14ac:dyDescent="0.25">
      <c r="A95" s="33" t="s">
        <v>151</v>
      </c>
      <c r="B95">
        <v>113.018</v>
      </c>
      <c r="C95">
        <f t="shared" si="3"/>
        <v>2021</v>
      </c>
    </row>
    <row r="96" spans="1:3" x14ac:dyDescent="0.25">
      <c r="A96" s="33" t="s">
        <v>152</v>
      </c>
      <c r="B96">
        <v>113.682</v>
      </c>
      <c r="C96">
        <f t="shared" si="3"/>
        <v>2021</v>
      </c>
    </row>
    <row r="97" spans="1:3" x14ac:dyDescent="0.25">
      <c r="A97" s="33" t="s">
        <v>153</v>
      </c>
      <c r="B97">
        <v>113.899</v>
      </c>
      <c r="C97">
        <f t="shared" si="3"/>
        <v>2021</v>
      </c>
    </row>
    <row r="98" spans="1:3" x14ac:dyDescent="0.25">
      <c r="A98" s="33" t="s">
        <v>154</v>
      </c>
      <c r="B98">
        <v>114.601</v>
      </c>
      <c r="C98">
        <f t="shared" si="3"/>
        <v>2021</v>
      </c>
    </row>
    <row r="99" spans="1:3" x14ac:dyDescent="0.25">
      <c r="A99" s="33" t="s">
        <v>155</v>
      </c>
      <c r="B99">
        <v>115.56100000000001</v>
      </c>
      <c r="C99">
        <f t="shared" si="3"/>
        <v>2021</v>
      </c>
    </row>
    <row r="100" spans="1:3" x14ac:dyDescent="0.25">
      <c r="A100" s="33" t="s">
        <v>156</v>
      </c>
      <c r="B100">
        <v>116.884</v>
      </c>
      <c r="C100">
        <f t="shared" si="3"/>
        <v>2021</v>
      </c>
    </row>
    <row r="101" spans="1:3" x14ac:dyDescent="0.25">
      <c r="A101" s="33" t="s">
        <v>157</v>
      </c>
      <c r="B101">
        <v>117.30800000000001</v>
      </c>
      <c r="C101">
        <f t="shared" si="3"/>
        <v>2021</v>
      </c>
    </row>
    <row r="102" spans="1:3" x14ac:dyDescent="0.25">
      <c r="A102" s="33" t="s">
        <v>158</v>
      </c>
      <c r="B102">
        <v>118.002</v>
      </c>
      <c r="C102">
        <f t="shared" si="3"/>
        <v>2022</v>
      </c>
    </row>
    <row r="103" spans="1:3" x14ac:dyDescent="0.25">
      <c r="A103" s="33" t="s">
        <v>159</v>
      </c>
      <c r="B103">
        <v>118.98099999999999</v>
      </c>
      <c r="C103">
        <f t="shared" si="3"/>
        <v>2022</v>
      </c>
    </row>
    <row r="104" spans="1:3" x14ac:dyDescent="0.25">
      <c r="A104" s="33" t="s">
        <v>160</v>
      </c>
      <c r="B104">
        <v>120.15900000000001</v>
      </c>
      <c r="C104">
        <f t="shared" si="3"/>
        <v>2022</v>
      </c>
    </row>
    <row r="105" spans="1:3" x14ac:dyDescent="0.25">
      <c r="A105" s="33" t="s">
        <v>161</v>
      </c>
      <c r="B105">
        <v>120.809</v>
      </c>
      <c r="C105">
        <f t="shared" si="3"/>
        <v>2022</v>
      </c>
    </row>
    <row r="106" spans="1:3" x14ac:dyDescent="0.25">
      <c r="A106" s="33" t="s">
        <v>162</v>
      </c>
      <c r="B106">
        <v>121.02200000000001</v>
      </c>
      <c r="C106">
        <f t="shared" si="3"/>
        <v>2022</v>
      </c>
    </row>
    <row r="107" spans="1:3" x14ac:dyDescent="0.25">
      <c r="A107" s="33" t="s">
        <v>163</v>
      </c>
      <c r="B107">
        <v>122.044</v>
      </c>
      <c r="C107">
        <f t="shared" si="3"/>
        <v>2022</v>
      </c>
    </row>
    <row r="108" spans="1:3" x14ac:dyDescent="0.25">
      <c r="A108" s="33" t="s">
        <v>164</v>
      </c>
      <c r="B108">
        <v>122.94799999999999</v>
      </c>
      <c r="C108">
        <f t="shared" si="3"/>
        <v>2022</v>
      </c>
    </row>
    <row r="109" spans="1:3" x14ac:dyDescent="0.25">
      <c r="A109" s="33" t="s">
        <v>165</v>
      </c>
      <c r="B109">
        <v>123.803</v>
      </c>
      <c r="C109">
        <f t="shared" si="3"/>
        <v>2022</v>
      </c>
    </row>
    <row r="110" spans="1:3" x14ac:dyDescent="0.25">
      <c r="A110" s="33" t="s">
        <v>166</v>
      </c>
      <c r="B110">
        <v>124.571</v>
      </c>
      <c r="C110">
        <f t="shared" si="3"/>
        <v>2022</v>
      </c>
    </row>
    <row r="111" spans="1:3" x14ac:dyDescent="0.25">
      <c r="A111" s="33" t="s">
        <v>167</v>
      </c>
      <c r="B111">
        <v>125.276</v>
      </c>
      <c r="C111">
        <f t="shared" si="3"/>
        <v>2022</v>
      </c>
    </row>
    <row r="112" spans="1:3" x14ac:dyDescent="0.25">
      <c r="A112" s="33" t="s">
        <v>168</v>
      </c>
      <c r="B112">
        <v>125.997</v>
      </c>
      <c r="C112">
        <f t="shared" si="3"/>
        <v>2022</v>
      </c>
    </row>
    <row r="113" spans="1:3" x14ac:dyDescent="0.25">
      <c r="A113" s="33" t="s">
        <v>169</v>
      </c>
      <c r="B113">
        <v>126.47799999999999</v>
      </c>
      <c r="C113">
        <f t="shared" si="3"/>
        <v>2022</v>
      </c>
    </row>
    <row r="114" spans="1:3" x14ac:dyDescent="0.25">
      <c r="A114" s="33" t="s">
        <v>170</v>
      </c>
      <c r="B114">
        <v>127.336</v>
      </c>
      <c r="C114">
        <f t="shared" si="3"/>
        <v>2023</v>
      </c>
    </row>
    <row r="115" spans="1:3" x14ac:dyDescent="0.25">
      <c r="A115" s="33" t="s">
        <v>171</v>
      </c>
      <c r="B115">
        <v>128.04599999999999</v>
      </c>
      <c r="C115">
        <f t="shared" si="3"/>
        <v>2023</v>
      </c>
    </row>
    <row r="116" spans="1:3" x14ac:dyDescent="0.25">
      <c r="A116" s="33" t="s">
        <v>172</v>
      </c>
      <c r="B116">
        <v>128.38900000000001</v>
      </c>
      <c r="C116">
        <f t="shared" si="3"/>
        <v>2023</v>
      </c>
    </row>
    <row r="117" spans="1:3" x14ac:dyDescent="0.25">
      <c r="A117" s="33" t="s">
        <v>173</v>
      </c>
      <c r="B117">
        <v>128.363</v>
      </c>
      <c r="C117">
        <f t="shared" si="3"/>
        <v>2023</v>
      </c>
    </row>
    <row r="118" spans="1:3" x14ac:dyDescent="0.25">
      <c r="A118" s="33" t="s">
        <v>174</v>
      </c>
      <c r="B118">
        <v>128.084</v>
      </c>
      <c r="C118">
        <f t="shared" si="3"/>
        <v>2023</v>
      </c>
    </row>
    <row r="119" spans="1:3" x14ac:dyDescent="0.25">
      <c r="A119" s="33" t="s">
        <v>175</v>
      </c>
      <c r="B119">
        <v>128.214</v>
      </c>
      <c r="C119">
        <f t="shared" si="3"/>
        <v>2023</v>
      </c>
    </row>
    <row r="120" spans="1:3" x14ac:dyDescent="0.25">
      <c r="A120" s="33" t="s">
        <v>176</v>
      </c>
      <c r="B120">
        <v>128.83199999999999</v>
      </c>
      <c r="C120">
        <f t="shared" si="3"/>
        <v>2023</v>
      </c>
    </row>
    <row r="121" spans="1:3" x14ac:dyDescent="0.25">
      <c r="A121" s="33" t="s">
        <v>177</v>
      </c>
      <c r="B121">
        <v>129.54499999999999</v>
      </c>
      <c r="C121">
        <f t="shared" si="3"/>
        <v>2023</v>
      </c>
    </row>
    <row r="122" spans="1:3" x14ac:dyDescent="0.25">
      <c r="A122" s="33" t="s">
        <v>178</v>
      </c>
      <c r="B122">
        <v>130.12</v>
      </c>
      <c r="C122">
        <f t="shared" si="3"/>
        <v>2023</v>
      </c>
    </row>
    <row r="123" spans="1:3" x14ac:dyDescent="0.25">
      <c r="A123" s="33" t="s">
        <v>179</v>
      </c>
      <c r="B123">
        <v>130.60900000000001</v>
      </c>
      <c r="C123">
        <f t="shared" si="3"/>
        <v>2023</v>
      </c>
    </row>
    <row r="124" spans="1:3" x14ac:dyDescent="0.25">
      <c r="A124" s="33" t="s">
        <v>180</v>
      </c>
      <c r="B124">
        <v>131.44499999999999</v>
      </c>
      <c r="C124">
        <f t="shared" si="3"/>
        <v>2023</v>
      </c>
    </row>
    <row r="125" spans="1:3" x14ac:dyDescent="0.25">
      <c r="A125" s="33" t="s">
        <v>181</v>
      </c>
      <c r="B125">
        <v>132.37299999999999</v>
      </c>
      <c r="C125">
        <f t="shared" si="3"/>
        <v>2023</v>
      </c>
    </row>
    <row r="126" spans="1:3" x14ac:dyDescent="0.25">
      <c r="A126" s="33" t="s">
        <v>182</v>
      </c>
      <c r="B126">
        <v>133.55500000000001</v>
      </c>
      <c r="C126">
        <f t="shared" si="3"/>
        <v>2024</v>
      </c>
    </row>
    <row r="127" spans="1:3" x14ac:dyDescent="0.25">
      <c r="A127" s="33" t="s">
        <v>183</v>
      </c>
      <c r="B127">
        <v>133.68100000000001</v>
      </c>
      <c r="C127">
        <f t="shared" si="3"/>
        <v>2024</v>
      </c>
    </row>
    <row r="128" spans="1:3" x14ac:dyDescent="0.25">
      <c r="A128" s="33" t="s">
        <v>184</v>
      </c>
      <c r="B128">
        <v>134.065</v>
      </c>
      <c r="C128">
        <f t="shared" si="3"/>
        <v>2024</v>
      </c>
    </row>
    <row r="129" spans="1:3" x14ac:dyDescent="0.25">
      <c r="A129" s="33" t="s">
        <v>185</v>
      </c>
      <c r="B129">
        <v>134.33600000000001</v>
      </c>
      <c r="C129">
        <f t="shared" si="3"/>
        <v>2024</v>
      </c>
    </row>
    <row r="130" spans="1:3" x14ac:dyDescent="0.25">
      <c r="A130" s="33" t="s">
        <v>186</v>
      </c>
      <c r="B130">
        <v>134.08699999999999</v>
      </c>
      <c r="C130">
        <f t="shared" si="3"/>
        <v>2024</v>
      </c>
    </row>
    <row r="131" spans="1:3" x14ac:dyDescent="0.25">
      <c r="A131" s="33" t="s">
        <v>187</v>
      </c>
      <c r="B131">
        <v>134.59399999999999</v>
      </c>
      <c r="C131">
        <f t="shared" si="3"/>
        <v>2024</v>
      </c>
    </row>
    <row r="132" spans="1:3" x14ac:dyDescent="0.25">
      <c r="A132" s="33" t="s">
        <v>188</v>
      </c>
      <c r="B132">
        <v>136.00299999999999</v>
      </c>
      <c r="C132">
        <f t="shared" si="3"/>
        <v>2024</v>
      </c>
    </row>
    <row r="133" spans="1:3" x14ac:dyDescent="0.25">
      <c r="A133" s="33" t="s">
        <v>189</v>
      </c>
      <c r="B133">
        <v>136.01300000000001</v>
      </c>
      <c r="C133">
        <f t="shared" si="3"/>
        <v>2024</v>
      </c>
    </row>
    <row r="134" spans="1:3" x14ac:dyDescent="0.25">
      <c r="A134" s="33" t="s">
        <v>190</v>
      </c>
      <c r="B134">
        <v>136.08000000000001</v>
      </c>
      <c r="C134">
        <f t="shared" si="3"/>
        <v>2024</v>
      </c>
    </row>
    <row r="135" spans="1:3" x14ac:dyDescent="0.25">
      <c r="A135" s="33" t="s">
        <v>191</v>
      </c>
      <c r="B135">
        <v>136.828</v>
      </c>
      <c r="C135">
        <f t="shared" si="3"/>
        <v>2024</v>
      </c>
    </row>
    <row r="136" spans="1:3" x14ac:dyDescent="0.25">
      <c r="A136" s="33" t="s">
        <v>192</v>
      </c>
      <c r="B136">
        <v>137.42400000000001</v>
      </c>
      <c r="C136">
        <f t="shared" si="3"/>
        <v>2024</v>
      </c>
    </row>
    <row r="137" spans="1:3" x14ac:dyDescent="0.25">
      <c r="A137" s="33" t="s">
        <v>193</v>
      </c>
      <c r="B137">
        <v>137.94900000000001</v>
      </c>
      <c r="C137">
        <f t="shared" si="3"/>
        <v>2024</v>
      </c>
    </row>
    <row r="138" spans="1:3" x14ac:dyDescent="0.25">
      <c r="A138" s="33" t="s">
        <v>194</v>
      </c>
      <c r="B138">
        <v>138.34299999999999</v>
      </c>
      <c r="C138">
        <f t="shared" si="3"/>
        <v>2025</v>
      </c>
    </row>
    <row r="139" spans="1:3" x14ac:dyDescent="0.25">
      <c r="A139" s="33" t="s">
        <v>195</v>
      </c>
      <c r="B139">
        <v>138.726</v>
      </c>
      <c r="C139">
        <f t="shared" si="3"/>
        <v>2025</v>
      </c>
    </row>
    <row r="140" spans="1:3" x14ac:dyDescent="0.25">
      <c r="A140" s="33" t="s">
        <v>196</v>
      </c>
      <c r="B140">
        <v>139.161</v>
      </c>
      <c r="C140">
        <f t="shared" si="3"/>
        <v>2025</v>
      </c>
    </row>
    <row r="141" spans="1:3" x14ac:dyDescent="0.25">
      <c r="A141" s="33" t="s">
        <v>197</v>
      </c>
      <c r="B141">
        <v>139.62</v>
      </c>
      <c r="C141">
        <f t="shared" si="3"/>
        <v>2025</v>
      </c>
    </row>
    <row r="142" spans="1:3" x14ac:dyDescent="0.25">
      <c r="A142" s="33" t="s">
        <v>198</v>
      </c>
      <c r="B142">
        <v>140.012</v>
      </c>
      <c r="C142">
        <f t="shared" si="3"/>
        <v>2025</v>
      </c>
    </row>
    <row r="143" spans="1:3" x14ac:dyDescent="0.25">
      <c r="A143" s="33" t="s">
        <v>199</v>
      </c>
      <c r="B143">
        <v>140.405</v>
      </c>
      <c r="C143">
        <f t="shared" si="3"/>
        <v>2025</v>
      </c>
    </row>
    <row r="144" spans="1:3" x14ac:dyDescent="0.25">
      <c r="A144" s="33" t="s">
        <v>200</v>
      </c>
      <c r="B144">
        <v>140.78</v>
      </c>
      <c r="C144">
        <f t="shared" si="3"/>
        <v>2025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0</v>
      </c>
    </row>
    <row r="2" spans="1:15" x14ac:dyDescent="0.25">
      <c r="A2" s="5">
        <v>1</v>
      </c>
      <c r="B2" s="5">
        <v>0.71281111240386963</v>
      </c>
      <c r="C2" s="5">
        <v>0.28718891739845276</v>
      </c>
      <c r="D2" s="5">
        <v>0</v>
      </c>
      <c r="E2" s="5">
        <v>0</v>
      </c>
      <c r="F2" s="5">
        <v>0</v>
      </c>
      <c r="G2" s="5">
        <v>0.35342472791671753</v>
      </c>
      <c r="H2" s="5">
        <v>0.13161443173885345</v>
      </c>
      <c r="I2" s="5">
        <v>0.92515569925308228</v>
      </c>
      <c r="J2" s="5">
        <v>0.28285250067710876</v>
      </c>
      <c r="K2" s="5">
        <v>0.6502985954284668</v>
      </c>
      <c r="L2" s="5">
        <v>0.33756494522094727</v>
      </c>
      <c r="M2" s="5">
        <v>0.44405454397201538</v>
      </c>
      <c r="N2" s="5">
        <v>1</v>
      </c>
      <c r="O2" s="5">
        <v>2016</v>
      </c>
    </row>
    <row r="3" spans="1:15" x14ac:dyDescent="0.25">
      <c r="A3" s="5">
        <v>1</v>
      </c>
      <c r="B3" s="5">
        <v>0.71854746341705322</v>
      </c>
      <c r="C3" s="5">
        <v>0.28145250678062439</v>
      </c>
      <c r="D3" s="5">
        <v>0</v>
      </c>
      <c r="E3" s="5">
        <v>0</v>
      </c>
      <c r="F3" s="5">
        <v>0</v>
      </c>
      <c r="G3" s="5">
        <v>0.35749179124832153</v>
      </c>
      <c r="H3" s="5">
        <v>0.13648894429206848</v>
      </c>
      <c r="I3" s="5">
        <v>0.92390608787536621</v>
      </c>
      <c r="J3" s="5">
        <v>0.25879141688346863</v>
      </c>
      <c r="K3" s="5">
        <v>0.66179293394088745</v>
      </c>
      <c r="L3" s="5">
        <v>0.35822391510009766</v>
      </c>
      <c r="M3" s="5">
        <v>0.42991974949836731</v>
      </c>
      <c r="N3" s="5">
        <v>1</v>
      </c>
      <c r="O3" s="5">
        <v>2018</v>
      </c>
    </row>
    <row r="4" spans="1:15" x14ac:dyDescent="0.25">
      <c r="A4" s="5">
        <v>1</v>
      </c>
      <c r="B4" s="5">
        <v>0.70622146129608154</v>
      </c>
      <c r="C4" s="5">
        <v>0.29377856850624084</v>
      </c>
      <c r="D4" s="5">
        <v>0</v>
      </c>
      <c r="E4" s="5">
        <v>0</v>
      </c>
      <c r="F4" s="5">
        <v>0</v>
      </c>
      <c r="G4" s="5">
        <v>0.35679221153259277</v>
      </c>
      <c r="H4" s="5">
        <v>0.3439069390296936</v>
      </c>
      <c r="I4" s="5">
        <v>0.89941245317459106</v>
      </c>
      <c r="J4" s="5">
        <v>0.23363062739372253</v>
      </c>
      <c r="K4" s="5">
        <v>0.62861216068267822</v>
      </c>
      <c r="L4" s="5">
        <v>0.36750322580337524</v>
      </c>
      <c r="M4" s="5">
        <v>0.43453687429428101</v>
      </c>
      <c r="N4" s="5">
        <v>1</v>
      </c>
      <c r="O4" s="5">
        <v>2020</v>
      </c>
    </row>
    <row r="5" spans="1:15" x14ac:dyDescent="0.25">
      <c r="A5" s="5">
        <v>1</v>
      </c>
      <c r="B5" s="5">
        <v>0.69440430402755737</v>
      </c>
      <c r="C5" s="5">
        <v>0.30559569597244263</v>
      </c>
      <c r="D5" s="5">
        <v>0</v>
      </c>
      <c r="E5" s="5">
        <v>0</v>
      </c>
      <c r="F5" s="5">
        <v>0</v>
      </c>
      <c r="G5" s="5">
        <v>0.36114126443862915</v>
      </c>
      <c r="H5" s="5">
        <v>0.66340166330337524</v>
      </c>
      <c r="I5" s="5">
        <v>0.89489901065826416</v>
      </c>
      <c r="J5" s="5">
        <v>0.24571232497692108</v>
      </c>
      <c r="K5" s="5">
        <v>0.6184316873550415</v>
      </c>
      <c r="L5" s="5">
        <v>0.32211276888847351</v>
      </c>
      <c r="M5" s="5">
        <v>0.39591628313064575</v>
      </c>
      <c r="N5" s="5">
        <v>1</v>
      </c>
      <c r="O5" s="5">
        <v>2022</v>
      </c>
    </row>
    <row r="6" spans="1:15" x14ac:dyDescent="0.25">
      <c r="A6" s="5">
        <v>1</v>
      </c>
      <c r="B6" s="5">
        <v>0.69729703664779663</v>
      </c>
      <c r="C6" s="5">
        <v>0.30270293354988098</v>
      </c>
      <c r="D6" s="5">
        <v>0</v>
      </c>
      <c r="E6" s="5">
        <v>0</v>
      </c>
      <c r="F6" s="5">
        <v>0</v>
      </c>
      <c r="G6" s="5">
        <v>0.37965959310531616</v>
      </c>
      <c r="H6" s="5">
        <v>0.58243995904922485</v>
      </c>
      <c r="I6" s="5">
        <v>0.92590069770812988</v>
      </c>
      <c r="J6" s="5">
        <v>0.2474038153886795</v>
      </c>
      <c r="K6" s="5">
        <v>0.61530637741088867</v>
      </c>
      <c r="L6" s="5">
        <v>0.29128050804138184</v>
      </c>
      <c r="M6" s="5">
        <v>0.4059407114982605</v>
      </c>
      <c r="N6" s="5">
        <v>1</v>
      </c>
      <c r="O6" s="5">
        <v>2024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"/>
  <sheetViews>
    <sheetView workbookViewId="0"/>
  </sheetViews>
  <sheetFormatPr defaultColWidth="9.140625" defaultRowHeight="15" x14ac:dyDescent="0.25"/>
  <cols>
    <col min="1" max="16384" width="9.140625" style="4"/>
  </cols>
  <sheetData>
    <row r="1" spans="1:18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17</v>
      </c>
      <c r="P1" s="4" t="s">
        <v>16</v>
      </c>
      <c r="Q1" s="4" t="s">
        <v>15</v>
      </c>
      <c r="R1" s="4" t="s">
        <v>0</v>
      </c>
    </row>
    <row r="2" spans="1:18" x14ac:dyDescent="0.25">
      <c r="A2" s="5">
        <v>16834195</v>
      </c>
      <c r="B2" s="5">
        <v>11999601</v>
      </c>
      <c r="C2" s="5">
        <v>4834594</v>
      </c>
      <c r="D2" s="5">
        <v>0</v>
      </c>
      <c r="E2" s="5">
        <v>0</v>
      </c>
      <c r="F2" s="5">
        <v>0</v>
      </c>
      <c r="G2" s="5">
        <v>5949621</v>
      </c>
      <c r="H2" s="5">
        <v>2215623</v>
      </c>
      <c r="I2" s="5">
        <v>15574251</v>
      </c>
      <c r="J2" s="5">
        <v>4761594</v>
      </c>
      <c r="K2" s="5">
        <v>10947253</v>
      </c>
      <c r="L2" s="5">
        <v>5682634</v>
      </c>
      <c r="M2" s="5">
        <v>7475301</v>
      </c>
      <c r="N2" s="5">
        <v>16834195</v>
      </c>
      <c r="O2" s="5">
        <v>2.6809108257293701</v>
      </c>
      <c r="P2" s="5">
        <v>2.2998976707458496</v>
      </c>
      <c r="Q2" s="5">
        <v>3.6265964508056641</v>
      </c>
      <c r="R2" s="5">
        <v>2016</v>
      </c>
    </row>
    <row r="3" spans="1:18" x14ac:dyDescent="0.25">
      <c r="A3" s="5">
        <v>17432781</v>
      </c>
      <c r="B3" s="5">
        <v>12526281</v>
      </c>
      <c r="C3" s="5">
        <v>4906500</v>
      </c>
      <c r="D3" s="5">
        <v>0</v>
      </c>
      <c r="E3" s="5">
        <v>0</v>
      </c>
      <c r="F3" s="5">
        <v>0</v>
      </c>
      <c r="G3" s="5">
        <v>6232076</v>
      </c>
      <c r="H3" s="5">
        <v>2379382</v>
      </c>
      <c r="I3" s="5">
        <v>16106253</v>
      </c>
      <c r="J3" s="5">
        <v>4511454</v>
      </c>
      <c r="K3" s="5">
        <v>11536891</v>
      </c>
      <c r="L3" s="5">
        <v>6244839</v>
      </c>
      <c r="M3" s="5">
        <v>7494697</v>
      </c>
      <c r="N3" s="5">
        <v>17432781</v>
      </c>
      <c r="O3" s="5">
        <v>2.69669508934021</v>
      </c>
      <c r="P3" s="5">
        <v>2.306666374206543</v>
      </c>
      <c r="Q3" s="5">
        <v>3.6924371719360352</v>
      </c>
      <c r="R3" s="5">
        <v>2018</v>
      </c>
    </row>
    <row r="4" spans="1:18" x14ac:dyDescent="0.25">
      <c r="A4" s="5">
        <v>16607403</v>
      </c>
      <c r="B4" s="5">
        <v>11728504</v>
      </c>
      <c r="C4" s="5">
        <v>4878899</v>
      </c>
      <c r="D4" s="5">
        <v>0</v>
      </c>
      <c r="E4" s="5">
        <v>0</v>
      </c>
      <c r="F4" s="5">
        <v>0</v>
      </c>
      <c r="G4" s="5">
        <v>5925392</v>
      </c>
      <c r="H4" s="5">
        <v>5711401</v>
      </c>
      <c r="I4" s="5">
        <v>14936905</v>
      </c>
      <c r="J4" s="5">
        <v>3879998</v>
      </c>
      <c r="K4" s="5">
        <v>10439615</v>
      </c>
      <c r="L4" s="5">
        <v>6103274</v>
      </c>
      <c r="M4" s="5">
        <v>7216529</v>
      </c>
      <c r="N4" s="5">
        <v>16607403</v>
      </c>
      <c r="O4" s="5">
        <v>2.8298575878143311</v>
      </c>
      <c r="P4" s="5">
        <v>2.4384059906005859</v>
      </c>
      <c r="Q4" s="5">
        <v>3.7708775997161865</v>
      </c>
      <c r="R4" s="5">
        <v>2020</v>
      </c>
    </row>
    <row r="5" spans="1:18" x14ac:dyDescent="0.25">
      <c r="A5" s="5">
        <v>15517028</v>
      </c>
      <c r="B5" s="5">
        <v>10775091</v>
      </c>
      <c r="C5" s="5">
        <v>4741937</v>
      </c>
      <c r="D5" s="5">
        <v>0</v>
      </c>
      <c r="E5" s="5">
        <v>0</v>
      </c>
      <c r="F5" s="5">
        <v>0</v>
      </c>
      <c r="G5" s="5">
        <v>5603839</v>
      </c>
      <c r="H5" s="5">
        <v>10294022</v>
      </c>
      <c r="I5" s="5">
        <v>13886173</v>
      </c>
      <c r="J5" s="5">
        <v>3812725</v>
      </c>
      <c r="K5" s="5">
        <v>9596222</v>
      </c>
      <c r="L5" s="5">
        <v>4998233</v>
      </c>
      <c r="M5" s="5">
        <v>6143444</v>
      </c>
      <c r="N5" s="5">
        <v>15517028</v>
      </c>
      <c r="O5" s="5">
        <v>3.105698823928833</v>
      </c>
      <c r="P5" s="5">
        <v>2.7272078990936279</v>
      </c>
      <c r="Q5" s="5">
        <v>3.9657423496246338</v>
      </c>
      <c r="R5" s="5">
        <v>2022</v>
      </c>
    </row>
    <row r="6" spans="1:18" x14ac:dyDescent="0.25">
      <c r="A6" s="5">
        <v>13030947</v>
      </c>
      <c r="B6" s="5">
        <v>9086441</v>
      </c>
      <c r="C6" s="5">
        <v>3944506</v>
      </c>
      <c r="D6" s="5">
        <v>0</v>
      </c>
      <c r="E6" s="5">
        <v>0</v>
      </c>
      <c r="F6" s="5">
        <v>0</v>
      </c>
      <c r="G6" s="5">
        <v>4947324</v>
      </c>
      <c r="H6" s="5">
        <v>7589744</v>
      </c>
      <c r="I6" s="5">
        <v>12065363</v>
      </c>
      <c r="J6" s="5">
        <v>3223906</v>
      </c>
      <c r="K6" s="5">
        <v>8018025</v>
      </c>
      <c r="L6" s="5">
        <v>3795661</v>
      </c>
      <c r="M6" s="5">
        <v>5289792</v>
      </c>
      <c r="N6" s="5">
        <v>13030947</v>
      </c>
      <c r="O6" s="5">
        <v>3.0419909954071045</v>
      </c>
      <c r="P6" s="5">
        <v>2.6509163379669189</v>
      </c>
      <c r="Q6" s="5">
        <v>3.9428584575653076</v>
      </c>
      <c r="R6" s="5">
        <v>2024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0</v>
      </c>
    </row>
    <row r="2" spans="1:15" x14ac:dyDescent="0.25">
      <c r="A2" s="5">
        <v>1</v>
      </c>
      <c r="B2" s="5">
        <v>0.88948827981948853</v>
      </c>
      <c r="C2" s="5">
        <v>0.11051169037818909</v>
      </c>
      <c r="D2" s="5">
        <v>0</v>
      </c>
      <c r="E2" s="5">
        <v>0</v>
      </c>
      <c r="F2" s="5">
        <v>0</v>
      </c>
      <c r="G2" s="5">
        <v>0.25434887409210205</v>
      </c>
      <c r="H2" s="5">
        <v>0.22491073608398438</v>
      </c>
      <c r="I2" s="5">
        <v>0.79998213052749634</v>
      </c>
      <c r="J2" s="5">
        <v>0.19280923902988434</v>
      </c>
      <c r="K2" s="5">
        <v>0.19006344676017761</v>
      </c>
      <c r="L2" s="5">
        <v>0.36597660183906555</v>
      </c>
      <c r="M2" s="5">
        <v>0.27312025427818298</v>
      </c>
      <c r="N2" s="5">
        <v>1</v>
      </c>
      <c r="O2" s="5">
        <v>2016</v>
      </c>
    </row>
    <row r="3" spans="1:15" x14ac:dyDescent="0.25">
      <c r="A3" s="5">
        <v>1</v>
      </c>
      <c r="B3" s="5">
        <v>0.89001399278640747</v>
      </c>
      <c r="C3" s="5">
        <v>0.10998598486185074</v>
      </c>
      <c r="D3" s="5">
        <v>0</v>
      </c>
      <c r="E3" s="5">
        <v>0</v>
      </c>
      <c r="F3" s="5">
        <v>0</v>
      </c>
      <c r="G3" s="5">
        <v>0.26590186357498169</v>
      </c>
      <c r="H3" s="5">
        <v>0.23786158859729767</v>
      </c>
      <c r="I3" s="5">
        <v>0.78196775913238525</v>
      </c>
      <c r="J3" s="5">
        <v>0.17954307794570923</v>
      </c>
      <c r="K3" s="5">
        <v>0.19289006292819977</v>
      </c>
      <c r="L3" s="5">
        <v>0.374651700258255</v>
      </c>
      <c r="M3" s="5">
        <v>0.26023480296134949</v>
      </c>
      <c r="N3" s="5">
        <v>1</v>
      </c>
      <c r="O3" s="5">
        <v>2018</v>
      </c>
    </row>
    <row r="4" spans="1:15" x14ac:dyDescent="0.25">
      <c r="A4" s="5">
        <v>1</v>
      </c>
      <c r="B4" s="5">
        <v>0.84853857755661011</v>
      </c>
      <c r="C4" s="5">
        <v>0.15146143734455109</v>
      </c>
      <c r="D4" s="5">
        <v>0</v>
      </c>
      <c r="E4" s="5">
        <v>0</v>
      </c>
      <c r="F4" s="5">
        <v>0</v>
      </c>
      <c r="G4" s="5">
        <v>0.2607768177986145</v>
      </c>
      <c r="H4" s="5">
        <v>0.446573406457901</v>
      </c>
      <c r="I4" s="5">
        <v>0.77996665239334106</v>
      </c>
      <c r="J4" s="5">
        <v>0.14245425164699554</v>
      </c>
      <c r="K4" s="5">
        <v>0.17095430195331573</v>
      </c>
      <c r="L4" s="5">
        <v>0.38252410292625427</v>
      </c>
      <c r="M4" s="5">
        <v>0.34280490875244141</v>
      </c>
      <c r="N4" s="5">
        <v>1</v>
      </c>
      <c r="O4" s="5">
        <v>2020</v>
      </c>
    </row>
    <row r="5" spans="1:15" x14ac:dyDescent="0.25">
      <c r="A5" s="5">
        <v>1</v>
      </c>
      <c r="B5" s="5">
        <v>0.86059677600860596</v>
      </c>
      <c r="C5" s="5">
        <v>0.13940322399139404</v>
      </c>
      <c r="D5" s="5">
        <v>0</v>
      </c>
      <c r="E5" s="5">
        <v>0</v>
      </c>
      <c r="F5" s="5">
        <v>0</v>
      </c>
      <c r="G5" s="5">
        <v>0.28083416819572449</v>
      </c>
      <c r="H5" s="5">
        <v>0.61124008893966675</v>
      </c>
      <c r="I5" s="5">
        <v>0.78322815895080566</v>
      </c>
      <c r="J5" s="5">
        <v>0.15261934697628021</v>
      </c>
      <c r="K5" s="5">
        <v>0.1882738322019577</v>
      </c>
      <c r="L5" s="5">
        <v>0.32667195796966553</v>
      </c>
      <c r="M5" s="5">
        <v>0.27592369914054871</v>
      </c>
      <c r="N5" s="5">
        <v>1</v>
      </c>
      <c r="O5" s="5">
        <v>2022</v>
      </c>
    </row>
    <row r="6" spans="1:15" x14ac:dyDescent="0.25">
      <c r="A6" s="5">
        <v>1</v>
      </c>
      <c r="B6" s="5">
        <v>0.8819044828414917</v>
      </c>
      <c r="C6" s="5">
        <v>0.11809553205966949</v>
      </c>
      <c r="D6" s="5">
        <v>0</v>
      </c>
      <c r="E6" s="5">
        <v>0</v>
      </c>
      <c r="F6" s="5">
        <v>0</v>
      </c>
      <c r="G6" s="5">
        <v>0.27878537774085999</v>
      </c>
      <c r="H6" s="5">
        <v>0.58990025520324707</v>
      </c>
      <c r="I6" s="5">
        <v>0.81215232610702515</v>
      </c>
      <c r="J6" s="5">
        <v>0.14714856445789337</v>
      </c>
      <c r="K6" s="5">
        <v>0.15387672185897827</v>
      </c>
      <c r="L6" s="5">
        <v>0.27497845888137817</v>
      </c>
      <c r="M6" s="5">
        <v>0.24455635249614716</v>
      </c>
      <c r="N6" s="5">
        <v>1</v>
      </c>
      <c r="O6" s="5">
        <v>2024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6"/>
  <sheetViews>
    <sheetView workbookViewId="0"/>
  </sheetViews>
  <sheetFormatPr defaultColWidth="9.140625" defaultRowHeight="15" x14ac:dyDescent="0.25"/>
  <cols>
    <col min="1" max="16384" width="9.140625" style="4"/>
  </cols>
  <sheetData>
    <row r="1" spans="1:18" x14ac:dyDescent="0.25">
      <c r="A1" s="4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  <c r="L1" s="4" t="s">
        <v>3</v>
      </c>
      <c r="M1" s="4" t="s">
        <v>2</v>
      </c>
      <c r="N1" s="4" t="s">
        <v>1</v>
      </c>
      <c r="O1" s="4" t="s">
        <v>17</v>
      </c>
      <c r="P1" s="4" t="s">
        <v>16</v>
      </c>
      <c r="Q1" s="4" t="s">
        <v>15</v>
      </c>
      <c r="R1" s="4" t="s">
        <v>0</v>
      </c>
    </row>
    <row r="2" spans="1:18" x14ac:dyDescent="0.25">
      <c r="A2" s="5">
        <v>35386862</v>
      </c>
      <c r="B2" s="5">
        <v>31476200</v>
      </c>
      <c r="C2" s="5">
        <v>3910662</v>
      </c>
      <c r="D2" s="5">
        <v>0</v>
      </c>
      <c r="E2" s="5">
        <v>0</v>
      </c>
      <c r="F2" s="5">
        <v>0</v>
      </c>
      <c r="G2" s="5">
        <v>9000609</v>
      </c>
      <c r="H2" s="5">
        <v>7958885</v>
      </c>
      <c r="I2" s="5">
        <v>28308858</v>
      </c>
      <c r="J2" s="5">
        <v>6822914</v>
      </c>
      <c r="K2" s="5">
        <v>6725749</v>
      </c>
      <c r="L2" s="5">
        <v>12950764</v>
      </c>
      <c r="M2" s="5">
        <v>9664869</v>
      </c>
      <c r="N2" s="5">
        <v>35386862</v>
      </c>
      <c r="O2" s="5">
        <v>2.0280911922454834</v>
      </c>
      <c r="P2" s="5">
        <v>1.8397698402404785</v>
      </c>
      <c r="Q2" s="5">
        <v>3.5438542366027832</v>
      </c>
      <c r="R2" s="5">
        <v>2016</v>
      </c>
    </row>
    <row r="3" spans="1:18" x14ac:dyDescent="0.25">
      <c r="A3" s="5">
        <v>34458099</v>
      </c>
      <c r="B3" s="5">
        <v>30668191</v>
      </c>
      <c r="C3" s="5">
        <v>3789908</v>
      </c>
      <c r="D3" s="5">
        <v>0</v>
      </c>
      <c r="E3" s="5">
        <v>0</v>
      </c>
      <c r="F3" s="5">
        <v>0</v>
      </c>
      <c r="G3" s="5">
        <v>9162473</v>
      </c>
      <c r="H3" s="5">
        <v>8196258</v>
      </c>
      <c r="I3" s="5">
        <v>26945123</v>
      </c>
      <c r="J3" s="5">
        <v>6186713</v>
      </c>
      <c r="K3" s="5">
        <v>6646625</v>
      </c>
      <c r="L3" s="5">
        <v>12909785</v>
      </c>
      <c r="M3" s="5">
        <v>8967197</v>
      </c>
      <c r="N3" s="5">
        <v>34458099</v>
      </c>
      <c r="O3" s="5">
        <v>2.0328161716461182</v>
      </c>
      <c r="P3" s="5">
        <v>1.8454697132110596</v>
      </c>
      <c r="Q3" s="5">
        <v>3.5488350391387939</v>
      </c>
      <c r="R3" s="5">
        <v>2018</v>
      </c>
    </row>
    <row r="4" spans="1:18" x14ac:dyDescent="0.25">
      <c r="A4" s="5">
        <v>39046822</v>
      </c>
      <c r="B4" s="5">
        <v>33132734</v>
      </c>
      <c r="C4" s="5">
        <v>5914088</v>
      </c>
      <c r="D4" s="5">
        <v>0</v>
      </c>
      <c r="E4" s="5">
        <v>0</v>
      </c>
      <c r="F4" s="5">
        <v>0</v>
      </c>
      <c r="G4" s="5">
        <v>10182506</v>
      </c>
      <c r="H4" s="5">
        <v>17437272</v>
      </c>
      <c r="I4" s="5">
        <v>30455218</v>
      </c>
      <c r="J4" s="5">
        <v>5562386</v>
      </c>
      <c r="K4" s="5">
        <v>6675222</v>
      </c>
      <c r="L4" s="5">
        <v>14936351</v>
      </c>
      <c r="M4" s="5">
        <v>13385442</v>
      </c>
      <c r="N4" s="5">
        <v>39046822</v>
      </c>
      <c r="O4" s="5">
        <v>2.1832494735717773</v>
      </c>
      <c r="P4" s="5">
        <v>1.943936824798584</v>
      </c>
      <c r="Q4" s="5">
        <v>3.5239608287811279</v>
      </c>
      <c r="R4" s="5">
        <v>2020</v>
      </c>
    </row>
    <row r="5" spans="1:18" x14ac:dyDescent="0.25">
      <c r="A5" s="5">
        <v>31287482</v>
      </c>
      <c r="B5" s="5">
        <v>26925906</v>
      </c>
      <c r="C5" s="5">
        <v>4361576</v>
      </c>
      <c r="D5" s="5">
        <v>0</v>
      </c>
      <c r="E5" s="5">
        <v>0</v>
      </c>
      <c r="F5" s="5">
        <v>0</v>
      </c>
      <c r="G5" s="5">
        <v>8786594</v>
      </c>
      <c r="H5" s="5">
        <v>19124164</v>
      </c>
      <c r="I5" s="5">
        <v>24505236</v>
      </c>
      <c r="J5" s="5">
        <v>4775075</v>
      </c>
      <c r="K5" s="5">
        <v>5890614</v>
      </c>
      <c r="L5" s="5">
        <v>10220743</v>
      </c>
      <c r="M5" s="5">
        <v>8632958</v>
      </c>
      <c r="N5" s="5">
        <v>31287482</v>
      </c>
      <c r="O5" s="5">
        <v>2.3428676128387451</v>
      </c>
      <c r="P5" s="5">
        <v>2.1276183128356934</v>
      </c>
      <c r="Q5" s="5">
        <v>3.6716945171356201</v>
      </c>
      <c r="R5" s="5">
        <v>2022</v>
      </c>
    </row>
    <row r="6" spans="1:18" x14ac:dyDescent="0.25">
      <c r="A6" s="5">
        <v>25459024</v>
      </c>
      <c r="B6" s="5">
        <v>22452427</v>
      </c>
      <c r="C6" s="5">
        <v>3006597</v>
      </c>
      <c r="D6" s="5">
        <v>0</v>
      </c>
      <c r="E6" s="5">
        <v>0</v>
      </c>
      <c r="F6" s="5">
        <v>0</v>
      </c>
      <c r="G6" s="5">
        <v>7097604</v>
      </c>
      <c r="H6" s="5">
        <v>15018284</v>
      </c>
      <c r="I6" s="5">
        <v>20676605</v>
      </c>
      <c r="J6" s="5">
        <v>3746259</v>
      </c>
      <c r="K6" s="5">
        <v>3917551</v>
      </c>
      <c r="L6" s="5">
        <v>7000683</v>
      </c>
      <c r="M6" s="5">
        <v>6226166</v>
      </c>
      <c r="N6" s="5">
        <v>25459024</v>
      </c>
      <c r="O6" s="5">
        <v>2.2568416595458984</v>
      </c>
      <c r="P6" s="5">
        <v>2.07248854637146</v>
      </c>
      <c r="Q6" s="5">
        <v>3.6335389614105225</v>
      </c>
      <c r="R6" s="5">
        <v>2024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6"/>
  <sheetViews>
    <sheetView workbookViewId="0"/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25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0.50591498613357544</v>
      </c>
      <c r="H2" s="2">
        <v>0.25954541563987732</v>
      </c>
      <c r="I2" s="2">
        <v>0.98427510261535645</v>
      </c>
      <c r="J2" s="2">
        <v>0.51377594470977783</v>
      </c>
      <c r="K2" s="2">
        <v>0.74552261829376221</v>
      </c>
      <c r="L2" s="2">
        <v>0.5805620551109314</v>
      </c>
      <c r="M2" s="2">
        <v>1</v>
      </c>
      <c r="N2" s="2">
        <v>1</v>
      </c>
      <c r="O2" s="2">
        <v>2016</v>
      </c>
    </row>
    <row r="3" spans="1:15" x14ac:dyDescent="0.25">
      <c r="A3" s="2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0.51697069406509399</v>
      </c>
      <c r="H3" s="2">
        <v>0.25607192516326904</v>
      </c>
      <c r="I3" s="2">
        <v>0.9861595630645752</v>
      </c>
      <c r="J3" s="2">
        <v>0.48111036419868469</v>
      </c>
      <c r="K3" s="2">
        <v>0.77074247598648071</v>
      </c>
      <c r="L3" s="2">
        <v>0.61880010366439819</v>
      </c>
      <c r="M3" s="2">
        <v>1</v>
      </c>
      <c r="N3" s="2">
        <v>1</v>
      </c>
      <c r="O3" s="2">
        <v>2018</v>
      </c>
    </row>
    <row r="4" spans="1:15" x14ac:dyDescent="0.25">
      <c r="A4" s="2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0.46404993534088135</v>
      </c>
      <c r="H4" s="2">
        <v>0.57337373495101929</v>
      </c>
      <c r="I4" s="2">
        <v>0.97757226228713989</v>
      </c>
      <c r="J4" s="2">
        <v>0.38000732660293579</v>
      </c>
      <c r="K4" s="2">
        <v>0.6284746527671814</v>
      </c>
      <c r="L4" s="2">
        <v>0.61209994554519653</v>
      </c>
      <c r="M4" s="2">
        <v>1</v>
      </c>
      <c r="N4" s="2">
        <v>1</v>
      </c>
      <c r="O4" s="2">
        <v>2020</v>
      </c>
    </row>
    <row r="5" spans="1:15" x14ac:dyDescent="0.25">
      <c r="A5" s="2">
        <v>1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0.46098160743713379</v>
      </c>
      <c r="H5" s="2">
        <v>0.81672209501266479</v>
      </c>
      <c r="I5" s="2">
        <v>0.97174972295761108</v>
      </c>
      <c r="J5" s="2">
        <v>0.39787596464157104</v>
      </c>
      <c r="K5" s="2">
        <v>0.67299050092697144</v>
      </c>
      <c r="L5" s="2">
        <v>0.50454151630401611</v>
      </c>
      <c r="M5" s="2">
        <v>1</v>
      </c>
      <c r="N5" s="2">
        <v>1</v>
      </c>
      <c r="O5" s="2">
        <v>2022</v>
      </c>
    </row>
    <row r="6" spans="1:15" x14ac:dyDescent="0.25">
      <c r="A6" s="2">
        <v>1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0.49691927433013916</v>
      </c>
      <c r="H6" s="2">
        <v>0.74847257137298584</v>
      </c>
      <c r="I6" s="2">
        <v>0.98365479707717896</v>
      </c>
      <c r="J6" s="2">
        <v>0.41571459174156189</v>
      </c>
      <c r="K6" s="2">
        <v>0.67470300197601318</v>
      </c>
      <c r="L6" s="2">
        <v>0.48960259556770325</v>
      </c>
      <c r="M6" s="2">
        <v>1</v>
      </c>
      <c r="N6" s="2">
        <v>1</v>
      </c>
      <c r="O6" s="2">
        <v>2024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6"/>
  <sheetViews>
    <sheetView workbookViewId="0"/>
  </sheetViews>
  <sheetFormatPr defaultColWidth="9.140625" defaultRowHeight="15" x14ac:dyDescent="0.25"/>
  <cols>
    <col min="1" max="16384" width="9.140625" style="1"/>
  </cols>
  <sheetData>
    <row r="1" spans="1:18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17</v>
      </c>
      <c r="P1" s="1" t="s">
        <v>16</v>
      </c>
      <c r="Q1" s="1" t="s">
        <v>15</v>
      </c>
      <c r="R1" s="1" t="s">
        <v>0</v>
      </c>
    </row>
    <row r="2" spans="1:18" x14ac:dyDescent="0.25">
      <c r="A2" s="2">
        <v>8745256</v>
      </c>
      <c r="B2" s="2">
        <v>0</v>
      </c>
      <c r="C2" s="2">
        <v>8745256</v>
      </c>
      <c r="D2" s="2">
        <v>0</v>
      </c>
      <c r="E2" s="2">
        <v>0</v>
      </c>
      <c r="F2" s="2">
        <v>0</v>
      </c>
      <c r="G2" s="2">
        <v>4424356</v>
      </c>
      <c r="H2" s="2">
        <v>2269791</v>
      </c>
      <c r="I2" s="2">
        <v>8607738</v>
      </c>
      <c r="J2" s="2">
        <v>4493102</v>
      </c>
      <c r="K2" s="2">
        <v>6519786</v>
      </c>
      <c r="L2" s="2">
        <v>5077164</v>
      </c>
      <c r="M2" s="2">
        <v>8745256</v>
      </c>
      <c r="N2" s="2">
        <v>8745256</v>
      </c>
      <c r="O2" s="2">
        <v>3.5895960330963135</v>
      </c>
      <c r="P2" s="2"/>
      <c r="Q2" s="2">
        <v>3.5895960330963135</v>
      </c>
      <c r="R2" s="2">
        <v>2016</v>
      </c>
    </row>
    <row r="3" spans="1:18" x14ac:dyDescent="0.25">
      <c r="A3" s="2">
        <v>8696408</v>
      </c>
      <c r="B3" s="2">
        <v>0</v>
      </c>
      <c r="C3" s="2">
        <v>8696408</v>
      </c>
      <c r="D3" s="2">
        <v>0</v>
      </c>
      <c r="E3" s="2">
        <v>0</v>
      </c>
      <c r="F3" s="2">
        <v>0</v>
      </c>
      <c r="G3" s="2">
        <v>4495788</v>
      </c>
      <c r="H3" s="2">
        <v>2226906</v>
      </c>
      <c r="I3" s="2">
        <v>8576046</v>
      </c>
      <c r="J3" s="2">
        <v>4183932</v>
      </c>
      <c r="K3" s="2">
        <v>6702691</v>
      </c>
      <c r="L3" s="2">
        <v>5381338</v>
      </c>
      <c r="M3" s="2">
        <v>8696408</v>
      </c>
      <c r="N3" s="2">
        <v>8696408</v>
      </c>
      <c r="O3" s="2">
        <v>3.6298551559448242</v>
      </c>
      <c r="P3" s="2"/>
      <c r="Q3" s="2">
        <v>3.6298551559448242</v>
      </c>
      <c r="R3" s="2">
        <v>2018</v>
      </c>
    </row>
    <row r="4" spans="1:18" x14ac:dyDescent="0.25">
      <c r="A4" s="2">
        <v>10792987</v>
      </c>
      <c r="B4" s="2">
        <v>0</v>
      </c>
      <c r="C4" s="2">
        <v>10792987</v>
      </c>
      <c r="D4" s="2">
        <v>0</v>
      </c>
      <c r="E4" s="2">
        <v>0</v>
      </c>
      <c r="F4" s="2">
        <v>0</v>
      </c>
      <c r="G4" s="2">
        <v>5008485</v>
      </c>
      <c r="H4" s="2">
        <v>6188415</v>
      </c>
      <c r="I4" s="2">
        <v>10550925</v>
      </c>
      <c r="J4" s="2">
        <v>4101414</v>
      </c>
      <c r="K4" s="2">
        <v>6783119</v>
      </c>
      <c r="L4" s="2">
        <v>6606387</v>
      </c>
      <c r="M4" s="2">
        <v>10792987</v>
      </c>
      <c r="N4" s="2">
        <v>10792987</v>
      </c>
      <c r="O4" s="2">
        <v>3.635577917098999</v>
      </c>
      <c r="P4" s="2"/>
      <c r="Q4" s="2">
        <v>3.635577917098999</v>
      </c>
      <c r="R4" s="2">
        <v>2020</v>
      </c>
    </row>
    <row r="5" spans="1:18" x14ac:dyDescent="0.25">
      <c r="A5" s="2">
        <v>9103513</v>
      </c>
      <c r="B5" s="2">
        <v>0</v>
      </c>
      <c r="C5" s="2">
        <v>9103513</v>
      </c>
      <c r="D5" s="2">
        <v>0</v>
      </c>
      <c r="E5" s="2">
        <v>0</v>
      </c>
      <c r="F5" s="2">
        <v>0</v>
      </c>
      <c r="G5" s="2">
        <v>4196552</v>
      </c>
      <c r="H5" s="2">
        <v>7435040</v>
      </c>
      <c r="I5" s="2">
        <v>8846336</v>
      </c>
      <c r="J5" s="2">
        <v>3622069</v>
      </c>
      <c r="K5" s="2">
        <v>6126578</v>
      </c>
      <c r="L5" s="2">
        <v>4593100</v>
      </c>
      <c r="M5" s="2">
        <v>9103513</v>
      </c>
      <c r="N5" s="2">
        <v>9103513</v>
      </c>
      <c r="O5" s="2">
        <v>3.8248612880706787</v>
      </c>
      <c r="P5" s="2"/>
      <c r="Q5" s="2">
        <v>3.8248612880706787</v>
      </c>
      <c r="R5" s="2">
        <v>2022</v>
      </c>
    </row>
    <row r="6" spans="1:18" x14ac:dyDescent="0.25">
      <c r="A6" s="2">
        <v>6951103</v>
      </c>
      <c r="B6" s="2">
        <v>0</v>
      </c>
      <c r="C6" s="2">
        <v>6951103</v>
      </c>
      <c r="D6" s="2">
        <v>0</v>
      </c>
      <c r="E6" s="2">
        <v>0</v>
      </c>
      <c r="F6" s="2">
        <v>0</v>
      </c>
      <c r="G6" s="2">
        <v>3454137</v>
      </c>
      <c r="H6" s="2">
        <v>5202710</v>
      </c>
      <c r="I6" s="2">
        <v>6837486</v>
      </c>
      <c r="J6" s="2">
        <v>2889675</v>
      </c>
      <c r="K6" s="2">
        <v>4689930</v>
      </c>
      <c r="L6" s="2">
        <v>3403278</v>
      </c>
      <c r="M6" s="2">
        <v>6951103</v>
      </c>
      <c r="N6" s="2">
        <v>6951103</v>
      </c>
      <c r="O6" s="2">
        <v>3.8090667724609375</v>
      </c>
      <c r="P6" s="2"/>
      <c r="Q6" s="2">
        <v>3.8090667724609375</v>
      </c>
      <c r="R6" s="2">
        <v>2024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11"/>
  <sheetViews>
    <sheetView workbookViewId="0"/>
  </sheetViews>
  <sheetFormatPr defaultColWidth="9.140625" defaultRowHeight="15" x14ac:dyDescent="0.25"/>
  <cols>
    <col min="1" max="16384" width="9.140625" style="1"/>
  </cols>
  <sheetData>
    <row r="1" spans="1:16" x14ac:dyDescent="0.25">
      <c r="A1" s="1" t="s">
        <v>33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0</v>
      </c>
    </row>
    <row r="2" spans="1:16" x14ac:dyDescent="0.25">
      <c r="A2" s="1" t="s">
        <v>32</v>
      </c>
      <c r="B2" s="2">
        <v>760.98937248431173</v>
      </c>
      <c r="C2" s="2">
        <v>3611.7114281555746</v>
      </c>
      <c r="D2" s="2">
        <v>3342.259521484375</v>
      </c>
      <c r="E2" s="2">
        <v>753.34185791015625</v>
      </c>
      <c r="F2" s="2">
        <v>3839.598876953125</v>
      </c>
      <c r="G2" s="2">
        <v>818.9449462890625</v>
      </c>
      <c r="H2" s="2">
        <v>3590.636474609375</v>
      </c>
      <c r="I2" s="2">
        <v>757.25872802734375</v>
      </c>
      <c r="J2" s="2">
        <v>3890.114013671875</v>
      </c>
      <c r="K2" s="2">
        <v>744.92791748046875</v>
      </c>
      <c r="L2" s="2">
        <v>3403.6845703125</v>
      </c>
      <c r="M2" s="2">
        <v>715.680908203125</v>
      </c>
      <c r="N2" s="2">
        <v>3558.650634765625</v>
      </c>
      <c r="O2" s="2">
        <v>772.675048828125</v>
      </c>
      <c r="P2" s="2">
        <v>2016</v>
      </c>
    </row>
    <row r="3" spans="1:16" x14ac:dyDescent="0.25">
      <c r="A3" s="1" t="s">
        <v>31</v>
      </c>
      <c r="B3" s="2">
        <v>762.09815554043553</v>
      </c>
      <c r="C3" s="2">
        <v>3564.9704631499662</v>
      </c>
      <c r="D3" s="2">
        <v>3334.284912109375</v>
      </c>
      <c r="E3" s="2">
        <v>752.7894287109375</v>
      </c>
      <c r="F3" s="2">
        <v>3770.23291015625</v>
      </c>
      <c r="G3" s="2">
        <v>800.60101318359375</v>
      </c>
      <c r="H3" s="2">
        <v>3541.126220703125</v>
      </c>
      <c r="I3" s="2">
        <v>758.56207275390625</v>
      </c>
      <c r="J3" s="2">
        <v>3834.013916015625</v>
      </c>
      <c r="K3" s="2">
        <v>749.569580078125</v>
      </c>
      <c r="L3" s="2">
        <v>3336.673095703125</v>
      </c>
      <c r="M3" s="2">
        <v>713.77337646484375</v>
      </c>
      <c r="N3" s="2">
        <v>3566.1748046875</v>
      </c>
      <c r="O3" s="2">
        <v>777.49945068359375</v>
      </c>
      <c r="P3" s="2">
        <v>2016</v>
      </c>
    </row>
    <row r="4" spans="1:16" x14ac:dyDescent="0.25">
      <c r="A4" s="1" t="s">
        <v>32</v>
      </c>
      <c r="B4" s="2">
        <v>863.79142815155524</v>
      </c>
      <c r="C4" s="2">
        <v>3989.2384924977432</v>
      </c>
      <c r="D4" s="2">
        <v>3824.9873046875</v>
      </c>
      <c r="E4" s="2">
        <v>857.36688232421875</v>
      </c>
      <c r="F4" s="2">
        <v>4297.1083984375</v>
      </c>
      <c r="G4" s="2">
        <v>929.15069580078125</v>
      </c>
      <c r="H4" s="2">
        <v>3975.635986328125</v>
      </c>
      <c r="I4" s="2">
        <v>861.40228271484375</v>
      </c>
      <c r="J4" s="2">
        <v>4261.0263671875</v>
      </c>
      <c r="K4" s="2">
        <v>837.47265625</v>
      </c>
      <c r="L4" s="2">
        <v>3661.288330078125</v>
      </c>
      <c r="M4" s="2">
        <v>803.28717041015625</v>
      </c>
      <c r="N4" s="2">
        <v>4067.674072265625</v>
      </c>
      <c r="O4" s="2">
        <v>881.7178955078125</v>
      </c>
      <c r="P4" s="2">
        <v>2018</v>
      </c>
    </row>
    <row r="5" spans="1:16" x14ac:dyDescent="0.25">
      <c r="A5" s="1" t="s">
        <v>31</v>
      </c>
      <c r="B5" s="2">
        <v>867.07899379285436</v>
      </c>
      <c r="C5" s="2">
        <v>3977.7366742025747</v>
      </c>
      <c r="D5" s="2">
        <v>3767.421630859375</v>
      </c>
      <c r="E5" s="2">
        <v>855.5025634765625</v>
      </c>
      <c r="F5" s="2">
        <v>4337.10986328125</v>
      </c>
      <c r="G5" s="2">
        <v>927.45599365234375</v>
      </c>
      <c r="H5" s="2">
        <v>3958.4345703125</v>
      </c>
      <c r="I5" s="2">
        <v>864.11077880859375</v>
      </c>
      <c r="J5" s="2">
        <v>4373.49462890625</v>
      </c>
      <c r="K5" s="2">
        <v>845.05670166015625</v>
      </c>
      <c r="L5" s="2">
        <v>3648.34912109375</v>
      </c>
      <c r="M5" s="2">
        <v>810.543701171875</v>
      </c>
      <c r="N5" s="2">
        <v>4031.651123046875</v>
      </c>
      <c r="O5" s="2">
        <v>881.14361572265625</v>
      </c>
      <c r="P5" s="2">
        <v>2018</v>
      </c>
    </row>
    <row r="6" spans="1:16" x14ac:dyDescent="0.25">
      <c r="A6" s="1" t="s">
        <v>32</v>
      </c>
      <c r="B6" s="2">
        <v>971.6727103311797</v>
      </c>
      <c r="C6" s="2">
        <v>4455.633219819646</v>
      </c>
      <c r="D6" s="2">
        <v>4353.84423828125</v>
      </c>
      <c r="E6" s="2">
        <v>969.05523681640625</v>
      </c>
      <c r="F6" s="2">
        <v>4640.02001953125</v>
      </c>
      <c r="G6" s="2">
        <v>1014.9368896484375</v>
      </c>
      <c r="H6" s="2">
        <v>4447.982421875</v>
      </c>
      <c r="I6" s="2">
        <v>967.6683349609375</v>
      </c>
      <c r="J6" s="2">
        <v>4790.9912109375</v>
      </c>
      <c r="K6" s="2">
        <v>927.7982177734375</v>
      </c>
      <c r="L6" s="2">
        <v>4156.22998046875</v>
      </c>
      <c r="M6" s="2">
        <v>896.04144287109375</v>
      </c>
      <c r="N6" s="2">
        <v>4323.8515625</v>
      </c>
      <c r="O6" s="2">
        <v>965.220458984375</v>
      </c>
      <c r="P6" s="2">
        <v>2020</v>
      </c>
    </row>
    <row r="7" spans="1:16" x14ac:dyDescent="0.25">
      <c r="A7" s="1" t="s">
        <v>31</v>
      </c>
      <c r="B7" s="2">
        <v>972.17152503369857</v>
      </c>
      <c r="C7" s="2">
        <v>4437.3066485624031</v>
      </c>
      <c r="D7" s="2">
        <v>4278.37744140625</v>
      </c>
      <c r="E7" s="2">
        <v>969.2462158203125</v>
      </c>
      <c r="F7" s="2">
        <v>4641.9150390625</v>
      </c>
      <c r="G7" s="2">
        <v>1023.404296875</v>
      </c>
      <c r="H7" s="2">
        <v>4429.79541015625</v>
      </c>
      <c r="I7" s="2">
        <v>968.13214111328125</v>
      </c>
      <c r="J7" s="2">
        <v>4802.74853515625</v>
      </c>
      <c r="K7" s="2">
        <v>932.36346435546875</v>
      </c>
      <c r="L7" s="2">
        <v>4145.44873046875</v>
      </c>
      <c r="M7" s="2">
        <v>899.55059814453125</v>
      </c>
      <c r="N7" s="2">
        <v>4344.05615234375</v>
      </c>
      <c r="O7" s="2">
        <v>968.292724609375</v>
      </c>
      <c r="P7" s="2">
        <v>2020</v>
      </c>
    </row>
    <row r="8" spans="1:16" x14ac:dyDescent="0.25">
      <c r="A8" s="1" t="s">
        <v>32</v>
      </c>
      <c r="B8" s="2">
        <v>1212.319784235717</v>
      </c>
      <c r="C8" s="2">
        <v>5502.3874648865631</v>
      </c>
      <c r="D8" s="2">
        <v>5547.14208984375</v>
      </c>
      <c r="E8" s="2">
        <v>1227.12890625</v>
      </c>
      <c r="F8" s="2">
        <v>5544.6845703125</v>
      </c>
      <c r="G8" s="2">
        <v>1222.851318359375</v>
      </c>
      <c r="H8" s="2">
        <v>5486.21728515625</v>
      </c>
      <c r="I8" s="2">
        <v>1207.838134765625</v>
      </c>
      <c r="J8" s="2">
        <v>5726.98486328125</v>
      </c>
      <c r="K8" s="2">
        <v>1142.629150390625</v>
      </c>
      <c r="L8" s="2">
        <v>5176.4462890625</v>
      </c>
      <c r="M8" s="2">
        <v>1129.3441162109375</v>
      </c>
      <c r="N8" s="2">
        <v>5556.06982421875</v>
      </c>
      <c r="O8" s="2">
        <v>1215.71826171875</v>
      </c>
      <c r="P8" s="2">
        <v>2022</v>
      </c>
    </row>
    <row r="9" spans="1:16" x14ac:dyDescent="0.25">
      <c r="A9" s="1" t="s">
        <v>31</v>
      </c>
      <c r="B9" s="2">
        <v>1233.6550352777722</v>
      </c>
      <c r="C9" s="2">
        <v>5563.4507046454837</v>
      </c>
      <c r="D9" s="2">
        <v>5477.03271484375</v>
      </c>
      <c r="E9" s="2">
        <v>1230.3277587890625</v>
      </c>
      <c r="F9" s="2">
        <v>5604.52294921875</v>
      </c>
      <c r="G9" s="2">
        <v>1245.1793212890625</v>
      </c>
      <c r="H9" s="2">
        <v>5545.16845703125</v>
      </c>
      <c r="I9" s="2">
        <v>1228.025634765625</v>
      </c>
      <c r="J9" s="2">
        <v>5903.421875</v>
      </c>
      <c r="K9" s="2">
        <v>1161.8314208984375</v>
      </c>
      <c r="L9" s="2">
        <v>5280.2431640625</v>
      </c>
      <c r="M9" s="2">
        <v>1151.4847412109375</v>
      </c>
      <c r="N9" s="2">
        <v>5621.361328125</v>
      </c>
      <c r="O9" s="2">
        <v>1238.6121826171875</v>
      </c>
      <c r="P9" s="2">
        <v>2022</v>
      </c>
    </row>
    <row r="10" spans="1:16" x14ac:dyDescent="0.25">
      <c r="A10" s="1" t="s">
        <v>32</v>
      </c>
      <c r="B10" s="2">
        <v>1377.3598913554704</v>
      </c>
      <c r="C10" s="2">
        <v>6686.2378544171725</v>
      </c>
      <c r="D10" s="2">
        <v>6493.4296875</v>
      </c>
      <c r="E10" s="2">
        <v>1380.599609375</v>
      </c>
      <c r="F10" s="2">
        <v>6789.45849609375</v>
      </c>
      <c r="G10" s="2">
        <v>1401.7176513671875</v>
      </c>
      <c r="H10" s="2">
        <v>6679.15283203125</v>
      </c>
      <c r="I10" s="2">
        <v>1376.05029296875</v>
      </c>
      <c r="J10" s="2">
        <v>7007.71142578125</v>
      </c>
      <c r="K10" s="2">
        <v>1302.3238525390625</v>
      </c>
      <c r="L10" s="2">
        <v>6005.22216796875</v>
      </c>
      <c r="M10" s="2">
        <v>1270.7454833984375</v>
      </c>
      <c r="N10" s="2">
        <v>7001.1240234375</v>
      </c>
      <c r="O10" s="2">
        <v>1400.5899658203125</v>
      </c>
      <c r="P10" s="2">
        <v>2024</v>
      </c>
    </row>
    <row r="11" spans="1:16" x14ac:dyDescent="0.25">
      <c r="A11" s="1" t="s">
        <v>31</v>
      </c>
      <c r="B11" s="2">
        <v>1390.404891073006</v>
      </c>
      <c r="C11" s="2">
        <v>6686.1350813582476</v>
      </c>
      <c r="D11" s="2">
        <v>6538.93115234375</v>
      </c>
      <c r="E11" s="2">
        <v>1389.162353515625</v>
      </c>
      <c r="F11" s="2">
        <v>6855.375</v>
      </c>
      <c r="G11" s="2">
        <v>1419.578369140625</v>
      </c>
      <c r="H11" s="2">
        <v>6673.2265625</v>
      </c>
      <c r="I11" s="2">
        <v>1387.3944091796875</v>
      </c>
      <c r="J11" s="2">
        <v>7115.13525390625</v>
      </c>
      <c r="K11" s="2">
        <v>1303.173095703125</v>
      </c>
      <c r="L11" s="2">
        <v>5922.42529296875</v>
      </c>
      <c r="M11" s="2">
        <v>1269.0316162109375</v>
      </c>
      <c r="N11" s="2">
        <v>6891.37158203125</v>
      </c>
      <c r="O11" s="2">
        <v>1408.0687255859375</v>
      </c>
      <c r="P11" s="2">
        <v>2024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"/>
  <sheetViews>
    <sheetView workbookViewId="0"/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0</v>
      </c>
    </row>
    <row r="2" spans="1:15" x14ac:dyDescent="0.25">
      <c r="A2" s="2">
        <v>761.56368969967161</v>
      </c>
      <c r="B2" s="2">
        <v>3587.5009744365252</v>
      </c>
      <c r="C2" s="2">
        <v>3337.9892578125</v>
      </c>
      <c r="D2" s="2">
        <v>753.0460205078125</v>
      </c>
      <c r="E2" s="2">
        <v>3808.1533203125</v>
      </c>
      <c r="F2" s="2">
        <v>810.62908935546875</v>
      </c>
      <c r="G2" s="2">
        <v>3565.036865234375</v>
      </c>
      <c r="H2" s="2">
        <v>757.9326171875</v>
      </c>
      <c r="I2" s="2">
        <v>3861.251953125</v>
      </c>
      <c r="J2" s="2">
        <v>747.31591796875</v>
      </c>
      <c r="K2" s="2">
        <v>3368.798583984375</v>
      </c>
      <c r="L2" s="2">
        <v>714.6878662109375</v>
      </c>
      <c r="M2" s="2">
        <v>3562.614013671875</v>
      </c>
      <c r="N2" s="2">
        <v>775.21624755859375</v>
      </c>
      <c r="O2" s="2">
        <v>2016</v>
      </c>
    </row>
    <row r="3" spans="1:15" x14ac:dyDescent="0.25">
      <c r="A3" s="2">
        <v>865.47966285319569</v>
      </c>
      <c r="B3" s="2">
        <v>3983.3320647951346</v>
      </c>
      <c r="C3" s="2">
        <v>3794.15087890625</v>
      </c>
      <c r="D3" s="2">
        <v>856.36822509765625</v>
      </c>
      <c r="E3" s="2">
        <v>4314.94677734375</v>
      </c>
      <c r="F3" s="2">
        <v>928.39495849609375</v>
      </c>
      <c r="G3" s="2">
        <v>3966.810302734375</v>
      </c>
      <c r="H3" s="2">
        <v>862.79193115234375</v>
      </c>
      <c r="I3" s="2">
        <v>4318.05908203125</v>
      </c>
      <c r="J3" s="2">
        <v>841.3184814453125</v>
      </c>
      <c r="K3" s="2">
        <v>3654.6337890625</v>
      </c>
      <c r="L3" s="2">
        <v>807.01910400390625</v>
      </c>
      <c r="M3" s="2">
        <v>4049.075927734375</v>
      </c>
      <c r="N3" s="2">
        <v>881.42138671875</v>
      </c>
      <c r="O3" s="2">
        <v>2018</v>
      </c>
    </row>
    <row r="4" spans="1:15" x14ac:dyDescent="0.25">
      <c r="A4" s="2">
        <v>971.92907680986809</v>
      </c>
      <c r="B4" s="2">
        <v>4446.2142541873363</v>
      </c>
      <c r="C4" s="2">
        <v>4314.275390625</v>
      </c>
      <c r="D4" s="2">
        <v>969.15533447265625</v>
      </c>
      <c r="E4" s="2">
        <v>4640.9453125</v>
      </c>
      <c r="F4" s="2">
        <v>1019.07080078125</v>
      </c>
      <c r="G4" s="2">
        <v>4438.654296875</v>
      </c>
      <c r="H4" s="2">
        <v>967.90618896484375</v>
      </c>
      <c r="I4" s="2">
        <v>4797.083984375</v>
      </c>
      <c r="J4" s="2">
        <v>930.1639404296875</v>
      </c>
      <c r="K4" s="2">
        <v>4150.650390625</v>
      </c>
      <c r="L4" s="2">
        <v>897.8575439453125</v>
      </c>
      <c r="M4" s="2">
        <v>4334.22705078125</v>
      </c>
      <c r="N4" s="2">
        <v>966.798095703125</v>
      </c>
      <c r="O4" s="2">
        <v>2020</v>
      </c>
    </row>
    <row r="5" spans="1:15" x14ac:dyDescent="0.25">
      <c r="A5" s="2">
        <v>1223.595244999796</v>
      </c>
      <c r="B5" s="2">
        <v>5534.6587591250027</v>
      </c>
      <c r="C5" s="2">
        <v>5508.86962890625</v>
      </c>
      <c r="D5" s="2">
        <v>1228.8751220703125</v>
      </c>
      <c r="E5" s="2">
        <v>5575.68017578125</v>
      </c>
      <c r="F5" s="2">
        <v>1234.4168701171875</v>
      </c>
      <c r="G5" s="2">
        <v>5517.302734375</v>
      </c>
      <c r="H5" s="2">
        <v>1218.4832763671875</v>
      </c>
      <c r="I5" s="2">
        <v>5818.85107421875</v>
      </c>
      <c r="J5" s="2">
        <v>1152.6273193359375</v>
      </c>
      <c r="K5" s="2">
        <v>5231.10302734375</v>
      </c>
      <c r="L5" s="2">
        <v>1141.0028076171875</v>
      </c>
      <c r="M5" s="2">
        <v>5590.64892578125</v>
      </c>
      <c r="N5" s="2">
        <v>1227.8431396484375</v>
      </c>
      <c r="O5" s="2">
        <v>2022</v>
      </c>
    </row>
    <row r="6" spans="1:15" x14ac:dyDescent="0.25">
      <c r="A6" s="2">
        <v>1384.3075466217281</v>
      </c>
      <c r="B6" s="2">
        <v>6686.1831183651184</v>
      </c>
      <c r="C6" s="2">
        <v>6518.85546875</v>
      </c>
      <c r="D6" s="2">
        <v>1385.3843994140625</v>
      </c>
      <c r="E6" s="2">
        <v>6824.06201171875</v>
      </c>
      <c r="F6" s="2">
        <v>1411.09375</v>
      </c>
      <c r="G6" s="2">
        <v>6676.0029296875</v>
      </c>
      <c r="H6" s="2">
        <v>1382.0799560546875</v>
      </c>
      <c r="I6" s="2">
        <v>7065.294921875</v>
      </c>
      <c r="J6" s="2">
        <v>1302.779052734375</v>
      </c>
      <c r="K6" s="2">
        <v>5961.58544921875</v>
      </c>
      <c r="L6" s="2">
        <v>1269.8421630859375</v>
      </c>
      <c r="M6" s="2">
        <v>6942.58935546875</v>
      </c>
      <c r="N6" s="2">
        <v>1404.57861328125</v>
      </c>
      <c r="O6" s="2">
        <v>2024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11"/>
  <sheetViews>
    <sheetView workbookViewId="0"/>
  </sheetViews>
  <sheetFormatPr defaultColWidth="9.140625" defaultRowHeight="15" x14ac:dyDescent="0.25"/>
  <cols>
    <col min="1" max="16384" width="9.140625" style="1"/>
  </cols>
  <sheetData>
    <row r="1" spans="1:16" x14ac:dyDescent="0.25">
      <c r="A1" s="1" t="s">
        <v>33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  <c r="P1" s="1" t="s">
        <v>0</v>
      </c>
    </row>
    <row r="2" spans="1:16" x14ac:dyDescent="0.25">
      <c r="A2" s="1" t="s">
        <v>32</v>
      </c>
      <c r="B2" s="2">
        <v>1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0.48754408955574036</v>
      </c>
      <c r="I2" s="2">
        <v>0.29435133934020996</v>
      </c>
      <c r="J2" s="2">
        <v>0.98614674806594849</v>
      </c>
      <c r="K2" s="2">
        <v>0.51750516891479492</v>
      </c>
      <c r="L2" s="2">
        <v>0.74145722389221191</v>
      </c>
      <c r="M2" s="2">
        <v>0.56999731063842773</v>
      </c>
      <c r="N2" s="2">
        <v>1</v>
      </c>
      <c r="O2" s="2">
        <v>1</v>
      </c>
      <c r="P2" s="2">
        <v>2016</v>
      </c>
    </row>
    <row r="3" spans="1:16" x14ac:dyDescent="0.25">
      <c r="A3" s="1" t="s">
        <v>31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0.52301114797592163</v>
      </c>
      <c r="I3" s="2">
        <v>0.22715461254119873</v>
      </c>
      <c r="J3" s="2">
        <v>0.98253339529037476</v>
      </c>
      <c r="K3" s="2">
        <v>0.51030546426773071</v>
      </c>
      <c r="L3" s="2">
        <v>0.7493058443069458</v>
      </c>
      <c r="M3" s="2">
        <v>0.5903937816619873</v>
      </c>
      <c r="N3" s="2">
        <v>1</v>
      </c>
      <c r="O3" s="2">
        <v>1</v>
      </c>
      <c r="P3" s="2">
        <v>2016</v>
      </c>
    </row>
    <row r="4" spans="1:16" x14ac:dyDescent="0.25">
      <c r="A4" s="1" t="s">
        <v>32</v>
      </c>
      <c r="B4" s="2">
        <v>1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0.4934314489364624</v>
      </c>
      <c r="I4" s="2">
        <v>0.29164132475852966</v>
      </c>
      <c r="J4" s="2">
        <v>0.98705911636352539</v>
      </c>
      <c r="K4" s="2">
        <v>0.48746186494827271</v>
      </c>
      <c r="L4" s="2">
        <v>0.76953983306884766</v>
      </c>
      <c r="M4" s="2">
        <v>0.61528456211090088</v>
      </c>
      <c r="N4" s="2">
        <v>1</v>
      </c>
      <c r="O4" s="2">
        <v>1</v>
      </c>
      <c r="P4" s="2">
        <v>2018</v>
      </c>
    </row>
    <row r="5" spans="1:16" x14ac:dyDescent="0.25">
      <c r="A5" s="1" t="s">
        <v>31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0.53927034139633179</v>
      </c>
      <c r="I5" s="2">
        <v>0.22237566113471985</v>
      </c>
      <c r="J5" s="2">
        <v>0.98530739545822144</v>
      </c>
      <c r="K5" s="2">
        <v>0.47509333491325378</v>
      </c>
      <c r="L5" s="2">
        <v>0.7718818187713623</v>
      </c>
      <c r="M5" s="2">
        <v>0.62213045358657837</v>
      </c>
      <c r="N5" s="2">
        <v>1</v>
      </c>
      <c r="O5" s="2">
        <v>1</v>
      </c>
      <c r="P5" s="2">
        <v>2018</v>
      </c>
    </row>
    <row r="6" spans="1:16" x14ac:dyDescent="0.25">
      <c r="A6" s="1" t="s">
        <v>32</v>
      </c>
      <c r="B6" s="2">
        <v>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0.45414787530899048</v>
      </c>
      <c r="I6" s="2">
        <v>0.60372895002365112</v>
      </c>
      <c r="J6" s="2">
        <v>0.97964853048324585</v>
      </c>
      <c r="K6" s="2">
        <v>0.37668132781982422</v>
      </c>
      <c r="L6" s="2">
        <v>0.6238524317741394</v>
      </c>
      <c r="M6" s="2">
        <v>0.61266160011291504</v>
      </c>
      <c r="N6" s="2">
        <v>1</v>
      </c>
      <c r="O6" s="2">
        <v>1</v>
      </c>
      <c r="P6" s="2">
        <v>2020</v>
      </c>
    </row>
    <row r="7" spans="1:16" x14ac:dyDescent="0.25">
      <c r="A7" s="1" t="s">
        <v>31</v>
      </c>
      <c r="B7" s="2">
        <v>1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0.47341442108154297</v>
      </c>
      <c r="I7" s="2">
        <v>0.54466646909713745</v>
      </c>
      <c r="J7" s="2">
        <v>0.97560876607894897</v>
      </c>
      <c r="K7" s="2">
        <v>0.38315272331237793</v>
      </c>
      <c r="L7" s="2">
        <v>0.63284599781036377</v>
      </c>
      <c r="M7" s="2">
        <v>0.61156880855560303</v>
      </c>
      <c r="N7" s="2">
        <v>1</v>
      </c>
      <c r="O7" s="2">
        <v>1</v>
      </c>
      <c r="P7" s="2">
        <v>2020</v>
      </c>
    </row>
    <row r="8" spans="1:16" x14ac:dyDescent="0.25">
      <c r="A8" s="1" t="s">
        <v>32</v>
      </c>
      <c r="B8" s="2">
        <v>1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0.44396188855171204</v>
      </c>
      <c r="I8" s="2">
        <v>0.83491402864456177</v>
      </c>
      <c r="J8" s="2">
        <v>0.97417926788330078</v>
      </c>
      <c r="K8" s="2">
        <v>0.40447092056274414</v>
      </c>
      <c r="L8" s="2">
        <v>0.67572617530822754</v>
      </c>
      <c r="M8" s="2">
        <v>0.50333821773529053</v>
      </c>
      <c r="N8" s="2">
        <v>1</v>
      </c>
      <c r="O8" s="2">
        <v>1</v>
      </c>
      <c r="P8" s="2">
        <v>2022</v>
      </c>
    </row>
    <row r="9" spans="1:16" x14ac:dyDescent="0.25">
      <c r="A9" s="1" t="s">
        <v>31</v>
      </c>
      <c r="B9" s="2">
        <v>1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0.47616633772850037</v>
      </c>
      <c r="I9" s="2">
        <v>0.80049151182174683</v>
      </c>
      <c r="J9" s="2">
        <v>0.96958208084106445</v>
      </c>
      <c r="K9" s="2">
        <v>0.39199203252792358</v>
      </c>
      <c r="L9" s="2">
        <v>0.67054980993270874</v>
      </c>
      <c r="M9" s="2">
        <v>0.5056149959564209</v>
      </c>
      <c r="N9" s="2">
        <v>1</v>
      </c>
      <c r="O9" s="2">
        <v>1</v>
      </c>
      <c r="P9" s="2">
        <v>2022</v>
      </c>
    </row>
    <row r="10" spans="1:16" x14ac:dyDescent="0.25">
      <c r="A10" s="1" t="s">
        <v>32</v>
      </c>
      <c r="B10" s="2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0.46906945109367371</v>
      </c>
      <c r="I10" s="2">
        <v>0.76069164276123047</v>
      </c>
      <c r="J10" s="2">
        <v>0.98589104413986206</v>
      </c>
      <c r="K10" s="2">
        <v>0.41264665126800537</v>
      </c>
      <c r="L10" s="2">
        <v>0.68272930383682251</v>
      </c>
      <c r="M10" s="2">
        <v>0.48882564902305603</v>
      </c>
      <c r="N10" s="2">
        <v>1</v>
      </c>
      <c r="O10" s="2">
        <v>1</v>
      </c>
      <c r="P10" s="2">
        <v>2024</v>
      </c>
    </row>
    <row r="11" spans="1:16" x14ac:dyDescent="0.25">
      <c r="A11" s="1" t="s">
        <v>31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0.52136057615280151</v>
      </c>
      <c r="I11" s="2">
        <v>0.73774898052215576</v>
      </c>
      <c r="J11" s="2">
        <v>0.98169225454330444</v>
      </c>
      <c r="K11" s="2">
        <v>0.41840708255767822</v>
      </c>
      <c r="L11" s="2">
        <v>0.66765898466110229</v>
      </c>
      <c r="M11" s="2">
        <v>0.49028441309928894</v>
      </c>
      <c r="N11" s="2">
        <v>1</v>
      </c>
      <c r="O11" s="2">
        <v>1</v>
      </c>
      <c r="P11" s="2">
        <v>2024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T11"/>
  <sheetViews>
    <sheetView workbookViewId="0"/>
  </sheetViews>
  <sheetFormatPr defaultColWidth="9.140625" defaultRowHeight="15" x14ac:dyDescent="0.25"/>
  <cols>
    <col min="1" max="16384" width="9.140625" style="1"/>
  </cols>
  <sheetData>
    <row r="1" spans="1:20" x14ac:dyDescent="0.25">
      <c r="A1" s="1" t="s">
        <v>33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  <c r="H1" s="1" t="s">
        <v>8</v>
      </c>
      <c r="I1" s="1" t="s">
        <v>7</v>
      </c>
      <c r="J1" s="1" t="s">
        <v>6</v>
      </c>
      <c r="K1" s="1" t="s">
        <v>5</v>
      </c>
      <c r="L1" s="1" t="s">
        <v>4</v>
      </c>
      <c r="M1" s="1" t="s">
        <v>3</v>
      </c>
      <c r="N1" s="1" t="s">
        <v>2</v>
      </c>
      <c r="O1" s="1" t="s">
        <v>1</v>
      </c>
      <c r="P1" s="1" t="s">
        <v>17</v>
      </c>
      <c r="Q1" s="1" t="s">
        <v>16</v>
      </c>
      <c r="R1" s="1" t="s">
        <v>15</v>
      </c>
      <c r="S1" s="1" t="s">
        <v>0</v>
      </c>
    </row>
    <row r="2" spans="1:20" x14ac:dyDescent="0.25">
      <c r="A2" s="1" t="s">
        <v>32</v>
      </c>
      <c r="B2" s="2">
        <v>4215469</v>
      </c>
      <c r="C2" s="2">
        <v>0</v>
      </c>
      <c r="D2" s="2">
        <v>4215469</v>
      </c>
      <c r="E2" s="2">
        <v>0</v>
      </c>
      <c r="F2" s="2">
        <v>0</v>
      </c>
      <c r="G2" s="2">
        <v>0</v>
      </c>
      <c r="H2" s="2">
        <v>2055227</v>
      </c>
      <c r="I2" s="2">
        <v>1240829</v>
      </c>
      <c r="J2" s="2">
        <v>4157071</v>
      </c>
      <c r="K2" s="2">
        <v>2181527</v>
      </c>
      <c r="L2" s="2">
        <v>3125590</v>
      </c>
      <c r="M2" s="2">
        <v>2402806</v>
      </c>
      <c r="N2" s="2">
        <v>4215469</v>
      </c>
      <c r="O2" s="2">
        <v>4215469</v>
      </c>
      <c r="P2" s="2">
        <v>3.5970017910003662</v>
      </c>
      <c r="Q2" s="2"/>
      <c r="R2" s="2">
        <v>3.5970017910003662</v>
      </c>
      <c r="S2" s="2">
        <v>2016</v>
      </c>
      <c r="T2" s="1">
        <f>VALUE(CONCATENATE(S2,A2))</f>
        <v>20161</v>
      </c>
    </row>
    <row r="3" spans="1:20" x14ac:dyDescent="0.25">
      <c r="A3" s="1" t="s">
        <v>31</v>
      </c>
      <c r="B3" s="2">
        <v>4529787</v>
      </c>
      <c r="C3" s="2">
        <v>0</v>
      </c>
      <c r="D3" s="2">
        <v>4529787</v>
      </c>
      <c r="E3" s="2">
        <v>0</v>
      </c>
      <c r="F3" s="2">
        <v>0</v>
      </c>
      <c r="G3" s="2">
        <v>0</v>
      </c>
      <c r="H3" s="2">
        <v>2369129</v>
      </c>
      <c r="I3" s="2">
        <v>1028962</v>
      </c>
      <c r="J3" s="2">
        <v>4450667</v>
      </c>
      <c r="K3" s="2">
        <v>2311575</v>
      </c>
      <c r="L3" s="2">
        <v>3394196</v>
      </c>
      <c r="M3" s="2">
        <v>2674358</v>
      </c>
      <c r="N3" s="2">
        <v>4529787</v>
      </c>
      <c r="O3" s="2">
        <v>4529787</v>
      </c>
      <c r="P3" s="2">
        <v>3.5827043056488037</v>
      </c>
      <c r="Q3" s="2"/>
      <c r="R3" s="2">
        <v>3.5827043056488037</v>
      </c>
      <c r="S3" s="2">
        <v>2016</v>
      </c>
      <c r="T3" s="1">
        <f t="shared" ref="T3:T11" si="0">VALUE(CONCATENATE(S3,A3))</f>
        <v>20162</v>
      </c>
    </row>
    <row r="4" spans="1:20" x14ac:dyDescent="0.25">
      <c r="A4" s="1" t="s">
        <v>32</v>
      </c>
      <c r="B4" s="2">
        <v>4230618</v>
      </c>
      <c r="C4" s="2">
        <v>0</v>
      </c>
      <c r="D4" s="2">
        <v>4230618</v>
      </c>
      <c r="E4" s="2">
        <v>0</v>
      </c>
      <c r="F4" s="2">
        <v>0</v>
      </c>
      <c r="G4" s="2">
        <v>0</v>
      </c>
      <c r="H4" s="2">
        <v>2087520</v>
      </c>
      <c r="I4" s="2">
        <v>1233823</v>
      </c>
      <c r="J4" s="2">
        <v>4175870</v>
      </c>
      <c r="K4" s="2">
        <v>2062265</v>
      </c>
      <c r="L4" s="2">
        <v>3255629</v>
      </c>
      <c r="M4" s="2">
        <v>2603034</v>
      </c>
      <c r="N4" s="2">
        <v>4230618</v>
      </c>
      <c r="O4" s="2">
        <v>4230618</v>
      </c>
      <c r="P4" s="2">
        <v>3.6444182395935059</v>
      </c>
      <c r="Q4" s="2"/>
      <c r="R4" s="2">
        <v>3.6444182395935059</v>
      </c>
      <c r="S4" s="2">
        <v>2018</v>
      </c>
      <c r="T4" s="1">
        <f t="shared" si="0"/>
        <v>20181</v>
      </c>
    </row>
    <row r="5" spans="1:20" x14ac:dyDescent="0.25">
      <c r="A5" s="1" t="s">
        <v>31</v>
      </c>
      <c r="B5" s="2">
        <v>4465790</v>
      </c>
      <c r="C5" s="2">
        <v>0</v>
      </c>
      <c r="D5" s="2">
        <v>4465790</v>
      </c>
      <c r="E5" s="2">
        <v>0</v>
      </c>
      <c r="F5" s="2">
        <v>0</v>
      </c>
      <c r="G5" s="2">
        <v>0</v>
      </c>
      <c r="H5" s="2">
        <v>2408268</v>
      </c>
      <c r="I5" s="2">
        <v>993083</v>
      </c>
      <c r="J5" s="2">
        <v>4400176</v>
      </c>
      <c r="K5" s="2">
        <v>2121667</v>
      </c>
      <c r="L5" s="2">
        <v>3447062</v>
      </c>
      <c r="M5" s="2">
        <v>2778304</v>
      </c>
      <c r="N5" s="2">
        <v>4465790</v>
      </c>
      <c r="O5" s="2">
        <v>4465790</v>
      </c>
      <c r="P5" s="2">
        <v>3.6160590648651123</v>
      </c>
      <c r="Q5" s="2"/>
      <c r="R5" s="2">
        <v>3.6160590648651123</v>
      </c>
      <c r="S5" s="2">
        <v>2018</v>
      </c>
      <c r="T5" s="1">
        <f t="shared" si="0"/>
        <v>20182</v>
      </c>
    </row>
    <row r="6" spans="1:20" x14ac:dyDescent="0.25">
      <c r="A6" s="1" t="s">
        <v>32</v>
      </c>
      <c r="B6" s="2">
        <v>5245917</v>
      </c>
      <c r="C6" s="2">
        <v>0</v>
      </c>
      <c r="D6" s="2">
        <v>5245917</v>
      </c>
      <c r="E6" s="2">
        <v>0</v>
      </c>
      <c r="F6" s="2">
        <v>0</v>
      </c>
      <c r="G6" s="2">
        <v>0</v>
      </c>
      <c r="H6" s="2">
        <v>2382422</v>
      </c>
      <c r="I6" s="2">
        <v>3167112</v>
      </c>
      <c r="J6" s="2">
        <v>5139155</v>
      </c>
      <c r="K6" s="2">
        <v>1976039</v>
      </c>
      <c r="L6" s="2">
        <v>3272678</v>
      </c>
      <c r="M6" s="2">
        <v>3213972</v>
      </c>
      <c r="N6" s="2">
        <v>5245917</v>
      </c>
      <c r="O6" s="2">
        <v>5245917</v>
      </c>
      <c r="P6" s="2">
        <v>3.6507208347320557</v>
      </c>
      <c r="Q6" s="2"/>
      <c r="R6" s="2">
        <v>3.6507208347320557</v>
      </c>
      <c r="S6" s="2">
        <v>2020</v>
      </c>
      <c r="T6" s="1">
        <f t="shared" si="0"/>
        <v>20201</v>
      </c>
    </row>
    <row r="7" spans="1:20" x14ac:dyDescent="0.25">
      <c r="A7" s="1" t="s">
        <v>31</v>
      </c>
      <c r="B7" s="2">
        <v>5547070</v>
      </c>
      <c r="C7" s="2">
        <v>0</v>
      </c>
      <c r="D7" s="2">
        <v>5547070</v>
      </c>
      <c r="E7" s="2">
        <v>0</v>
      </c>
      <c r="F7" s="2">
        <v>0</v>
      </c>
      <c r="G7" s="2">
        <v>0</v>
      </c>
      <c r="H7" s="2">
        <v>2626063</v>
      </c>
      <c r="I7" s="2">
        <v>3021303</v>
      </c>
      <c r="J7" s="2">
        <v>5411770</v>
      </c>
      <c r="K7" s="2">
        <v>2125375</v>
      </c>
      <c r="L7" s="2">
        <v>3510441</v>
      </c>
      <c r="M7" s="2">
        <v>3392415</v>
      </c>
      <c r="N7" s="2">
        <v>5547070</v>
      </c>
      <c r="O7" s="2">
        <v>5547070</v>
      </c>
      <c r="P7" s="2">
        <v>3.6212570667266846</v>
      </c>
      <c r="Q7" s="2"/>
      <c r="R7" s="2">
        <v>3.6212570667266846</v>
      </c>
      <c r="S7" s="2">
        <v>2020</v>
      </c>
      <c r="T7" s="1">
        <f t="shared" si="0"/>
        <v>20202</v>
      </c>
    </row>
    <row r="8" spans="1:20" x14ac:dyDescent="0.25">
      <c r="A8" s="1" t="s">
        <v>32</v>
      </c>
      <c r="B8" s="2">
        <v>4292400</v>
      </c>
      <c r="C8" s="2">
        <v>0</v>
      </c>
      <c r="D8" s="2">
        <v>4292400</v>
      </c>
      <c r="E8" s="2">
        <v>0</v>
      </c>
      <c r="F8" s="2">
        <v>0</v>
      </c>
      <c r="G8" s="2">
        <v>0</v>
      </c>
      <c r="H8" s="2">
        <v>1905662</v>
      </c>
      <c r="I8" s="2">
        <v>3583785</v>
      </c>
      <c r="J8" s="2">
        <v>4181567</v>
      </c>
      <c r="K8" s="2">
        <v>1736151</v>
      </c>
      <c r="L8" s="2">
        <v>2900487</v>
      </c>
      <c r="M8" s="2">
        <v>2160529</v>
      </c>
      <c r="N8" s="2">
        <v>4292400</v>
      </c>
      <c r="O8" s="2">
        <v>4292400</v>
      </c>
      <c r="P8" s="2">
        <v>3.8365905284881592</v>
      </c>
      <c r="Q8" s="2"/>
      <c r="R8" s="2">
        <v>3.8365905284881592</v>
      </c>
      <c r="S8" s="2">
        <v>2022</v>
      </c>
      <c r="T8" s="1">
        <f t="shared" si="0"/>
        <v>20221</v>
      </c>
    </row>
    <row r="9" spans="1:20" x14ac:dyDescent="0.25">
      <c r="A9" s="1" t="s">
        <v>31</v>
      </c>
      <c r="B9" s="2">
        <v>4811113</v>
      </c>
      <c r="C9" s="2">
        <v>0</v>
      </c>
      <c r="D9" s="2">
        <v>4811113</v>
      </c>
      <c r="E9" s="2">
        <v>0</v>
      </c>
      <c r="F9" s="2">
        <v>0</v>
      </c>
      <c r="G9" s="2">
        <v>0</v>
      </c>
      <c r="H9" s="2">
        <v>2290890</v>
      </c>
      <c r="I9" s="2">
        <v>3851255</v>
      </c>
      <c r="J9" s="2">
        <v>4664769</v>
      </c>
      <c r="K9" s="2">
        <v>1885918</v>
      </c>
      <c r="L9" s="2">
        <v>3226091</v>
      </c>
      <c r="M9" s="2">
        <v>2432571</v>
      </c>
      <c r="N9" s="2">
        <v>4811113</v>
      </c>
      <c r="O9" s="2">
        <v>4811113</v>
      </c>
      <c r="P9" s="2">
        <v>3.814396858215332</v>
      </c>
      <c r="Q9" s="2"/>
      <c r="R9" s="2">
        <v>3.814396858215332</v>
      </c>
      <c r="S9" s="2">
        <v>2022</v>
      </c>
      <c r="T9" s="1">
        <f t="shared" si="0"/>
        <v>20222</v>
      </c>
    </row>
    <row r="10" spans="1:20" x14ac:dyDescent="0.25">
      <c r="A10" s="1" t="s">
        <v>32</v>
      </c>
      <c r="B10" s="2">
        <v>3249005</v>
      </c>
      <c r="C10" s="2">
        <v>0</v>
      </c>
      <c r="D10" s="2">
        <v>3249005</v>
      </c>
      <c r="E10" s="2">
        <v>0</v>
      </c>
      <c r="F10" s="2">
        <v>0</v>
      </c>
      <c r="G10" s="2">
        <v>0</v>
      </c>
      <c r="H10" s="2">
        <v>1524009</v>
      </c>
      <c r="I10" s="2">
        <v>2471491</v>
      </c>
      <c r="J10" s="2">
        <v>3203165</v>
      </c>
      <c r="K10" s="2">
        <v>1340691</v>
      </c>
      <c r="L10" s="2">
        <v>2218191</v>
      </c>
      <c r="M10" s="2">
        <v>1588197</v>
      </c>
      <c r="N10" s="2">
        <v>3249005</v>
      </c>
      <c r="O10" s="2">
        <v>3249005</v>
      </c>
      <c r="P10" s="2">
        <v>3.7998538017272949</v>
      </c>
      <c r="Q10" s="2"/>
      <c r="R10" s="2">
        <v>3.7998538017272949</v>
      </c>
      <c r="S10" s="2">
        <v>2024</v>
      </c>
      <c r="T10" s="1">
        <f t="shared" si="0"/>
        <v>20241</v>
      </c>
    </row>
    <row r="11" spans="1:20" x14ac:dyDescent="0.25">
      <c r="A11" s="1" t="s">
        <v>31</v>
      </c>
      <c r="B11" s="2">
        <v>3702098</v>
      </c>
      <c r="C11" s="2">
        <v>0</v>
      </c>
      <c r="D11" s="2">
        <v>3702098</v>
      </c>
      <c r="E11" s="2">
        <v>0</v>
      </c>
      <c r="F11" s="2">
        <v>0</v>
      </c>
      <c r="G11" s="2">
        <v>0</v>
      </c>
      <c r="H11" s="2">
        <v>1930128</v>
      </c>
      <c r="I11" s="2">
        <v>2731219</v>
      </c>
      <c r="J11" s="2">
        <v>3634321</v>
      </c>
      <c r="K11" s="2">
        <v>1548984</v>
      </c>
      <c r="L11" s="2">
        <v>2471739</v>
      </c>
      <c r="M11" s="2">
        <v>1815081</v>
      </c>
      <c r="N11" s="2">
        <v>3702098</v>
      </c>
      <c r="O11" s="2">
        <v>3702098</v>
      </c>
      <c r="P11" s="2">
        <v>3.8171522617340088</v>
      </c>
      <c r="Q11" s="2"/>
      <c r="R11" s="2">
        <v>3.8171522617340088</v>
      </c>
      <c r="S11" s="2">
        <v>2024</v>
      </c>
      <c r="T11" s="1">
        <f t="shared" si="0"/>
        <v>20242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"/>
  <sheetViews>
    <sheetView workbookViewId="0"/>
  </sheetViews>
  <sheetFormatPr defaultColWidth="9.140625" defaultRowHeight="15" x14ac:dyDescent="0.25"/>
  <cols>
    <col min="1" max="16384" width="9.140625" style="4"/>
  </cols>
  <sheetData>
    <row r="1" spans="1:16" x14ac:dyDescent="0.25">
      <c r="A1" s="4" t="s">
        <v>33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0</v>
      </c>
    </row>
    <row r="2" spans="1:16" x14ac:dyDescent="0.25">
      <c r="A2" s="4" t="s">
        <v>32</v>
      </c>
      <c r="B2" s="5">
        <v>6076.4370717663887</v>
      </c>
      <c r="C2" s="5">
        <v>21287.767211277947</v>
      </c>
      <c r="D2" s="5">
        <v>15358.7255859375</v>
      </c>
      <c r="E2" s="5">
        <v>4424.23876953125</v>
      </c>
      <c r="F2" s="5">
        <v>21180.099609375</v>
      </c>
      <c r="G2" s="5">
        <v>6250.16357421875</v>
      </c>
      <c r="H2" s="5">
        <v>19692.919921875</v>
      </c>
      <c r="I2" s="5">
        <v>5701.09326171875</v>
      </c>
      <c r="J2" s="5">
        <v>16449.189453125</v>
      </c>
      <c r="K2" s="5">
        <v>3980.028564453125</v>
      </c>
      <c r="L2" s="5">
        <v>14728.6826171875</v>
      </c>
      <c r="M2" s="5">
        <v>4103.52587890625</v>
      </c>
      <c r="N2" s="5">
        <v>15640.1708984375</v>
      </c>
      <c r="O2" s="5">
        <v>4657.90869140625</v>
      </c>
      <c r="P2" s="5">
        <v>2016</v>
      </c>
    </row>
    <row r="3" spans="1:16" x14ac:dyDescent="0.25">
      <c r="A3" s="4" t="s">
        <v>31</v>
      </c>
      <c r="B3" s="5">
        <v>6116.1612531090595</v>
      </c>
      <c r="C3" s="5">
        <v>22129.215715111481</v>
      </c>
      <c r="D3" s="5">
        <v>15453.5927734375</v>
      </c>
      <c r="E3" s="5">
        <v>4477.7373046875</v>
      </c>
      <c r="F3" s="5">
        <v>23025.5625</v>
      </c>
      <c r="G3" s="5">
        <v>6476.5263671875</v>
      </c>
      <c r="H3" s="5">
        <v>21768.20703125</v>
      </c>
      <c r="I3" s="5">
        <v>5879.8173828125</v>
      </c>
      <c r="J3" s="5">
        <v>16430.533203125</v>
      </c>
      <c r="K3" s="5">
        <v>3904.1669921875</v>
      </c>
      <c r="L3" s="5">
        <v>14656.9462890625</v>
      </c>
      <c r="M3" s="5">
        <v>3961.620849609375</v>
      </c>
      <c r="N3" s="5">
        <v>15601.8408203125</v>
      </c>
      <c r="O3" s="5">
        <v>4496.81640625</v>
      </c>
      <c r="P3" s="5">
        <v>2016</v>
      </c>
    </row>
    <row r="4" spans="1:16" x14ac:dyDescent="0.25">
      <c r="A4" s="4" t="s">
        <v>32</v>
      </c>
      <c r="B4" s="5">
        <v>6567.7436063234336</v>
      </c>
      <c r="C4" s="5">
        <v>22449.129789436894</v>
      </c>
      <c r="D4" s="5">
        <v>17578.869140625</v>
      </c>
      <c r="E4" s="5">
        <v>4983.04345703125</v>
      </c>
      <c r="F4" s="5">
        <v>23594.345703125</v>
      </c>
      <c r="G4" s="5">
        <v>6827.45751953125</v>
      </c>
      <c r="H4" s="5">
        <v>22130.009765625</v>
      </c>
      <c r="I4" s="5">
        <v>6268.8369140625</v>
      </c>
      <c r="J4" s="5">
        <v>19857.6484375</v>
      </c>
      <c r="K4" s="5">
        <v>4668.7724609375</v>
      </c>
      <c r="L4" s="5">
        <v>15894.9189453125</v>
      </c>
      <c r="M4" s="5">
        <v>4437.71630859375</v>
      </c>
      <c r="N4" s="5">
        <v>17896.228515625</v>
      </c>
      <c r="O4" s="5">
        <v>5077.427734375</v>
      </c>
      <c r="P4" s="5">
        <v>2018</v>
      </c>
    </row>
    <row r="5" spans="1:16" x14ac:dyDescent="0.25">
      <c r="A5" s="4" t="s">
        <v>31</v>
      </c>
      <c r="B5" s="5">
        <v>6382.0836536965226</v>
      </c>
      <c r="C5" s="5">
        <v>22131.226155974222</v>
      </c>
      <c r="D5" s="5">
        <v>17258.42578125</v>
      </c>
      <c r="E5" s="5">
        <v>4950.94677734375</v>
      </c>
      <c r="F5" s="5">
        <v>24077.673828125</v>
      </c>
      <c r="G5" s="5">
        <v>6847.8525390625</v>
      </c>
      <c r="H5" s="5">
        <v>21919.4140625</v>
      </c>
      <c r="I5" s="5">
        <v>5994.62744140625</v>
      </c>
      <c r="J5" s="5">
        <v>20431.158203125</v>
      </c>
      <c r="K5" s="5">
        <v>4648.8330078125</v>
      </c>
      <c r="L5" s="5">
        <v>16250.2275390625</v>
      </c>
      <c r="M5" s="5">
        <v>4327.74267578125</v>
      </c>
      <c r="N5" s="5">
        <v>17867.30078125</v>
      </c>
      <c r="O5" s="5">
        <v>4904.890625</v>
      </c>
      <c r="P5" s="5">
        <v>2018</v>
      </c>
    </row>
    <row r="6" spans="1:16" x14ac:dyDescent="0.25">
      <c r="A6" s="4" t="s">
        <v>32</v>
      </c>
      <c r="B6" s="5">
        <v>6702.9875787824412</v>
      </c>
      <c r="C6" s="5">
        <v>22714.194009905797</v>
      </c>
      <c r="D6" s="5">
        <v>18515.498046875</v>
      </c>
      <c r="E6" s="5">
        <v>5372.9443359375</v>
      </c>
      <c r="F6" s="5">
        <v>23857.3984375</v>
      </c>
      <c r="G6" s="5">
        <v>6970.05810546875</v>
      </c>
      <c r="H6" s="5">
        <v>23503.654296875</v>
      </c>
      <c r="I6" s="5">
        <v>6628.0166015625</v>
      </c>
      <c r="J6" s="5">
        <v>20136.646484375</v>
      </c>
      <c r="K6" s="5">
        <v>5441.57666015625</v>
      </c>
      <c r="L6" s="5">
        <v>17251.505859375</v>
      </c>
      <c r="M6" s="5">
        <v>4848.19873046875</v>
      </c>
      <c r="N6" s="5">
        <v>18176.359375</v>
      </c>
      <c r="O6" s="5">
        <v>5398.3857421875</v>
      </c>
      <c r="P6" s="5">
        <v>2020</v>
      </c>
    </row>
    <row r="7" spans="1:16" x14ac:dyDescent="0.25">
      <c r="A7" s="4" t="s">
        <v>31</v>
      </c>
      <c r="B7" s="5">
        <v>6464.6827537626386</v>
      </c>
      <c r="C7" s="5">
        <v>22325.93681650604</v>
      </c>
      <c r="D7" s="5">
        <v>18385.392578125</v>
      </c>
      <c r="E7" s="5">
        <v>5438.52783203125</v>
      </c>
      <c r="F7" s="5">
        <v>24115.640625</v>
      </c>
      <c r="G7" s="5">
        <v>6814.9228515625</v>
      </c>
      <c r="H7" s="5">
        <v>23473.23828125</v>
      </c>
      <c r="I7" s="5">
        <v>6381.78564453125</v>
      </c>
      <c r="J7" s="5">
        <v>20120.796875</v>
      </c>
      <c r="K7" s="5">
        <v>4758.6396484375</v>
      </c>
      <c r="L7" s="5">
        <v>17254.634765625</v>
      </c>
      <c r="M7" s="5">
        <v>4647.240234375</v>
      </c>
      <c r="N7" s="5">
        <v>18332.37109375</v>
      </c>
      <c r="O7" s="5">
        <v>5170.5849609375</v>
      </c>
      <c r="P7" s="5">
        <v>2020</v>
      </c>
    </row>
    <row r="8" spans="1:16" x14ac:dyDescent="0.25">
      <c r="A8" s="4" t="s">
        <v>32</v>
      </c>
      <c r="B8" s="5">
        <v>8276.1094263340874</v>
      </c>
      <c r="C8" s="5">
        <v>27165.245443513038</v>
      </c>
      <c r="D8" s="5">
        <v>22816.05078125</v>
      </c>
      <c r="E8" s="5">
        <v>6599.783203125</v>
      </c>
      <c r="F8" s="5">
        <v>25938.720703125</v>
      </c>
      <c r="G8" s="5">
        <v>7731.32470703125</v>
      </c>
      <c r="H8" s="5">
        <v>26416.828125</v>
      </c>
      <c r="I8" s="5">
        <v>7768.10302734375</v>
      </c>
      <c r="J8" s="5">
        <v>24385.984375</v>
      </c>
      <c r="K8" s="5">
        <v>6078.19677734375</v>
      </c>
      <c r="L8" s="5">
        <v>21362.0625</v>
      </c>
      <c r="M8" s="5">
        <v>5947.568359375</v>
      </c>
      <c r="N8" s="5">
        <v>21719.056640625</v>
      </c>
      <c r="O8" s="5">
        <v>6436.90087890625</v>
      </c>
      <c r="P8" s="5">
        <v>2022</v>
      </c>
    </row>
    <row r="9" spans="1:16" x14ac:dyDescent="0.25">
      <c r="A9" s="4" t="s">
        <v>31</v>
      </c>
      <c r="B9" s="5">
        <v>7889.1737110754239</v>
      </c>
      <c r="C9" s="5">
        <v>26569.492028727644</v>
      </c>
      <c r="D9" s="5">
        <v>21613.3125</v>
      </c>
      <c r="E9" s="5">
        <v>6304.1943359375</v>
      </c>
      <c r="F9" s="5">
        <v>25577.333984375</v>
      </c>
      <c r="G9" s="5">
        <v>7254.41455078125</v>
      </c>
      <c r="H9" s="5">
        <v>25993.783203125</v>
      </c>
      <c r="I9" s="5">
        <v>7277.87353515625</v>
      </c>
      <c r="J9" s="5">
        <v>24090.705078125</v>
      </c>
      <c r="K9" s="5">
        <v>5756.95703125</v>
      </c>
      <c r="L9" s="5">
        <v>21058.6484375</v>
      </c>
      <c r="M9" s="5">
        <v>5739.8857421875</v>
      </c>
      <c r="N9" s="5">
        <v>21337.294921875</v>
      </c>
      <c r="O9" s="5">
        <v>6080.76416015625</v>
      </c>
      <c r="P9" s="5">
        <v>2022</v>
      </c>
    </row>
    <row r="10" spans="1:16" x14ac:dyDescent="0.25">
      <c r="A10" s="4" t="s">
        <v>32</v>
      </c>
      <c r="B10" s="5">
        <v>9693.4193459810303</v>
      </c>
      <c r="C10" s="5">
        <v>31475.932774873243</v>
      </c>
      <c r="D10" s="5">
        <v>25684.796875</v>
      </c>
      <c r="E10" s="5">
        <v>7437.9365234375</v>
      </c>
      <c r="F10" s="5">
        <v>28052.564453125</v>
      </c>
      <c r="G10" s="5">
        <v>8333.3134765625</v>
      </c>
      <c r="H10" s="5">
        <v>29007.064453125</v>
      </c>
      <c r="I10" s="5">
        <v>8496.6142578125</v>
      </c>
      <c r="J10" s="5">
        <v>27260.529296875</v>
      </c>
      <c r="K10" s="5">
        <v>7260.6923828125</v>
      </c>
      <c r="L10" s="5">
        <v>22960.408203125</v>
      </c>
      <c r="M10" s="5">
        <v>6440.0400390625</v>
      </c>
      <c r="N10" s="5">
        <v>24054.009765625</v>
      </c>
      <c r="O10" s="5">
        <v>7429.3623046875</v>
      </c>
      <c r="P10" s="5">
        <v>2024</v>
      </c>
    </row>
    <row r="11" spans="1:16" x14ac:dyDescent="0.25">
      <c r="A11" s="4" t="s">
        <v>31</v>
      </c>
      <c r="B11" s="5">
        <v>9267.1455319256347</v>
      </c>
      <c r="C11" s="5">
        <v>30505.060758523974</v>
      </c>
      <c r="D11" s="5">
        <v>24289.341796875</v>
      </c>
      <c r="E11" s="5">
        <v>7133.07080078125</v>
      </c>
      <c r="F11" s="5">
        <v>27257.337890625</v>
      </c>
      <c r="G11" s="5">
        <v>7935.10595703125</v>
      </c>
      <c r="H11" s="5">
        <v>28242.341796875</v>
      </c>
      <c r="I11" s="5">
        <v>8112.328125</v>
      </c>
      <c r="J11" s="5">
        <v>26669.13671875</v>
      </c>
      <c r="K11" s="5">
        <v>6852.52685546875</v>
      </c>
      <c r="L11" s="5">
        <v>22491.419921875</v>
      </c>
      <c r="M11" s="5">
        <v>6047.228515625</v>
      </c>
      <c r="N11" s="5">
        <v>23650.892578125</v>
      </c>
      <c r="O11" s="5">
        <v>7093.87841796875</v>
      </c>
      <c r="P11" s="5">
        <v>2024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6"/>
  <sheetViews>
    <sheetView workbookViewId="0"/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25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0.52053737640380859</v>
      </c>
      <c r="H2" s="2">
        <v>0.17678837478160858</v>
      </c>
      <c r="I2" s="2">
        <v>0.99102926254272461</v>
      </c>
      <c r="J2" s="2">
        <v>0.52235305309295654</v>
      </c>
      <c r="K2" s="2">
        <v>0.90345042943954468</v>
      </c>
      <c r="L2" s="2">
        <v>0.51243788003921509</v>
      </c>
      <c r="M2" s="2">
        <v>1</v>
      </c>
      <c r="N2" s="2">
        <v>1</v>
      </c>
      <c r="O2" s="2">
        <v>2016</v>
      </c>
    </row>
    <row r="3" spans="1:15" x14ac:dyDescent="0.25">
      <c r="A3" s="2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0.52992928028106689</v>
      </c>
      <c r="H3" s="2">
        <v>0.18720860779285431</v>
      </c>
      <c r="I3" s="2">
        <v>0.99294507503509521</v>
      </c>
      <c r="J3" s="2">
        <v>0.49012148380279541</v>
      </c>
      <c r="K3" s="2">
        <v>0.9257017970085144</v>
      </c>
      <c r="L3" s="2">
        <v>0.56653094291687012</v>
      </c>
      <c r="M3" s="2">
        <v>1</v>
      </c>
      <c r="N3" s="2">
        <v>1</v>
      </c>
      <c r="O3" s="2">
        <v>2018</v>
      </c>
    </row>
    <row r="4" spans="1:15" x14ac:dyDescent="0.25">
      <c r="A4" s="2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0.49082037806510925</v>
      </c>
      <c r="H4" s="2">
        <v>0.44263163208961487</v>
      </c>
      <c r="I4" s="2">
        <v>0.98513805866241455</v>
      </c>
      <c r="J4" s="2">
        <v>0.42513281106948853</v>
      </c>
      <c r="K4" s="2">
        <v>0.87864208221435547</v>
      </c>
      <c r="L4" s="2">
        <v>0.54851269721984863</v>
      </c>
      <c r="M4" s="2">
        <v>1</v>
      </c>
      <c r="N4" s="2">
        <v>1</v>
      </c>
      <c r="O4" s="2">
        <v>2020</v>
      </c>
    </row>
    <row r="5" spans="1:15" x14ac:dyDescent="0.25">
      <c r="A5" s="2">
        <v>1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0.45579180121421814</v>
      </c>
      <c r="H5" s="2">
        <v>0.79341709613800049</v>
      </c>
      <c r="I5" s="2">
        <v>0.97596532106399536</v>
      </c>
      <c r="J5" s="2">
        <v>0.42307204008102417</v>
      </c>
      <c r="K5" s="2">
        <v>0.8644225001335144</v>
      </c>
      <c r="L5" s="2">
        <v>0.45307350158691406</v>
      </c>
      <c r="M5" s="2">
        <v>1</v>
      </c>
      <c r="N5" s="2">
        <v>1</v>
      </c>
      <c r="O5" s="2">
        <v>2022</v>
      </c>
    </row>
    <row r="6" spans="1:15" x14ac:dyDescent="0.25">
      <c r="A6" s="2">
        <v>1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0.49862569570541382</v>
      </c>
      <c r="H6" s="2">
        <v>0.70970308780670166</v>
      </c>
      <c r="I6" s="2">
        <v>0.98456311225891113</v>
      </c>
      <c r="J6" s="2">
        <v>0.45352879166603088</v>
      </c>
      <c r="K6" s="2">
        <v>0.86307233572006226</v>
      </c>
      <c r="L6" s="2">
        <v>0.43336555361747742</v>
      </c>
      <c r="M6" s="2">
        <v>1</v>
      </c>
      <c r="N6" s="2">
        <v>1</v>
      </c>
      <c r="O6" s="2">
        <v>2024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6"/>
  <sheetViews>
    <sheetView workbookViewId="0"/>
  </sheetViews>
  <sheetFormatPr defaultColWidth="9.140625" defaultRowHeight="15" x14ac:dyDescent="0.25"/>
  <cols>
    <col min="1" max="16384" width="9.140625" style="1"/>
  </cols>
  <sheetData>
    <row r="1" spans="1:18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17</v>
      </c>
      <c r="P1" s="1" t="s">
        <v>16</v>
      </c>
      <c r="Q1" s="1" t="s">
        <v>15</v>
      </c>
      <c r="R1" s="1" t="s">
        <v>0</v>
      </c>
    </row>
    <row r="2" spans="1:18" x14ac:dyDescent="0.25">
      <c r="A2" s="2">
        <v>4834594</v>
      </c>
      <c r="B2" s="2">
        <v>0</v>
      </c>
      <c r="C2" s="2">
        <v>4834594</v>
      </c>
      <c r="D2" s="2">
        <v>0</v>
      </c>
      <c r="E2" s="2">
        <v>0</v>
      </c>
      <c r="F2" s="2">
        <v>0</v>
      </c>
      <c r="G2" s="2">
        <v>2516587</v>
      </c>
      <c r="H2" s="2">
        <v>854700</v>
      </c>
      <c r="I2" s="2">
        <v>4791224</v>
      </c>
      <c r="J2" s="2">
        <v>2525365</v>
      </c>
      <c r="K2" s="2">
        <v>4367816</v>
      </c>
      <c r="L2" s="2">
        <v>2477429</v>
      </c>
      <c r="M2" s="2">
        <v>4834594</v>
      </c>
      <c r="N2" s="2">
        <v>4834594</v>
      </c>
      <c r="O2" s="2">
        <v>3.6265964508056641</v>
      </c>
      <c r="P2" s="2"/>
      <c r="Q2" s="2">
        <v>3.6265964508056641</v>
      </c>
      <c r="R2" s="2">
        <v>2016</v>
      </c>
    </row>
    <row r="3" spans="1:18" x14ac:dyDescent="0.25">
      <c r="A3" s="2">
        <v>4906500</v>
      </c>
      <c r="B3" s="2">
        <v>0</v>
      </c>
      <c r="C3" s="2">
        <v>4906500</v>
      </c>
      <c r="D3" s="2">
        <v>0</v>
      </c>
      <c r="E3" s="2">
        <v>0</v>
      </c>
      <c r="F3" s="2">
        <v>0</v>
      </c>
      <c r="G3" s="2">
        <v>2600098</v>
      </c>
      <c r="H3" s="2">
        <v>918539</v>
      </c>
      <c r="I3" s="2">
        <v>4871885</v>
      </c>
      <c r="J3" s="2">
        <v>2404781</v>
      </c>
      <c r="K3" s="2">
        <v>4541956</v>
      </c>
      <c r="L3" s="2">
        <v>2779684</v>
      </c>
      <c r="M3" s="2">
        <v>4906500</v>
      </c>
      <c r="N3" s="2">
        <v>4906500</v>
      </c>
      <c r="O3" s="2">
        <v>3.6924371719360352</v>
      </c>
      <c r="P3" s="2"/>
      <c r="Q3" s="2">
        <v>3.6924371719360352</v>
      </c>
      <c r="R3" s="2">
        <v>2018</v>
      </c>
    </row>
    <row r="4" spans="1:18" x14ac:dyDescent="0.25">
      <c r="A4" s="2">
        <v>4878899</v>
      </c>
      <c r="B4" s="2">
        <v>0</v>
      </c>
      <c r="C4" s="2">
        <v>4878899</v>
      </c>
      <c r="D4" s="2">
        <v>0</v>
      </c>
      <c r="E4" s="2">
        <v>0</v>
      </c>
      <c r="F4" s="2">
        <v>0</v>
      </c>
      <c r="G4" s="2">
        <v>2394663</v>
      </c>
      <c r="H4" s="2">
        <v>2159555</v>
      </c>
      <c r="I4" s="2">
        <v>4806389</v>
      </c>
      <c r="J4" s="2">
        <v>2074180</v>
      </c>
      <c r="K4" s="2">
        <v>4286806</v>
      </c>
      <c r="L4" s="2">
        <v>2676138</v>
      </c>
      <c r="M4" s="2">
        <v>4878899</v>
      </c>
      <c r="N4" s="2">
        <v>4878899</v>
      </c>
      <c r="O4" s="2">
        <v>3.7708775997161865</v>
      </c>
      <c r="P4" s="2"/>
      <c r="Q4" s="2">
        <v>3.7708775997161865</v>
      </c>
      <c r="R4" s="2">
        <v>2020</v>
      </c>
    </row>
    <row r="5" spans="1:18" x14ac:dyDescent="0.25">
      <c r="A5" s="2">
        <v>4741937</v>
      </c>
      <c r="B5" s="2">
        <v>0</v>
      </c>
      <c r="C5" s="2">
        <v>4741937</v>
      </c>
      <c r="D5" s="2">
        <v>0</v>
      </c>
      <c r="E5" s="2">
        <v>0</v>
      </c>
      <c r="F5" s="2">
        <v>0</v>
      </c>
      <c r="G5" s="2">
        <v>2161336</v>
      </c>
      <c r="H5" s="2">
        <v>3762334</v>
      </c>
      <c r="I5" s="2">
        <v>4627966</v>
      </c>
      <c r="J5" s="2">
        <v>2006181</v>
      </c>
      <c r="K5" s="2">
        <v>4099037</v>
      </c>
      <c r="L5" s="2">
        <v>2148446</v>
      </c>
      <c r="M5" s="2">
        <v>4741937</v>
      </c>
      <c r="N5" s="2">
        <v>4741937</v>
      </c>
      <c r="O5" s="2">
        <v>3.9657423496246338</v>
      </c>
      <c r="P5" s="2"/>
      <c r="Q5" s="2">
        <v>3.9657423496246338</v>
      </c>
      <c r="R5" s="2">
        <v>2022</v>
      </c>
    </row>
    <row r="6" spans="1:18" x14ac:dyDescent="0.25">
      <c r="A6" s="2">
        <v>3944506</v>
      </c>
      <c r="B6" s="2">
        <v>0</v>
      </c>
      <c r="C6" s="2">
        <v>3944506</v>
      </c>
      <c r="D6" s="2">
        <v>0</v>
      </c>
      <c r="E6" s="2">
        <v>0</v>
      </c>
      <c r="F6" s="2">
        <v>0</v>
      </c>
      <c r="G6" s="2">
        <v>1966832</v>
      </c>
      <c r="H6" s="2">
        <v>2799428</v>
      </c>
      <c r="I6" s="2">
        <v>3883615</v>
      </c>
      <c r="J6" s="2">
        <v>1788947</v>
      </c>
      <c r="K6" s="2">
        <v>3404394</v>
      </c>
      <c r="L6" s="2">
        <v>1709413</v>
      </c>
      <c r="M6" s="2">
        <v>3944506</v>
      </c>
      <c r="N6" s="2">
        <v>3944506</v>
      </c>
      <c r="O6" s="2">
        <v>3.9428584575653076</v>
      </c>
      <c r="P6" s="2"/>
      <c r="Q6" s="2">
        <v>3.9428584575653076</v>
      </c>
      <c r="R6" s="2">
        <v>2024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6"/>
  <sheetViews>
    <sheetView workbookViewId="0"/>
  </sheetViews>
  <sheetFormatPr defaultColWidth="9.140625" defaultRowHeight="15" x14ac:dyDescent="0.25"/>
  <cols>
    <col min="1" max="16384" width="9.140625" style="1"/>
  </cols>
  <sheetData>
    <row r="1" spans="1:15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0</v>
      </c>
    </row>
    <row r="2" spans="1:15" x14ac:dyDescent="0.25">
      <c r="A2" s="2">
        <v>1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0.48783785104751587</v>
      </c>
      <c r="H2" s="2">
        <v>0.36185458302497864</v>
      </c>
      <c r="I2" s="2">
        <v>0.97592532634735107</v>
      </c>
      <c r="J2" s="2">
        <v>0.50317233800888062</v>
      </c>
      <c r="K2" s="2">
        <v>0.55028277635574341</v>
      </c>
      <c r="L2" s="2">
        <v>0.66478133201599121</v>
      </c>
      <c r="M2" s="2">
        <v>1</v>
      </c>
      <c r="N2" s="2">
        <v>1</v>
      </c>
      <c r="O2" s="2">
        <v>2016</v>
      </c>
    </row>
    <row r="3" spans="1:15" x14ac:dyDescent="0.25">
      <c r="A3" s="2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0.50019419193267822</v>
      </c>
      <c r="H3" s="2">
        <v>0.34522393345832825</v>
      </c>
      <c r="I3" s="2">
        <v>0.97737491130828857</v>
      </c>
      <c r="J3" s="2">
        <v>0.46944436430931091</v>
      </c>
      <c r="K3" s="2">
        <v>0.57012861967086792</v>
      </c>
      <c r="L3" s="2">
        <v>0.68646889925003052</v>
      </c>
      <c r="M3" s="2">
        <v>1</v>
      </c>
      <c r="N3" s="2">
        <v>1</v>
      </c>
      <c r="O3" s="2">
        <v>2018</v>
      </c>
    </row>
    <row r="4" spans="1:15" x14ac:dyDescent="0.25">
      <c r="A4" s="2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0.44196534156799316</v>
      </c>
      <c r="H4" s="2">
        <v>0.68123096227645874</v>
      </c>
      <c r="I4" s="2">
        <v>0.97133082151412964</v>
      </c>
      <c r="J4" s="2">
        <v>0.34278050065040588</v>
      </c>
      <c r="K4" s="2">
        <v>0.42209601402282715</v>
      </c>
      <c r="L4" s="2">
        <v>0.66455709934234619</v>
      </c>
      <c r="M4" s="2">
        <v>1</v>
      </c>
      <c r="N4" s="2">
        <v>1</v>
      </c>
      <c r="O4" s="2">
        <v>2020</v>
      </c>
    </row>
    <row r="5" spans="1:15" x14ac:dyDescent="0.25">
      <c r="A5" s="2">
        <v>1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0.46662399172782898</v>
      </c>
      <c r="H5" s="2">
        <v>0.84205937385559082</v>
      </c>
      <c r="I5" s="2">
        <v>0.9671664834022522</v>
      </c>
      <c r="J5" s="2">
        <v>0.37048259377479553</v>
      </c>
      <c r="K5" s="2">
        <v>0.46486431360244751</v>
      </c>
      <c r="L5" s="2">
        <v>0.56049787998199463</v>
      </c>
      <c r="M5" s="2">
        <v>1</v>
      </c>
      <c r="N5" s="2">
        <v>1</v>
      </c>
      <c r="O5" s="2">
        <v>2022</v>
      </c>
    </row>
    <row r="6" spans="1:15" x14ac:dyDescent="0.25">
      <c r="A6" s="2">
        <v>1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0.49468052387237549</v>
      </c>
      <c r="H6" s="2">
        <v>0.79933625459671021</v>
      </c>
      <c r="I6" s="2">
        <v>0.98246324062347412</v>
      </c>
      <c r="J6" s="2">
        <v>0.36610427498817444</v>
      </c>
      <c r="K6" s="2">
        <v>0.42757177352905273</v>
      </c>
      <c r="L6" s="2">
        <v>0.56338280439376831</v>
      </c>
      <c r="M6" s="2">
        <v>1</v>
      </c>
      <c r="N6" s="2">
        <v>1</v>
      </c>
      <c r="O6" s="2">
        <v>2024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6"/>
  <sheetViews>
    <sheetView workbookViewId="0">
      <selection activeCell="H20" sqref="H20"/>
    </sheetView>
  </sheetViews>
  <sheetFormatPr defaultColWidth="9.140625" defaultRowHeight="15" x14ac:dyDescent="0.25"/>
  <cols>
    <col min="1" max="16384" width="9.140625" style="1"/>
  </cols>
  <sheetData>
    <row r="1" spans="1:18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</v>
      </c>
      <c r="N1" s="1" t="s">
        <v>1</v>
      </c>
      <c r="O1" s="1" t="s">
        <v>17</v>
      </c>
      <c r="P1" s="1" t="s">
        <v>16</v>
      </c>
      <c r="Q1" s="1" t="s">
        <v>15</v>
      </c>
      <c r="R1" s="1" t="s">
        <v>0</v>
      </c>
    </row>
    <row r="2" spans="1:18" x14ac:dyDescent="0.25">
      <c r="A2" s="2">
        <v>3910662</v>
      </c>
      <c r="B2" s="2">
        <v>0</v>
      </c>
      <c r="C2" s="2">
        <v>3910662</v>
      </c>
      <c r="D2" s="2">
        <v>0</v>
      </c>
      <c r="E2" s="2">
        <v>0</v>
      </c>
      <c r="F2" s="2">
        <v>0</v>
      </c>
      <c r="G2" s="2">
        <v>1907769</v>
      </c>
      <c r="H2" s="2">
        <v>1415091</v>
      </c>
      <c r="I2" s="2">
        <v>3816514</v>
      </c>
      <c r="J2" s="2">
        <v>1967737</v>
      </c>
      <c r="K2" s="2">
        <v>2151970</v>
      </c>
      <c r="L2" s="2">
        <v>2599735</v>
      </c>
      <c r="M2" s="2">
        <v>3910662</v>
      </c>
      <c r="N2" s="2">
        <v>3910662</v>
      </c>
      <c r="O2" s="2">
        <v>3.5438542366027832</v>
      </c>
      <c r="P2" s="2"/>
      <c r="Q2" s="2">
        <v>3.5438542366027832</v>
      </c>
      <c r="R2" s="2">
        <v>2016</v>
      </c>
    </row>
    <row r="3" spans="1:18" x14ac:dyDescent="0.25">
      <c r="A3" s="2">
        <v>3789908</v>
      </c>
      <c r="B3" s="2">
        <v>0</v>
      </c>
      <c r="C3" s="2">
        <v>3789908</v>
      </c>
      <c r="D3" s="2">
        <v>0</v>
      </c>
      <c r="E3" s="2">
        <v>0</v>
      </c>
      <c r="F3" s="2">
        <v>0</v>
      </c>
      <c r="G3" s="2">
        <v>1895690</v>
      </c>
      <c r="H3" s="2">
        <v>1308367</v>
      </c>
      <c r="I3" s="2">
        <v>3704161</v>
      </c>
      <c r="J3" s="2">
        <v>1779151</v>
      </c>
      <c r="K3" s="2">
        <v>2160735</v>
      </c>
      <c r="L3" s="2">
        <v>2601654</v>
      </c>
      <c r="M3" s="2">
        <v>3789908</v>
      </c>
      <c r="N3" s="2">
        <v>3789908</v>
      </c>
      <c r="O3" s="2">
        <v>3.5488350391387939</v>
      </c>
      <c r="P3" s="2"/>
      <c r="Q3" s="2">
        <v>3.5488350391387939</v>
      </c>
      <c r="R3" s="2">
        <v>2018</v>
      </c>
    </row>
    <row r="4" spans="1:18" x14ac:dyDescent="0.25">
      <c r="A4" s="2">
        <v>5914088</v>
      </c>
      <c r="B4" s="2">
        <v>0</v>
      </c>
      <c r="C4" s="2">
        <v>5914088</v>
      </c>
      <c r="D4" s="2">
        <v>0</v>
      </c>
      <c r="E4" s="2">
        <v>0</v>
      </c>
      <c r="F4" s="2">
        <v>0</v>
      </c>
      <c r="G4" s="2">
        <v>2613822</v>
      </c>
      <c r="H4" s="2">
        <v>4028860</v>
      </c>
      <c r="I4" s="2">
        <v>5744536</v>
      </c>
      <c r="J4" s="2">
        <v>2027234</v>
      </c>
      <c r="K4" s="2">
        <v>2496313</v>
      </c>
      <c r="L4" s="2">
        <v>3930249</v>
      </c>
      <c r="M4" s="2">
        <v>5914088</v>
      </c>
      <c r="N4" s="2">
        <v>5914088</v>
      </c>
      <c r="O4" s="2">
        <v>3.5239608287811279</v>
      </c>
      <c r="P4" s="2"/>
      <c r="Q4" s="2">
        <v>3.5239608287811279</v>
      </c>
      <c r="R4" s="2">
        <v>2020</v>
      </c>
    </row>
    <row r="5" spans="1:18" x14ac:dyDescent="0.25">
      <c r="A5" s="2">
        <v>4361576</v>
      </c>
      <c r="B5" s="2">
        <v>0</v>
      </c>
      <c r="C5" s="2">
        <v>4361576</v>
      </c>
      <c r="D5" s="2">
        <v>0</v>
      </c>
      <c r="E5" s="2">
        <v>0</v>
      </c>
      <c r="F5" s="2">
        <v>0</v>
      </c>
      <c r="G5" s="2">
        <v>2035216</v>
      </c>
      <c r="H5" s="2">
        <v>3672706</v>
      </c>
      <c r="I5" s="2">
        <v>4218370</v>
      </c>
      <c r="J5" s="2">
        <v>1615888</v>
      </c>
      <c r="K5" s="2">
        <v>2027541</v>
      </c>
      <c r="L5" s="2">
        <v>2444654</v>
      </c>
      <c r="M5" s="2">
        <v>4361576</v>
      </c>
      <c r="N5" s="2">
        <v>4361576</v>
      </c>
      <c r="O5" s="2">
        <v>3.6716945171356201</v>
      </c>
      <c r="P5" s="2"/>
      <c r="Q5" s="2">
        <v>3.6716945171356201</v>
      </c>
      <c r="R5" s="2">
        <v>2022</v>
      </c>
    </row>
    <row r="6" spans="1:18" x14ac:dyDescent="0.25">
      <c r="A6" s="2">
        <v>3006597</v>
      </c>
      <c r="B6" s="2">
        <v>0</v>
      </c>
      <c r="C6" s="2">
        <v>3006597</v>
      </c>
      <c r="D6" s="2">
        <v>0</v>
      </c>
      <c r="E6" s="2">
        <v>0</v>
      </c>
      <c r="F6" s="2">
        <v>0</v>
      </c>
      <c r="G6" s="2">
        <v>1487305</v>
      </c>
      <c r="H6" s="2">
        <v>2403282</v>
      </c>
      <c r="I6" s="2">
        <v>2953871</v>
      </c>
      <c r="J6" s="2">
        <v>1100728</v>
      </c>
      <c r="K6" s="2">
        <v>1285536</v>
      </c>
      <c r="L6" s="2">
        <v>1693865</v>
      </c>
      <c r="M6" s="2">
        <v>3006597</v>
      </c>
      <c r="N6" s="2">
        <v>3006597</v>
      </c>
      <c r="O6" s="2">
        <v>3.6335389614105225</v>
      </c>
      <c r="P6" s="2"/>
      <c r="Q6" s="2">
        <v>3.6335389614105225</v>
      </c>
      <c r="R6" s="2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0</v>
      </c>
    </row>
    <row r="2" spans="1:15" x14ac:dyDescent="0.25">
      <c r="A2" s="5">
        <v>6096.7131329869735</v>
      </c>
      <c r="B2" s="5">
        <v>21717.260300896538</v>
      </c>
      <c r="C2" s="5">
        <v>15407.4072265625</v>
      </c>
      <c r="D2" s="5">
        <v>4451.69189453125</v>
      </c>
      <c r="E2" s="5">
        <v>21985.802734375</v>
      </c>
      <c r="F2" s="5">
        <v>6348.990234375</v>
      </c>
      <c r="G2" s="5">
        <v>20716.08203125</v>
      </c>
      <c r="H2" s="5">
        <v>5789.2080078125</v>
      </c>
      <c r="I2" s="5">
        <v>16440.09765625</v>
      </c>
      <c r="J2" s="5">
        <v>3943.055419921875</v>
      </c>
      <c r="K2" s="5">
        <v>14693.556640625</v>
      </c>
      <c r="L2" s="5">
        <v>4034.041748046875</v>
      </c>
      <c r="M2" s="5">
        <v>15621.234375</v>
      </c>
      <c r="N2" s="5">
        <v>4578.32080078125</v>
      </c>
      <c r="O2" s="5">
        <v>2016</v>
      </c>
    </row>
    <row r="3" spans="1:15" x14ac:dyDescent="0.25">
      <c r="A3" s="5">
        <v>6473.3770973530445</v>
      </c>
      <c r="B3" s="5">
        <v>22287.546983589964</v>
      </c>
      <c r="C3" s="5">
        <v>17418.109375</v>
      </c>
      <c r="D3" s="5">
        <v>4966.94091796875</v>
      </c>
      <c r="E3" s="5">
        <v>23802.787109375</v>
      </c>
      <c r="F3" s="5">
        <v>6836.2529296875</v>
      </c>
      <c r="G3" s="5">
        <v>22027.876953125</v>
      </c>
      <c r="H3" s="5">
        <v>6135.8544921875</v>
      </c>
      <c r="I3" s="5">
        <v>20134.0390625</v>
      </c>
      <c r="J3" s="5">
        <v>4659.1630859375</v>
      </c>
      <c r="K3" s="5">
        <v>16069.1494140625</v>
      </c>
      <c r="L3" s="5">
        <v>4383.78955078125</v>
      </c>
      <c r="M3" s="5">
        <v>17881.9296875</v>
      </c>
      <c r="N3" s="5">
        <v>4992.14794921875</v>
      </c>
      <c r="O3" s="5">
        <v>2018</v>
      </c>
    </row>
    <row r="4" spans="1:15" x14ac:dyDescent="0.25">
      <c r="A4" s="5">
        <v>6580.9207876150031</v>
      </c>
      <c r="B4" s="5">
        <v>22515.317173307725</v>
      </c>
      <c r="C4" s="5">
        <v>18450.51171875</v>
      </c>
      <c r="D4" s="5">
        <v>5405.703125</v>
      </c>
      <c r="E4" s="5">
        <v>23974.83984375</v>
      </c>
      <c r="F4" s="5">
        <v>6899.50732421875</v>
      </c>
      <c r="G4" s="5">
        <v>23489.052734375</v>
      </c>
      <c r="H4" s="5">
        <v>6509.80908203125</v>
      </c>
      <c r="I4" s="5">
        <v>20128.955078125</v>
      </c>
      <c r="J4" s="5">
        <v>5110.146484375</v>
      </c>
      <c r="K4" s="5">
        <v>17253.046875</v>
      </c>
      <c r="L4" s="5">
        <v>4749.29443359375</v>
      </c>
      <c r="M4" s="5">
        <v>18253.275390625</v>
      </c>
      <c r="N4" s="5">
        <v>5286.07666015625</v>
      </c>
      <c r="O4" s="5">
        <v>2020</v>
      </c>
    </row>
    <row r="5" spans="1:15" x14ac:dyDescent="0.25">
      <c r="A5" s="5">
        <v>8076.6248525244291</v>
      </c>
      <c r="B5" s="5">
        <v>26858.104977131217</v>
      </c>
      <c r="C5" s="5">
        <v>22212.443359375</v>
      </c>
      <c r="D5" s="5">
        <v>6451.4384765625</v>
      </c>
      <c r="E5" s="5">
        <v>25764.861328125</v>
      </c>
      <c r="F5" s="5">
        <v>7501.8876953125</v>
      </c>
      <c r="G5" s="5">
        <v>26209.7265625</v>
      </c>
      <c r="H5" s="5">
        <v>7528.111328125</v>
      </c>
      <c r="I5" s="5">
        <v>24242.83203125</v>
      </c>
      <c r="J5" s="5">
        <v>5922.45849609375</v>
      </c>
      <c r="K5" s="5">
        <v>21211.962890625</v>
      </c>
      <c r="L5" s="5">
        <v>5844.82666015625</v>
      </c>
      <c r="M5" s="5">
        <v>21525.115234375</v>
      </c>
      <c r="N5" s="5">
        <v>6255.97802734375</v>
      </c>
      <c r="O5" s="5">
        <v>2022</v>
      </c>
    </row>
    <row r="6" spans="1:15" x14ac:dyDescent="0.25">
      <c r="A6" s="5">
        <v>9473.029323679968</v>
      </c>
      <c r="B6" s="5">
        <v>30973.977228277348</v>
      </c>
      <c r="C6" s="5">
        <v>24995.767578125</v>
      </c>
      <c r="D6" s="5">
        <v>7287.40380859375</v>
      </c>
      <c r="E6" s="5">
        <v>27668.041015625</v>
      </c>
      <c r="F6" s="5">
        <v>8140.763671875</v>
      </c>
      <c r="G6" s="5">
        <v>28629.09765625</v>
      </c>
      <c r="H6" s="5">
        <v>8306.6796875</v>
      </c>
      <c r="I6" s="5">
        <v>26962.958984375</v>
      </c>
      <c r="J6" s="5">
        <v>7055.31591796875</v>
      </c>
      <c r="K6" s="5">
        <v>22727.3984375</v>
      </c>
      <c r="L6" s="5">
        <v>6244.87744140625</v>
      </c>
      <c r="M6" s="5">
        <v>23847.203125</v>
      </c>
      <c r="N6" s="5">
        <v>7257.25244140625</v>
      </c>
      <c r="O6" s="5">
        <v>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/>
  </sheetViews>
  <sheetFormatPr defaultColWidth="9.140625" defaultRowHeight="15" x14ac:dyDescent="0.25"/>
  <cols>
    <col min="1" max="16384" width="9.140625" style="4"/>
  </cols>
  <sheetData>
    <row r="1" spans="1:16" x14ac:dyDescent="0.25">
      <c r="A1" s="4" t="s">
        <v>33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0</v>
      </c>
    </row>
    <row r="2" spans="1:16" x14ac:dyDescent="0.25">
      <c r="A2" s="4" t="s">
        <v>32</v>
      </c>
      <c r="B2" s="5">
        <v>1569.7183517538544</v>
      </c>
      <c r="C2" s="5">
        <v>6957.4499146344133</v>
      </c>
      <c r="D2" s="5">
        <v>6325.4716796875</v>
      </c>
      <c r="E2" s="5">
        <v>1485.1412353515625</v>
      </c>
      <c r="F2" s="5">
        <v>7306.66259765625</v>
      </c>
      <c r="G2" s="5">
        <v>1664.1031494140625</v>
      </c>
      <c r="H2" s="5">
        <v>6687.17578125</v>
      </c>
      <c r="I2" s="5">
        <v>1506.2471923828125</v>
      </c>
      <c r="J2" s="5">
        <v>6964.98095703125</v>
      </c>
      <c r="K2" s="5">
        <v>1354.9892578125</v>
      </c>
      <c r="L2" s="5">
        <v>5497.412109375</v>
      </c>
      <c r="M2" s="5">
        <v>1241.2010498046875</v>
      </c>
      <c r="N2" s="5">
        <v>6761.91748046875</v>
      </c>
      <c r="O2" s="5">
        <v>1517.6993408203125</v>
      </c>
      <c r="P2" s="5">
        <v>2016</v>
      </c>
    </row>
    <row r="3" spans="1:16" x14ac:dyDescent="0.25">
      <c r="A3" s="4" t="s">
        <v>31</v>
      </c>
      <c r="B3" s="5">
        <v>1567.7350051694357</v>
      </c>
      <c r="C3" s="5">
        <v>6871.9981708057085</v>
      </c>
      <c r="D3" s="5">
        <v>6089.44091796875</v>
      </c>
      <c r="E3" s="5">
        <v>1476.608154296875</v>
      </c>
      <c r="F3" s="5">
        <v>7256.57666015625</v>
      </c>
      <c r="G3" s="5">
        <v>1644.8111572265625</v>
      </c>
      <c r="H3" s="5">
        <v>6594.8046875</v>
      </c>
      <c r="I3" s="5">
        <v>1496.1038818359375</v>
      </c>
      <c r="J3" s="5">
        <v>6916.90869140625</v>
      </c>
      <c r="K3" s="5">
        <v>1351.3209228515625</v>
      </c>
      <c r="L3" s="5">
        <v>5365.5166015625</v>
      </c>
      <c r="M3" s="5">
        <v>1234.285400390625</v>
      </c>
      <c r="N3" s="5">
        <v>6635.58544921875</v>
      </c>
      <c r="O3" s="5">
        <v>1517.5701904296875</v>
      </c>
      <c r="P3" s="5">
        <v>2016</v>
      </c>
    </row>
    <row r="4" spans="1:16" x14ac:dyDescent="0.25">
      <c r="A4" s="4" t="s">
        <v>32</v>
      </c>
      <c r="B4" s="5">
        <v>1802.20307431634</v>
      </c>
      <c r="C4" s="5">
        <v>7933.9124819287053</v>
      </c>
      <c r="D4" s="5">
        <v>7241.0361328125</v>
      </c>
      <c r="E4" s="5">
        <v>1694.2156982421875</v>
      </c>
      <c r="F4" s="5">
        <v>8530.7294921875</v>
      </c>
      <c r="G4" s="5">
        <v>1924.6248779296875</v>
      </c>
      <c r="H4" s="5">
        <v>7651.64453125</v>
      </c>
      <c r="I4" s="5">
        <v>1728.20361328125</v>
      </c>
      <c r="J4" s="5">
        <v>7822.150390625</v>
      </c>
      <c r="K4" s="5">
        <v>1552.642333984375</v>
      </c>
      <c r="L4" s="5">
        <v>6197.01806640625</v>
      </c>
      <c r="M4" s="5">
        <v>1412.25634765625</v>
      </c>
      <c r="N4" s="5">
        <v>7611.94970703125</v>
      </c>
      <c r="O4" s="5">
        <v>1725.4287109375</v>
      </c>
      <c r="P4" s="5">
        <v>2018</v>
      </c>
    </row>
    <row r="5" spans="1:16" x14ac:dyDescent="0.25">
      <c r="A5" s="4" t="s">
        <v>31</v>
      </c>
      <c r="B5" s="5">
        <v>1805.9503189011341</v>
      </c>
      <c r="C5" s="5">
        <v>7813.6767568959867</v>
      </c>
      <c r="D5" s="5">
        <v>7064.98828125</v>
      </c>
      <c r="E5" s="5">
        <v>1697.624755859375</v>
      </c>
      <c r="F5" s="5">
        <v>8493.57421875</v>
      </c>
      <c r="G5" s="5">
        <v>1927.9869384765625</v>
      </c>
      <c r="H5" s="5">
        <v>7532.73681640625</v>
      </c>
      <c r="I5" s="5">
        <v>1726.410888671875</v>
      </c>
      <c r="J5" s="5">
        <v>7808.43359375</v>
      </c>
      <c r="K5" s="5">
        <v>1549.4808349609375</v>
      </c>
      <c r="L5" s="5">
        <v>6142.01806640625</v>
      </c>
      <c r="M5" s="5">
        <v>1411.90966796875</v>
      </c>
      <c r="N5" s="5">
        <v>7518.99365234375</v>
      </c>
      <c r="O5" s="5">
        <v>1729.5570068359375</v>
      </c>
      <c r="P5" s="5">
        <v>2018</v>
      </c>
    </row>
    <row r="6" spans="1:16" x14ac:dyDescent="0.25">
      <c r="A6" s="4" t="s">
        <v>32</v>
      </c>
      <c r="B6" s="5">
        <v>1881.3693646340935</v>
      </c>
      <c r="C6" s="5">
        <v>8165.3084084812654</v>
      </c>
      <c r="D6" s="5">
        <v>7865.7822265625</v>
      </c>
      <c r="E6" s="5">
        <v>1829.59326171875</v>
      </c>
      <c r="F6" s="5">
        <v>8213.09375</v>
      </c>
      <c r="G6" s="5">
        <v>1894.834716796875</v>
      </c>
      <c r="H6" s="5">
        <v>7865.27978515625</v>
      </c>
      <c r="I6" s="5">
        <v>1802.4461669921875</v>
      </c>
      <c r="J6" s="5">
        <v>8039.85595703125</v>
      </c>
      <c r="K6" s="5">
        <v>1606.1624755859375</v>
      </c>
      <c r="L6" s="5">
        <v>6723.3515625</v>
      </c>
      <c r="M6" s="5">
        <v>1528.94384765625</v>
      </c>
      <c r="N6" s="5">
        <v>7773.77685546875</v>
      </c>
      <c r="O6" s="5">
        <v>1782.44775390625</v>
      </c>
      <c r="P6" s="5">
        <v>2020</v>
      </c>
    </row>
    <row r="7" spans="1:16" x14ac:dyDescent="0.25">
      <c r="A7" s="4" t="s">
        <v>31</v>
      </c>
      <c r="B7" s="5">
        <v>1870.1778442089585</v>
      </c>
      <c r="C7" s="5">
        <v>8030.5925078573391</v>
      </c>
      <c r="D7" s="5">
        <v>7510.18115234375</v>
      </c>
      <c r="E7" s="5">
        <v>1812.2010498046875</v>
      </c>
      <c r="F7" s="5">
        <v>8029.7568359375</v>
      </c>
      <c r="G7" s="5">
        <v>1873.133544921875</v>
      </c>
      <c r="H7" s="5">
        <v>7722.5283203125</v>
      </c>
      <c r="I7" s="5">
        <v>1782.619384765625</v>
      </c>
      <c r="J7" s="5">
        <v>7965.4169921875</v>
      </c>
      <c r="K7" s="5">
        <v>1597.7235107421875</v>
      </c>
      <c r="L7" s="5">
        <v>6626.86572265625</v>
      </c>
      <c r="M7" s="5">
        <v>1512.74951171875</v>
      </c>
      <c r="N7" s="5">
        <v>7709.60693359375</v>
      </c>
      <c r="O7" s="5">
        <v>1776.533203125</v>
      </c>
      <c r="P7" s="5">
        <v>2020</v>
      </c>
    </row>
    <row r="8" spans="1:16" x14ac:dyDescent="0.25">
      <c r="A8" s="4" t="s">
        <v>32</v>
      </c>
      <c r="B8" s="5">
        <v>2370.8065856573321</v>
      </c>
      <c r="C8" s="5">
        <v>10214.428449720104</v>
      </c>
      <c r="D8" s="5">
        <v>9914.1083984375</v>
      </c>
      <c r="E8" s="5">
        <v>2295.53515625</v>
      </c>
      <c r="F8" s="5">
        <v>9969.4248046875</v>
      </c>
      <c r="G8" s="5">
        <v>2314.02099609375</v>
      </c>
      <c r="H8" s="5">
        <v>9964.251953125</v>
      </c>
      <c r="I8" s="5">
        <v>2292.385986328125</v>
      </c>
      <c r="J8" s="5">
        <v>9973.8095703125</v>
      </c>
      <c r="K8" s="5">
        <v>2022.19677734375</v>
      </c>
      <c r="L8" s="5">
        <v>8542.935546875</v>
      </c>
      <c r="M8" s="5">
        <v>1943.539794921875</v>
      </c>
      <c r="N8" s="5">
        <v>9938.3076171875</v>
      </c>
      <c r="O8" s="5">
        <v>2270.949462890625</v>
      </c>
      <c r="P8" s="5">
        <v>2022</v>
      </c>
    </row>
    <row r="9" spans="1:16" x14ac:dyDescent="0.25">
      <c r="A9" s="4" t="s">
        <v>31</v>
      </c>
      <c r="B9" s="5">
        <v>2367.0888041886487</v>
      </c>
      <c r="C9" s="5">
        <v>9963.0612511961954</v>
      </c>
      <c r="D9" s="5">
        <v>9408.0859375</v>
      </c>
      <c r="E9" s="5">
        <v>2283.67529296875</v>
      </c>
      <c r="F9" s="5">
        <v>9704.388671875</v>
      </c>
      <c r="G9" s="5">
        <v>2298.5244140625</v>
      </c>
      <c r="H9" s="5">
        <v>9695.486328125</v>
      </c>
      <c r="I9" s="5">
        <v>2277.3701171875</v>
      </c>
      <c r="J9" s="5">
        <v>9814.6259765625</v>
      </c>
      <c r="K9" s="5">
        <v>2012.8790283203125</v>
      </c>
      <c r="L9" s="5">
        <v>8388.267578125</v>
      </c>
      <c r="M9" s="5">
        <v>1934.1805419921875</v>
      </c>
      <c r="N9" s="5">
        <v>9622.865234375</v>
      </c>
      <c r="O9" s="5">
        <v>2265.552001953125</v>
      </c>
      <c r="P9" s="5">
        <v>2022</v>
      </c>
    </row>
    <row r="10" spans="1:16" x14ac:dyDescent="0.25">
      <c r="A10" s="4" t="s">
        <v>32</v>
      </c>
      <c r="B10" s="5">
        <v>2694.9475877187001</v>
      </c>
      <c r="C10" s="5">
        <v>11681.046026389133</v>
      </c>
      <c r="D10" s="5">
        <v>11305.3359375</v>
      </c>
      <c r="E10" s="5">
        <v>2616.82177734375</v>
      </c>
      <c r="F10" s="5">
        <v>11577.5732421875</v>
      </c>
      <c r="G10" s="5">
        <v>2668.21240234375</v>
      </c>
      <c r="H10" s="5">
        <v>11356.9111328125</v>
      </c>
      <c r="I10" s="5">
        <v>2612.023193359375</v>
      </c>
      <c r="J10" s="5">
        <v>11478.5576171875</v>
      </c>
      <c r="K10" s="5">
        <v>2313.974609375</v>
      </c>
      <c r="L10" s="5">
        <v>9389.6162109375</v>
      </c>
      <c r="M10" s="5">
        <v>2142.567138671875</v>
      </c>
      <c r="N10" s="5">
        <v>11097.2783203125</v>
      </c>
      <c r="O10" s="5">
        <v>2545.518798828125</v>
      </c>
      <c r="P10" s="5">
        <v>2024</v>
      </c>
    </row>
    <row r="11" spans="1:16" x14ac:dyDescent="0.25">
      <c r="A11" s="4" t="s">
        <v>31</v>
      </c>
      <c r="B11" s="5">
        <v>2689.3601546267928</v>
      </c>
      <c r="C11" s="5">
        <v>11530.346818509806</v>
      </c>
      <c r="D11" s="5">
        <v>10857.6513671875</v>
      </c>
      <c r="E11" s="5">
        <v>2562.408935546875</v>
      </c>
      <c r="F11" s="5">
        <v>11405.5322265625</v>
      </c>
      <c r="G11" s="5">
        <v>2654.315185546875</v>
      </c>
      <c r="H11" s="5">
        <v>11177.1474609375</v>
      </c>
      <c r="I11" s="5">
        <v>2594.53369140625</v>
      </c>
      <c r="J11" s="5">
        <v>11569.693359375</v>
      </c>
      <c r="K11" s="5">
        <v>2293.6728515625</v>
      </c>
      <c r="L11" s="5">
        <v>9309.0458984375</v>
      </c>
      <c r="M11" s="5">
        <v>2138.05859375</v>
      </c>
      <c r="N11" s="5">
        <v>11015.6494140625</v>
      </c>
      <c r="O11" s="5">
        <v>2550.65673828125</v>
      </c>
      <c r="P11" s="5">
        <v>2024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s="4" t="s">
        <v>35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0</v>
      </c>
    </row>
    <row r="2" spans="1:15" x14ac:dyDescent="0.25">
      <c r="A2" s="5">
        <v>1568.6800110750212</v>
      </c>
      <c r="B2" s="5">
        <v>6912.7133958675086</v>
      </c>
      <c r="C2" s="5">
        <v>6198.56884765625</v>
      </c>
      <c r="D2" s="5">
        <v>1480.5533447265625</v>
      </c>
      <c r="E2" s="5">
        <v>7284.13623046875</v>
      </c>
      <c r="F2" s="5">
        <v>1655.4263916015625</v>
      </c>
      <c r="G2" s="5">
        <v>6639.32421875</v>
      </c>
      <c r="H2" s="5">
        <v>1500.9925537109375</v>
      </c>
      <c r="I2" s="5">
        <v>6940.30078125</v>
      </c>
      <c r="J2" s="5">
        <v>1353.10595703125</v>
      </c>
      <c r="K2" s="5">
        <v>5429.20849609375</v>
      </c>
      <c r="L2" s="5">
        <v>1237.625</v>
      </c>
      <c r="M2" s="5">
        <v>6695.2275390625</v>
      </c>
      <c r="N2" s="5">
        <v>1517.631103515625</v>
      </c>
      <c r="O2" s="5">
        <v>2016</v>
      </c>
    </row>
    <row r="3" spans="1:15" x14ac:dyDescent="0.25">
      <c r="A3" s="5">
        <v>1804.1631566188219</v>
      </c>
      <c r="B3" s="5">
        <v>7871.020425798205</v>
      </c>
      <c r="C3" s="5">
        <v>7145.9501953125</v>
      </c>
      <c r="D3" s="5">
        <v>1696.0570068359375</v>
      </c>
      <c r="E3" s="5">
        <v>8513.63671875</v>
      </c>
      <c r="F3" s="5">
        <v>1926.171630859375</v>
      </c>
      <c r="G3" s="5">
        <v>7589.97119140625</v>
      </c>
      <c r="H3" s="5">
        <v>1727.2738037109375</v>
      </c>
      <c r="I3" s="5">
        <v>7815.17333984375</v>
      </c>
      <c r="J3" s="5">
        <v>1551.0341796875</v>
      </c>
      <c r="K3" s="5">
        <v>6168.70849609375</v>
      </c>
      <c r="L3" s="5">
        <v>1412.077880859375</v>
      </c>
      <c r="M3" s="5">
        <v>7563.54150390625</v>
      </c>
      <c r="N3" s="5">
        <v>1727.57861328125</v>
      </c>
      <c r="O3" s="5">
        <v>2018</v>
      </c>
    </row>
    <row r="4" spans="1:15" x14ac:dyDescent="0.25">
      <c r="A4" s="5">
        <v>1875.5264809282714</v>
      </c>
      <c r="B4" s="5">
        <v>8094.975753867915</v>
      </c>
      <c r="C4" s="5">
        <v>7678.05859375</v>
      </c>
      <c r="D4" s="5">
        <v>1820.411865234375</v>
      </c>
      <c r="E4" s="5">
        <v>8123.7685546875</v>
      </c>
      <c r="F4" s="5">
        <v>1884.261474609375</v>
      </c>
      <c r="G4" s="5">
        <v>7791.5166015625</v>
      </c>
      <c r="H4" s="5">
        <v>1792.201171875</v>
      </c>
      <c r="I4" s="5">
        <v>8001.52197265625</v>
      </c>
      <c r="J4" s="5">
        <v>1601.816650390625</v>
      </c>
      <c r="K4" s="5">
        <v>6673.63671875</v>
      </c>
      <c r="L4" s="5">
        <v>1520.5997314453125</v>
      </c>
      <c r="M4" s="5">
        <v>7740.15234375</v>
      </c>
      <c r="N4" s="5">
        <v>1779.3486328125</v>
      </c>
      <c r="O4" s="5">
        <v>2020</v>
      </c>
    </row>
    <row r="5" spans="1:15" x14ac:dyDescent="0.25">
      <c r="A5" s="5">
        <v>2368.8380458709348</v>
      </c>
      <c r="B5" s="5">
        <v>10081.331242298249</v>
      </c>
      <c r="C5" s="5">
        <v>9639.9775390625</v>
      </c>
      <c r="D5" s="5">
        <v>2289.110107421875</v>
      </c>
      <c r="E5" s="5">
        <v>9833.7412109375</v>
      </c>
      <c r="F5" s="5">
        <v>2306.087646484375</v>
      </c>
      <c r="G5" s="5">
        <v>9823.48828125</v>
      </c>
      <c r="H5" s="5">
        <v>2284.521484375</v>
      </c>
      <c r="I5" s="5">
        <v>9891.1748046875</v>
      </c>
      <c r="J5" s="5">
        <v>2017.3597412109375</v>
      </c>
      <c r="K5" s="5">
        <v>8462.2421875</v>
      </c>
      <c r="L5" s="5">
        <v>1938.6568603515625</v>
      </c>
      <c r="M5" s="5">
        <v>9771.244140625</v>
      </c>
      <c r="N5" s="5">
        <v>2268.0908203125</v>
      </c>
      <c r="O5" s="5">
        <v>2022</v>
      </c>
    </row>
    <row r="6" spans="1:15" x14ac:dyDescent="0.25">
      <c r="A6" s="5">
        <v>2691.9787768705132</v>
      </c>
      <c r="B6" s="5">
        <v>11600.973936789042</v>
      </c>
      <c r="C6" s="5">
        <v>11061.6865234375</v>
      </c>
      <c r="D6" s="5">
        <v>2587.207763671875</v>
      </c>
      <c r="E6" s="5">
        <v>11488.4482421875</v>
      </c>
      <c r="F6" s="5">
        <v>2661.012939453125</v>
      </c>
      <c r="G6" s="5">
        <v>11262.205078125</v>
      </c>
      <c r="H6" s="5">
        <v>2602.809326171875</v>
      </c>
      <c r="I6" s="5">
        <v>11527.1484375</v>
      </c>
      <c r="J6" s="5">
        <v>2303.150390625</v>
      </c>
      <c r="K6" s="5">
        <v>9347.23828125</v>
      </c>
      <c r="L6" s="5">
        <v>2140.19580078125</v>
      </c>
      <c r="M6" s="5">
        <v>11053.95703125</v>
      </c>
      <c r="N6" s="5">
        <v>2548.24560546875</v>
      </c>
      <c r="O6" s="5">
        <v>2024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"/>
  <sheetViews>
    <sheetView workbookViewId="0"/>
  </sheetViews>
  <sheetFormatPr defaultColWidth="9.140625" defaultRowHeight="15" x14ac:dyDescent="0.25"/>
  <cols>
    <col min="1" max="16384" width="9.140625" style="4"/>
  </cols>
  <sheetData>
    <row r="1" spans="1:16" x14ac:dyDescent="0.25">
      <c r="A1" t="s">
        <v>33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0</v>
      </c>
    </row>
    <row r="2" spans="1:16" x14ac:dyDescent="0.25">
      <c r="A2" t="s">
        <v>32</v>
      </c>
      <c r="B2" s="28">
        <v>4158.0781830265905</v>
      </c>
      <c r="C2" s="28">
        <v>15187.832142687468</v>
      </c>
      <c r="D2" s="28">
        <v>9406.37109375</v>
      </c>
      <c r="E2" s="28">
        <v>2487.555419921875</v>
      </c>
      <c r="F2" s="28">
        <v>13748.03515625</v>
      </c>
      <c r="G2" s="28">
        <v>3793.3896484375</v>
      </c>
      <c r="H2" s="28">
        <v>11108.224609375</v>
      </c>
      <c r="I2" s="28">
        <v>2932.203369140625</v>
      </c>
      <c r="J2" s="28">
        <v>8935.4873046875</v>
      </c>
      <c r="K2" s="28">
        <v>1900.3858642578125</v>
      </c>
      <c r="L2" s="28">
        <v>7773.337890625</v>
      </c>
      <c r="M2" s="28">
        <v>1946.8936767578125</v>
      </c>
      <c r="N2" s="28">
        <v>9517.912109375</v>
      </c>
      <c r="O2" s="28">
        <v>2492.485595703125</v>
      </c>
      <c r="P2" s="28">
        <v>2016</v>
      </c>
    </row>
    <row r="3" spans="1:16" x14ac:dyDescent="0.25">
      <c r="A3" t="s">
        <v>31</v>
      </c>
      <c r="B3" s="28">
        <v>4121.4577963019883</v>
      </c>
      <c r="C3" s="28">
        <v>15438.192728716831</v>
      </c>
      <c r="D3" s="28">
        <v>9079.734375</v>
      </c>
      <c r="E3" s="28">
        <v>2434.97119140625</v>
      </c>
      <c r="F3" s="28">
        <v>14369.1025390625</v>
      </c>
      <c r="G3" s="28">
        <v>3824.13330078125</v>
      </c>
      <c r="H3" s="28">
        <v>11417.578125</v>
      </c>
      <c r="I3" s="28">
        <v>2889.4404296875</v>
      </c>
      <c r="J3" s="28">
        <v>8735.4833984375</v>
      </c>
      <c r="K3" s="28">
        <v>1839.309814453125</v>
      </c>
      <c r="L3" s="28">
        <v>7472.01123046875</v>
      </c>
      <c r="M3" s="28">
        <v>1852.6097412109375</v>
      </c>
      <c r="N3" s="28">
        <v>9165.7275390625</v>
      </c>
      <c r="O3" s="28">
        <v>2358.2685546875</v>
      </c>
      <c r="P3" s="28">
        <v>2016</v>
      </c>
    </row>
    <row r="4" spans="1:16" x14ac:dyDescent="0.25">
      <c r="A4" t="s">
        <v>32</v>
      </c>
      <c r="B4" s="28">
        <v>4606.0578381607511</v>
      </c>
      <c r="C4" s="28">
        <v>16474.089807575096</v>
      </c>
      <c r="D4" s="28">
        <v>11003.8642578125</v>
      </c>
      <c r="E4" s="28">
        <v>2891.303466796875</v>
      </c>
      <c r="F4" s="28">
        <v>15844.7529296875</v>
      </c>
      <c r="G4" s="28">
        <v>4305.15771484375</v>
      </c>
      <c r="H4" s="28">
        <v>12939.546875</v>
      </c>
      <c r="I4" s="28">
        <v>3386.569580078125</v>
      </c>
      <c r="J4" s="28">
        <v>10513.8291015625</v>
      </c>
      <c r="K4" s="28">
        <v>2249.549072265625</v>
      </c>
      <c r="L4" s="28">
        <v>8720.7236328125</v>
      </c>
      <c r="M4" s="28">
        <v>2199.578125</v>
      </c>
      <c r="N4" s="28">
        <v>10857.9208984375</v>
      </c>
      <c r="O4" s="28">
        <v>2783.402099609375</v>
      </c>
      <c r="P4" s="28">
        <v>2018</v>
      </c>
    </row>
    <row r="5" spans="1:16" x14ac:dyDescent="0.25">
      <c r="A5" t="s">
        <v>31</v>
      </c>
      <c r="B5" s="28">
        <v>4432.3719681887078</v>
      </c>
      <c r="C5" s="28">
        <v>16031.077552575904</v>
      </c>
      <c r="D5" s="28">
        <v>10419.826171875</v>
      </c>
      <c r="E5" s="28">
        <v>2768.349609375</v>
      </c>
      <c r="F5" s="28">
        <v>15607.7431640625</v>
      </c>
      <c r="G5" s="28">
        <v>4173.9140625</v>
      </c>
      <c r="H5" s="28">
        <v>12346.0791015625</v>
      </c>
      <c r="I5" s="28">
        <v>3154.425537109375</v>
      </c>
      <c r="J5" s="28">
        <v>10403.9375</v>
      </c>
      <c r="K5" s="28">
        <v>2186.7744140625</v>
      </c>
      <c r="L5" s="28">
        <v>8587.353515625</v>
      </c>
      <c r="M5" s="28">
        <v>2117.2958984375</v>
      </c>
      <c r="N5" s="28">
        <v>10552.9306640625</v>
      </c>
      <c r="O5" s="28">
        <v>2660.507568359375</v>
      </c>
      <c r="P5" s="28">
        <v>2018</v>
      </c>
    </row>
    <row r="6" spans="1:16" x14ac:dyDescent="0.25">
      <c r="A6" t="s">
        <v>32</v>
      </c>
      <c r="B6" s="28">
        <v>4609.9493361947407</v>
      </c>
      <c r="C6" s="28">
        <v>16398.60189988335</v>
      </c>
      <c r="D6" s="28">
        <v>11625.1103515625</v>
      </c>
      <c r="E6" s="28">
        <v>3080.388671875</v>
      </c>
      <c r="F6" s="28">
        <v>13927.9794921875</v>
      </c>
      <c r="G6" s="28">
        <v>3748.8203125</v>
      </c>
      <c r="H6" s="28">
        <v>12991.4443359375</v>
      </c>
      <c r="I6" s="28">
        <v>3384.239013671875</v>
      </c>
      <c r="J6" s="28">
        <v>10585.2734375</v>
      </c>
      <c r="K6" s="28">
        <v>2413.2138671875</v>
      </c>
      <c r="L6" s="28">
        <v>9414.505859375</v>
      </c>
      <c r="M6" s="28">
        <v>2377.395263671875</v>
      </c>
      <c r="N6" s="28">
        <v>10644.908203125</v>
      </c>
      <c r="O6" s="28">
        <v>2780.453125</v>
      </c>
      <c r="P6" s="28">
        <v>2020</v>
      </c>
    </row>
    <row r="7" spans="1:16" x14ac:dyDescent="0.25">
      <c r="A7" t="s">
        <v>31</v>
      </c>
      <c r="B7" s="28">
        <v>4425.5917767870142</v>
      </c>
      <c r="C7" s="28">
        <v>15981.508381592002</v>
      </c>
      <c r="D7" s="28">
        <v>11071.5244140625</v>
      </c>
      <c r="E7" s="28">
        <v>2999.726806640625</v>
      </c>
      <c r="F7" s="28">
        <v>13429.0966796875</v>
      </c>
      <c r="G7" s="28">
        <v>3531.879638671875</v>
      </c>
      <c r="H7" s="28">
        <v>12389.810546875</v>
      </c>
      <c r="I7" s="28">
        <v>3145.45361328125</v>
      </c>
      <c r="J7" s="28">
        <v>10291.6435546875</v>
      </c>
      <c r="K7" s="28">
        <v>2202.641357421875</v>
      </c>
      <c r="L7" s="28">
        <v>9160.9091796875</v>
      </c>
      <c r="M7" s="28">
        <v>2260.125</v>
      </c>
      <c r="N7" s="28">
        <v>10385.7578125</v>
      </c>
      <c r="O7" s="28">
        <v>2631.583251953125</v>
      </c>
      <c r="P7" s="28">
        <v>2020</v>
      </c>
    </row>
    <row r="8" spans="1:16" x14ac:dyDescent="0.25">
      <c r="A8" t="s">
        <v>32</v>
      </c>
      <c r="B8" s="28">
        <v>6171.3699103575991</v>
      </c>
      <c r="C8" s="28">
        <v>21123.717122700546</v>
      </c>
      <c r="D8" s="28">
        <v>15670.9619140625</v>
      </c>
      <c r="E8" s="28">
        <v>4216.0927734375</v>
      </c>
      <c r="F8" s="28">
        <v>16853.529296875</v>
      </c>
      <c r="G8" s="28">
        <v>4649.33251953125</v>
      </c>
      <c r="H8" s="28">
        <v>16928.251953125</v>
      </c>
      <c r="I8" s="28">
        <v>4610.1318359375</v>
      </c>
      <c r="J8" s="28">
        <v>13972.43359375</v>
      </c>
      <c r="K8" s="28">
        <v>3147.5244140625</v>
      </c>
      <c r="L8" s="28">
        <v>12866.6123046875</v>
      </c>
      <c r="M8" s="28">
        <v>3294.031494140625</v>
      </c>
      <c r="N8" s="28">
        <v>14192.6640625</v>
      </c>
      <c r="O8" s="28">
        <v>3775.390380859375</v>
      </c>
      <c r="P8" s="28">
        <v>2022</v>
      </c>
    </row>
    <row r="9" spans="1:16" x14ac:dyDescent="0.25">
      <c r="A9" t="s">
        <v>31</v>
      </c>
      <c r="B9" s="28">
        <v>5849.6691588647127</v>
      </c>
      <c r="C9" s="28">
        <v>20436.139909401572</v>
      </c>
      <c r="D9" s="28">
        <v>14376.9521484375</v>
      </c>
      <c r="E9" s="28">
        <v>3920.46728515625</v>
      </c>
      <c r="F9" s="28">
        <v>16070.9892578125</v>
      </c>
      <c r="G9" s="28">
        <v>4286.3203125</v>
      </c>
      <c r="H9" s="28">
        <v>16056.1767578125</v>
      </c>
      <c r="I9" s="28">
        <v>4228.90234375</v>
      </c>
      <c r="J9" s="28">
        <v>13394.7763671875</v>
      </c>
      <c r="K9" s="28">
        <v>2951.817626953125</v>
      </c>
      <c r="L9" s="28">
        <v>12361.16015625</v>
      </c>
      <c r="M9" s="28">
        <v>3127.488037109375</v>
      </c>
      <c r="N9" s="28">
        <v>13622.306640625</v>
      </c>
      <c r="O9" s="28">
        <v>3568.109619140625</v>
      </c>
      <c r="P9" s="28">
        <v>2022</v>
      </c>
    </row>
    <row r="10" spans="1:16" x14ac:dyDescent="0.25">
      <c r="A10" t="s">
        <v>32</v>
      </c>
      <c r="B10" s="28">
        <v>7668.3654674512945</v>
      </c>
      <c r="C10" s="28">
        <v>25748.151972193275</v>
      </c>
      <c r="D10" s="28">
        <v>18919.529296875</v>
      </c>
      <c r="E10" s="28">
        <v>5169.69189453125</v>
      </c>
      <c r="F10" s="28">
        <v>19967.513671875</v>
      </c>
      <c r="G10" s="28">
        <v>5553.18212890625</v>
      </c>
      <c r="H10" s="28">
        <v>20086.5625</v>
      </c>
      <c r="I10" s="28">
        <v>5522.50439453125</v>
      </c>
      <c r="J10" s="28">
        <v>16807.6875</v>
      </c>
      <c r="K10" s="28">
        <v>3984.3427734375</v>
      </c>
      <c r="L10" s="28">
        <v>14347.2080078125</v>
      </c>
      <c r="M10" s="28">
        <v>3712.491455078125</v>
      </c>
      <c r="N10" s="28">
        <v>16711.5625</v>
      </c>
      <c r="O10" s="28">
        <v>4661.73828125</v>
      </c>
      <c r="P10" s="28">
        <v>2024</v>
      </c>
    </row>
    <row r="11" spans="1:16" x14ac:dyDescent="0.25">
      <c r="A11" t="s">
        <v>31</v>
      </c>
      <c r="B11" s="28">
        <v>7285.2168764524686</v>
      </c>
      <c r="C11" s="28">
        <v>24787.858519468202</v>
      </c>
      <c r="D11" s="28">
        <v>17291.056640625</v>
      </c>
      <c r="E11" s="28">
        <v>4751.62890625</v>
      </c>
      <c r="F11" s="28">
        <v>18931.294921875</v>
      </c>
      <c r="G11" s="28">
        <v>5161.40966796875</v>
      </c>
      <c r="H11" s="28">
        <v>19062.28125</v>
      </c>
      <c r="I11" s="28">
        <v>5144.08251953125</v>
      </c>
      <c r="J11" s="28">
        <v>16270.7294921875</v>
      </c>
      <c r="K11" s="28">
        <v>3713.01904296875</v>
      </c>
      <c r="L11" s="28">
        <v>13774.0966796875</v>
      </c>
      <c r="M11" s="28">
        <v>3462.14794921875</v>
      </c>
      <c r="N11" s="28">
        <v>16271.74609375</v>
      </c>
      <c r="O11" s="28">
        <v>4440.578125</v>
      </c>
      <c r="P11" s="28">
        <v>2024</v>
      </c>
    </row>
    <row r="12" spans="1:1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"/>
  <sheetViews>
    <sheetView workbookViewId="0"/>
  </sheetViews>
  <sheetFormatPr defaultColWidth="9.140625" defaultRowHeight="15" x14ac:dyDescent="0.25"/>
  <cols>
    <col min="1" max="16384" width="9.140625" style="4"/>
  </cols>
  <sheetData>
    <row r="1" spans="1:1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0</v>
      </c>
    </row>
    <row r="2" spans="1:15" x14ac:dyDescent="0.25">
      <c r="A2" s="28">
        <v>4139.1788366859064</v>
      </c>
      <c r="B2" s="28">
        <v>15317.040265501768</v>
      </c>
      <c r="C2" s="28">
        <v>9233.390625</v>
      </c>
      <c r="D2" s="28">
        <v>2459.7080078125</v>
      </c>
      <c r="E2" s="28">
        <v>14023.615234375</v>
      </c>
      <c r="F2" s="28">
        <v>3807.03125</v>
      </c>
      <c r="G2" s="28">
        <v>11265.9375</v>
      </c>
      <c r="H2" s="28">
        <v>2910.402099609375</v>
      </c>
      <c r="I2" s="28">
        <v>8833.84375</v>
      </c>
      <c r="J2" s="28">
        <v>1869.3465576171875</v>
      </c>
      <c r="K2" s="28">
        <v>7619.47607421875</v>
      </c>
      <c r="L2" s="28">
        <v>1898.7508544921875</v>
      </c>
      <c r="M2" s="28">
        <v>9335.521484375</v>
      </c>
      <c r="N2" s="28">
        <v>2422.976806640625</v>
      </c>
      <c r="O2" s="28">
        <v>2016</v>
      </c>
    </row>
    <row r="3" spans="1:15" x14ac:dyDescent="0.25">
      <c r="A3" s="28">
        <v>4516.7004817914467</v>
      </c>
      <c r="B3" s="28">
        <v>16246.170265516203</v>
      </c>
      <c r="C3" s="28">
        <v>10696.17578125</v>
      </c>
      <c r="D3" s="28">
        <v>2826.527587890625</v>
      </c>
      <c r="E3" s="28">
        <v>15738.939453125</v>
      </c>
      <c r="F3" s="28">
        <v>4246.56396484375</v>
      </c>
      <c r="G3" s="28">
        <v>12638.7294921875</v>
      </c>
      <c r="H3" s="28">
        <v>3268.900146484375</v>
      </c>
      <c r="I3" s="28">
        <v>10458.5615234375</v>
      </c>
      <c r="J3" s="28">
        <v>2217.97802734375</v>
      </c>
      <c r="K3" s="28">
        <v>8652.890625</v>
      </c>
      <c r="L3" s="28">
        <v>2157.728759765625</v>
      </c>
      <c r="M3" s="28">
        <v>10701.55078125</v>
      </c>
      <c r="N3" s="28">
        <v>2720.393310546875</v>
      </c>
      <c r="O3" s="28">
        <v>2018</v>
      </c>
    </row>
    <row r="4" spans="1:15" x14ac:dyDescent="0.25">
      <c r="A4" s="28">
        <v>4514.7183998827622</v>
      </c>
      <c r="B4" s="28">
        <v>16183.14989235989</v>
      </c>
      <c r="C4" s="28">
        <v>11338.212890625</v>
      </c>
      <c r="D4" s="28">
        <v>3038.585693359375</v>
      </c>
      <c r="E4" s="28">
        <v>13690.599609375</v>
      </c>
      <c r="F4" s="28">
        <v>3645.594970703125</v>
      </c>
      <c r="G4" s="28">
        <v>12687.4443359375</v>
      </c>
      <c r="H4" s="28">
        <v>3263.5830078125</v>
      </c>
      <c r="I4" s="28">
        <v>10435.8115234375</v>
      </c>
      <c r="J4" s="28">
        <v>2306.029296875</v>
      </c>
      <c r="K4" s="28">
        <v>9285.28515625</v>
      </c>
      <c r="L4" s="28">
        <v>2317.639892578125</v>
      </c>
      <c r="M4" s="28">
        <v>10511.2314453125</v>
      </c>
      <c r="N4" s="28">
        <v>2703.662109375</v>
      </c>
      <c r="O4" s="28">
        <v>2020</v>
      </c>
    </row>
    <row r="5" spans="1:15" x14ac:dyDescent="0.25">
      <c r="A5" s="28">
        <v>6003.8882791194665</v>
      </c>
      <c r="B5" s="28">
        <v>20765.755405946697</v>
      </c>
      <c r="C5" s="28">
        <v>14991.9150390625</v>
      </c>
      <c r="D5" s="28">
        <v>4060.959716796875</v>
      </c>
      <c r="E5" s="28">
        <v>16462.958984375</v>
      </c>
      <c r="F5" s="28">
        <v>4468.15087890625</v>
      </c>
      <c r="G5" s="28">
        <v>16483.626953125</v>
      </c>
      <c r="H5" s="28">
        <v>4415.763671875</v>
      </c>
      <c r="I5" s="28">
        <v>13677.79296875</v>
      </c>
      <c r="J5" s="28">
        <v>3047.701904296875</v>
      </c>
      <c r="K5" s="28">
        <v>12607.3466796875</v>
      </c>
      <c r="L5" s="28">
        <v>3208.60498046875</v>
      </c>
      <c r="M5" s="28">
        <v>13894.916015625</v>
      </c>
      <c r="N5" s="28">
        <v>3667.18212890625</v>
      </c>
      <c r="O5" s="28">
        <v>2022</v>
      </c>
    </row>
    <row r="6" spans="1:15" x14ac:dyDescent="0.25">
      <c r="A6" s="28">
        <v>7468.6498269188969</v>
      </c>
      <c r="B6" s="28">
        <v>25247.600419832128</v>
      </c>
      <c r="C6" s="28">
        <v>18074.61328125</v>
      </c>
      <c r="D6" s="28">
        <v>4952.7841796875</v>
      </c>
      <c r="E6" s="28">
        <v>19448.294921875</v>
      </c>
      <c r="F6" s="28">
        <v>5356.876953125</v>
      </c>
      <c r="G6" s="28">
        <v>19562.88671875</v>
      </c>
      <c r="H6" s="28">
        <v>5329.03173828125</v>
      </c>
      <c r="I6" s="28">
        <v>16526.6171875</v>
      </c>
      <c r="J6" s="28">
        <v>3842.318359375</v>
      </c>
      <c r="K6" s="28">
        <v>14051.6376953125</v>
      </c>
      <c r="L6" s="28">
        <v>3583.382080078125</v>
      </c>
      <c r="M6" s="28">
        <v>16481.44921875</v>
      </c>
      <c r="N6" s="28">
        <v>4546.02587890625</v>
      </c>
      <c r="O6" s="28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Resumen</vt:lpstr>
      <vt:lpstr>Graficos</vt:lpstr>
      <vt:lpstr>INPC</vt:lpstr>
      <vt:lpstr>IngresoSexNoPobres</vt:lpstr>
      <vt:lpstr>IngresoNalNoPobres</vt:lpstr>
      <vt:lpstr>IngresoSexPobres</vt:lpstr>
      <vt:lpstr>IngresoNalPobres</vt:lpstr>
      <vt:lpstr>IngresoSex</vt:lpstr>
      <vt:lpstr>IngresoNal</vt:lpstr>
      <vt:lpstr>AllPorcPobres</vt:lpstr>
      <vt:lpstr>AllPopPobres</vt:lpstr>
      <vt:lpstr>AllPorcNoPobres</vt:lpstr>
      <vt:lpstr>AllPopNoPobres</vt:lpstr>
      <vt:lpstr>AllPorc</vt:lpstr>
      <vt:lpstr>AllPop</vt:lpstr>
      <vt:lpstr>SexoPorc</vt:lpstr>
      <vt:lpstr>SexoPop</vt:lpstr>
      <vt:lpstr>SexoPorcPobres</vt:lpstr>
      <vt:lpstr>SexoPopPobres</vt:lpstr>
      <vt:lpstr>SexoPorcNoPobres</vt:lpstr>
      <vt:lpstr>SexoPopNoPobres</vt:lpstr>
      <vt:lpstr>RuralPorc</vt:lpstr>
      <vt:lpstr>RuralPop</vt:lpstr>
      <vt:lpstr>UrbanPorc</vt:lpstr>
      <vt:lpstr>UrbanPop</vt:lpstr>
      <vt:lpstr>RuralPorcNoPobres</vt:lpstr>
      <vt:lpstr>RuralPopNoPobres</vt:lpstr>
      <vt:lpstr>UrbanPorcNoPobres</vt:lpstr>
      <vt:lpstr>UrbanPopNoPobres</vt:lpstr>
      <vt:lpstr>RuralPorcPobres</vt:lpstr>
      <vt:lpstr>RuralPopPobres</vt:lpstr>
      <vt:lpstr>UrbanPorcPobres</vt:lpstr>
      <vt:lpstr>UrbanPopPobres</vt:lpstr>
      <vt:lpstr>AllPorcExt</vt:lpstr>
      <vt:lpstr>AllPopExt</vt:lpstr>
      <vt:lpstr>IngresoSexExt</vt:lpstr>
      <vt:lpstr>IngresoNalExt</vt:lpstr>
      <vt:lpstr>SexoPorcExt</vt:lpstr>
      <vt:lpstr>SexoPopExt</vt:lpstr>
      <vt:lpstr>RuralPorcExt</vt:lpstr>
      <vt:lpstr>RuralPopExt</vt:lpstr>
      <vt:lpstr>UrbanPorcExt</vt:lpstr>
      <vt:lpstr>UrbanPopExt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Josue Morachis Gastelum</cp:lastModifiedBy>
  <dcterms:created xsi:type="dcterms:W3CDTF">2025-08-14T19:12:30Z</dcterms:created>
  <dcterms:modified xsi:type="dcterms:W3CDTF">2025-08-17T04:56:59Z</dcterms:modified>
</cp:coreProperties>
</file>