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5\Datos\9-Septiembre\ENIGH\Agua\"/>
    </mc:Choice>
  </mc:AlternateContent>
  <bookViews>
    <workbookView xWindow="0" yWindow="0" windowWidth="20490" windowHeight="7050" activeTab="1"/>
  </bookViews>
  <sheets>
    <sheet name="ResumenProvision-Formulas" sheetId="10" r:id="rId1"/>
    <sheet name="ResumenGastos-Formulas" sheetId="8" r:id="rId2"/>
    <sheet name="AguaOrigenPers24" sheetId="13" r:id="rId3"/>
    <sheet name="AguaOrigennICPers24" sheetId="12" r:id="rId4"/>
    <sheet name="AguaOrigeICPers24" sheetId="11" r:id="rId5"/>
    <sheet name="AguaOrigenPers" sheetId="1" r:id="rId6"/>
    <sheet name="AguaOrigenICPers" sheetId="2" r:id="rId7"/>
    <sheet name="AguaOrigennICPers" sheetId="3" r:id="rId8"/>
    <sheet name="INPC" sheetId="9" r:id="rId9"/>
    <sheet name="Gastos" sheetId="4" r:id="rId10"/>
    <sheet name="GastosIC" sheetId="5" r:id="rId11"/>
    <sheet name="GastosnIC" sheetId="6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0" l="1"/>
  <c r="N7" i="10"/>
  <c r="N8" i="10"/>
  <c r="N10" i="10"/>
  <c r="N9" i="10"/>
  <c r="N11" i="10"/>
  <c r="N5" i="10"/>
  <c r="M6" i="10"/>
  <c r="M7" i="10"/>
  <c r="M8" i="10"/>
  <c r="M9" i="10"/>
  <c r="M10" i="10"/>
  <c r="M11" i="10"/>
  <c r="M5" i="10"/>
  <c r="M4" i="10"/>
  <c r="N4" i="10"/>
  <c r="L11" i="10"/>
  <c r="L10" i="10"/>
  <c r="L8" i="10"/>
  <c r="L9" i="10"/>
  <c r="L5" i="10"/>
  <c r="I6" i="10"/>
  <c r="J6" i="10"/>
  <c r="K6" i="10"/>
  <c r="I7" i="10"/>
  <c r="J7" i="10"/>
  <c r="K7" i="10"/>
  <c r="I8" i="10"/>
  <c r="J8" i="10"/>
  <c r="K8" i="10"/>
  <c r="I9" i="10"/>
  <c r="J9" i="10"/>
  <c r="K9" i="10"/>
  <c r="I10" i="10"/>
  <c r="J10" i="10"/>
  <c r="K10" i="10"/>
  <c r="I11" i="10"/>
  <c r="J11" i="10"/>
  <c r="K11" i="10"/>
  <c r="J5" i="10"/>
  <c r="K5" i="10"/>
  <c r="I5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F12" i="10"/>
  <c r="F6" i="10"/>
  <c r="F7" i="10"/>
  <c r="F8" i="10"/>
  <c r="F9" i="10"/>
  <c r="F10" i="10"/>
  <c r="F11" i="10"/>
  <c r="F5" i="10"/>
  <c r="I12" i="10"/>
  <c r="L12" i="10"/>
  <c r="L4" i="10"/>
  <c r="J4" i="10"/>
  <c r="K4" i="10"/>
  <c r="I4" i="10"/>
  <c r="G4" i="10"/>
  <c r="H4" i="10"/>
  <c r="F4" i="10"/>
  <c r="E6" i="10" l="1"/>
  <c r="E7" i="10"/>
  <c r="E8" i="10"/>
  <c r="E9" i="10"/>
  <c r="E10" i="10"/>
  <c r="E11" i="10"/>
  <c r="E5" i="10"/>
  <c r="D5" i="10"/>
  <c r="D6" i="10"/>
  <c r="D7" i="10"/>
  <c r="D8" i="10"/>
  <c r="D9" i="10"/>
  <c r="D10" i="10"/>
  <c r="D11" i="10"/>
  <c r="C6" i="10"/>
  <c r="C7" i="10"/>
  <c r="C8" i="10"/>
  <c r="C9" i="10"/>
  <c r="C10" i="10"/>
  <c r="C11" i="10"/>
  <c r="C5" i="10"/>
  <c r="D4" i="10" l="1"/>
  <c r="E4" i="10"/>
  <c r="C4" i="10"/>
  <c r="N19" i="8" l="1"/>
  <c r="M19" i="8"/>
  <c r="L19" i="8"/>
  <c r="K19" i="8"/>
  <c r="J19" i="8"/>
  <c r="I19" i="8"/>
  <c r="H19" i="8"/>
  <c r="G19" i="8"/>
  <c r="F19" i="8"/>
  <c r="E19" i="8"/>
  <c r="D19" i="8"/>
  <c r="C19" i="8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 l="1"/>
  <c r="M13" i="8"/>
  <c r="L13" i="8"/>
  <c r="K13" i="8"/>
  <c r="J13" i="8"/>
  <c r="I13" i="8"/>
  <c r="H13" i="8"/>
  <c r="G13" i="8"/>
  <c r="F13" i="8"/>
  <c r="E13" i="8"/>
  <c r="D13" i="8"/>
  <c r="C13" i="8"/>
  <c r="C144" i="9" l="1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G22" i="9" s="1"/>
  <c r="C36" i="9"/>
  <c r="C35" i="9"/>
  <c r="C34" i="9"/>
  <c r="C33" i="9"/>
  <c r="G26" i="9" s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G23" i="9" s="1"/>
  <c r="C19" i="9"/>
  <c r="C18" i="9"/>
  <c r="G27" i="9" s="1"/>
  <c r="M6" i="8"/>
  <c r="N9" i="8"/>
  <c r="M9" i="8"/>
  <c r="L9" i="8"/>
  <c r="N8" i="8"/>
  <c r="M8" i="8"/>
  <c r="L8" i="8"/>
  <c r="N7" i="8"/>
  <c r="M7" i="8"/>
  <c r="L7" i="8"/>
  <c r="N6" i="8"/>
  <c r="L6" i="8"/>
  <c r="N4" i="8"/>
  <c r="M4" i="8"/>
  <c r="L4" i="8"/>
  <c r="N3" i="8"/>
  <c r="M3" i="8"/>
  <c r="L3" i="8"/>
  <c r="K9" i="8"/>
  <c r="J9" i="8"/>
  <c r="I9" i="8"/>
  <c r="K8" i="8"/>
  <c r="J8" i="8"/>
  <c r="I8" i="8"/>
  <c r="K7" i="8"/>
  <c r="J7" i="8"/>
  <c r="I7" i="8"/>
  <c r="K6" i="8"/>
  <c r="J6" i="8"/>
  <c r="I6" i="8"/>
  <c r="K4" i="8"/>
  <c r="J4" i="8"/>
  <c r="I4" i="8"/>
  <c r="K3" i="8"/>
  <c r="J3" i="8"/>
  <c r="I3" i="8"/>
  <c r="H9" i="8"/>
  <c r="G9" i="8"/>
  <c r="F9" i="8"/>
  <c r="H8" i="8"/>
  <c r="G8" i="8"/>
  <c r="F8" i="8"/>
  <c r="H7" i="8"/>
  <c r="G7" i="8"/>
  <c r="F7" i="8"/>
  <c r="H6" i="8"/>
  <c r="G6" i="8"/>
  <c r="F6" i="8"/>
  <c r="H4" i="8"/>
  <c r="G4" i="8"/>
  <c r="F4" i="8"/>
  <c r="H3" i="8"/>
  <c r="G3" i="8"/>
  <c r="F3" i="8"/>
  <c r="E9" i="8"/>
  <c r="D9" i="8"/>
  <c r="C9" i="8"/>
  <c r="E8" i="8"/>
  <c r="D8" i="8"/>
  <c r="C8" i="8"/>
  <c r="E7" i="8"/>
  <c r="D7" i="8"/>
  <c r="C7" i="8"/>
  <c r="E6" i="8"/>
  <c r="D6" i="8"/>
  <c r="C6" i="8"/>
  <c r="E4" i="8"/>
  <c r="D4" i="8"/>
  <c r="C4" i="8"/>
  <c r="E3" i="8"/>
  <c r="D3" i="8"/>
  <c r="C3" i="8"/>
  <c r="G20" i="9" l="1"/>
  <c r="G24" i="9"/>
  <c r="G28" i="9"/>
  <c r="H28" i="9" s="1"/>
  <c r="G21" i="9"/>
  <c r="H21" i="9" s="1"/>
  <c r="G25" i="9"/>
  <c r="H25" i="9" s="1"/>
  <c r="G18" i="9"/>
  <c r="H18" i="9" s="1"/>
  <c r="G19" i="9"/>
  <c r="H19" i="9" s="1"/>
  <c r="H24" i="9" l="1"/>
  <c r="H20" i="9"/>
  <c r="H26" i="9"/>
  <c r="H23" i="9"/>
  <c r="H22" i="9"/>
  <c r="H27" i="9"/>
</calcChain>
</file>

<file path=xl/sharedStrings.xml><?xml version="1.0" encoding="utf-8"?>
<sst xmlns="http://schemas.openxmlformats.org/spreadsheetml/2006/main" count="356" uniqueCount="214">
  <si>
    <t>disp_agua</t>
  </si>
  <si>
    <t>Agua ent en vivienda</t>
  </si>
  <si>
    <t>Agua ent en terreno</t>
  </si>
  <si>
    <t>Agua ent de hidrante</t>
  </si>
  <si>
    <t>De lluvia</t>
  </si>
  <si>
    <t>Agua ent de otra viv</t>
  </si>
  <si>
    <t>De pipa</t>
  </si>
  <si>
    <t>Otro: pozo, río, lago</t>
  </si>
  <si>
    <t/>
  </si>
  <si>
    <t>hogsaguaent</t>
  </si>
  <si>
    <t>hogsaguanent</t>
  </si>
  <si>
    <t>hogsaguascall</t>
  </si>
  <si>
    <t>anio</t>
  </si>
  <si>
    <t>ab_agua</t>
  </si>
  <si>
    <t>anio</t>
  </si>
  <si>
    <t>hogares</t>
  </si>
  <si>
    <t>wbot_mpc</t>
  </si>
  <si>
    <t>wacc_mpc</t>
  </si>
  <si>
    <t>wbill_mpc</t>
  </si>
  <si>
    <t>vivienda_mpc</t>
  </si>
  <si>
    <t>ictpc</t>
  </si>
  <si>
    <t>ict</t>
  </si>
  <si>
    <t>anio</t>
  </si>
  <si>
    <t>hogares</t>
  </si>
  <si>
    <t>wbot_mpc</t>
  </si>
  <si>
    <t>wacc_mpc</t>
  </si>
  <si>
    <t>wbill_mpc</t>
  </si>
  <si>
    <t>vivienda_mpc</t>
  </si>
  <si>
    <t>ictpc</t>
  </si>
  <si>
    <t>ict</t>
  </si>
  <si>
    <t>anio</t>
  </si>
  <si>
    <t>hogares</t>
  </si>
  <si>
    <t>wbot_mpc</t>
  </si>
  <si>
    <t>wacc_mpc</t>
  </si>
  <si>
    <t>wbill_mpc</t>
  </si>
  <si>
    <t>vivienda_mpc</t>
  </si>
  <si>
    <t>ictpc</t>
  </si>
  <si>
    <t>ict</t>
  </si>
  <si>
    <t>Partidas per cápita promedio trimestral, precios corrientes</t>
  </si>
  <si>
    <t>Nacional</t>
  </si>
  <si>
    <t>Personas</t>
  </si>
  <si>
    <t>Ingreso total per cápita</t>
  </si>
  <si>
    <t>Con carencia por Agua</t>
  </si>
  <si>
    <t>Instituto Nacional de Estadística y Geografía</t>
  </si>
  <si>
    <t>INPC Nacional (mensual)</t>
  </si>
  <si>
    <t>Fecha de consulta: 14/08/2025 14:37:25</t>
  </si>
  <si>
    <t>Título</t>
  </si>
  <si>
    <t>Índice Nacional de Precios al Consumidor. Base segunda quincena Julio 2018. Actualización de Canasta y Ponderadores 2024 (mensual), Nacional, Índice de precios al consumidor, por objeto del gasto, Índice general</t>
  </si>
  <si>
    <t>Periodo disponible</t>
  </si>
  <si>
    <t>Ene 1970-Jul 2025</t>
  </si>
  <si>
    <t>Periodicidad</t>
  </si>
  <si>
    <t>Mensual</t>
  </si>
  <si>
    <t>Cifra</t>
  </si>
  <si>
    <t>Índices</t>
  </si>
  <si>
    <t>Unidad</t>
  </si>
  <si>
    <t>Sin Unidad</t>
  </si>
  <si>
    <t>Base</t>
  </si>
  <si>
    <t>Índice base segunda quincena de julio 2018 = 100</t>
  </si>
  <si>
    <t>Aviso</t>
  </si>
  <si>
    <t xml:space="preserve">Las desagregaciones del INPC solo tienen valor informativo._x000D_
  </t>
  </si>
  <si>
    <t>Tipo de información</t>
  </si>
  <si>
    <t>Fecha</t>
  </si>
  <si>
    <t>INPC promedio base 2018</t>
  </si>
  <si>
    <t>INPC promedio base 2025</t>
  </si>
  <si>
    <t>Ene 2015</t>
  </si>
  <si>
    <t>Feb 2015</t>
  </si>
  <si>
    <t>Mar 2015</t>
  </si>
  <si>
    <t>Abr 2015</t>
  </si>
  <si>
    <t>May 2015</t>
  </si>
  <si>
    <t>Jun 2015</t>
  </si>
  <si>
    <t>Jul 2015</t>
  </si>
  <si>
    <t>Ago 2015</t>
  </si>
  <si>
    <t>Sep 2015</t>
  </si>
  <si>
    <t>Oct 2015</t>
  </si>
  <si>
    <t>Nov 2015</t>
  </si>
  <si>
    <t>Dic 2015</t>
  </si>
  <si>
    <t>Ene 2016</t>
  </si>
  <si>
    <t>Feb 2016</t>
  </si>
  <si>
    <t>Mar 2016</t>
  </si>
  <si>
    <t>Abr 2016</t>
  </si>
  <si>
    <t>May 2016</t>
  </si>
  <si>
    <t>Jun 2016</t>
  </si>
  <si>
    <t>Jul 2016</t>
  </si>
  <si>
    <t>Ago 2016</t>
  </si>
  <si>
    <t>Sep 2016</t>
  </si>
  <si>
    <t>Oct 2016</t>
  </si>
  <si>
    <t>Nov 2016</t>
  </si>
  <si>
    <t>Dic 2016</t>
  </si>
  <si>
    <t>Ene 2017</t>
  </si>
  <si>
    <t>Feb 2017</t>
  </si>
  <si>
    <t>Mar 2017</t>
  </si>
  <si>
    <t>Abr 2017</t>
  </si>
  <si>
    <t>May 2017</t>
  </si>
  <si>
    <t>Jun 2017</t>
  </si>
  <si>
    <t>Jul 2017</t>
  </si>
  <si>
    <t>Ago 2017</t>
  </si>
  <si>
    <t>Sep 2017</t>
  </si>
  <si>
    <t>Oct 2017</t>
  </si>
  <si>
    <t>Nov 2017</t>
  </si>
  <si>
    <t>Dic 2017</t>
  </si>
  <si>
    <t>Ene 2018</t>
  </si>
  <si>
    <t>Feb 2018</t>
  </si>
  <si>
    <t>Mar 2018</t>
  </si>
  <si>
    <t>Abr 2018</t>
  </si>
  <si>
    <t>May 2018</t>
  </si>
  <si>
    <t>Jun 2018</t>
  </si>
  <si>
    <t>Jul 2018</t>
  </si>
  <si>
    <t>Ago 2018</t>
  </si>
  <si>
    <t>Sep 2018</t>
  </si>
  <si>
    <t>Oct 2018</t>
  </si>
  <si>
    <t>Nov 2018</t>
  </si>
  <si>
    <t>Dic 2018</t>
  </si>
  <si>
    <t>Ene 2019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</si>
  <si>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</si>
  <si>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</si>
  <si>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</si>
  <si>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</si>
  <si>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</si>
  <si>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</si>
  <si>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</si>
  <si>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</si>
  <si>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</si>
  <si>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</si>
  <si>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Dic 2019</t>
  </si>
  <si>
    <t>Ene 2020</t>
  </si>
  <si>
    <t>Feb 2020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</si>
  <si>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</si>
  <si>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</si>
  <si>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</si>
  <si>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</si>
  <si>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</si>
  <si>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</si>
  <si>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</si>
  <si>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</si>
  <si>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</si>
  <si>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</si>
  <si>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</si>
  <si>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</si>
  <si>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</si>
  <si>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</si>
  <si>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</si>
  <si>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</si>
  <si>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</si>
  <si>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Ago 2021</t>
  </si>
  <si>
    <t>Sep 2021</t>
  </si>
  <si>
    <t>Oct 2021</t>
  </si>
  <si>
    <t>Nov 2021</t>
  </si>
  <si>
    <t>Dic 2021</t>
  </si>
  <si>
    <t>Ene 2022</t>
  </si>
  <si>
    <t>Feb 2022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</si>
  <si>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</si>
  <si>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</si>
  <si>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</si>
  <si>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</si>
  <si>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</si>
  <si>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</si>
  <si>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</si>
  <si>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</si>
  <si>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</si>
  <si>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Dic 2022</t>
  </si>
  <si>
    <t>Ene 2023</t>
  </si>
  <si>
    <t>Feb 2023</t>
  </si>
  <si>
    <t>Mar 2023</t>
  </si>
  <si>
    <t>Abr 2023</t>
  </si>
  <si>
    <t>May 2023</t>
  </si>
  <si>
    <t>Jun 2023</t>
  </si>
  <si>
    <t>Jul 2023</t>
  </si>
  <si>
    <t>Ago 2023</t>
  </si>
  <si>
    <t>Sep 2023</t>
  </si>
  <si>
    <t>Oct 2023</t>
  </si>
  <si>
    <t>Nov 2023</t>
  </si>
  <si>
    <t>Dic 2023</t>
  </si>
  <si>
    <t>Ene 2024</t>
  </si>
  <si>
    <t>Feb 2024</t>
  </si>
  <si>
    <t>Mar 2024</t>
  </si>
  <si>
    <t>Abr 2024</t>
  </si>
  <si>
    <t>May 2024</t>
  </si>
  <si>
    <t>Jun 2024</t>
  </si>
  <si>
    <t>Jul 2024</t>
  </si>
  <si>
    <t>Ago 2024</t>
  </si>
  <si>
    <t>Sep 2024</t>
  </si>
  <si>
    <t>Oct 2024</t>
  </si>
  <si>
    <t>Nov 2024</t>
  </si>
  <si>
    <t>Dic 2024</t>
  </si>
  <si>
    <t>Ene 2025</t>
  </si>
  <si>
    <t>Feb 2025</t>
  </si>
  <si>
    <t>Mar 2025</t>
  </si>
  <si>
    <t>Abr 2025</t>
  </si>
  <si>
    <t>May 2025</t>
  </si>
  <si>
    <t>Jun 2025</t>
  </si>
  <si>
    <t>Jul 2025</t>
  </si>
  <si>
    <t>Sin carencia por Agua</t>
  </si>
  <si>
    <t>Botellas de agua</t>
  </si>
  <si>
    <t xml:space="preserve">Tinacos, lavaderos, </t>
  </si>
  <si>
    <t>Último recibo de pago del servicio</t>
  </si>
  <si>
    <t>Gastos en vivienda, incluida agua</t>
  </si>
  <si>
    <t>Partidas per cápita promedio trimestral, precios de 2025</t>
  </si>
  <si>
    <t>Entubada sin carencia</t>
  </si>
  <si>
    <t>Servicio púb.</t>
  </si>
  <si>
    <t>Pozo comunitario</t>
  </si>
  <si>
    <t>Pozo particular</t>
  </si>
  <si>
    <t>De una pipa</t>
  </si>
  <si>
    <t>De otra vivienda</t>
  </si>
  <si>
    <t>Otro</t>
  </si>
  <si>
    <t>En vivienda</t>
  </si>
  <si>
    <t>En terreno</t>
  </si>
  <si>
    <t>De hidrante público</t>
  </si>
  <si>
    <t>Lluvia (procaptar) sin carencia</t>
  </si>
  <si>
    <t>No entubada o de otro origen con carencia</t>
  </si>
  <si>
    <t>Totalidad</t>
  </si>
  <si>
    <t>DIFERENCIAS</t>
  </si>
  <si>
    <t>Lluvia (procaptar) CON carencia</t>
  </si>
  <si>
    <t>No entubada</t>
  </si>
  <si>
    <t>NO BORRAR - Apoyo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</si>
</sst>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"/>
  </numFmts>
  <fonts count="1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1"/>
    <xf numFmtId="0" fontId="2" fillId="0" borderId="1"/>
    <xf numFmtId="0" fontId="1" fillId="0" borderId="1"/>
  </cellStyleXfs>
  <cellXfs count="40">
    <xf numFmtId="0" fontId="0" fillId="0" borderId="0" xfId="0"/>
    <xf numFmtId="1" fontId="0" fillId="0" borderId="1" xfId="0" applyNumberFormat="1" applyBorder="1"/>
    <xf numFmtId="0" fontId="3" fillId="0" borderId="1" xfId="1"/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6" fillId="0" borderId="1" xfId="1" applyFont="1"/>
    <xf numFmtId="3" fontId="3" fillId="0" borderId="2" xfId="1" applyNumberFormat="1" applyBorder="1"/>
    <xf numFmtId="3" fontId="3" fillId="0" borderId="3" xfId="1" applyNumberFormat="1" applyBorder="1"/>
    <xf numFmtId="0" fontId="0" fillId="0" borderId="1" xfId="1" applyFont="1"/>
    <xf numFmtId="164" fontId="3" fillId="0" borderId="2" xfId="1" applyNumberFormat="1" applyBorder="1"/>
    <xf numFmtId="164" fontId="3" fillId="0" borderId="3" xfId="1" applyNumberFormat="1" applyBorder="1"/>
    <xf numFmtId="0" fontId="5" fillId="3" borderId="1" xfId="1" applyFont="1" applyFill="1" applyAlignment="1">
      <alignment horizontal="center"/>
    </xf>
    <xf numFmtId="164" fontId="3" fillId="3" borderId="2" xfId="1" applyNumberFormat="1" applyFill="1" applyBorder="1"/>
    <xf numFmtId="164" fontId="3" fillId="3" borderId="3" xfId="1" applyNumberFormat="1" applyFill="1" applyBorder="1"/>
    <xf numFmtId="0" fontId="7" fillId="0" borderId="1" xfId="2" applyFont="1"/>
    <xf numFmtId="0" fontId="2" fillId="0" borderId="1" xfId="2"/>
    <xf numFmtId="0" fontId="8" fillId="0" borderId="1" xfId="2" applyFont="1"/>
    <xf numFmtId="0" fontId="9" fillId="0" borderId="1" xfId="2" applyFont="1"/>
    <xf numFmtId="0" fontId="10" fillId="0" borderId="1" xfId="2" applyFont="1"/>
    <xf numFmtId="0" fontId="11" fillId="4" borderId="4" xfId="2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164" fontId="3" fillId="0" borderId="1" xfId="1" applyNumberFormat="1" applyBorder="1"/>
    <xf numFmtId="0" fontId="0" fillId="0" borderId="1" xfId="0" applyBorder="1"/>
    <xf numFmtId="0" fontId="5" fillId="0" borderId="1" xfId="1" applyFont="1" applyBorder="1" applyAlignment="1">
      <alignment horizontal="center" vertical="center" wrapText="1"/>
    </xf>
    <xf numFmtId="3" fontId="3" fillId="0" borderId="1" xfId="1" applyNumberFormat="1" applyBorder="1"/>
    <xf numFmtId="164" fontId="3" fillId="3" borderId="1" xfId="1" applyNumberFormat="1" applyFill="1" applyBorder="1"/>
    <xf numFmtId="0" fontId="0" fillId="0" borderId="1" xfId="1" applyFont="1" applyBorder="1"/>
    <xf numFmtId="0" fontId="3" fillId="0" borderId="1" xfId="1" applyBorder="1"/>
    <xf numFmtId="3" fontId="5" fillId="0" borderId="1" xfId="1" applyNumberFormat="1" applyFont="1" applyBorder="1" applyAlignment="1">
      <alignment horizontal="center" vertical="center" wrapText="1"/>
    </xf>
    <xf numFmtId="1" fontId="3" fillId="0" borderId="1" xfId="1" applyNumberFormat="1" applyBorder="1"/>
    <xf numFmtId="0" fontId="5" fillId="0" borderId="1" xfId="1" applyFont="1"/>
    <xf numFmtId="3" fontId="5" fillId="0" borderId="1" xfId="1" applyNumberFormat="1" applyFont="1" applyBorder="1"/>
    <xf numFmtId="0" fontId="4" fillId="2" borderId="1" xfId="1" applyFont="1" applyFill="1" applyAlignment="1">
      <alignment horizontal="center" vertical="center" wrapText="1"/>
    </xf>
    <xf numFmtId="3" fontId="6" fillId="0" borderId="1" xfId="1" applyNumberFormat="1" applyFont="1" applyBorder="1" applyAlignment="1">
      <alignment horizontal="center"/>
    </xf>
    <xf numFmtId="3" fontId="6" fillId="0" borderId="3" xfId="1" applyNumberFormat="1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1" applyFont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/>
              <a:t>Personas con agua entubada, millones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'ResumenProvision-Formulas'!$O$14:$O$17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('ResumenProvision-Formulas'!$C$4,'ResumenProvision-Formulas'!$F$4,'ResumenProvision-Formulas'!$I$4,'ResumenProvision-Formulas'!$L$4)</c:f>
              <c:numCache>
                <c:formatCode>#,##0</c:formatCode>
                <c:ptCount val="4"/>
                <c:pt idx="0">
                  <c:v>114696892</c:v>
                </c:pt>
                <c:pt idx="1">
                  <c:v>117961061</c:v>
                </c:pt>
                <c:pt idx="2">
                  <c:v>119292355</c:v>
                </c:pt>
                <c:pt idx="3">
                  <c:v>125694949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4C3-8D46-ADEC5A5D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50624"/>
        <c:axId val="429551040"/>
      </c:lineChart>
      <c:catAx>
        <c:axId val="429550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429551040"/>
        <c:crosses val="autoZero"/>
        <c:auto val="1"/>
        <c:lblAlgn val="ctr"/>
        <c:lblOffset val="100"/>
        <c:noMultiLvlLbl val="0"/>
      </c:catAx>
      <c:valAx>
        <c:axId val="429551040"/>
        <c:scaling>
          <c:orientation val="minMax"/>
        </c:scaling>
        <c:delete val="0"/>
        <c:axPos val="l"/>
        <c:numFmt formatCode="#,##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42955062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/>
              <a:t>Personas sin</a:t>
            </a:r>
            <a:r>
              <a:rPr lang="es-MX" baseline="0"/>
              <a:t> </a:t>
            </a:r>
            <a:r>
              <a:rPr lang="es-MX"/>
              <a:t>agua entubada o de origen considerado</a:t>
            </a:r>
            <a:r>
              <a:rPr lang="es-MX" baseline="0"/>
              <a:t> carente, millones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'ResumenProvision-Formulas'!$O$14:$O$17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('ResumenProvision-Formulas'!$D$4,'ResumenProvision-Formulas'!$G$4,'ResumenProvision-Formulas'!$J$4,'ResumenProvision-Formulas'!$M$4)</c:f>
              <c:numCache>
                <c:formatCode>#,##0</c:formatCode>
                <c:ptCount val="4"/>
                <c:pt idx="0">
                  <c:v>9139189</c:v>
                </c:pt>
                <c:pt idx="1">
                  <c:v>8799795</c:v>
                </c:pt>
                <c:pt idx="2">
                  <c:v>9597353</c:v>
                </c:pt>
                <c:pt idx="3">
                  <c:v>4531269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7-478E-8A9D-79B448DE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50624"/>
        <c:axId val="429551040"/>
      </c:lineChart>
      <c:catAx>
        <c:axId val="429550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429551040"/>
        <c:crosses val="autoZero"/>
        <c:auto val="1"/>
        <c:lblAlgn val="ctr"/>
        <c:lblOffset val="100"/>
        <c:noMultiLvlLbl val="0"/>
      </c:catAx>
      <c:valAx>
        <c:axId val="429551040"/>
        <c:scaling>
          <c:orientation val="minMax"/>
        </c:scaling>
        <c:delete val="0"/>
        <c:axPos val="l"/>
        <c:numFmt formatCode="#,##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42955062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 b="1"/>
              <a:t>Pago</a:t>
            </a:r>
            <a:r>
              <a:rPr lang="es-MX" b="1" baseline="0"/>
              <a:t> del ú</a:t>
            </a:r>
            <a:r>
              <a:rPr lang="es-MX" b="1"/>
              <a:t>ltimo recibo de pago de agua, </a:t>
            </a:r>
          </a:p>
          <a:p>
            <a:pPr>
              <a:defRPr/>
            </a:pPr>
            <a:r>
              <a:rPr lang="es-MX" i="1"/>
              <a:t>trimestral per cápita a pesos de 2025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'ResumenGastos-Formulas'!$D$2</c:f>
              <c:strCache>
                <c:ptCount val="1"/>
                <c:pt idx="0">
                  <c:v>Con carencia por Agua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'ResumenProvision-Formulas'!$O$14:$O$17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('ResumenGastos-Formulas'!$D$18,'ResumenGastos-Formulas'!$G$18,'ResumenGastos-Formulas'!$J$18,'ResumenGastos-Formulas'!$M$18)</c:f>
              <c:numCache>
                <c:formatCode>"$"#,##0.0</c:formatCode>
                <c:ptCount val="4"/>
                <c:pt idx="0">
                  <c:v>28.86195837468474</c:v>
                </c:pt>
                <c:pt idx="1">
                  <c:v>21.522615411464486</c:v>
                </c:pt>
                <c:pt idx="2">
                  <c:v>26.213264086970586</c:v>
                </c:pt>
                <c:pt idx="3">
                  <c:v>11.824921604462766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360-84D5-7808F5266E4A}"/>
            </c:ext>
          </c:extLst>
        </c:ser>
        <c:ser>
          <c:idx val="1"/>
          <c:order val="1"/>
          <c:tx>
            <c:strRef>
              <c:f>'ResumenGastos-Formulas'!$E$2</c:f>
              <c:strCache>
                <c:ptCount val="1"/>
                <c:pt idx="0">
                  <c:v>Sin carencia por Agua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'ResumenProvision-Formulas'!$O$14:$O$17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('ResumenGastos-Formulas'!$E$18,'ResumenGastos-Formulas'!$H$18,'ResumenGastos-Formulas'!$K$18,'ResumenGastos-Formulas'!$N$18)</c:f>
              <c:numCache>
                <c:formatCode>"$"#,##0.0</c:formatCode>
                <c:ptCount val="4"/>
                <c:pt idx="0">
                  <c:v>145.6913264212111</c:v>
                </c:pt>
                <c:pt idx="1">
                  <c:v>156.46716931281028</c:v>
                </c:pt>
                <c:pt idx="2">
                  <c:v>155.91798662261527</c:v>
                </c:pt>
                <c:pt idx="3">
                  <c:v>158.85872732140081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360-84D5-7808F526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976048"/>
        <c:axId val="550973552"/>
      </c:lineChart>
      <c:catAx>
        <c:axId val="550976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550973552"/>
        <c:crosses val="autoZero"/>
        <c:auto val="1"/>
        <c:lblAlgn val="ctr"/>
        <c:lblOffset val="100"/>
        <c:noMultiLvlLbl val="0"/>
      </c:catAx>
      <c:valAx>
        <c:axId val="550973552"/>
        <c:scaling>
          <c:orientation val="minMax"/>
        </c:scaling>
        <c:delete val="0"/>
        <c:axPos val="l"/>
        <c:numFmt formatCode="&quot;$&quot;#,##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5509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376815</xdr:colOff>
      <xdr:row>12</xdr:row>
      <xdr:rowOff>101112</xdr:rowOff>
    </xdr:from>
    <xdr:to>
      <xdr:col>7</xdr:col>
      <xdr:colOff>373674</xdr:colOff>
      <xdr:row>27</xdr:row>
      <xdr:rowOff>18213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12</xdr:row>
      <xdr:rowOff>109904</xdr:rowOff>
    </xdr:from>
    <xdr:to>
      <xdr:col>13</xdr:col>
      <xdr:colOff>436475</xdr:colOff>
      <xdr:row>27</xdr:row>
      <xdr:rowOff>27005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508698</xdr:colOff>
      <xdr:row>19</xdr:row>
      <xdr:rowOff>156587</xdr:rowOff>
    </xdr:from>
    <xdr:to>
      <xdr:col>7</xdr:col>
      <xdr:colOff>611275</xdr:colOff>
      <xdr:row>34</xdr:row>
      <xdr:rowOff>73688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7"/>
  <sheetViews>
    <sheetView zoomScale="70" zoomScaleNormal="70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L4" sqref="L4"/>
    </sheetView>
  </sheetViews>
  <sheetFormatPr baseColWidth="10" defaultColWidth="11.42578125" defaultRowHeight="15" x14ac:dyDescent="0.25"/>
  <cols>
    <col min="1" max="1" width="8.7109375" customWidth="1"/>
    <col min="2" max="2" width="35" bestFit="1" customWidth="1"/>
    <col min="3" max="3" width="19.7109375" bestFit="1" customWidth="1"/>
    <col min="4" max="4" width="13.42578125" bestFit="1" customWidth="1"/>
    <col min="5" max="5" width="11.85546875" bestFit="1" customWidth="1"/>
    <col min="6" max="6" width="16.42578125" bestFit="1" customWidth="1"/>
    <col min="7" max="7" width="16.28515625" bestFit="1" customWidth="1"/>
    <col min="8" max="8" width="11.85546875" bestFit="1" customWidth="1"/>
    <col min="9" max="9" width="16.42578125" bestFit="1" customWidth="1"/>
    <col min="10" max="10" width="16.28515625" bestFit="1" customWidth="1"/>
    <col min="11" max="11" width="11.85546875" bestFit="1" customWidth="1"/>
    <col min="12" max="12" width="16.42578125" bestFit="1" customWidth="1"/>
    <col min="13" max="13" width="16.28515625" bestFit="1" customWidth="1"/>
    <col min="14" max="14" width="11.85546875" bestFit="1" customWidth="1"/>
  </cols>
  <sheetData>
    <row r="1" spans="1:17" s="2" customFormat="1" x14ac:dyDescent="0.25">
      <c r="C1" s="35">
        <v>2018</v>
      </c>
      <c r="D1" s="35"/>
      <c r="E1" s="36"/>
      <c r="F1" s="37">
        <v>2020</v>
      </c>
      <c r="G1" s="35"/>
      <c r="H1" s="36"/>
      <c r="I1" s="37">
        <v>2022</v>
      </c>
      <c r="J1" s="35"/>
      <c r="K1" s="36"/>
      <c r="L1" s="37">
        <v>2024</v>
      </c>
      <c r="M1" s="35"/>
      <c r="N1" s="36"/>
    </row>
    <row r="2" spans="1:17" s="2" customFormat="1" ht="75" x14ac:dyDescent="0.25">
      <c r="A2" s="32" t="s">
        <v>38</v>
      </c>
      <c r="B2" s="32"/>
      <c r="C2" s="28" t="s">
        <v>197</v>
      </c>
      <c r="D2" s="28" t="s">
        <v>208</v>
      </c>
      <c r="E2" s="4" t="s">
        <v>207</v>
      </c>
      <c r="F2" s="28" t="s">
        <v>197</v>
      </c>
      <c r="G2" s="28" t="s">
        <v>208</v>
      </c>
      <c r="H2" s="4" t="s">
        <v>207</v>
      </c>
      <c r="I2" s="28" t="s">
        <v>197</v>
      </c>
      <c r="J2" s="28" t="s">
        <v>208</v>
      </c>
      <c r="K2" s="4" t="s">
        <v>207</v>
      </c>
      <c r="L2" s="28" t="s">
        <v>197</v>
      </c>
      <c r="M2" s="28" t="s">
        <v>212</v>
      </c>
      <c r="N2" s="4" t="s">
        <v>211</v>
      </c>
      <c r="Q2" s="39" t="s">
        <v>213</v>
      </c>
    </row>
    <row r="3" spans="1:17" s="2" customFormat="1" x14ac:dyDescent="0.25">
      <c r="A3" s="5"/>
      <c r="B3" s="5"/>
      <c r="C3" s="33" t="s">
        <v>39</v>
      </c>
      <c r="D3" s="33"/>
      <c r="E3" s="34"/>
      <c r="F3" s="33" t="s">
        <v>39</v>
      </c>
      <c r="G3" s="33"/>
      <c r="H3" s="34"/>
      <c r="I3" s="33" t="s">
        <v>39</v>
      </c>
      <c r="J3" s="33"/>
      <c r="K3" s="34"/>
      <c r="L3" s="33" t="s">
        <v>39</v>
      </c>
      <c r="M3" s="33"/>
      <c r="N3" s="34"/>
      <c r="Q3" s="39"/>
    </row>
    <row r="4" spans="1:17" s="2" customFormat="1" x14ac:dyDescent="0.25">
      <c r="A4" s="8"/>
      <c r="B4" s="30" t="s">
        <v>209</v>
      </c>
      <c r="C4" s="31">
        <f>SUMIFS(AguaOrigenPers!B:B,AguaOrigenPers!$E:$E,'ResumenProvision-Formulas'!$C$1)</f>
        <v>114696892</v>
      </c>
      <c r="D4" s="31">
        <f>SUMIFS(AguaOrigenPers!C:C,AguaOrigenPers!$E:$E,'ResumenProvision-Formulas'!$C$1)</f>
        <v>9139189</v>
      </c>
      <c r="E4" s="31">
        <f>SUMIFS(AguaOrigenPers!D:D,AguaOrigenPers!$E:$E,'ResumenProvision-Formulas'!$C$1)</f>
        <v>235484</v>
      </c>
      <c r="F4" s="31">
        <f>SUMIFS(AguaOrigenPers!B:B,AguaOrigenPers!$E:$E,'ResumenProvision-Formulas'!$F$1)</f>
        <v>117961061</v>
      </c>
      <c r="G4" s="31">
        <f>SUMIFS(AguaOrigenPers!C:C,AguaOrigenPers!$E:$E,'ResumenProvision-Formulas'!$F$1)</f>
        <v>8799795</v>
      </c>
      <c r="H4" s="31">
        <f>SUMIFS(AguaOrigenPers!D:D,AguaOrigenPers!$E:$E,'ResumenProvision-Formulas'!$F$1)</f>
        <v>254065</v>
      </c>
      <c r="I4" s="31">
        <f>SUMIFS(AguaOrigenPers!B:B,AguaOrigenPers!$E:$E,'ResumenProvision-Formulas'!$I$1)</f>
        <v>119292355</v>
      </c>
      <c r="J4" s="31">
        <f>SUMIFS(AguaOrigenPers!C:C,AguaOrigenPers!$E:$E,'ResumenProvision-Formulas'!$I$1)</f>
        <v>9597353</v>
      </c>
      <c r="K4" s="31">
        <f>SUMIFS(AguaOrigenPers!D:D,AguaOrigenPers!$E:$E,'ResumenProvision-Formulas'!$I$1)</f>
        <v>407352</v>
      </c>
      <c r="L4" s="31">
        <f>SUMIFS(AguaOrigenPers24!B:B,AguaOrigenPers24!$E:$E,'ResumenProvision-Formulas'!$L$1)</f>
        <v>125694949</v>
      </c>
      <c r="M4" s="31">
        <f>SUMIFS(AguaOrigenPers24!C:C,AguaOrigenPers24!$E:$E,'ResumenProvision-Formulas'!$L$1)</f>
        <v>4531269</v>
      </c>
      <c r="N4" s="31">
        <f>SUMIFS(AguaOrigenPers24!D:D,AguaOrigenPers24!$E:$E,'ResumenProvision-Formulas'!$L$1)</f>
        <v>2170</v>
      </c>
    </row>
    <row r="5" spans="1:17" s="2" customFormat="1" x14ac:dyDescent="0.25">
      <c r="A5" t="s">
        <v>1</v>
      </c>
      <c r="B5" t="s">
        <v>204</v>
      </c>
      <c r="C5" s="24">
        <f>SUMIFS(AguaOrigenPers!B:B,AguaOrigenPers!$A:$A,'ResumenProvision-Formulas'!$A5,AguaOrigenPers!$E:$E,'ResumenProvision-Formulas'!$C$1)</f>
        <v>89974059</v>
      </c>
      <c r="D5" s="24">
        <f>SUMIFS(AguaOrigenPers!C:C,AguaOrigenPers!$A:$A,'ResumenProvision-Formulas'!$A5,AguaOrigenPers!$E:$E,'ResumenProvision-Formulas'!$C$1)</f>
        <v>0</v>
      </c>
      <c r="E5" s="24">
        <f>SUMIFS(AguaOrigenPers!D:D,AguaOrigenPers!$A:$A,'ResumenProvision-Formulas'!$A5,AguaOrigenPers!$E:$E,'ResumenProvision-Formulas'!$C$1)</f>
        <v>0</v>
      </c>
      <c r="F5" s="24">
        <f>SUMIFS(AguaOrigenPers!B:B,AguaOrigenPers!$A:$A,'ResumenProvision-Formulas'!$A5,AguaOrigenPers!$E:$E,'ResumenProvision-Formulas'!$F$1)</f>
        <v>95302085</v>
      </c>
      <c r="G5" s="24">
        <f>SUMIFS(AguaOrigenPers!C:C,AguaOrigenPers!$A:$A,'ResumenProvision-Formulas'!$A5,AguaOrigenPers!$E:$E,'ResumenProvision-Formulas'!$F$1)</f>
        <v>0</v>
      </c>
      <c r="H5" s="24">
        <f>SUMIFS(AguaOrigenPers!D:D,AguaOrigenPers!$A:$A,'ResumenProvision-Formulas'!$A5,AguaOrigenPers!$E:$E,'ResumenProvision-Formulas'!$F$1)</f>
        <v>0</v>
      </c>
      <c r="I5" s="24">
        <f>SUMIFS(AguaOrigenPers!B:B,AguaOrigenPers!$A:$A,'ResumenProvision-Formulas'!$A5,AguaOrigenPers!$E:$E,'ResumenProvision-Formulas'!$I$1)</f>
        <v>97268813</v>
      </c>
      <c r="J5" s="24">
        <f>SUMIFS(AguaOrigenPers!C:C,AguaOrigenPers!$A:$A,'ResumenProvision-Formulas'!$A5,AguaOrigenPers!$E:$E,'ResumenProvision-Formulas'!$I$1)</f>
        <v>0</v>
      </c>
      <c r="K5" s="24">
        <f>SUMIFS(AguaOrigenPers!D:D,AguaOrigenPers!$A:$A,'ResumenProvision-Formulas'!$A5,AguaOrigenPers!$E:$E,'ResumenProvision-Formulas'!$I$1)</f>
        <v>0</v>
      </c>
      <c r="L5" s="24">
        <f>SUMIFS(AguaOrigenPers24!B:B,AguaOrigenPers24!$E:$E,'ResumenProvision-Formulas'!$L$1,AguaOrigenPers24!$A:$A,'ResumenProvision-Formulas'!$Q5)</f>
        <v>108976136</v>
      </c>
      <c r="M5" s="24">
        <f>SUMIFS(AguaOrigenPers24!C:C,AguaOrigenPers24!$E:$E,'ResumenProvision-Formulas'!$L$1,AguaOrigenPers24!$A:$A,'ResumenProvision-Formulas'!$Q5)</f>
        <v>0</v>
      </c>
      <c r="N5" s="24">
        <f>SUMIFS(AguaOrigenPers24!D:D,AguaOrigenPers24!$E:$E,'ResumenProvision-Formulas'!$L$1,AguaOrigenPers24!$A:$A,'ResumenProvision-Formulas'!$Q5)</f>
        <v>0</v>
      </c>
      <c r="Q5" s="2" t="s">
        <v>198</v>
      </c>
    </row>
    <row r="6" spans="1:17" s="2" customFormat="1" x14ac:dyDescent="0.25">
      <c r="A6" t="s">
        <v>2</v>
      </c>
      <c r="B6" t="s">
        <v>205</v>
      </c>
      <c r="C6" s="24">
        <f>SUMIFS(AguaOrigenPers!B:B,AguaOrigenPers!$A:$A,'ResumenProvision-Formulas'!$A6,AguaOrigenPers!$E:$E,'ResumenProvision-Formulas'!$C$1)</f>
        <v>24722833</v>
      </c>
      <c r="D6" s="24">
        <f>SUMIFS(AguaOrigenPers!C:C,AguaOrigenPers!$A:$A,'ResumenProvision-Formulas'!$A6,AguaOrigenPers!$E:$E,'ResumenProvision-Formulas'!$C$1)</f>
        <v>0</v>
      </c>
      <c r="E6" s="24">
        <f>SUMIFS(AguaOrigenPers!D:D,AguaOrigenPers!$A:$A,'ResumenProvision-Formulas'!$A6,AguaOrigenPers!$E:$E,'ResumenProvision-Formulas'!$C$1)</f>
        <v>0</v>
      </c>
      <c r="F6" s="24">
        <f>SUMIFS(AguaOrigenPers!B:B,AguaOrigenPers!$A:$A,'ResumenProvision-Formulas'!$A6,AguaOrigenPers!$E:$E,'ResumenProvision-Formulas'!$F$1)</f>
        <v>22658976</v>
      </c>
      <c r="G6" s="24">
        <f>SUMIFS(AguaOrigenPers!C:C,AguaOrigenPers!$A:$A,'ResumenProvision-Formulas'!$A6,AguaOrigenPers!$E:$E,'ResumenProvision-Formulas'!$F$1)</f>
        <v>0</v>
      </c>
      <c r="H6" s="24">
        <f>SUMIFS(AguaOrigenPers!D:D,AguaOrigenPers!$A:$A,'ResumenProvision-Formulas'!$A6,AguaOrigenPers!$E:$E,'ResumenProvision-Formulas'!$F$1)</f>
        <v>0</v>
      </c>
      <c r="I6" s="24">
        <f>SUMIFS(AguaOrigenPers!B:B,AguaOrigenPers!$A:$A,'ResumenProvision-Formulas'!$A6,AguaOrigenPers!$E:$E,'ResumenProvision-Formulas'!$I$1)</f>
        <v>22023542</v>
      </c>
      <c r="J6" s="24">
        <f>SUMIFS(AguaOrigenPers!C:C,AguaOrigenPers!$A:$A,'ResumenProvision-Formulas'!$A6,AguaOrigenPers!$E:$E,'ResumenProvision-Formulas'!$I$1)</f>
        <v>0</v>
      </c>
      <c r="K6" s="24">
        <f>SUMIFS(AguaOrigenPers!D:D,AguaOrigenPers!$A:$A,'ResumenProvision-Formulas'!$A6,AguaOrigenPers!$E:$E,'ResumenProvision-Formulas'!$I$1)</f>
        <v>0</v>
      </c>
      <c r="L6" s="24"/>
      <c r="M6" s="24">
        <f>SUMIFS(AguaOrigenPers24!C:C,AguaOrigenPers24!$E:$E,'ResumenProvision-Formulas'!$L$1,AguaOrigenPers24!$A:$A,'ResumenProvision-Formulas'!$Q6)</f>
        <v>0</v>
      </c>
      <c r="N6" s="24">
        <f>SUMIFS(AguaOrigenPers24!D:D,AguaOrigenPers24!$E:$E,'ResumenProvision-Formulas'!$L$1,AguaOrigenPers24!$A:$A,'ResumenProvision-Formulas'!$Q6)</f>
        <v>0</v>
      </c>
      <c r="Q6" s="2" t="s">
        <v>199</v>
      </c>
    </row>
    <row r="7" spans="1:17" s="2" customFormat="1" x14ac:dyDescent="0.25">
      <c r="A7" t="s">
        <v>3</v>
      </c>
      <c r="B7" t="s">
        <v>206</v>
      </c>
      <c r="C7" s="24">
        <f>SUMIFS(AguaOrigenPers!B:B,AguaOrigenPers!$A:$A,'ResumenProvision-Formulas'!$A7,AguaOrigenPers!$E:$E,'ResumenProvision-Formulas'!$C$1)</f>
        <v>0</v>
      </c>
      <c r="D7" s="24">
        <f>SUMIFS(AguaOrigenPers!C:C,AguaOrigenPers!$A:$A,'ResumenProvision-Formulas'!$A7,AguaOrigenPers!$E:$E,'ResumenProvision-Formulas'!$C$1)</f>
        <v>275844</v>
      </c>
      <c r="E7" s="24">
        <f>SUMIFS(AguaOrigenPers!D:D,AguaOrigenPers!$A:$A,'ResumenProvision-Formulas'!$A7,AguaOrigenPers!$E:$E,'ResumenProvision-Formulas'!$C$1)</f>
        <v>0</v>
      </c>
      <c r="F7" s="24">
        <f>SUMIFS(AguaOrigenPers!B:B,AguaOrigenPers!$A:$A,'ResumenProvision-Formulas'!$A7,AguaOrigenPers!$E:$E,'ResumenProvision-Formulas'!$F$1)</f>
        <v>0</v>
      </c>
      <c r="G7" s="24">
        <f>SUMIFS(AguaOrigenPers!C:C,AguaOrigenPers!$A:$A,'ResumenProvision-Formulas'!$A7,AguaOrigenPers!$E:$E,'ResumenProvision-Formulas'!$F$1)</f>
        <v>196517</v>
      </c>
      <c r="H7" s="24">
        <f>SUMIFS(AguaOrigenPers!D:D,AguaOrigenPers!$A:$A,'ResumenProvision-Formulas'!$A7,AguaOrigenPers!$E:$E,'ResumenProvision-Formulas'!$F$1)</f>
        <v>0</v>
      </c>
      <c r="I7" s="24">
        <f>SUMIFS(AguaOrigenPers!B:B,AguaOrigenPers!$A:$A,'ResumenProvision-Formulas'!$A7,AguaOrigenPers!$E:$E,'ResumenProvision-Formulas'!$I$1)</f>
        <v>0</v>
      </c>
      <c r="J7" s="24">
        <f>SUMIFS(AguaOrigenPers!C:C,AguaOrigenPers!$A:$A,'ResumenProvision-Formulas'!$A7,AguaOrigenPers!$E:$E,'ResumenProvision-Formulas'!$I$1)</f>
        <v>263385</v>
      </c>
      <c r="K7" s="24">
        <f>SUMIFS(AguaOrigenPers!D:D,AguaOrigenPers!$A:$A,'ResumenProvision-Formulas'!$A7,AguaOrigenPers!$E:$E,'ResumenProvision-Formulas'!$I$1)</f>
        <v>0</v>
      </c>
      <c r="M7" s="24">
        <f>SUMIFS(AguaOrigenPers24!C:C,AguaOrigenPers24!$E:$E,'ResumenProvision-Formulas'!$L$1,AguaOrigenPers24!$A:$A,'ResumenProvision-Formulas'!$Q7)</f>
        <v>0</v>
      </c>
      <c r="N7" s="24">
        <f>SUMIFS(AguaOrigenPers24!D:D,AguaOrigenPers24!$E:$E,'ResumenProvision-Formulas'!$L$1,AguaOrigenPers24!$A:$A,'ResumenProvision-Formulas'!$Q7)</f>
        <v>0</v>
      </c>
      <c r="Q7" s="2" t="s">
        <v>200</v>
      </c>
    </row>
    <row r="8" spans="1:17" s="2" customFormat="1" x14ac:dyDescent="0.25">
      <c r="A8" t="s">
        <v>5</v>
      </c>
      <c r="B8" t="s">
        <v>202</v>
      </c>
      <c r="C8" s="24">
        <f>SUMIFS(AguaOrigenPers!B:B,AguaOrigenPers!$A:$A,'ResumenProvision-Formulas'!$A8,AguaOrigenPers!$E:$E,'ResumenProvision-Formulas'!$C$1)</f>
        <v>0</v>
      </c>
      <c r="D8" s="24">
        <f>SUMIFS(AguaOrigenPers!C:C,AguaOrigenPers!$A:$A,'ResumenProvision-Formulas'!$A8,AguaOrigenPers!$E:$E,'ResumenProvision-Formulas'!$C$1)</f>
        <v>848265</v>
      </c>
      <c r="E8" s="24">
        <f>SUMIFS(AguaOrigenPers!D:D,AguaOrigenPers!$A:$A,'ResumenProvision-Formulas'!$A8,AguaOrigenPers!$E:$E,'ResumenProvision-Formulas'!$C$1)</f>
        <v>0</v>
      </c>
      <c r="F8" s="24">
        <f>SUMIFS(AguaOrigenPers!B:B,AguaOrigenPers!$A:$A,'ResumenProvision-Formulas'!$A8,AguaOrigenPers!$E:$E,'ResumenProvision-Formulas'!$F$1)</f>
        <v>0</v>
      </c>
      <c r="G8" s="24">
        <f>SUMIFS(AguaOrigenPers!C:C,AguaOrigenPers!$A:$A,'ResumenProvision-Formulas'!$A8,AguaOrigenPers!$E:$E,'ResumenProvision-Formulas'!$F$1)</f>
        <v>728977</v>
      </c>
      <c r="H8" s="24">
        <f>SUMIFS(AguaOrigenPers!D:D,AguaOrigenPers!$A:$A,'ResumenProvision-Formulas'!$A8,AguaOrigenPers!$E:$E,'ResumenProvision-Formulas'!$F$1)</f>
        <v>0</v>
      </c>
      <c r="I8" s="24">
        <f>SUMIFS(AguaOrigenPers!B:B,AguaOrigenPers!$A:$A,'ResumenProvision-Formulas'!$A8,AguaOrigenPers!$E:$E,'ResumenProvision-Formulas'!$I$1)</f>
        <v>0</v>
      </c>
      <c r="J8" s="24">
        <f>SUMIFS(AguaOrigenPers!C:C,AguaOrigenPers!$A:$A,'ResumenProvision-Formulas'!$A8,AguaOrigenPers!$E:$E,'ResumenProvision-Formulas'!$I$1)</f>
        <v>694383</v>
      </c>
      <c r="K8" s="24">
        <f>SUMIFS(AguaOrigenPers!D:D,AguaOrigenPers!$A:$A,'ResumenProvision-Formulas'!$A8,AguaOrigenPers!$E:$E,'ResumenProvision-Formulas'!$I$1)</f>
        <v>0</v>
      </c>
      <c r="L8" s="24">
        <f>SUMIFS(AguaOrigenPers24!B:B,AguaOrigenPers24!$E:$E,'ResumenProvision-Formulas'!$L$1,AguaOrigenPers24!$A:$A,'ResumenProvision-Formulas'!$Q9)</f>
        <v>300569</v>
      </c>
      <c r="M8" s="24">
        <f>SUMIFS(AguaOrigenPers24!C:C,AguaOrigenPers24!$E:$E,'ResumenProvision-Formulas'!$L$1,AguaOrigenPers24!$A:$A,'ResumenProvision-Formulas'!$Q8)</f>
        <v>0</v>
      </c>
      <c r="N8" s="24">
        <f>SUMIFS(AguaOrigenPers24!D:D,AguaOrigenPers24!$E:$E,'ResumenProvision-Formulas'!$L$1,AguaOrigenPers24!$A:$A,'ResumenProvision-Formulas'!$Q8)</f>
        <v>0</v>
      </c>
      <c r="Q8" s="2" t="s">
        <v>201</v>
      </c>
    </row>
    <row r="9" spans="1:17" x14ac:dyDescent="0.25">
      <c r="A9" t="s">
        <v>4</v>
      </c>
      <c r="B9" t="s">
        <v>4</v>
      </c>
      <c r="C9" s="24">
        <f>SUMIFS(AguaOrigenPers!B:B,AguaOrigenPers!$A:$A,'ResumenProvision-Formulas'!$A9,AguaOrigenPers!$E:$E,'ResumenProvision-Formulas'!$C$1)</f>
        <v>0</v>
      </c>
      <c r="D9" s="24">
        <f>SUMIFS(AguaOrigenPers!C:C,AguaOrigenPers!$A:$A,'ResumenProvision-Formulas'!$A9,AguaOrigenPers!$E:$E,'ResumenProvision-Formulas'!$C$1)</f>
        <v>464030</v>
      </c>
      <c r="E9" s="24">
        <f>SUMIFS(AguaOrigenPers!D:D,AguaOrigenPers!$A:$A,'ResumenProvision-Formulas'!$A9,AguaOrigenPers!$E:$E,'ResumenProvision-Formulas'!$C$1)</f>
        <v>235484</v>
      </c>
      <c r="F9" s="24">
        <f>SUMIFS(AguaOrigenPers!B:B,AguaOrigenPers!$A:$A,'ResumenProvision-Formulas'!$A9,AguaOrigenPers!$E:$E,'ResumenProvision-Formulas'!$F$1)</f>
        <v>0</v>
      </c>
      <c r="G9" s="24">
        <f>SUMIFS(AguaOrigenPers!C:C,AguaOrigenPers!$A:$A,'ResumenProvision-Formulas'!$A9,AguaOrigenPers!$E:$E,'ResumenProvision-Formulas'!$F$1)</f>
        <v>530296</v>
      </c>
      <c r="H9" s="24">
        <f>SUMIFS(AguaOrigenPers!D:D,AguaOrigenPers!$A:$A,'ResumenProvision-Formulas'!$A9,AguaOrigenPers!$E:$E,'ResumenProvision-Formulas'!$F$1)</f>
        <v>254065</v>
      </c>
      <c r="I9" s="24">
        <f>SUMIFS(AguaOrigenPers!B:B,AguaOrigenPers!$A:$A,'ResumenProvision-Formulas'!$A9,AguaOrigenPers!$E:$E,'ResumenProvision-Formulas'!$I$1)</f>
        <v>0</v>
      </c>
      <c r="J9" s="24">
        <f>SUMIFS(AguaOrigenPers!C:C,AguaOrigenPers!$A:$A,'ResumenProvision-Formulas'!$A9,AguaOrigenPers!$E:$E,'ResumenProvision-Formulas'!$I$1)</f>
        <v>617483</v>
      </c>
      <c r="K9" s="24">
        <f>SUMIFS(AguaOrigenPers!D:D,AguaOrigenPers!$A:$A,'ResumenProvision-Formulas'!$A9,AguaOrigenPers!$E:$E,'ResumenProvision-Formulas'!$I$1)</f>
        <v>407352</v>
      </c>
      <c r="L9" s="24">
        <f>SUMIFS(AguaOrigenPers24!B:B,AguaOrigenPers24!$E:$E,'ResumenProvision-Formulas'!$L$1,AguaOrigenPers24!$A:$A,'ResumenProvision-Formulas'!$Q10)</f>
        <v>90466</v>
      </c>
      <c r="M9" s="24">
        <f>SUMIFS(AguaOrigenPers24!C:C,AguaOrigenPers24!$E:$E,'ResumenProvision-Formulas'!$L$1,AguaOrigenPers24!$A:$A,'ResumenProvision-Formulas'!$Q9)</f>
        <v>0</v>
      </c>
      <c r="N9" s="24">
        <f>SUMIFS(AguaOrigenPers24!D:D,AguaOrigenPers24!$E:$E,'ResumenProvision-Formulas'!$L$1,AguaOrigenPers24!$A:$A,'ResumenProvision-Formulas'!$Q10)</f>
        <v>2170</v>
      </c>
      <c r="Q9" s="2" t="s">
        <v>202</v>
      </c>
    </row>
    <row r="10" spans="1:17" x14ac:dyDescent="0.25">
      <c r="A10" t="s">
        <v>6</v>
      </c>
      <c r="B10" t="s">
        <v>6</v>
      </c>
      <c r="C10" s="24">
        <f>SUMIFS(AguaOrigenPers!B:B,AguaOrigenPers!$A:$A,'ResumenProvision-Formulas'!$A10,AguaOrigenPers!$E:$E,'ResumenProvision-Formulas'!$C$1)</f>
        <v>0</v>
      </c>
      <c r="D10" s="24">
        <f>SUMIFS(AguaOrigenPers!C:C,AguaOrigenPers!$A:$A,'ResumenProvision-Formulas'!$A10,AguaOrigenPers!$E:$E,'ResumenProvision-Formulas'!$C$1)</f>
        <v>2285986</v>
      </c>
      <c r="E10" s="24">
        <f>SUMIFS(AguaOrigenPers!D:D,AguaOrigenPers!$A:$A,'ResumenProvision-Formulas'!$A10,AguaOrigenPers!$E:$E,'ResumenProvision-Formulas'!$C$1)</f>
        <v>0</v>
      </c>
      <c r="F10" s="24">
        <f>SUMIFS(AguaOrigenPers!B:B,AguaOrigenPers!$A:$A,'ResumenProvision-Formulas'!$A10,AguaOrigenPers!$E:$E,'ResumenProvision-Formulas'!$F$1)</f>
        <v>0</v>
      </c>
      <c r="G10" s="24">
        <f>SUMIFS(AguaOrigenPers!C:C,AguaOrigenPers!$A:$A,'ResumenProvision-Formulas'!$A10,AguaOrigenPers!$E:$E,'ResumenProvision-Formulas'!$F$1)</f>
        <v>2388710</v>
      </c>
      <c r="H10" s="24">
        <f>SUMIFS(AguaOrigenPers!D:D,AguaOrigenPers!$A:$A,'ResumenProvision-Formulas'!$A10,AguaOrigenPers!$E:$E,'ResumenProvision-Formulas'!$F$1)</f>
        <v>0</v>
      </c>
      <c r="I10" s="24">
        <f>SUMIFS(AguaOrigenPers!B:B,AguaOrigenPers!$A:$A,'ResumenProvision-Formulas'!$A10,AguaOrigenPers!$E:$E,'ResumenProvision-Formulas'!$I$1)</f>
        <v>0</v>
      </c>
      <c r="J10" s="24">
        <f>SUMIFS(AguaOrigenPers!C:C,AguaOrigenPers!$A:$A,'ResumenProvision-Formulas'!$A10,AguaOrigenPers!$E:$E,'ResumenProvision-Formulas'!$I$1)</f>
        <v>2341606</v>
      </c>
      <c r="K10" s="24">
        <f>SUMIFS(AguaOrigenPers!D:D,AguaOrigenPers!$A:$A,'ResumenProvision-Formulas'!$A10,AguaOrigenPers!$E:$E,'ResumenProvision-Formulas'!$I$1)</f>
        <v>0</v>
      </c>
      <c r="L10" s="24">
        <f>SUMIFS(AguaOrigenPers24!B:B,AguaOrigenPers24!$E:$E,'ResumenProvision-Formulas'!$L$1,AguaOrigenPers24!$A:$A,'ResumenProvision-Formulas'!$Q8)</f>
        <v>1927109</v>
      </c>
      <c r="M10" s="24">
        <f>SUMIFS(AguaOrigenPers24!C:C,AguaOrigenPers24!$E:$E,'ResumenProvision-Formulas'!$L$1,AguaOrigenPers24!$A:$A,'ResumenProvision-Formulas'!$Q10)</f>
        <v>0</v>
      </c>
      <c r="N10" s="24">
        <f>SUMIFS(AguaOrigenPers24!D:D,AguaOrigenPers24!$E:$E,'ResumenProvision-Formulas'!$L$1,AguaOrigenPers24!$A:$A,'ResumenProvision-Formulas'!$Q9)</f>
        <v>0</v>
      </c>
      <c r="Q10" s="2" t="s">
        <v>4</v>
      </c>
    </row>
    <row r="11" spans="1:17" x14ac:dyDescent="0.25">
      <c r="A11" t="s">
        <v>7</v>
      </c>
      <c r="B11" t="s">
        <v>7</v>
      </c>
      <c r="C11" s="24">
        <f>SUMIFS(AguaOrigenPers!B:B,AguaOrigenPers!$A:$A,'ResumenProvision-Formulas'!$A11,AguaOrigenPers!$E:$E,'ResumenProvision-Formulas'!$C$1)</f>
        <v>0</v>
      </c>
      <c r="D11" s="24">
        <f>SUMIFS(AguaOrigenPers!C:C,AguaOrigenPers!$A:$A,'ResumenProvision-Formulas'!$A11,AguaOrigenPers!$E:$E,'ResumenProvision-Formulas'!$C$1)</f>
        <v>5265064</v>
      </c>
      <c r="E11" s="24">
        <f>SUMIFS(AguaOrigenPers!D:D,AguaOrigenPers!$A:$A,'ResumenProvision-Formulas'!$A11,AguaOrigenPers!$E:$E,'ResumenProvision-Formulas'!$C$1)</f>
        <v>0</v>
      </c>
      <c r="F11" s="24">
        <f>SUMIFS(AguaOrigenPers!B:B,AguaOrigenPers!$A:$A,'ResumenProvision-Formulas'!$A11,AguaOrigenPers!$E:$E,'ResumenProvision-Formulas'!$F$1)</f>
        <v>0</v>
      </c>
      <c r="G11" s="24">
        <f>SUMIFS(AguaOrigenPers!C:C,AguaOrigenPers!$A:$A,'ResumenProvision-Formulas'!$A11,AguaOrigenPers!$E:$E,'ResumenProvision-Formulas'!$F$1)</f>
        <v>4955295</v>
      </c>
      <c r="H11" s="24">
        <f>SUMIFS(AguaOrigenPers!D:D,AguaOrigenPers!$A:$A,'ResumenProvision-Formulas'!$A11,AguaOrigenPers!$E:$E,'ResumenProvision-Formulas'!$F$1)</f>
        <v>0</v>
      </c>
      <c r="I11" s="24">
        <f>SUMIFS(AguaOrigenPers!B:B,AguaOrigenPers!$A:$A,'ResumenProvision-Formulas'!$A11,AguaOrigenPers!$E:$E,'ResumenProvision-Formulas'!$I$1)</f>
        <v>0</v>
      </c>
      <c r="J11" s="24">
        <f>SUMIFS(AguaOrigenPers!C:C,AguaOrigenPers!$A:$A,'ResumenProvision-Formulas'!$A11,AguaOrigenPers!$E:$E,'ResumenProvision-Formulas'!$I$1)</f>
        <v>5680496</v>
      </c>
      <c r="K11" s="24">
        <f>SUMIFS(AguaOrigenPers!D:D,AguaOrigenPers!$A:$A,'ResumenProvision-Formulas'!$A11,AguaOrigenPers!$E:$E,'ResumenProvision-Formulas'!$I$1)</f>
        <v>0</v>
      </c>
      <c r="L11" s="24">
        <f>SUMIFS(AguaOrigenPers24!B:B,AguaOrigenPers24!$E:$E,'ResumenProvision-Formulas'!$L$1,AguaOrigenPers24!$A:$A,'ResumenProvision-Formulas'!$Q11)+SUMIFS(AguaOrigenPers24!B:B,AguaOrigenPers24!$E:$E,'ResumenProvision-Formulas'!$L$1,AguaOrigenPers24!$A:$A,'ResumenProvision-Formulas'!$Q7)+SUMIFS(AguaOrigenPers24!B:B,AguaOrigenPers24!$E:$E,'ResumenProvision-Formulas'!$L$1,AguaOrigenPers24!$A:$A,'ResumenProvision-Formulas'!$Q6)</f>
        <v>14400669</v>
      </c>
      <c r="M11" s="24">
        <f>SUMIFS(AguaOrigenPers24!C:C,AguaOrigenPers24!$E:$E,'ResumenProvision-Formulas'!$L$1,AguaOrigenPers24!$A:$A,'ResumenProvision-Formulas'!$Q11)</f>
        <v>0</v>
      </c>
      <c r="N11" s="24">
        <f>SUMIFS(AguaOrigenPers24!D:D,AguaOrigenPers24!$E:$E,'ResumenProvision-Formulas'!$L$1,AguaOrigenPers24!$A:$A,'ResumenProvision-Formulas'!$Q11)</f>
        <v>0</v>
      </c>
      <c r="Q11" s="2" t="s">
        <v>203</v>
      </c>
    </row>
    <row r="12" spans="1:17" ht="45" customHeight="1" x14ac:dyDescent="0.25">
      <c r="B12" t="s">
        <v>210</v>
      </c>
      <c r="F12" s="38">
        <f>F4-C4</f>
        <v>3264169</v>
      </c>
      <c r="I12" s="38">
        <f>I4-F4</f>
        <v>1331294</v>
      </c>
      <c r="L12" s="38">
        <f>L4-I4</f>
        <v>6402594</v>
      </c>
      <c r="M12" s="24"/>
    </row>
    <row r="14" spans="1:17" x14ac:dyDescent="0.25">
      <c r="O14">
        <v>2018</v>
      </c>
    </row>
    <row r="15" spans="1:17" x14ac:dyDescent="0.25">
      <c r="O15">
        <v>2020</v>
      </c>
    </row>
    <row r="16" spans="1:17" x14ac:dyDescent="0.25">
      <c r="O16">
        <v>2022</v>
      </c>
    </row>
    <row r="17" spans="15:15" x14ac:dyDescent="0.25">
      <c r="O17">
        <v>2024</v>
      </c>
    </row>
  </sheetData>
  <mergeCells count="10">
    <mergeCell ref="L1:N1"/>
    <mergeCell ref="F3:H3"/>
    <mergeCell ref="I3:K3"/>
    <mergeCell ref="L3:N3"/>
    <mergeCell ref="Q2:Q3"/>
    <mergeCell ref="A2:B2"/>
    <mergeCell ref="C3:E3"/>
    <mergeCell ref="C1:E1"/>
    <mergeCell ref="F1:H1"/>
    <mergeCell ref="I1:K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5" sqref="L14:L15"/>
    </sheetView>
  </sheetViews>
  <sheetFormatPr baseColWidth="10" defaultColWidth="9.140625" defaultRowHeight="15" x14ac:dyDescent="0.25"/>
  <cols>
    <col min="2" max="3" width="10" bestFit="1" customWidth="1"/>
    <col min="4" max="4" width="9.7109375" bestFit="1" customWidth="1"/>
    <col min="5" max="5" width="9.85546875" bestFit="1" customWidth="1"/>
    <col min="6" max="6" width="12.85546875" bestFit="1" customWidth="1"/>
    <col min="7" max="7" width="5" bestFit="1" customWidth="1"/>
    <col min="8" max="8" width="6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s="1">
        <v>2018</v>
      </c>
      <c r="B2" s="1">
        <v>123836081</v>
      </c>
      <c r="C2" s="1">
        <v>42.389045715332031</v>
      </c>
      <c r="D2" s="1">
        <v>0.90850454568862915</v>
      </c>
      <c r="E2" s="1">
        <v>98.613426208496094</v>
      </c>
      <c r="F2" s="1">
        <v>919.2900390625</v>
      </c>
      <c r="G2" s="1">
        <v>4516.7002084855194</v>
      </c>
      <c r="H2" s="1">
        <v>16246.048460061649</v>
      </c>
    </row>
    <row r="3" spans="1:8" x14ac:dyDescent="0.25">
      <c r="A3" s="1">
        <v>2020</v>
      </c>
      <c r="B3" s="1">
        <v>126760856</v>
      </c>
      <c r="C3" s="1">
        <v>52.173763275146484</v>
      </c>
      <c r="D3" s="1">
        <v>1.3600262403488159</v>
      </c>
      <c r="E3" s="1">
        <v>113.42718505859375</v>
      </c>
      <c r="F3" s="1">
        <v>1000.0551147460938</v>
      </c>
      <c r="G3" s="1">
        <v>4515.2376021517148</v>
      </c>
      <c r="H3" s="1">
        <v>16186.510752025375</v>
      </c>
    </row>
    <row r="4" spans="1:8" x14ac:dyDescent="0.25">
      <c r="A4" s="1">
        <v>2022</v>
      </c>
      <c r="B4" s="1">
        <v>128889708</v>
      </c>
      <c r="C4" s="1">
        <v>58.735343933105469</v>
      </c>
      <c r="D4" s="1">
        <v>1.6046503782272339</v>
      </c>
      <c r="E4" s="1">
        <v>128.73185729980469</v>
      </c>
      <c r="F4" s="1">
        <v>1188.721435546875</v>
      </c>
      <c r="G4" s="1">
        <v>6003.8371995586094</v>
      </c>
      <c r="H4" s="1">
        <v>20765.537585938535</v>
      </c>
    </row>
    <row r="5" spans="1:8" x14ac:dyDescent="0.25">
      <c r="A5" s="1">
        <v>2024</v>
      </c>
      <c r="B5" s="1">
        <v>130226218</v>
      </c>
      <c r="C5" s="1">
        <v>74.37945556640625</v>
      </c>
      <c r="D5" s="1">
        <v>2.374335765838623</v>
      </c>
      <c r="E5" s="1">
        <v>149.12350463867188</v>
      </c>
      <c r="F5" s="1">
        <v>1390.93115234375</v>
      </c>
      <c r="G5" s="1">
        <v>7468.424604930432</v>
      </c>
      <c r="H5" s="1">
        <v>25246.582347848675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s="1">
        <v>2018</v>
      </c>
      <c r="B2" s="1">
        <v>8903705</v>
      </c>
      <c r="C2" s="1">
        <v>34.60748291015625</v>
      </c>
      <c r="D2" s="1">
        <v>1.4438654184341431</v>
      </c>
      <c r="E2" s="1">
        <v>20.730808258056641</v>
      </c>
      <c r="F2" s="1">
        <v>331.62600708007813</v>
      </c>
      <c r="G2" s="1">
        <v>2488.2640292010183</v>
      </c>
      <c r="H2" s="1">
        <v>9532.8985722637972</v>
      </c>
    </row>
    <row r="3" spans="1:8" x14ac:dyDescent="0.25">
      <c r="A3" s="1">
        <v>2020</v>
      </c>
      <c r="B3" s="1">
        <v>8545730</v>
      </c>
      <c r="C3" s="1">
        <v>40.813167572021484</v>
      </c>
      <c r="D3" s="1">
        <v>2.1130998134613037</v>
      </c>
      <c r="E3" s="1">
        <v>16.565448760986328</v>
      </c>
      <c r="F3" s="1">
        <v>380.27496337890625</v>
      </c>
      <c r="G3" s="1">
        <v>2681.4974231277261</v>
      </c>
      <c r="H3" s="1">
        <v>10367.287507596155</v>
      </c>
    </row>
    <row r="4" spans="1:8" x14ac:dyDescent="0.25">
      <c r="A4" s="1">
        <v>2022</v>
      </c>
      <c r="B4" s="1">
        <v>9190001</v>
      </c>
      <c r="C4" s="1">
        <v>43.024398803710938</v>
      </c>
      <c r="D4" s="1">
        <v>1.4415701627731323</v>
      </c>
      <c r="E4" s="1">
        <v>23.00733757019043</v>
      </c>
      <c r="F4" s="1">
        <v>448.59710693359375</v>
      </c>
      <c r="G4" s="1">
        <v>3625.6574154911737</v>
      </c>
      <c r="H4" s="1">
        <v>13830.950737986484</v>
      </c>
    </row>
    <row r="5" spans="1:8" x14ac:dyDescent="0.25">
      <c r="A5" s="1">
        <v>2024</v>
      </c>
      <c r="B5" s="1">
        <v>4531269</v>
      </c>
      <c r="C5" s="1">
        <v>54.238967895507813</v>
      </c>
      <c r="D5" s="1">
        <v>3.4173531532287598</v>
      </c>
      <c r="E5" s="1">
        <v>11.469647407531738</v>
      </c>
      <c r="F5" s="1">
        <v>475.33419799804688</v>
      </c>
      <c r="G5" s="1">
        <v>4114.5737032384195</v>
      </c>
      <c r="H5" s="1">
        <v>15183.315435419514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1">
        <v>2018</v>
      </c>
      <c r="B2" s="1">
        <v>114932376</v>
      </c>
      <c r="C2" s="1">
        <v>42.9918212890625</v>
      </c>
      <c r="D2" s="1">
        <v>0.8670344352722168</v>
      </c>
      <c r="E2" s="1">
        <v>104.6463623046875</v>
      </c>
      <c r="F2" s="1">
        <v>964.81585693359375</v>
      </c>
      <c r="G2" s="1">
        <v>4673.8412855277729</v>
      </c>
      <c r="H2" s="1">
        <v>16766.109980600871</v>
      </c>
    </row>
    <row r="3" spans="1:8" x14ac:dyDescent="0.25">
      <c r="A3" s="1">
        <v>2020</v>
      </c>
      <c r="B3" s="1">
        <v>118215126</v>
      </c>
      <c r="C3" s="1">
        <v>52.9949951171875</v>
      </c>
      <c r="D3" s="1">
        <v>1.3055883646011353</v>
      </c>
      <c r="E3" s="1">
        <v>120.42908477783203</v>
      </c>
      <c r="F3" s="1">
        <v>1044.8587646484375</v>
      </c>
      <c r="G3" s="1">
        <v>4647.7980365930252</v>
      </c>
      <c r="H3" s="1">
        <v>16607.180359539409</v>
      </c>
    </row>
    <row r="4" spans="1:8" x14ac:dyDescent="0.25">
      <c r="A4" s="1">
        <v>2022</v>
      </c>
      <c r="B4" s="1">
        <v>119699707</v>
      </c>
      <c r="C4" s="1">
        <v>59.941562652587891</v>
      </c>
      <c r="D4" s="1">
        <v>1.617171049118042</v>
      </c>
      <c r="E4" s="1">
        <v>136.84895324707031</v>
      </c>
      <c r="F4" s="1">
        <v>1245.5447998046875</v>
      </c>
      <c r="G4" s="1">
        <v>6186.4230649839274</v>
      </c>
      <c r="H4" s="1">
        <v>21297.943735163924</v>
      </c>
    </row>
    <row r="5" spans="1:8" x14ac:dyDescent="0.25">
      <c r="A5" s="1">
        <v>2024</v>
      </c>
      <c r="B5" s="1">
        <v>125694949</v>
      </c>
      <c r="C5" s="1">
        <v>75.105514526367188</v>
      </c>
      <c r="D5" s="1">
        <v>2.3367352485656738</v>
      </c>
      <c r="E5" s="1">
        <v>154.08589172363281</v>
      </c>
      <c r="F5" s="1">
        <v>1423.9381103515625</v>
      </c>
      <c r="G5" s="1">
        <v>7589.3300250954444</v>
      </c>
      <c r="H5" s="1">
        <v>25609.36040505641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1"/>
  <sheetViews>
    <sheetView tabSelected="1" zoomScale="91" zoomScaleNormal="91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M8" activeCellId="3" sqref="D8 G8 J8 M8"/>
    </sheetView>
  </sheetViews>
  <sheetFormatPr baseColWidth="10" defaultColWidth="11.42578125" defaultRowHeight="15" x14ac:dyDescent="0.25"/>
  <cols>
    <col min="1" max="1" width="16.140625" bestFit="1" customWidth="1"/>
    <col min="2" max="2" width="35" bestFit="1" customWidth="1"/>
    <col min="3" max="3" width="19.7109375" bestFit="1" customWidth="1"/>
    <col min="4" max="6" width="11.85546875" bestFit="1" customWidth="1"/>
    <col min="8" max="9" width="11.85546875" bestFit="1" customWidth="1"/>
    <col min="11" max="12" width="11.85546875" bestFit="1" customWidth="1"/>
    <col min="14" max="14" width="11.85546875" bestFit="1" customWidth="1"/>
  </cols>
  <sheetData>
    <row r="1" spans="1:14" s="2" customFormat="1" x14ac:dyDescent="0.25">
      <c r="C1" s="35">
        <v>2018</v>
      </c>
      <c r="D1" s="35"/>
      <c r="E1" s="36"/>
      <c r="F1" s="37">
        <v>2020</v>
      </c>
      <c r="G1" s="35"/>
      <c r="H1" s="36"/>
      <c r="I1" s="37">
        <v>2022</v>
      </c>
      <c r="J1" s="35"/>
      <c r="K1" s="36"/>
      <c r="L1" s="37">
        <v>2024</v>
      </c>
      <c r="M1" s="35"/>
      <c r="N1" s="36"/>
    </row>
    <row r="2" spans="1:14" s="2" customFormat="1" ht="45" x14ac:dyDescent="0.25">
      <c r="A2" s="32" t="s">
        <v>38</v>
      </c>
      <c r="B2" s="32"/>
      <c r="C2" s="20" t="s">
        <v>39</v>
      </c>
      <c r="D2" s="23" t="s">
        <v>42</v>
      </c>
      <c r="E2" s="4" t="s">
        <v>191</v>
      </c>
      <c r="F2" s="3" t="s">
        <v>39</v>
      </c>
      <c r="G2" s="23" t="s">
        <v>42</v>
      </c>
      <c r="H2" s="4" t="s">
        <v>191</v>
      </c>
      <c r="I2" s="3" t="s">
        <v>39</v>
      </c>
      <c r="J2" s="23" t="s">
        <v>42</v>
      </c>
      <c r="K2" s="4" t="s">
        <v>191</v>
      </c>
      <c r="L2" s="3" t="s">
        <v>39</v>
      </c>
      <c r="M2" s="23" t="s">
        <v>42</v>
      </c>
      <c r="N2" s="4" t="s">
        <v>191</v>
      </c>
    </row>
    <row r="3" spans="1:14" s="2" customFormat="1" x14ac:dyDescent="0.25">
      <c r="A3" s="5" t="s">
        <v>15</v>
      </c>
      <c r="B3" s="5" t="s">
        <v>40</v>
      </c>
      <c r="C3" s="24">
        <f>INDEX(Gastos!$A$1:$T$20,MATCH(C1,Gastos!$A$1:$A$20,0),MATCH('ResumenGastos-Formulas'!$A3,Gastos!$A$1:$T$1,0))</f>
        <v>123836081</v>
      </c>
      <c r="D3" s="24">
        <f>INDEX(GastosIC!$A$1:$T$20,MATCH(C1,GastosIC!$A$1:$A$20,0),MATCH('ResumenGastos-Formulas'!$A3,GastosIC!$A$1:$T$1,0))</f>
        <v>8903705</v>
      </c>
      <c r="E3" s="7">
        <f>INDEX(GastosnIC!$A$1:$T$20,MATCH(C1,GastosnIC!$A$1:$A$20,0),MATCH('ResumenGastos-Formulas'!$A3,GastosnIC!$A$1:$T$1,0))</f>
        <v>114932376</v>
      </c>
      <c r="F3" s="6">
        <f>INDEX(Gastos!$A$1:$T$20,MATCH(F1,Gastos!$A$1:$A$20,0),MATCH('ResumenGastos-Formulas'!$A3,Gastos!$A$1:$T$1,0))</f>
        <v>126760856</v>
      </c>
      <c r="G3" s="24">
        <f>INDEX(GastosIC!$A$1:$T$20,MATCH(F1,GastosIC!$A$1:$A$20,0),MATCH('ResumenGastos-Formulas'!$A3,GastosIC!$A$1:$T$1,0))</f>
        <v>8545730</v>
      </c>
      <c r="H3" s="7">
        <f>INDEX(GastosnIC!$A$1:$T$20,MATCH(F1,GastosnIC!$A$1:$A$20,0),MATCH('ResumenGastos-Formulas'!$A3,GastosnIC!$A$1:$T$1,0))</f>
        <v>118215126</v>
      </c>
      <c r="I3" s="6">
        <f>INDEX(Gastos!$A$1:$T$20,MATCH(I1,Gastos!$A$1:$A$20,0),MATCH('ResumenGastos-Formulas'!$A3,Gastos!$A$1:$T$1,0))</f>
        <v>128889708</v>
      </c>
      <c r="J3" s="24">
        <f>INDEX(GastosIC!$A$1:$T$20,MATCH(I1,GastosIC!$A$1:$A$20,0),MATCH('ResumenGastos-Formulas'!$A3,GastosIC!$A$1:$T$1,0))</f>
        <v>9190001</v>
      </c>
      <c r="K3" s="7">
        <f>INDEX(GastosnIC!$A$1:$T$20,MATCH(I1,GastosnIC!$A$1:$A$20,0),MATCH('ResumenGastos-Formulas'!$A3,GastosnIC!$A$1:$T$1,0))</f>
        <v>119699707</v>
      </c>
      <c r="L3" s="6">
        <f>INDEX(Gastos!$A$1:$T$20,MATCH(L1,Gastos!$A$1:$A$20,0),MATCH('ResumenGastos-Formulas'!$A3,Gastos!$A$1:$T$1,0))</f>
        <v>130226218</v>
      </c>
      <c r="M3" s="24">
        <f>INDEX(GastosIC!$A$1:$T$20,MATCH(L1,GastosIC!$A$1:$A$20,0),MATCH('ResumenGastos-Formulas'!$A3,GastosIC!$A$1:$T$1,0))</f>
        <v>4531269</v>
      </c>
      <c r="N3" s="7">
        <f>INDEX(GastosnIC!$A$1:$T$20,MATCH(L1,GastosnIC!$A$1:$A$20,0),MATCH('ResumenGastos-Formulas'!$A3,GastosnIC!$A$1:$T$1,0))</f>
        <v>125694949</v>
      </c>
    </row>
    <row r="4" spans="1:14" s="2" customFormat="1" x14ac:dyDescent="0.25">
      <c r="A4" s="8" t="s">
        <v>20</v>
      </c>
      <c r="B4" s="5" t="s">
        <v>41</v>
      </c>
      <c r="C4" s="21">
        <f>INDEX(Gastos!$A$1:$T$20,MATCH(C1,Gastos!$A$1:$A$20,0),MATCH('ResumenGastos-Formulas'!$A4,Gastos!$A$1:$T$1,0))</f>
        <v>4516.7002084855194</v>
      </c>
      <c r="D4" s="21">
        <f>INDEX(GastosIC!$A$1:$T$20,MATCH(C1,GastosIC!$A$1:$A$20,0),MATCH('ResumenGastos-Formulas'!$A4,GastosIC!$A$1:$T$1,0))</f>
        <v>2488.2640292010183</v>
      </c>
      <c r="E4" s="10">
        <f>INDEX(GastosnIC!$A$1:$T$20,MATCH(C1,GastosnIC!$A$1:$A$20,0),MATCH('ResumenGastos-Formulas'!$A4,GastosnIC!$A$1:$T$1,0))</f>
        <v>4673.8412855277729</v>
      </c>
      <c r="F4" s="9">
        <f>INDEX(Gastos!$A$1:$T$20,MATCH(F1,Gastos!$A$1:$A$20,0),MATCH('ResumenGastos-Formulas'!$A4,Gastos!$A$1:$T$1,0))</f>
        <v>4515.2376021517148</v>
      </c>
      <c r="G4" s="21">
        <f>INDEX(GastosIC!$A$1:$T$20,MATCH(F1,GastosIC!$A$1:$A$20,0),MATCH('ResumenGastos-Formulas'!$A4,GastosIC!$A$1:$T$1,0))</f>
        <v>2681.4974231277261</v>
      </c>
      <c r="H4" s="10">
        <f>INDEX(GastosnIC!$A$1:$T$20,MATCH(F1,GastosnIC!$A$1:$A$20,0),MATCH('ResumenGastos-Formulas'!$A4,GastosnIC!$A$1:$T$1,0))</f>
        <v>4647.7980365930252</v>
      </c>
      <c r="I4" s="9">
        <f>INDEX(Gastos!$A$1:$T$20,MATCH(I1,Gastos!$A$1:$A$20,0),MATCH('ResumenGastos-Formulas'!$A4,Gastos!$A$1:$T$1,0))</f>
        <v>6003.8371995586094</v>
      </c>
      <c r="J4" s="21">
        <f>INDEX(GastosIC!$A$1:$T$20,MATCH(I1,GastosIC!$A$1:$A$20,0),MATCH('ResumenGastos-Formulas'!$A4,GastosIC!$A$1:$T$1,0))</f>
        <v>3625.6574154911737</v>
      </c>
      <c r="K4" s="10">
        <f>INDEX(GastosnIC!$A$1:$T$20,MATCH(I1,GastosnIC!$A$1:$A$20,0),MATCH('ResumenGastos-Formulas'!$A4,GastosnIC!$A$1:$T$1,0))</f>
        <v>6186.4230649839274</v>
      </c>
      <c r="L4" s="9">
        <f>INDEX(Gastos!$A$1:$T$20,MATCH(L1,Gastos!$A$1:$A$20,0),MATCH('ResumenGastos-Formulas'!$A4,Gastos!$A$1:$T$1,0))</f>
        <v>7468.424604930432</v>
      </c>
      <c r="M4" s="21">
        <f>INDEX(GastosIC!$A$1:$T$20,MATCH(L1,GastosIC!$A$1:$A$20,0),MATCH('ResumenGastos-Formulas'!$A4,GastosIC!$A$1:$T$1,0))</f>
        <v>4114.5737032384195</v>
      </c>
      <c r="N4" s="10">
        <f>INDEX(GastosnIC!$A$1:$T$20,MATCH(L1,GastosnIC!$A$1:$A$20,0),MATCH('ResumenGastos-Formulas'!$A4,GastosnIC!$A$1:$T$1,0))</f>
        <v>7589.3300250954444</v>
      </c>
    </row>
    <row r="5" spans="1:14" s="2" customFormat="1" x14ac:dyDescent="0.25">
      <c r="B5" s="11"/>
      <c r="C5" s="25"/>
      <c r="D5" s="25"/>
      <c r="E5" s="13"/>
      <c r="F5" s="12"/>
      <c r="G5" s="25"/>
      <c r="H5" s="13"/>
      <c r="I5" s="12"/>
      <c r="J5" s="25"/>
      <c r="K5" s="13"/>
      <c r="L5" s="12"/>
      <c r="M5" s="25"/>
      <c r="N5" s="13"/>
    </row>
    <row r="6" spans="1:14" s="2" customFormat="1" x14ac:dyDescent="0.25">
      <c r="A6" t="s">
        <v>16</v>
      </c>
      <c r="B6" s="8" t="s">
        <v>192</v>
      </c>
      <c r="C6" s="21">
        <f>INDEX(Gastos!$A$1:$T$20,MATCH(C1,Gastos!$A$1:$A$20,0),MATCH('ResumenGastos-Formulas'!$A6,Gastos!$A$1:$T$1,0))</f>
        <v>42.389045715332031</v>
      </c>
      <c r="D6" s="21">
        <f>INDEX(GastosIC!$A$1:$T$20,MATCH(C1,GastosIC!$A$1:$A$20,0),MATCH('ResumenGastos-Formulas'!$A6,GastosIC!$A$1:$T$1,0))</f>
        <v>34.60748291015625</v>
      </c>
      <c r="E6" s="10">
        <f>INDEX(GastosnIC!$A$1:$T$20,MATCH(C1,GastosnIC!$A$1:$A$20,0),MATCH('ResumenGastos-Formulas'!$A6,GastosnIC!$A$1:$T$1,0))</f>
        <v>42.9918212890625</v>
      </c>
      <c r="F6" s="9">
        <f>INDEX(Gastos!$A$1:$T$20,MATCH(F1,Gastos!$A$1:$A$20,0),MATCH('ResumenGastos-Formulas'!$A6,Gastos!$A$1:$T$1,0))</f>
        <v>52.173763275146484</v>
      </c>
      <c r="G6" s="21">
        <f>INDEX(GastosIC!$A$1:$T$20,MATCH(F1,GastosIC!$A$1:$A$20,0),MATCH('ResumenGastos-Formulas'!$A6,GastosIC!$A$1:$T$1,0))</f>
        <v>40.813167572021484</v>
      </c>
      <c r="H6" s="10">
        <f>INDEX(GastosnIC!$A$1:$T$20,MATCH(F1,GastosnIC!$A$1:$A$20,0),MATCH('ResumenGastos-Formulas'!$A6,GastosnIC!$A$1:$T$1,0))</f>
        <v>52.9949951171875</v>
      </c>
      <c r="I6" s="9">
        <f>INDEX(Gastos!$A$1:$T$20,MATCH(I1,Gastos!$A$1:$A$20,0),MATCH('ResumenGastos-Formulas'!$A6,Gastos!$A$1:$T$1,0))</f>
        <v>58.735343933105469</v>
      </c>
      <c r="J6" s="21">
        <f>INDEX(GastosIC!$A$1:$T$20,MATCH(I1,GastosIC!$A$1:$A$20,0),MATCH('ResumenGastos-Formulas'!$A6,GastosIC!$A$1:$T$1,0))</f>
        <v>43.024398803710938</v>
      </c>
      <c r="K6" s="10">
        <f>INDEX(GastosnIC!$A$1:$T$20,MATCH(I1,GastosnIC!$A$1:$A$20,0),MATCH('ResumenGastos-Formulas'!$A6,GastosnIC!$A$1:$T$1,0))</f>
        <v>59.941562652587891</v>
      </c>
      <c r="L6" s="9">
        <f>INDEX(Gastos!$A$1:$T$20,MATCH(L1,Gastos!$A$1:$A$20,0),MATCH('ResumenGastos-Formulas'!$A6,Gastos!$A$1:$T$1,0))</f>
        <v>74.37945556640625</v>
      </c>
      <c r="M6" s="21">
        <f>INDEX(GastosIC!$A$1:$T$20,MATCH(L1,GastosIC!$A$1:$A$20,0),MATCH('ResumenGastos-Formulas'!$A6,GastosIC!$A$1:$T$1,0))</f>
        <v>54.238967895507813</v>
      </c>
      <c r="N6" s="10">
        <f>INDEX(GastosnIC!$A$1:$T$20,MATCH(L1,GastosnIC!$A$1:$A$20,0),MATCH('ResumenGastos-Formulas'!$A6,GastosnIC!$A$1:$T$1,0))</f>
        <v>75.105514526367188</v>
      </c>
    </row>
    <row r="7" spans="1:14" s="2" customFormat="1" x14ac:dyDescent="0.25">
      <c r="A7" t="s">
        <v>17</v>
      </c>
      <c r="B7" s="8" t="s">
        <v>193</v>
      </c>
      <c r="C7" s="21">
        <f>INDEX(Gastos!$A$1:$T$20,MATCH(C1,Gastos!$A$1:$A$20,0),MATCH('ResumenGastos-Formulas'!$A7,Gastos!$A$1:$T$1,0))</f>
        <v>0.90850454568862915</v>
      </c>
      <c r="D7" s="21">
        <f>INDEX(GastosIC!$A$1:$T$20,MATCH(C1,GastosIC!$A$1:$A$20,0),MATCH('ResumenGastos-Formulas'!$A7,GastosIC!$A$1:$T$1,0))</f>
        <v>1.4438654184341431</v>
      </c>
      <c r="E7" s="10">
        <f>INDEX(GastosnIC!$A$1:$T$20,MATCH(C1,GastosnIC!$A$1:$A$20,0),MATCH('ResumenGastos-Formulas'!$A7,GastosnIC!$A$1:$T$1,0))</f>
        <v>0.8670344352722168</v>
      </c>
      <c r="F7" s="9">
        <f>INDEX(Gastos!$A$1:$T$20,MATCH(F1,Gastos!$A$1:$A$20,0),MATCH('ResumenGastos-Formulas'!$A7,Gastos!$A$1:$T$1,0))</f>
        <v>1.3600262403488159</v>
      </c>
      <c r="G7" s="21">
        <f>INDEX(GastosIC!$A$1:$T$20,MATCH(F1,GastosIC!$A$1:$A$20,0),MATCH('ResumenGastos-Formulas'!$A7,GastosIC!$A$1:$T$1,0))</f>
        <v>2.1130998134613037</v>
      </c>
      <c r="H7" s="10">
        <f>INDEX(GastosnIC!$A$1:$T$20,MATCH(F1,GastosnIC!$A$1:$A$20,0),MATCH('ResumenGastos-Formulas'!$A7,GastosnIC!$A$1:$T$1,0))</f>
        <v>1.3055883646011353</v>
      </c>
      <c r="I7" s="9">
        <f>INDEX(Gastos!$A$1:$T$20,MATCH(I1,Gastos!$A$1:$A$20,0),MATCH('ResumenGastos-Formulas'!$A7,Gastos!$A$1:$T$1,0))</f>
        <v>1.6046503782272339</v>
      </c>
      <c r="J7" s="21">
        <f>INDEX(GastosIC!$A$1:$T$20,MATCH(I1,GastosIC!$A$1:$A$20,0),MATCH('ResumenGastos-Formulas'!$A7,GastosIC!$A$1:$T$1,0))</f>
        <v>1.4415701627731323</v>
      </c>
      <c r="K7" s="10">
        <f>INDEX(GastosnIC!$A$1:$T$20,MATCH(I1,GastosnIC!$A$1:$A$20,0),MATCH('ResumenGastos-Formulas'!$A7,GastosnIC!$A$1:$T$1,0))</f>
        <v>1.617171049118042</v>
      </c>
      <c r="L7" s="9">
        <f>INDEX(Gastos!$A$1:$T$20,MATCH(L1,Gastos!$A$1:$A$20,0),MATCH('ResumenGastos-Formulas'!$A7,Gastos!$A$1:$T$1,0))</f>
        <v>2.374335765838623</v>
      </c>
      <c r="M7" s="21">
        <f>INDEX(GastosIC!$A$1:$T$20,MATCH(L1,GastosIC!$A$1:$A$20,0),MATCH('ResumenGastos-Formulas'!$A7,GastosIC!$A$1:$T$1,0))</f>
        <v>3.4173531532287598</v>
      </c>
      <c r="N7" s="10">
        <f>INDEX(GastosnIC!$A$1:$T$20,MATCH(L1,GastosnIC!$A$1:$A$20,0),MATCH('ResumenGastos-Formulas'!$A7,GastosnIC!$A$1:$T$1,0))</f>
        <v>2.3367352485656738</v>
      </c>
    </row>
    <row r="8" spans="1:14" s="2" customFormat="1" x14ac:dyDescent="0.25">
      <c r="A8" t="s">
        <v>18</v>
      </c>
      <c r="B8" s="8" t="s">
        <v>194</v>
      </c>
      <c r="C8" s="21">
        <f>INDEX(Gastos!$A$1:$T$20,MATCH(C1,Gastos!$A$1:$A$20,0),MATCH('ResumenGastos-Formulas'!$A8,Gastos!$A$1:$T$1,0))</f>
        <v>98.613426208496094</v>
      </c>
      <c r="D8" s="21">
        <f>INDEX(GastosIC!$A$1:$T$20,MATCH(C1,GastosIC!$A$1:$A$20,0),MATCH('ResumenGastos-Formulas'!$A8,GastosIC!$A$1:$T$1,0))</f>
        <v>20.730808258056641</v>
      </c>
      <c r="E8" s="10">
        <f>INDEX(GastosnIC!$A$1:$T$20,MATCH(C1,GastosnIC!$A$1:$A$20,0),MATCH('ResumenGastos-Formulas'!$A8,GastosnIC!$A$1:$T$1,0))</f>
        <v>104.6463623046875</v>
      </c>
      <c r="F8" s="9">
        <f>INDEX(Gastos!$A$1:$T$20,MATCH(F1,Gastos!$A$1:$A$20,0),MATCH('ResumenGastos-Formulas'!$A8,Gastos!$A$1:$T$1,0))</f>
        <v>113.42718505859375</v>
      </c>
      <c r="G8" s="21">
        <f>INDEX(GastosIC!$A$1:$T$20,MATCH(F1,GastosIC!$A$1:$A$20,0),MATCH('ResumenGastos-Formulas'!$A8,GastosIC!$A$1:$T$1,0))</f>
        <v>16.565448760986328</v>
      </c>
      <c r="H8" s="10">
        <f>INDEX(GastosnIC!$A$1:$T$20,MATCH(F1,GastosnIC!$A$1:$A$20,0),MATCH('ResumenGastos-Formulas'!$A8,GastosnIC!$A$1:$T$1,0))</f>
        <v>120.42908477783203</v>
      </c>
      <c r="I8" s="9">
        <f>INDEX(Gastos!$A$1:$T$20,MATCH(I1,Gastos!$A$1:$A$20,0),MATCH('ResumenGastos-Formulas'!$A8,Gastos!$A$1:$T$1,0))</f>
        <v>128.73185729980469</v>
      </c>
      <c r="J8" s="21">
        <f>INDEX(GastosIC!$A$1:$T$20,MATCH(I1,GastosIC!$A$1:$A$20,0),MATCH('ResumenGastos-Formulas'!$A8,GastosIC!$A$1:$T$1,0))</f>
        <v>23.00733757019043</v>
      </c>
      <c r="K8" s="10">
        <f>INDEX(GastosnIC!$A$1:$T$20,MATCH(I1,GastosnIC!$A$1:$A$20,0),MATCH('ResumenGastos-Formulas'!$A8,GastosnIC!$A$1:$T$1,0))</f>
        <v>136.84895324707031</v>
      </c>
      <c r="L8" s="9">
        <f>INDEX(Gastos!$A$1:$T$20,MATCH(L1,Gastos!$A$1:$A$20,0),MATCH('ResumenGastos-Formulas'!$A8,Gastos!$A$1:$T$1,0))</f>
        <v>149.12350463867188</v>
      </c>
      <c r="M8" s="21">
        <f>INDEX(GastosIC!$A$1:$T$20,MATCH(L1,GastosIC!$A$1:$A$20,0),MATCH('ResumenGastos-Formulas'!$A8,GastosIC!$A$1:$T$1,0))</f>
        <v>11.469647407531738</v>
      </c>
      <c r="N8" s="10">
        <f>INDEX(GastosnIC!$A$1:$T$20,MATCH(L1,GastosnIC!$A$1:$A$20,0),MATCH('ResumenGastos-Formulas'!$A8,GastosnIC!$A$1:$T$1,0))</f>
        <v>154.08589172363281</v>
      </c>
    </row>
    <row r="9" spans="1:14" s="2" customFormat="1" x14ac:dyDescent="0.25">
      <c r="A9" t="s">
        <v>19</v>
      </c>
      <c r="B9" s="8" t="s">
        <v>195</v>
      </c>
      <c r="C9" s="21">
        <f>INDEX(Gastos!$A$1:$T$20,MATCH(C1,Gastos!$A$1:$A$20,0),MATCH('ResumenGastos-Formulas'!$A9,Gastos!$A$1:$T$1,0))</f>
        <v>919.2900390625</v>
      </c>
      <c r="D9" s="21">
        <f>INDEX(GastosIC!$A$1:$T$20,MATCH(C1,GastosIC!$A$1:$A$20,0),MATCH('ResumenGastos-Formulas'!$A9,GastosIC!$A$1:$T$1,0))</f>
        <v>331.62600708007813</v>
      </c>
      <c r="E9" s="10">
        <f>INDEX(GastosnIC!$A$1:$T$20,MATCH(C1,GastosnIC!$A$1:$A$20,0),MATCH('ResumenGastos-Formulas'!$A9,GastosnIC!$A$1:$T$1,0))</f>
        <v>964.81585693359375</v>
      </c>
      <c r="F9" s="9">
        <f>INDEX(Gastos!$A$1:$T$20,MATCH(F1,Gastos!$A$1:$A$20,0),MATCH('ResumenGastos-Formulas'!$A9,Gastos!$A$1:$T$1,0))</f>
        <v>1000.0551147460938</v>
      </c>
      <c r="G9" s="21">
        <f>INDEX(GastosIC!$A$1:$T$20,MATCH(F1,GastosIC!$A$1:$A$20,0),MATCH('ResumenGastos-Formulas'!$A9,GastosIC!$A$1:$T$1,0))</f>
        <v>380.27496337890625</v>
      </c>
      <c r="H9" s="10">
        <f>INDEX(GastosnIC!$A$1:$T$20,MATCH(F1,GastosnIC!$A$1:$A$20,0),MATCH('ResumenGastos-Formulas'!$A9,GastosnIC!$A$1:$T$1,0))</f>
        <v>1044.8587646484375</v>
      </c>
      <c r="I9" s="9">
        <f>INDEX(Gastos!$A$1:$T$20,MATCH(I1,Gastos!$A$1:$A$20,0),MATCH('ResumenGastos-Formulas'!$A9,Gastos!$A$1:$T$1,0))</f>
        <v>1188.721435546875</v>
      </c>
      <c r="J9" s="21">
        <f>INDEX(GastosIC!$A$1:$T$20,MATCH(I1,GastosIC!$A$1:$A$20,0),MATCH('ResumenGastos-Formulas'!$A9,GastosIC!$A$1:$T$1,0))</f>
        <v>448.59710693359375</v>
      </c>
      <c r="K9" s="10">
        <f>INDEX(GastosnIC!$A$1:$T$20,MATCH(I1,GastosnIC!$A$1:$A$20,0),MATCH('ResumenGastos-Formulas'!$A9,GastosnIC!$A$1:$T$1,0))</f>
        <v>1245.5447998046875</v>
      </c>
      <c r="L9" s="9">
        <f>INDEX(Gastos!$A$1:$T$20,MATCH(L1,Gastos!$A$1:$A$20,0),MATCH('ResumenGastos-Formulas'!$A9,Gastos!$A$1:$T$1,0))</f>
        <v>1390.93115234375</v>
      </c>
      <c r="M9" s="21">
        <f>INDEX(GastosIC!$A$1:$T$20,MATCH(L1,GastosIC!$A$1:$A$20,0),MATCH('ResumenGastos-Formulas'!$A9,GastosIC!$A$1:$T$1,0))</f>
        <v>475.33419799804688</v>
      </c>
      <c r="N9" s="10">
        <f>INDEX(GastosnIC!$A$1:$T$20,MATCH(L1,GastosnIC!$A$1:$A$20,0),MATCH('ResumenGastos-Formulas'!$A9,GastosnIC!$A$1:$T$1,0))</f>
        <v>1423.9381103515625</v>
      </c>
    </row>
    <row r="10" spans="1:14" s="27" customFormat="1" x14ac:dyDescent="0.25">
      <c r="A10" s="22"/>
      <c r="B10" s="26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s="2" customFormat="1" x14ac:dyDescent="0.25">
      <c r="C11" s="35">
        <v>2018</v>
      </c>
      <c r="D11" s="35"/>
      <c r="E11" s="36"/>
      <c r="F11" s="37">
        <v>2020</v>
      </c>
      <c r="G11" s="35"/>
      <c r="H11" s="36"/>
      <c r="I11" s="37">
        <v>2022</v>
      </c>
      <c r="J11" s="35"/>
      <c r="K11" s="36"/>
      <c r="L11" s="37">
        <v>2024</v>
      </c>
      <c r="M11" s="35"/>
      <c r="N11" s="36"/>
    </row>
    <row r="12" spans="1:14" s="2" customFormat="1" ht="45" x14ac:dyDescent="0.25">
      <c r="A12" s="32" t="s">
        <v>196</v>
      </c>
      <c r="B12" s="32"/>
      <c r="C12" s="20" t="s">
        <v>39</v>
      </c>
      <c r="D12" s="23" t="s">
        <v>42</v>
      </c>
      <c r="E12" s="4" t="s">
        <v>191</v>
      </c>
      <c r="F12" s="3" t="s">
        <v>39</v>
      </c>
      <c r="G12" s="23" t="s">
        <v>42</v>
      </c>
      <c r="H12" s="4" t="s">
        <v>191</v>
      </c>
      <c r="I12" s="3" t="s">
        <v>39</v>
      </c>
      <c r="J12" s="23" t="s">
        <v>42</v>
      </c>
      <c r="K12" s="4" t="s">
        <v>191</v>
      </c>
      <c r="L12" s="3" t="s">
        <v>39</v>
      </c>
      <c r="M12" s="23" t="s">
        <v>42</v>
      </c>
      <c r="N12" s="4" t="s">
        <v>191</v>
      </c>
    </row>
    <row r="13" spans="1:14" x14ac:dyDescent="0.25">
      <c r="A13" s="5" t="s">
        <v>15</v>
      </c>
      <c r="B13" s="5" t="s">
        <v>40</v>
      </c>
      <c r="C13" s="24">
        <f>INDEX(Gastos!$A$1:$T$20,MATCH(C11,Gastos!$A$1:$A$20,0),MATCH('ResumenGastos-Formulas'!$A13,Gastos!$A$1:$T$1,0))</f>
        <v>123836081</v>
      </c>
      <c r="D13" s="24">
        <f>INDEX(GastosIC!$A$1:$T$20,MATCH(C11,GastosIC!$A$1:$A$20,0),MATCH('ResumenGastos-Formulas'!$A13,GastosIC!$A$1:$T$1,0))</f>
        <v>8903705</v>
      </c>
      <c r="E13" s="7">
        <f>INDEX(GastosnIC!$A$1:$T$20,MATCH(C11,GastosnIC!$A$1:$A$20,0),MATCH('ResumenGastos-Formulas'!$A13,GastosnIC!$A$1:$T$1,0))</f>
        <v>114932376</v>
      </c>
      <c r="F13" s="6">
        <f>INDEX(Gastos!$A$1:$T$20,MATCH(F11,Gastos!$A$1:$A$20,0),MATCH('ResumenGastos-Formulas'!$A13,Gastos!$A$1:$T$1,0))</f>
        <v>126760856</v>
      </c>
      <c r="G13" s="24">
        <f>INDEX(GastosIC!$A$1:$T$20,MATCH(F11,GastosIC!$A$1:$A$20,0),MATCH('ResumenGastos-Formulas'!$A13,GastosIC!$A$1:$T$1,0))</f>
        <v>8545730</v>
      </c>
      <c r="H13" s="7">
        <f>INDEX(GastosnIC!$A$1:$T$20,MATCH(F11,GastosnIC!$A$1:$A$20,0),MATCH('ResumenGastos-Formulas'!$A13,GastosnIC!$A$1:$T$1,0))</f>
        <v>118215126</v>
      </c>
      <c r="I13" s="6">
        <f>INDEX(Gastos!$A$1:$T$20,MATCH(I11,Gastos!$A$1:$A$20,0),MATCH('ResumenGastos-Formulas'!$A13,Gastos!$A$1:$T$1,0))</f>
        <v>128889708</v>
      </c>
      <c r="J13" s="24">
        <f>INDEX(GastosIC!$A$1:$T$20,MATCH(I11,GastosIC!$A$1:$A$20,0),MATCH('ResumenGastos-Formulas'!$A13,GastosIC!$A$1:$T$1,0))</f>
        <v>9190001</v>
      </c>
      <c r="K13" s="7">
        <f>INDEX(GastosnIC!$A$1:$T$20,MATCH(I11,GastosnIC!$A$1:$A$20,0),MATCH('ResumenGastos-Formulas'!$A13,GastosnIC!$A$1:$T$1,0))</f>
        <v>119699707</v>
      </c>
      <c r="L13" s="6">
        <f>INDEX(Gastos!$A$1:$T$20,MATCH(L11,Gastos!$A$1:$A$20,0),MATCH('ResumenGastos-Formulas'!$A13,Gastos!$A$1:$T$1,0))</f>
        <v>130226218</v>
      </c>
      <c r="M13" s="24">
        <f>INDEX(GastosIC!$A$1:$T$20,MATCH(L11,GastosIC!$A$1:$A$20,0),MATCH('ResumenGastos-Formulas'!$A13,GastosIC!$A$1:$T$1,0))</f>
        <v>4531269</v>
      </c>
      <c r="N13" s="7">
        <f>INDEX(GastosnIC!$A$1:$T$20,MATCH(L11,GastosnIC!$A$1:$A$20,0),MATCH('ResumenGastos-Formulas'!$A13,GastosnIC!$A$1:$T$1,0))</f>
        <v>125694949</v>
      </c>
    </row>
    <row r="14" spans="1:14" x14ac:dyDescent="0.25">
      <c r="A14" s="8" t="s">
        <v>20</v>
      </c>
      <c r="B14" s="5" t="s">
        <v>41</v>
      </c>
      <c r="C14" s="21">
        <f>C4/SUMIFS(INPC!$H$18:$H$28,INPC!$F$18:$F$28,'ResumenGastos-Formulas'!$C$11)</f>
        <v>6288.2648754216634</v>
      </c>
      <c r="D14" s="21">
        <f>D4/SUMIFS(INPC!$H$18:$H$28,INPC!$F$18:$F$28,'ResumenGastos-Formulas'!$C$11)</f>
        <v>3464.2244500098113</v>
      </c>
      <c r="E14" s="10">
        <f>E4/SUMIFS(INPC!$H$18:$H$28,INPC!$F$18:$F$28,'ResumenGastos-Formulas'!$C$11)</f>
        <v>6507.0406784723746</v>
      </c>
      <c r="F14" s="9">
        <f>F4/SUMIFS(INPC!$H$18:$H$28,INPC!$F$18:$F$28,'ResumenGastos-Formulas'!$F$11)</f>
        <v>5866.4104911763498</v>
      </c>
      <c r="G14" s="21">
        <f>G4/SUMIFS(INPC!$H$18:$H$28,INPC!$F$18:$F$28,'ResumenGastos-Formulas'!$F$11)</f>
        <v>3483.9284221947519</v>
      </c>
      <c r="H14" s="10">
        <f>H4/SUMIFS(INPC!$H$18:$H$28,INPC!$F$18:$F$28,'ResumenGastos-Formulas'!$F$11)</f>
        <v>6038.6392843966241</v>
      </c>
      <c r="I14" s="9">
        <f>I4/SUMIFS(INPC!$H$18:$H$28,INPC!$F$18:$F$28,'ResumenGastos-Formulas'!$I$11)</f>
        <v>6840.4338210396909</v>
      </c>
      <c r="J14" s="21">
        <f>J4/SUMIFS(INPC!$H$18:$H$28,INPC!$F$18:$F$28,'ResumenGastos-Formulas'!$I$11)</f>
        <v>4130.8697727933904</v>
      </c>
      <c r="K14" s="10">
        <f>K4/SUMIFS(INPC!$H$18:$H$28,INPC!$F$18:$F$28,'ResumenGastos-Formulas'!$I$11)</f>
        <v>7048.4618683676508</v>
      </c>
      <c r="L14" s="9">
        <f>L4/SUMIFS(INPC!$H$18:$H$28,INPC!$F$18:$F$28,'ResumenGastos-Formulas'!$L$11)</f>
        <v>7699.7602737247689</v>
      </c>
      <c r="M14" s="21">
        <f>M4/SUMIFS(INPC!$H$18:$H$28,INPC!$F$18:$F$28,'ResumenGastos-Formulas'!$L$11)</f>
        <v>4242.0232939879697</v>
      </c>
      <c r="N14" s="10">
        <f>N4/SUMIFS(INPC!$H$18:$H$28,INPC!$F$18:$F$28,'ResumenGastos-Formulas'!$L$11)</f>
        <v>7824.4107589756995</v>
      </c>
    </row>
    <row r="15" spans="1:14" x14ac:dyDescent="0.25">
      <c r="A15" s="2"/>
      <c r="B15" s="11"/>
      <c r="C15" s="25"/>
      <c r="D15" s="25"/>
      <c r="E15" s="13"/>
      <c r="F15" s="12"/>
      <c r="G15" s="25"/>
      <c r="H15" s="13"/>
      <c r="I15" s="12"/>
      <c r="J15" s="25"/>
      <c r="K15" s="13"/>
      <c r="L15" s="12"/>
      <c r="M15" s="25"/>
      <c r="N15" s="13"/>
    </row>
    <row r="16" spans="1:14" x14ac:dyDescent="0.25">
      <c r="A16" t="s">
        <v>16</v>
      </c>
      <c r="B16" s="8" t="s">
        <v>192</v>
      </c>
      <c r="C16" s="21">
        <f>C6/SUMIFS(INPC!$H$18:$H$28,INPC!$F$18:$F$28,'ResumenGastos-Formulas'!$C$11)</f>
        <v>59.015107262065293</v>
      </c>
      <c r="D16" s="21">
        <f>D6/SUMIFS(INPC!$H$18:$H$28,INPC!$F$18:$F$28,'ResumenGastos-Formulas'!$C$11)</f>
        <v>48.181417664569963</v>
      </c>
      <c r="E16" s="10">
        <f>E6/SUMIFS(INPC!$H$18:$H$28,INPC!$F$18:$F$28,'ResumenGastos-Formulas'!$C$11)</f>
        <v>59.854306742458164</v>
      </c>
      <c r="F16" s="9">
        <f>F6/SUMIFS(INPC!$H$18:$H$28,INPC!$F$18:$F$28,'ResumenGastos-Formulas'!$F$11)</f>
        <v>67.78662369741366</v>
      </c>
      <c r="G16" s="21">
        <f>G6/SUMIFS(INPC!$H$18:$H$28,INPC!$F$18:$F$28,'ResumenGastos-Formulas'!$F$11)</f>
        <v>53.026399830774693</v>
      </c>
      <c r="H16" s="10">
        <f>H6/SUMIFS(INPC!$H$18:$H$28,INPC!$F$18:$F$28,'ResumenGastos-Formulas'!$F$11)</f>
        <v>68.853606992277619</v>
      </c>
      <c r="I16" s="9">
        <f>I6/SUMIFS(INPC!$H$18:$H$28,INPC!$F$18:$F$28,'ResumenGastos-Formulas'!$I$11)</f>
        <v>66.919741454673485</v>
      </c>
      <c r="J16" s="21">
        <f>J6/SUMIFS(INPC!$H$18:$H$28,INPC!$F$18:$F$28,'ResumenGastos-Formulas'!$I$11)</f>
        <v>49.019575802028861</v>
      </c>
      <c r="K16" s="10">
        <f>K6/SUMIFS(INPC!$H$18:$H$28,INPC!$F$18:$F$28,'ResumenGastos-Formulas'!$I$11)</f>
        <v>68.29403909967381</v>
      </c>
      <c r="L16" s="9">
        <f>L6/SUMIFS(INPC!$H$18:$H$28,INPC!$F$18:$F$28,'ResumenGastos-Formulas'!$L$11)</f>
        <v>76.683371319489439</v>
      </c>
      <c r="M16" s="21">
        <f>M6/SUMIFS(INPC!$H$18:$H$28,INPC!$F$18:$F$28,'ResumenGastos-Formulas'!$L$11)</f>
        <v>55.919028761963965</v>
      </c>
      <c r="N16" s="10">
        <f>N6/SUMIFS(INPC!$H$18:$H$28,INPC!$F$18:$F$28,'ResumenGastos-Formulas'!$L$11)</f>
        <v>77.431920074015054</v>
      </c>
    </row>
    <row r="17" spans="1:14" x14ac:dyDescent="0.25">
      <c r="A17" t="s">
        <v>17</v>
      </c>
      <c r="B17" s="8" t="s">
        <v>193</v>
      </c>
      <c r="C17" s="21">
        <f>C7/SUMIFS(INPC!$H$18:$H$28,INPC!$F$18:$F$28,'ResumenGastos-Formulas'!$C$11)</f>
        <v>1.2648431288580704</v>
      </c>
      <c r="D17" s="21">
        <f>D7/SUMIFS(INPC!$H$18:$H$28,INPC!$F$18:$F$28,'ResumenGastos-Formulas'!$C$11)</f>
        <v>2.0101861484005408</v>
      </c>
      <c r="E17" s="10">
        <f>E7/SUMIFS(INPC!$H$18:$H$28,INPC!$F$18:$F$28,'ResumenGastos-Formulas'!$C$11)</f>
        <v>1.2071073866847319</v>
      </c>
      <c r="F17" s="9">
        <f>F7/SUMIFS(INPC!$H$18:$H$28,INPC!$F$18:$F$28,'ResumenGastos-Formulas'!$F$11)</f>
        <v>1.7670104892941445</v>
      </c>
      <c r="G17" s="21">
        <f>G7/SUMIFS(INPC!$H$18:$H$28,INPC!$F$18:$F$28,'ResumenGastos-Formulas'!$F$11)</f>
        <v>2.7454393338425374</v>
      </c>
      <c r="H17" s="10">
        <f>H7/SUMIFS(INPC!$H$18:$H$28,INPC!$F$18:$F$28,'ResumenGastos-Formulas'!$F$11)</f>
        <v>1.6962822234657058</v>
      </c>
      <c r="I17" s="9">
        <f>I7/SUMIFS(INPC!$H$18:$H$28,INPC!$F$18:$F$28,'ResumenGastos-Formulas'!$I$11)</f>
        <v>1.8282482274796983</v>
      </c>
      <c r="J17" s="21">
        <f>J7/SUMIFS(INPC!$H$18:$H$28,INPC!$F$18:$F$28,'ResumenGastos-Formulas'!$I$11)</f>
        <v>1.6424438186898183</v>
      </c>
      <c r="K17" s="10">
        <f>K7/SUMIFS(INPC!$H$18:$H$28,INPC!$F$18:$F$28,'ResumenGastos-Formulas'!$I$11)</f>
        <v>1.8425135744197998</v>
      </c>
      <c r="L17" s="9">
        <f>L7/SUMIFS(INPC!$H$18:$H$28,INPC!$F$18:$F$28,'ResumenGastos-Formulas'!$L$11)</f>
        <v>2.4478812029807457</v>
      </c>
      <c r="M17" s="21">
        <f>M7/SUMIFS(INPC!$H$18:$H$28,INPC!$F$18:$F$28,'ResumenGastos-Formulas'!$L$11)</f>
        <v>3.5232062238598418</v>
      </c>
      <c r="N17" s="10">
        <f>N7/SUMIFS(INPC!$H$18:$H$28,INPC!$F$18:$F$28,'ResumenGastos-Formulas'!$L$11)</f>
        <v>2.4091160035598898</v>
      </c>
    </row>
    <row r="18" spans="1:14" x14ac:dyDescent="0.25">
      <c r="A18" t="s">
        <v>18</v>
      </c>
      <c r="B18" s="8" t="s">
        <v>194</v>
      </c>
      <c r="C18" s="21">
        <f>C8/SUMIFS(INPC!$H$18:$H$28,INPC!$F$18:$F$28,'ResumenGastos-Formulas'!$C$11)</f>
        <v>137.29211938992037</v>
      </c>
      <c r="D18" s="21">
        <f>D8/SUMIFS(INPC!$H$18:$H$28,INPC!$F$18:$F$28,'ResumenGastos-Formulas'!$C$11)</f>
        <v>28.86195837468474</v>
      </c>
      <c r="E18" s="10">
        <f>E8/SUMIFS(INPC!$H$18:$H$28,INPC!$F$18:$F$28,'ResumenGastos-Formulas'!$C$11)</f>
        <v>145.6913264212111</v>
      </c>
      <c r="F18" s="9">
        <f>F8/SUMIFS(INPC!$H$18:$H$28,INPC!$F$18:$F$28,'ResumenGastos-Formulas'!$F$11)</f>
        <v>147.36996965458417</v>
      </c>
      <c r="G18" s="21">
        <f>G8/SUMIFS(INPC!$H$18:$H$28,INPC!$F$18:$F$28,'ResumenGastos-Formulas'!$F$11)</f>
        <v>21.522615411464486</v>
      </c>
      <c r="H18" s="10">
        <f>H8/SUMIFS(INPC!$H$18:$H$28,INPC!$F$18:$F$28,'ResumenGastos-Formulas'!$F$11)</f>
        <v>156.46716931281028</v>
      </c>
      <c r="I18" s="9">
        <f>I8/SUMIFS(INPC!$H$18:$H$28,INPC!$F$18:$F$28,'ResumenGastos-Formulas'!$I$11)</f>
        <v>146.66982485527387</v>
      </c>
      <c r="J18" s="21">
        <f>J8/SUMIFS(INPC!$H$18:$H$28,INPC!$F$18:$F$28,'ResumenGastos-Formulas'!$I$11)</f>
        <v>26.213264086970586</v>
      </c>
      <c r="K18" s="10">
        <f>K8/SUMIFS(INPC!$H$18:$H$28,INPC!$F$18:$F$28,'ResumenGastos-Formulas'!$I$11)</f>
        <v>155.91798662261527</v>
      </c>
      <c r="L18" s="9">
        <f>L8/SUMIFS(INPC!$H$18:$H$28,INPC!$F$18:$F$28,'ResumenGastos-Formulas'!$L$11)</f>
        <v>153.74262948807697</v>
      </c>
      <c r="M18" s="21">
        <f>M8/SUMIFS(INPC!$H$18:$H$28,INPC!$F$18:$F$28,'ResumenGastos-Formulas'!$L$11)</f>
        <v>11.824921604462766</v>
      </c>
      <c r="N18" s="10">
        <f>N8/SUMIFS(INPC!$H$18:$H$28,INPC!$F$18:$F$28,'ResumenGastos-Formulas'!$L$11)</f>
        <v>158.85872732140081</v>
      </c>
    </row>
    <row r="19" spans="1:14" x14ac:dyDescent="0.25">
      <c r="A19" t="s">
        <v>19</v>
      </c>
      <c r="B19" s="8" t="s">
        <v>195</v>
      </c>
      <c r="C19" s="21">
        <f>C9/SUMIFS(INPC!$H$18:$H$28,INPC!$F$18:$F$28,'ResumenGastos-Formulas'!$C$11)</f>
        <v>1279.8589669736016</v>
      </c>
      <c r="D19" s="21">
        <f>D9/SUMIFS(INPC!$H$18:$H$28,INPC!$F$18:$F$28,'ResumenGastos-Formulas'!$C$11)</f>
        <v>461.69815924028842</v>
      </c>
      <c r="E19" s="10">
        <f>E9/SUMIFS(INPC!$H$18:$H$28,INPC!$F$18:$F$28,'ResumenGastos-Formulas'!$C$11)</f>
        <v>1343.2411681889516</v>
      </c>
      <c r="F19" s="9">
        <f>F9/SUMIFS(INPC!$H$18:$H$28,INPC!$F$18:$F$28,'ResumenGastos-Formulas'!$F$11)</f>
        <v>1299.318958122002</v>
      </c>
      <c r="G19" s="21">
        <f>G9/SUMIFS(INPC!$H$18:$H$28,INPC!$F$18:$F$28,'ResumenGastos-Formulas'!$F$11)</f>
        <v>494.07123860649489</v>
      </c>
      <c r="H19" s="10">
        <f>H9/SUMIFS(INPC!$H$18:$H$28,INPC!$F$18:$F$28,'ResumenGastos-Formulas'!$F$11)</f>
        <v>1357.5299815474023</v>
      </c>
      <c r="I19" s="9">
        <f>I9/SUMIFS(INPC!$H$18:$H$28,INPC!$F$18:$F$28,'ResumenGastos-Formulas'!$I$11)</f>
        <v>1354.3622255625951</v>
      </c>
      <c r="J19" s="21">
        <f>J9/SUMIFS(INPC!$H$18:$H$28,INPC!$F$18:$F$28,'ResumenGastos-Formulas'!$I$11)</f>
        <v>511.10626759078531</v>
      </c>
      <c r="K19" s="10">
        <f>K9/SUMIFS(INPC!$H$18:$H$28,INPC!$F$18:$F$28,'ResumenGastos-Formulas'!$I$11)</f>
        <v>1419.1035651050756</v>
      </c>
      <c r="L19" s="9">
        <f>L9/SUMIFS(INPC!$H$18:$H$28,INPC!$F$18:$F$28,'ResumenGastos-Formulas'!$L$11)</f>
        <v>1434.0154713796408</v>
      </c>
      <c r="M19" s="21">
        <f>M9/SUMIFS(INPC!$H$18:$H$28,INPC!$F$18:$F$28,'ResumenGastos-Formulas'!$L$11)</f>
        <v>490.05775221617534</v>
      </c>
      <c r="N19" s="10">
        <f>N9/SUMIFS(INPC!$H$18:$H$28,INPC!$F$18:$F$28,'ResumenGastos-Formulas'!$L$11)</f>
        <v>1468.0448252888009</v>
      </c>
    </row>
    <row r="20" spans="1:14" s="22" customFormat="1" x14ac:dyDescent="0.25"/>
    <row r="21" spans="1:14" s="22" customFormat="1" x14ac:dyDescent="0.25"/>
  </sheetData>
  <mergeCells count="10">
    <mergeCell ref="C1:E1"/>
    <mergeCell ref="F1:H1"/>
    <mergeCell ref="I1:K1"/>
    <mergeCell ref="L1:N1"/>
    <mergeCell ref="A2:B2"/>
    <mergeCell ref="C11:E11"/>
    <mergeCell ref="F11:H11"/>
    <mergeCell ref="I11:K11"/>
    <mergeCell ref="L11:N11"/>
    <mergeCell ref="A12:B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6.5703125" style="2" bestFit="1" customWidth="1"/>
    <col min="2" max="2" width="12.28515625" style="2" bestFit="1" customWidth="1"/>
    <col min="3" max="3" width="13.42578125" style="2" bestFit="1" customWidth="1"/>
    <col min="4" max="4" width="13.140625" style="2" bestFit="1" customWidth="1"/>
    <col min="5" max="16384" width="9.140625" style="2"/>
  </cols>
  <sheetData>
    <row r="1" spans="1:5" x14ac:dyDescent="0.25">
      <c r="A1" s="2" t="s">
        <v>13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2" t="s">
        <v>198</v>
      </c>
      <c r="B2" s="29">
        <v>108976136</v>
      </c>
      <c r="C2" s="29">
        <v>0</v>
      </c>
      <c r="D2" s="29">
        <v>0</v>
      </c>
      <c r="E2" s="29">
        <v>2024</v>
      </c>
    </row>
    <row r="3" spans="1:5" x14ac:dyDescent="0.25">
      <c r="A3" s="2" t="s">
        <v>199</v>
      </c>
      <c r="B3" s="29">
        <v>9809545</v>
      </c>
      <c r="C3" s="29">
        <v>0</v>
      </c>
      <c r="D3" s="29">
        <v>0</v>
      </c>
      <c r="E3" s="29">
        <v>2024</v>
      </c>
    </row>
    <row r="4" spans="1:5" x14ac:dyDescent="0.25">
      <c r="A4" s="2" t="s">
        <v>200</v>
      </c>
      <c r="B4" s="29">
        <v>3076951</v>
      </c>
      <c r="C4" s="29">
        <v>0</v>
      </c>
      <c r="D4" s="29">
        <v>0</v>
      </c>
      <c r="E4" s="29">
        <v>2024</v>
      </c>
    </row>
    <row r="5" spans="1:5" x14ac:dyDescent="0.25">
      <c r="A5" s="2" t="s">
        <v>201</v>
      </c>
      <c r="B5" s="29">
        <v>1927109</v>
      </c>
      <c r="C5" s="29">
        <v>0</v>
      </c>
      <c r="D5" s="29">
        <v>0</v>
      </c>
      <c r="E5" s="29">
        <v>2024</v>
      </c>
    </row>
    <row r="6" spans="1:5" x14ac:dyDescent="0.25">
      <c r="A6" s="2" t="s">
        <v>202</v>
      </c>
      <c r="B6" s="29">
        <v>300569</v>
      </c>
      <c r="C6" s="29">
        <v>0</v>
      </c>
      <c r="D6" s="29">
        <v>0</v>
      </c>
      <c r="E6" s="29">
        <v>2024</v>
      </c>
    </row>
    <row r="7" spans="1:5" x14ac:dyDescent="0.25">
      <c r="A7" s="2" t="s">
        <v>4</v>
      </c>
      <c r="B7" s="29">
        <v>90466</v>
      </c>
      <c r="C7" s="29">
        <v>0</v>
      </c>
      <c r="D7" s="29">
        <v>2170</v>
      </c>
      <c r="E7" s="29">
        <v>2024</v>
      </c>
    </row>
    <row r="8" spans="1:5" x14ac:dyDescent="0.25">
      <c r="A8" s="2" t="s">
        <v>203</v>
      </c>
      <c r="B8" s="29">
        <v>1514173</v>
      </c>
      <c r="C8" s="29">
        <v>0</v>
      </c>
      <c r="D8" s="29">
        <v>0</v>
      </c>
      <c r="E8" s="29">
        <v>2024</v>
      </c>
    </row>
    <row r="9" spans="1:5" x14ac:dyDescent="0.25">
      <c r="A9" s="2" t="s">
        <v>8</v>
      </c>
      <c r="B9" s="29">
        <v>0</v>
      </c>
      <c r="C9" s="29">
        <v>4531269</v>
      </c>
      <c r="D9" s="29">
        <v>0</v>
      </c>
      <c r="E9" s="29">
        <v>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5" sqref="G5"/>
    </sheetView>
  </sheetViews>
  <sheetFormatPr baseColWidth="10" defaultColWidth="9.140625" defaultRowHeight="15" x14ac:dyDescent="0.25"/>
  <cols>
    <col min="1" max="16384" width="9.140625" style="2"/>
  </cols>
  <sheetData>
    <row r="1" spans="1:5" x14ac:dyDescent="0.25">
      <c r="A1" s="2" t="s">
        <v>13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2" t="s">
        <v>198</v>
      </c>
      <c r="B2" s="29">
        <v>108976136</v>
      </c>
      <c r="C2" s="29">
        <v>0</v>
      </c>
      <c r="D2" s="29">
        <v>0</v>
      </c>
      <c r="E2" s="29">
        <v>2024</v>
      </c>
    </row>
    <row r="3" spans="1:5" x14ac:dyDescent="0.25">
      <c r="A3" s="2" t="s">
        <v>199</v>
      </c>
      <c r="B3" s="29">
        <v>9809545</v>
      </c>
      <c r="C3" s="29">
        <v>0</v>
      </c>
      <c r="D3" s="29">
        <v>0</v>
      </c>
      <c r="E3" s="29">
        <v>2024</v>
      </c>
    </row>
    <row r="4" spans="1:5" x14ac:dyDescent="0.25">
      <c r="A4" s="2" t="s">
        <v>200</v>
      </c>
      <c r="B4" s="29">
        <v>3076951</v>
      </c>
      <c r="C4" s="29">
        <v>0</v>
      </c>
      <c r="D4" s="29">
        <v>0</v>
      </c>
      <c r="E4" s="29">
        <v>2024</v>
      </c>
    </row>
    <row r="5" spans="1:5" x14ac:dyDescent="0.25">
      <c r="A5" s="2" t="s">
        <v>201</v>
      </c>
      <c r="B5" s="29">
        <v>1927109</v>
      </c>
      <c r="C5" s="29">
        <v>0</v>
      </c>
      <c r="D5" s="29">
        <v>0</v>
      </c>
      <c r="E5" s="29">
        <v>2024</v>
      </c>
    </row>
    <row r="6" spans="1:5" x14ac:dyDescent="0.25">
      <c r="A6" s="2" t="s">
        <v>202</v>
      </c>
      <c r="B6" s="29">
        <v>300569</v>
      </c>
      <c r="C6" s="29">
        <v>0</v>
      </c>
      <c r="D6" s="29">
        <v>0</v>
      </c>
      <c r="E6" s="29">
        <v>2024</v>
      </c>
    </row>
    <row r="7" spans="1:5" x14ac:dyDescent="0.25">
      <c r="A7" s="2" t="s">
        <v>4</v>
      </c>
      <c r="B7" s="29">
        <v>90466</v>
      </c>
      <c r="C7" s="29">
        <v>0</v>
      </c>
      <c r="D7" s="29">
        <v>2170</v>
      </c>
      <c r="E7" s="29">
        <v>2024</v>
      </c>
    </row>
    <row r="8" spans="1:5" x14ac:dyDescent="0.25">
      <c r="A8" s="2" t="s">
        <v>203</v>
      </c>
      <c r="B8" s="29">
        <v>1514173</v>
      </c>
      <c r="C8" s="29">
        <v>0</v>
      </c>
      <c r="D8" s="29">
        <v>0</v>
      </c>
      <c r="E8" s="29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5" sqref="G5"/>
    </sheetView>
  </sheetViews>
  <sheetFormatPr baseColWidth="10" defaultColWidth="9.140625" defaultRowHeight="15" x14ac:dyDescent="0.25"/>
  <cols>
    <col min="1" max="16384" width="9.140625" style="2"/>
  </cols>
  <sheetData>
    <row r="1" spans="1:5" x14ac:dyDescent="0.25">
      <c r="A1" s="2" t="s">
        <v>13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2" t="s">
        <v>8</v>
      </c>
      <c r="B2" s="29">
        <v>0</v>
      </c>
      <c r="C2" s="29">
        <v>4531269</v>
      </c>
      <c r="D2" s="29">
        <v>0</v>
      </c>
      <c r="E2" s="29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XFD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1</v>
      </c>
      <c r="B2" s="1">
        <v>89974059</v>
      </c>
      <c r="C2" s="1">
        <v>0</v>
      </c>
      <c r="D2" s="1">
        <v>0</v>
      </c>
      <c r="E2" s="1">
        <v>2018</v>
      </c>
    </row>
    <row r="3" spans="1:5" x14ac:dyDescent="0.25">
      <c r="A3" t="s">
        <v>2</v>
      </c>
      <c r="B3" s="1">
        <v>24722833</v>
      </c>
      <c r="C3" s="1">
        <v>0</v>
      </c>
      <c r="D3" s="1">
        <v>0</v>
      </c>
      <c r="E3" s="1">
        <v>2018</v>
      </c>
    </row>
    <row r="4" spans="1:5" x14ac:dyDescent="0.25">
      <c r="A4" t="s">
        <v>3</v>
      </c>
      <c r="B4" s="1">
        <v>0</v>
      </c>
      <c r="C4" s="1">
        <v>275844</v>
      </c>
      <c r="D4" s="1">
        <v>0</v>
      </c>
      <c r="E4" s="1">
        <v>2018</v>
      </c>
    </row>
    <row r="5" spans="1:5" x14ac:dyDescent="0.25">
      <c r="A5" t="s">
        <v>4</v>
      </c>
      <c r="B5" s="1">
        <v>0</v>
      </c>
      <c r="C5" s="1">
        <v>464030</v>
      </c>
      <c r="D5" s="1">
        <v>235484</v>
      </c>
      <c r="E5" s="1">
        <v>2018</v>
      </c>
    </row>
    <row r="6" spans="1:5" x14ac:dyDescent="0.25">
      <c r="A6" t="s">
        <v>5</v>
      </c>
      <c r="B6" s="1">
        <v>0</v>
      </c>
      <c r="C6" s="1">
        <v>848265</v>
      </c>
      <c r="D6" s="1">
        <v>0</v>
      </c>
      <c r="E6" s="1">
        <v>2018</v>
      </c>
    </row>
    <row r="7" spans="1:5" x14ac:dyDescent="0.25">
      <c r="A7" t="s">
        <v>6</v>
      </c>
      <c r="B7" s="1">
        <v>0</v>
      </c>
      <c r="C7" s="1">
        <v>2285986</v>
      </c>
      <c r="D7" s="1">
        <v>0</v>
      </c>
      <c r="E7" s="1">
        <v>2018</v>
      </c>
    </row>
    <row r="8" spans="1:5" x14ac:dyDescent="0.25">
      <c r="A8" t="s">
        <v>7</v>
      </c>
      <c r="B8" s="1">
        <v>0</v>
      </c>
      <c r="C8" s="1">
        <v>5265064</v>
      </c>
      <c r="D8" s="1">
        <v>0</v>
      </c>
      <c r="E8" s="1">
        <v>2018</v>
      </c>
    </row>
    <row r="9" spans="1:5" x14ac:dyDescent="0.25">
      <c r="A9" t="s">
        <v>1</v>
      </c>
      <c r="B9" s="1">
        <v>95302085</v>
      </c>
      <c r="C9" s="1">
        <v>0</v>
      </c>
      <c r="D9" s="1">
        <v>0</v>
      </c>
      <c r="E9" s="1">
        <v>2020</v>
      </c>
    </row>
    <row r="10" spans="1:5" x14ac:dyDescent="0.25">
      <c r="A10" t="s">
        <v>2</v>
      </c>
      <c r="B10" s="1">
        <v>22658976</v>
      </c>
      <c r="C10" s="1">
        <v>0</v>
      </c>
      <c r="D10" s="1">
        <v>0</v>
      </c>
      <c r="E10" s="1">
        <v>2020</v>
      </c>
    </row>
    <row r="11" spans="1:5" x14ac:dyDescent="0.25">
      <c r="A11" t="s">
        <v>3</v>
      </c>
      <c r="B11" s="1">
        <v>0</v>
      </c>
      <c r="C11" s="1">
        <v>196517</v>
      </c>
      <c r="D11" s="1">
        <v>0</v>
      </c>
      <c r="E11" s="1">
        <v>2020</v>
      </c>
    </row>
    <row r="12" spans="1:5" x14ac:dyDescent="0.25">
      <c r="A12" t="s">
        <v>4</v>
      </c>
      <c r="B12" s="1">
        <v>0</v>
      </c>
      <c r="C12" s="1">
        <v>530296</v>
      </c>
      <c r="D12" s="1">
        <v>254065</v>
      </c>
      <c r="E12" s="1">
        <v>2020</v>
      </c>
    </row>
    <row r="13" spans="1:5" x14ac:dyDescent="0.25">
      <c r="A13" t="s">
        <v>5</v>
      </c>
      <c r="B13" s="1">
        <v>0</v>
      </c>
      <c r="C13" s="1">
        <v>728977</v>
      </c>
      <c r="D13" s="1">
        <v>0</v>
      </c>
      <c r="E13" s="1">
        <v>2020</v>
      </c>
    </row>
    <row r="14" spans="1:5" x14ac:dyDescent="0.25">
      <c r="A14" t="s">
        <v>6</v>
      </c>
      <c r="B14" s="1">
        <v>0</v>
      </c>
      <c r="C14" s="1">
        <v>2388710</v>
      </c>
      <c r="D14" s="1">
        <v>0</v>
      </c>
      <c r="E14" s="1">
        <v>2020</v>
      </c>
    </row>
    <row r="15" spans="1:5" x14ac:dyDescent="0.25">
      <c r="A15" t="s">
        <v>7</v>
      </c>
      <c r="B15" s="1">
        <v>0</v>
      </c>
      <c r="C15" s="1">
        <v>4955295</v>
      </c>
      <c r="D15" s="1">
        <v>0</v>
      </c>
      <c r="E15" s="1">
        <v>2020</v>
      </c>
    </row>
    <row r="16" spans="1:5" x14ac:dyDescent="0.25">
      <c r="A16" t="s">
        <v>1</v>
      </c>
      <c r="B16" s="1">
        <v>97268813</v>
      </c>
      <c r="C16" s="1">
        <v>0</v>
      </c>
      <c r="D16" s="1">
        <v>0</v>
      </c>
      <c r="E16" s="1">
        <v>2022</v>
      </c>
    </row>
    <row r="17" spans="1:5" x14ac:dyDescent="0.25">
      <c r="A17" t="s">
        <v>2</v>
      </c>
      <c r="B17" s="1">
        <v>22023542</v>
      </c>
      <c r="C17" s="1">
        <v>0</v>
      </c>
      <c r="D17" s="1">
        <v>0</v>
      </c>
      <c r="E17" s="1">
        <v>2022</v>
      </c>
    </row>
    <row r="18" spans="1:5" x14ac:dyDescent="0.25">
      <c r="A18" t="s">
        <v>3</v>
      </c>
      <c r="B18" s="1">
        <v>0</v>
      </c>
      <c r="C18" s="1">
        <v>263385</v>
      </c>
      <c r="D18" s="1">
        <v>0</v>
      </c>
      <c r="E18" s="1">
        <v>2022</v>
      </c>
    </row>
    <row r="19" spans="1:5" x14ac:dyDescent="0.25">
      <c r="A19" t="s">
        <v>4</v>
      </c>
      <c r="B19" s="1">
        <v>0</v>
      </c>
      <c r="C19" s="1">
        <v>617483</v>
      </c>
      <c r="D19" s="1">
        <v>407352</v>
      </c>
      <c r="E19" s="1">
        <v>2022</v>
      </c>
    </row>
    <row r="20" spans="1:5" x14ac:dyDescent="0.25">
      <c r="A20" t="s">
        <v>5</v>
      </c>
      <c r="B20" s="1">
        <v>0</v>
      </c>
      <c r="C20" s="1">
        <v>694383</v>
      </c>
      <c r="D20" s="1">
        <v>0</v>
      </c>
      <c r="E20" s="1">
        <v>2022</v>
      </c>
    </row>
    <row r="21" spans="1:5" x14ac:dyDescent="0.25">
      <c r="A21" t="s">
        <v>6</v>
      </c>
      <c r="B21" s="1">
        <v>0</v>
      </c>
      <c r="C21" s="1">
        <v>2341606</v>
      </c>
      <c r="D21" s="1">
        <v>0</v>
      </c>
      <c r="E21" s="1">
        <v>2022</v>
      </c>
    </row>
    <row r="22" spans="1:5" x14ac:dyDescent="0.25">
      <c r="A22" t="s">
        <v>7</v>
      </c>
      <c r="B22" s="1">
        <v>0</v>
      </c>
      <c r="C22" s="1">
        <v>5680496</v>
      </c>
      <c r="D22" s="1">
        <v>0</v>
      </c>
      <c r="E22" s="1"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XFD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3</v>
      </c>
      <c r="B2" s="1">
        <v>0</v>
      </c>
      <c r="C2" s="1">
        <v>275844</v>
      </c>
      <c r="D2" s="1">
        <v>0</v>
      </c>
      <c r="E2" s="1">
        <v>2018</v>
      </c>
    </row>
    <row r="3" spans="1:5" x14ac:dyDescent="0.25">
      <c r="A3" t="s">
        <v>4</v>
      </c>
      <c r="B3" s="1">
        <v>0</v>
      </c>
      <c r="C3" s="1">
        <v>228546</v>
      </c>
      <c r="D3" s="1">
        <v>0</v>
      </c>
      <c r="E3" s="1">
        <v>2018</v>
      </c>
    </row>
    <row r="4" spans="1:5" x14ac:dyDescent="0.25">
      <c r="A4" t="s">
        <v>5</v>
      </c>
      <c r="B4" s="1">
        <v>0</v>
      </c>
      <c r="C4" s="1">
        <v>848265</v>
      </c>
      <c r="D4" s="1">
        <v>0</v>
      </c>
      <c r="E4" s="1">
        <v>2018</v>
      </c>
    </row>
    <row r="5" spans="1:5" x14ac:dyDescent="0.25">
      <c r="A5" t="s">
        <v>6</v>
      </c>
      <c r="B5" s="1">
        <v>0</v>
      </c>
      <c r="C5" s="1">
        <v>2285986</v>
      </c>
      <c r="D5" s="1">
        <v>0</v>
      </c>
      <c r="E5" s="1">
        <v>2018</v>
      </c>
    </row>
    <row r="6" spans="1:5" x14ac:dyDescent="0.25">
      <c r="A6" t="s">
        <v>7</v>
      </c>
      <c r="B6" s="1">
        <v>0</v>
      </c>
      <c r="C6" s="1">
        <v>5265064</v>
      </c>
      <c r="D6" s="1">
        <v>0</v>
      </c>
      <c r="E6" s="1">
        <v>2018</v>
      </c>
    </row>
    <row r="7" spans="1:5" x14ac:dyDescent="0.25">
      <c r="A7" t="s">
        <v>3</v>
      </c>
      <c r="B7" s="1">
        <v>0</v>
      </c>
      <c r="C7" s="1">
        <v>196517</v>
      </c>
      <c r="D7" s="1">
        <v>0</v>
      </c>
      <c r="E7" s="1">
        <v>2020</v>
      </c>
    </row>
    <row r="8" spans="1:5" x14ac:dyDescent="0.25">
      <c r="A8" t="s">
        <v>4</v>
      </c>
      <c r="B8" s="1">
        <v>0</v>
      </c>
      <c r="C8" s="1">
        <v>276231</v>
      </c>
      <c r="D8" s="1">
        <v>0</v>
      </c>
      <c r="E8" s="1">
        <v>2020</v>
      </c>
    </row>
    <row r="9" spans="1:5" x14ac:dyDescent="0.25">
      <c r="A9" t="s">
        <v>5</v>
      </c>
      <c r="B9" s="1">
        <v>0</v>
      </c>
      <c r="C9" s="1">
        <v>728977</v>
      </c>
      <c r="D9" s="1">
        <v>0</v>
      </c>
      <c r="E9" s="1">
        <v>2020</v>
      </c>
    </row>
    <row r="10" spans="1:5" x14ac:dyDescent="0.25">
      <c r="A10" t="s">
        <v>6</v>
      </c>
      <c r="B10" s="1">
        <v>0</v>
      </c>
      <c r="C10" s="1">
        <v>2388710</v>
      </c>
      <c r="D10" s="1">
        <v>0</v>
      </c>
      <c r="E10" s="1">
        <v>2020</v>
      </c>
    </row>
    <row r="11" spans="1:5" x14ac:dyDescent="0.25">
      <c r="A11" t="s">
        <v>7</v>
      </c>
      <c r="B11" s="1">
        <v>0</v>
      </c>
      <c r="C11" s="1">
        <v>4955295</v>
      </c>
      <c r="D11" s="1">
        <v>0</v>
      </c>
      <c r="E11" s="1">
        <v>2020</v>
      </c>
    </row>
    <row r="12" spans="1:5" x14ac:dyDescent="0.25">
      <c r="A12" t="s">
        <v>3</v>
      </c>
      <c r="B12" s="1">
        <v>0</v>
      </c>
      <c r="C12" s="1">
        <v>263385</v>
      </c>
      <c r="D12" s="1">
        <v>0</v>
      </c>
      <c r="E12" s="1">
        <v>2022</v>
      </c>
    </row>
    <row r="13" spans="1:5" x14ac:dyDescent="0.25">
      <c r="A13" t="s">
        <v>4</v>
      </c>
      <c r="B13" s="1">
        <v>0</v>
      </c>
      <c r="C13" s="1">
        <v>210131</v>
      </c>
      <c r="D13" s="1">
        <v>0</v>
      </c>
      <c r="E13" s="1">
        <v>2022</v>
      </c>
    </row>
    <row r="14" spans="1:5" x14ac:dyDescent="0.25">
      <c r="A14" t="s">
        <v>5</v>
      </c>
      <c r="B14" s="1">
        <v>0</v>
      </c>
      <c r="C14" s="1">
        <v>694383</v>
      </c>
      <c r="D14" s="1">
        <v>0</v>
      </c>
      <c r="E14" s="1">
        <v>2022</v>
      </c>
    </row>
    <row r="15" spans="1:5" x14ac:dyDescent="0.25">
      <c r="A15" t="s">
        <v>6</v>
      </c>
      <c r="B15" s="1">
        <v>0</v>
      </c>
      <c r="C15" s="1">
        <v>2341606</v>
      </c>
      <c r="D15" s="1">
        <v>0</v>
      </c>
      <c r="E15" s="1">
        <v>2022</v>
      </c>
    </row>
    <row r="16" spans="1:5" x14ac:dyDescent="0.25">
      <c r="A16" t="s">
        <v>7</v>
      </c>
      <c r="B16" s="1">
        <v>0</v>
      </c>
      <c r="C16" s="1">
        <v>5680496</v>
      </c>
      <c r="D16" s="1">
        <v>0</v>
      </c>
      <c r="E16" s="1">
        <v>2022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10" sqref="I10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1</v>
      </c>
      <c r="B2" s="1">
        <v>89974059</v>
      </c>
      <c r="C2" s="1">
        <v>0</v>
      </c>
      <c r="D2" s="1">
        <v>0</v>
      </c>
      <c r="E2" s="1">
        <v>2018</v>
      </c>
    </row>
    <row r="3" spans="1:5" x14ac:dyDescent="0.25">
      <c r="A3" t="s">
        <v>2</v>
      </c>
      <c r="B3" s="1">
        <v>24722833</v>
      </c>
      <c r="C3" s="1">
        <v>0</v>
      </c>
      <c r="D3" s="1">
        <v>0</v>
      </c>
      <c r="E3" s="1">
        <v>2018</v>
      </c>
    </row>
    <row r="4" spans="1:5" x14ac:dyDescent="0.25">
      <c r="A4" t="s">
        <v>4</v>
      </c>
      <c r="B4" s="1">
        <v>0</v>
      </c>
      <c r="C4" s="1">
        <v>235484</v>
      </c>
      <c r="D4" s="1">
        <v>235484</v>
      </c>
      <c r="E4" s="1">
        <v>2018</v>
      </c>
    </row>
    <row r="5" spans="1:5" x14ac:dyDescent="0.25">
      <c r="A5" t="s">
        <v>1</v>
      </c>
      <c r="B5" s="1">
        <v>95302085</v>
      </c>
      <c r="C5" s="1">
        <v>0</v>
      </c>
      <c r="D5" s="1">
        <v>0</v>
      </c>
      <c r="E5" s="1">
        <v>2020</v>
      </c>
    </row>
    <row r="6" spans="1:5" x14ac:dyDescent="0.25">
      <c r="A6" t="s">
        <v>2</v>
      </c>
      <c r="B6" s="1">
        <v>22658976</v>
      </c>
      <c r="C6" s="1">
        <v>0</v>
      </c>
      <c r="D6" s="1">
        <v>0</v>
      </c>
      <c r="E6" s="1">
        <v>2020</v>
      </c>
    </row>
    <row r="7" spans="1:5" x14ac:dyDescent="0.25">
      <c r="A7" t="s">
        <v>4</v>
      </c>
      <c r="B7" s="1">
        <v>0</v>
      </c>
      <c r="C7" s="1">
        <v>254065</v>
      </c>
      <c r="D7" s="1">
        <v>254065</v>
      </c>
      <c r="E7" s="1">
        <v>2020</v>
      </c>
    </row>
    <row r="8" spans="1:5" x14ac:dyDescent="0.25">
      <c r="A8" t="s">
        <v>1</v>
      </c>
      <c r="B8" s="1">
        <v>97268813</v>
      </c>
      <c r="C8" s="1">
        <v>0</v>
      </c>
      <c r="D8" s="1">
        <v>0</v>
      </c>
      <c r="E8" s="1">
        <v>2022</v>
      </c>
    </row>
    <row r="9" spans="1:5" x14ac:dyDescent="0.25">
      <c r="A9" t="s">
        <v>2</v>
      </c>
      <c r="B9" s="1">
        <v>22023542</v>
      </c>
      <c r="C9" s="1">
        <v>0</v>
      </c>
      <c r="D9" s="1">
        <v>0</v>
      </c>
      <c r="E9" s="1">
        <v>2022</v>
      </c>
    </row>
    <row r="10" spans="1:5" x14ac:dyDescent="0.25">
      <c r="A10" t="s">
        <v>4</v>
      </c>
      <c r="B10" s="1">
        <v>0</v>
      </c>
      <c r="C10" s="1">
        <v>407352</v>
      </c>
      <c r="D10" s="1">
        <v>407352</v>
      </c>
      <c r="E10" s="1">
        <v>2022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4" workbookViewId="0">
      <selection activeCell="B77" sqref="B77"/>
    </sheetView>
  </sheetViews>
  <sheetFormatPr baseColWidth="10" defaultColWidth="11.42578125" defaultRowHeight="15" x14ac:dyDescent="0.25"/>
  <cols>
    <col min="1" max="1" width="15.5703125" style="15" customWidth="1"/>
    <col min="2" max="2" width="58.5703125" style="15" customWidth="1"/>
    <col min="3" max="16384" width="11.42578125" style="15"/>
  </cols>
  <sheetData>
    <row r="1" spans="1:2" ht="15.75" x14ac:dyDescent="0.25">
      <c r="A1" s="14" t="s">
        <v>43</v>
      </c>
    </row>
    <row r="3" spans="1:2" x14ac:dyDescent="0.25">
      <c r="A3" s="16" t="s">
        <v>8</v>
      </c>
    </row>
    <row r="4" spans="1:2" x14ac:dyDescent="0.25">
      <c r="A4" s="17" t="s">
        <v>44</v>
      </c>
    </row>
    <row r="5" spans="1:2" x14ac:dyDescent="0.25">
      <c r="A5" s="18" t="s">
        <v>45</v>
      </c>
    </row>
    <row r="9" spans="1:2" ht="51" x14ac:dyDescent="0.25">
      <c r="A9" s="19" t="s">
        <v>46</v>
      </c>
      <c r="B9" s="19" t="s">
        <v>47</v>
      </c>
    </row>
    <row r="10" spans="1:2" ht="25.5" x14ac:dyDescent="0.25">
      <c r="A10" s="19" t="s">
        <v>48</v>
      </c>
      <c r="B10" s="19" t="s">
        <v>49</v>
      </c>
    </row>
    <row r="11" spans="1:2" x14ac:dyDescent="0.25">
      <c r="A11" s="19" t="s">
        <v>50</v>
      </c>
      <c r="B11" s="19" t="s">
        <v>51</v>
      </c>
    </row>
    <row r="12" spans="1:2" x14ac:dyDescent="0.25">
      <c r="A12" s="19" t="s">
        <v>52</v>
      </c>
      <c r="B12" s="19" t="s">
        <v>53</v>
      </c>
    </row>
    <row r="13" spans="1:2" x14ac:dyDescent="0.25">
      <c r="A13" s="19" t="s">
        <v>54</v>
      </c>
      <c r="B13" s="19" t="s">
        <v>55</v>
      </c>
    </row>
    <row r="14" spans="1:2" x14ac:dyDescent="0.25">
      <c r="A14" s="19" t="s">
        <v>56</v>
      </c>
      <c r="B14" s="19" t="s">
        <v>57</v>
      </c>
    </row>
    <row r="15" spans="1:2" ht="25.5" x14ac:dyDescent="0.25">
      <c r="A15" s="19" t="s">
        <v>58</v>
      </c>
      <c r="B15" s="19" t="s">
        <v>59</v>
      </c>
    </row>
    <row r="16" spans="1:2" ht="25.5" x14ac:dyDescent="0.25">
      <c r="A16" s="19" t="s">
        <v>60</v>
      </c>
      <c r="B16" s="19" t="s">
        <v>53</v>
      </c>
    </row>
    <row r="17" spans="1:8" x14ac:dyDescent="0.25">
      <c r="A17" s="19" t="s">
        <v>61</v>
      </c>
      <c r="B17" s="15">
        <v>865586</v>
      </c>
      <c r="G17" s="15" t="s">
        <v>62</v>
      </c>
      <c r="H17" s="15" t="s">
        <v>63</v>
      </c>
    </row>
    <row r="18" spans="1:8" x14ac:dyDescent="0.25">
      <c r="A18" s="19" t="s">
        <v>64</v>
      </c>
      <c r="B18" s="15">
        <v>87.110102770598999</v>
      </c>
      <c r="C18" s="15">
        <f>YEAR(A18)</f>
        <v>2015</v>
      </c>
      <c r="F18" s="15">
        <v>2015</v>
      </c>
      <c r="G18" s="15">
        <f>AVERAGEIFS(B:B,C:C,F18)</f>
        <v>87.654569084680588</v>
      </c>
      <c r="H18" s="15">
        <f>G18/$G$28</f>
        <v>0.62799638460868745</v>
      </c>
    </row>
    <row r="19" spans="1:8" x14ac:dyDescent="0.25">
      <c r="A19" s="19" t="s">
        <v>65</v>
      </c>
      <c r="B19" s="15">
        <v>87.275377126028999</v>
      </c>
      <c r="C19" s="15">
        <f t="shared" ref="C19:C82" si="0">YEAR(A19)</f>
        <v>2015</v>
      </c>
      <c r="F19" s="15">
        <v>2016</v>
      </c>
      <c r="G19" s="15">
        <f t="shared" ref="G19:G28" si="1">AVERAGEIFS(B:B,C:C,F19)</f>
        <v>90.127924855259835</v>
      </c>
      <c r="H19" s="15">
        <f t="shared" ref="H19:H28" si="2">G19/$G$28</f>
        <v>0.64571660727356917</v>
      </c>
    </row>
    <row r="20" spans="1:8" x14ac:dyDescent="0.25">
      <c r="A20" s="19" t="s">
        <v>66</v>
      </c>
      <c r="B20" s="15">
        <v>87.630716990203993</v>
      </c>
      <c r="C20" s="15">
        <f t="shared" si="0"/>
        <v>2015</v>
      </c>
      <c r="F20" s="15">
        <v>2017</v>
      </c>
      <c r="G20" s="15">
        <f t="shared" si="1"/>
        <v>95.572963619608501</v>
      </c>
      <c r="H20" s="15">
        <f t="shared" si="2"/>
        <v>0.68472729084400197</v>
      </c>
    </row>
    <row r="21" spans="1:8" x14ac:dyDescent="0.25">
      <c r="A21" s="19" t="s">
        <v>67</v>
      </c>
      <c r="B21" s="15">
        <v>87.403840375022995</v>
      </c>
      <c r="C21" s="15">
        <f t="shared" si="0"/>
        <v>2015</v>
      </c>
      <c r="F21" s="15">
        <v>2018</v>
      </c>
      <c r="G21" s="15">
        <f t="shared" si="1"/>
        <v>100.25541853476784</v>
      </c>
      <c r="H21" s="15">
        <f t="shared" si="2"/>
        <v>0.71827448397403093</v>
      </c>
    </row>
    <row r="22" spans="1:8" x14ac:dyDescent="0.25">
      <c r="A22" s="19" t="s">
        <v>68</v>
      </c>
      <c r="B22" s="15">
        <v>86.967365827272999</v>
      </c>
      <c r="C22" s="15">
        <f t="shared" si="0"/>
        <v>2015</v>
      </c>
      <c r="F22" s="15">
        <v>2019</v>
      </c>
      <c r="G22" s="15">
        <f t="shared" si="1"/>
        <v>103.90066666666667</v>
      </c>
      <c r="H22" s="15">
        <f t="shared" si="2"/>
        <v>0.74439066561451672</v>
      </c>
    </row>
    <row r="23" spans="1:8" x14ac:dyDescent="0.25">
      <c r="A23" s="19" t="s">
        <v>69</v>
      </c>
      <c r="B23" s="15">
        <v>87.113107758880005</v>
      </c>
      <c r="C23" s="15">
        <f t="shared" si="0"/>
        <v>2015</v>
      </c>
      <c r="F23" s="15">
        <v>2020</v>
      </c>
      <c r="G23" s="15">
        <f t="shared" si="1"/>
        <v>107.42999999999999</v>
      </c>
      <c r="H23" s="15">
        <f t="shared" si="2"/>
        <v>0.76967638199595312</v>
      </c>
    </row>
    <row r="24" spans="1:8" x14ac:dyDescent="0.25">
      <c r="A24" s="19" t="s">
        <v>70</v>
      </c>
      <c r="B24" s="15">
        <v>87.240819760803006</v>
      </c>
      <c r="C24" s="15">
        <f t="shared" si="0"/>
        <v>2015</v>
      </c>
      <c r="F24" s="15">
        <v>2021</v>
      </c>
      <c r="G24" s="15">
        <f t="shared" si="1"/>
        <v>113.54191666666667</v>
      </c>
      <c r="H24" s="15">
        <f t="shared" si="2"/>
        <v>0.8134648759646842</v>
      </c>
    </row>
    <row r="25" spans="1:8" x14ac:dyDescent="0.25">
      <c r="A25" s="19" t="s">
        <v>71</v>
      </c>
      <c r="B25" s="15">
        <v>87.424875292986002</v>
      </c>
      <c r="C25" s="15">
        <f t="shared" si="0"/>
        <v>2015</v>
      </c>
      <c r="F25" s="15">
        <v>2022</v>
      </c>
      <c r="G25" s="15">
        <f t="shared" si="1"/>
        <v>122.50750000000001</v>
      </c>
      <c r="H25" s="15">
        <f t="shared" si="2"/>
        <v>0.87769830929320714</v>
      </c>
    </row>
    <row r="26" spans="1:8" x14ac:dyDescent="0.25">
      <c r="A26" s="19" t="s">
        <v>72</v>
      </c>
      <c r="B26" s="15">
        <v>87.752419015566005</v>
      </c>
      <c r="C26" s="15">
        <f t="shared" si="0"/>
        <v>2015</v>
      </c>
      <c r="F26" s="15">
        <v>2023</v>
      </c>
      <c r="G26" s="15">
        <f t="shared" si="1"/>
        <v>129.27966666666666</v>
      </c>
      <c r="H26" s="15">
        <f t="shared" si="2"/>
        <v>0.92621712841518034</v>
      </c>
    </row>
    <row r="27" spans="1:8" x14ac:dyDescent="0.25">
      <c r="A27" s="19" t="s">
        <v>73</v>
      </c>
      <c r="B27" s="15">
        <v>88.203918504718004</v>
      </c>
      <c r="C27" s="15">
        <f t="shared" si="0"/>
        <v>2015</v>
      </c>
      <c r="F27" s="15">
        <v>2024</v>
      </c>
      <c r="G27" s="15">
        <f t="shared" si="1"/>
        <v>135.38458333333332</v>
      </c>
      <c r="H27" s="15">
        <f t="shared" si="2"/>
        <v>0.96995547126528547</v>
      </c>
    </row>
    <row r="28" spans="1:8" x14ac:dyDescent="0.25">
      <c r="A28" s="19" t="s">
        <v>74</v>
      </c>
      <c r="B28" s="15">
        <v>88.685467876675006</v>
      </c>
      <c r="C28" s="15">
        <f t="shared" si="0"/>
        <v>2015</v>
      </c>
      <c r="F28" s="15">
        <v>2025</v>
      </c>
      <c r="G28" s="15">
        <f t="shared" si="1"/>
        <v>139.57814285714284</v>
      </c>
      <c r="H28" s="15">
        <f t="shared" si="2"/>
        <v>1</v>
      </c>
    </row>
    <row r="29" spans="1:8" x14ac:dyDescent="0.25">
      <c r="A29" s="19" t="s">
        <v>75</v>
      </c>
      <c r="B29" s="15">
        <v>89.046817717411002</v>
      </c>
      <c r="C29" s="15">
        <f t="shared" si="0"/>
        <v>2015</v>
      </c>
    </row>
    <row r="30" spans="1:8" x14ac:dyDescent="0.25">
      <c r="A30" s="19" t="s">
        <v>76</v>
      </c>
      <c r="B30" s="15">
        <v>89.386381393112998</v>
      </c>
      <c r="C30" s="15">
        <f t="shared" si="0"/>
        <v>2016</v>
      </c>
    </row>
    <row r="31" spans="1:8" x14ac:dyDescent="0.25">
      <c r="A31" s="19" t="s">
        <v>77</v>
      </c>
      <c r="B31" s="15">
        <v>89.777781116653998</v>
      </c>
      <c r="C31" s="15">
        <f t="shared" si="0"/>
        <v>2016</v>
      </c>
    </row>
    <row r="32" spans="1:8" x14ac:dyDescent="0.25">
      <c r="A32" s="19" t="s">
        <v>78</v>
      </c>
      <c r="B32" s="15">
        <v>89.910000600998004</v>
      </c>
      <c r="C32" s="15">
        <f t="shared" si="0"/>
        <v>2016</v>
      </c>
    </row>
    <row r="33" spans="1:3" x14ac:dyDescent="0.25">
      <c r="A33" s="19" t="s">
        <v>79</v>
      </c>
      <c r="B33" s="15">
        <v>89.625277961416003</v>
      </c>
      <c r="C33" s="15">
        <f t="shared" si="0"/>
        <v>2016</v>
      </c>
    </row>
    <row r="34" spans="1:3" x14ac:dyDescent="0.25">
      <c r="A34" s="19" t="s">
        <v>80</v>
      </c>
      <c r="B34" s="15">
        <v>89.225614520102994</v>
      </c>
      <c r="C34" s="15">
        <f t="shared" si="0"/>
        <v>2016</v>
      </c>
    </row>
    <row r="35" spans="1:3" x14ac:dyDescent="0.25">
      <c r="A35" s="19" t="s">
        <v>81</v>
      </c>
      <c r="B35" s="15">
        <v>89.324027886291006</v>
      </c>
      <c r="C35" s="15">
        <f t="shared" si="0"/>
        <v>2016</v>
      </c>
    </row>
    <row r="36" spans="1:3" x14ac:dyDescent="0.25">
      <c r="A36" s="19" t="s">
        <v>82</v>
      </c>
      <c r="B36" s="15">
        <v>89.556914478034003</v>
      </c>
      <c r="C36" s="15">
        <f t="shared" si="0"/>
        <v>2016</v>
      </c>
    </row>
    <row r="37" spans="1:3" x14ac:dyDescent="0.25">
      <c r="A37" s="19" t="s">
        <v>83</v>
      </c>
      <c r="B37" s="15">
        <v>89.809333493598999</v>
      </c>
      <c r="C37" s="15">
        <f t="shared" si="0"/>
        <v>2016</v>
      </c>
    </row>
    <row r="38" spans="1:3" x14ac:dyDescent="0.25">
      <c r="A38" s="19" t="s">
        <v>84</v>
      </c>
      <c r="B38" s="15">
        <v>90.357743854798997</v>
      </c>
      <c r="C38" s="15">
        <f t="shared" si="0"/>
        <v>2016</v>
      </c>
    </row>
    <row r="39" spans="1:3" x14ac:dyDescent="0.25">
      <c r="A39" s="19" t="s">
        <v>85</v>
      </c>
      <c r="B39" s="15">
        <v>90.906154215998995</v>
      </c>
      <c r="C39" s="15">
        <f t="shared" si="0"/>
        <v>2016</v>
      </c>
    </row>
    <row r="40" spans="1:3" x14ac:dyDescent="0.25">
      <c r="A40" s="19" t="s">
        <v>86</v>
      </c>
      <c r="B40" s="15">
        <v>91.616833944348002</v>
      </c>
      <c r="C40" s="15">
        <f t="shared" si="0"/>
        <v>2016</v>
      </c>
    </row>
    <row r="41" spans="1:3" x14ac:dyDescent="0.25">
      <c r="A41" s="19" t="s">
        <v>87</v>
      </c>
      <c r="B41" s="15">
        <v>92.039034797764003</v>
      </c>
      <c r="C41" s="15">
        <f t="shared" si="0"/>
        <v>2016</v>
      </c>
    </row>
    <row r="42" spans="1:3" x14ac:dyDescent="0.25">
      <c r="A42" s="19" t="s">
        <v>88</v>
      </c>
      <c r="B42" s="15">
        <v>93.603882444858002</v>
      </c>
      <c r="C42" s="15">
        <f t="shared" si="0"/>
        <v>2017</v>
      </c>
    </row>
    <row r="43" spans="1:3" x14ac:dyDescent="0.25">
      <c r="A43" s="19" t="s">
        <v>89</v>
      </c>
      <c r="B43" s="15">
        <v>94.144780335356998</v>
      </c>
      <c r="C43" s="15">
        <f t="shared" si="0"/>
        <v>2017</v>
      </c>
    </row>
    <row r="44" spans="1:3" x14ac:dyDescent="0.25">
      <c r="A44" s="19" t="s">
        <v>90</v>
      </c>
      <c r="B44" s="15">
        <v>94.722489332292</v>
      </c>
      <c r="C44" s="15">
        <f t="shared" si="0"/>
        <v>2017</v>
      </c>
    </row>
    <row r="45" spans="1:3" x14ac:dyDescent="0.25">
      <c r="A45" s="19" t="s">
        <v>91</v>
      </c>
      <c r="B45" s="15">
        <v>94.838932628162993</v>
      </c>
      <c r="C45" s="15">
        <f t="shared" si="0"/>
        <v>2017</v>
      </c>
    </row>
    <row r="46" spans="1:3" x14ac:dyDescent="0.25">
      <c r="A46" s="19" t="s">
        <v>92</v>
      </c>
      <c r="B46" s="15">
        <v>94.725494320571997</v>
      </c>
      <c r="C46" s="15">
        <f t="shared" si="0"/>
        <v>2017</v>
      </c>
    </row>
    <row r="47" spans="1:3" x14ac:dyDescent="0.25">
      <c r="A47" s="19" t="s">
        <v>93</v>
      </c>
      <c r="B47" s="15">
        <v>94.963639641805003</v>
      </c>
      <c r="C47" s="15">
        <f t="shared" si="0"/>
        <v>2017</v>
      </c>
    </row>
    <row r="48" spans="1:3" x14ac:dyDescent="0.25">
      <c r="A48" s="19" t="s">
        <v>94</v>
      </c>
      <c r="B48" s="15">
        <v>95.322735741331002</v>
      </c>
      <c r="C48" s="15">
        <f t="shared" si="0"/>
        <v>2017</v>
      </c>
    </row>
    <row r="49" spans="1:3" x14ac:dyDescent="0.25">
      <c r="A49" s="19" t="s">
        <v>95</v>
      </c>
      <c r="B49" s="15">
        <v>95.793767654305995</v>
      </c>
      <c r="C49" s="15">
        <f t="shared" si="0"/>
        <v>2017</v>
      </c>
    </row>
    <row r="50" spans="1:3" x14ac:dyDescent="0.25">
      <c r="A50" s="19" t="s">
        <v>96</v>
      </c>
      <c r="B50" s="15">
        <v>96.093515235290994</v>
      </c>
      <c r="C50" s="15">
        <f t="shared" si="0"/>
        <v>2017</v>
      </c>
    </row>
    <row r="51" spans="1:3" x14ac:dyDescent="0.25">
      <c r="A51" s="19" t="s">
        <v>97</v>
      </c>
      <c r="B51" s="15">
        <v>96.698269126750006</v>
      </c>
      <c r="C51" s="15">
        <f t="shared" si="0"/>
        <v>2017</v>
      </c>
    </row>
    <row r="52" spans="1:3" x14ac:dyDescent="0.25">
      <c r="A52" s="19" t="s">
        <v>98</v>
      </c>
      <c r="B52" s="15">
        <v>97.695173988820997</v>
      </c>
      <c r="C52" s="15">
        <f t="shared" si="0"/>
        <v>2017</v>
      </c>
    </row>
    <row r="53" spans="1:3" x14ac:dyDescent="0.25">
      <c r="A53" s="19" t="s">
        <v>99</v>
      </c>
      <c r="B53" s="15">
        <v>98.272882985755999</v>
      </c>
      <c r="C53" s="15">
        <f t="shared" si="0"/>
        <v>2017</v>
      </c>
    </row>
    <row r="54" spans="1:3" x14ac:dyDescent="0.25">
      <c r="A54" s="19" t="s">
        <v>100</v>
      </c>
      <c r="B54" s="15">
        <v>98.794999699501005</v>
      </c>
      <c r="C54" s="15">
        <f t="shared" si="0"/>
        <v>2018</v>
      </c>
    </row>
    <row r="55" spans="1:3" x14ac:dyDescent="0.25">
      <c r="A55" s="19" t="s">
        <v>101</v>
      </c>
      <c r="B55" s="15">
        <v>99.171374481640001</v>
      </c>
      <c r="C55" s="15">
        <f t="shared" si="0"/>
        <v>2018</v>
      </c>
    </row>
    <row r="56" spans="1:3" x14ac:dyDescent="0.25">
      <c r="A56" s="19" t="s">
        <v>102</v>
      </c>
      <c r="B56" s="15">
        <v>99.492156980588007</v>
      </c>
      <c r="C56" s="15">
        <f t="shared" si="0"/>
        <v>2018</v>
      </c>
    </row>
    <row r="57" spans="1:3" x14ac:dyDescent="0.25">
      <c r="A57" s="19" t="s">
        <v>103</v>
      </c>
      <c r="B57" s="15">
        <v>99.154847046097004</v>
      </c>
      <c r="C57" s="15">
        <f t="shared" si="0"/>
        <v>2018</v>
      </c>
    </row>
    <row r="58" spans="1:3" x14ac:dyDescent="0.25">
      <c r="A58" s="19" t="s">
        <v>104</v>
      </c>
      <c r="B58" s="15">
        <v>98.994080173086999</v>
      </c>
      <c r="C58" s="15">
        <f t="shared" si="0"/>
        <v>2018</v>
      </c>
    </row>
    <row r="59" spans="1:3" x14ac:dyDescent="0.25">
      <c r="A59" s="19" t="s">
        <v>105</v>
      </c>
      <c r="B59" s="15">
        <v>99.376464931786998</v>
      </c>
      <c r="C59" s="15">
        <f t="shared" si="0"/>
        <v>2018</v>
      </c>
    </row>
    <row r="60" spans="1:3" x14ac:dyDescent="0.25">
      <c r="A60" s="19" t="s">
        <v>106</v>
      </c>
      <c r="B60" s="15">
        <v>99.909099104513999</v>
      </c>
      <c r="C60" s="15">
        <f t="shared" si="0"/>
        <v>2018</v>
      </c>
    </row>
    <row r="61" spans="1:3" x14ac:dyDescent="0.25">
      <c r="A61" s="19" t="s">
        <v>107</v>
      </c>
      <c r="B61" s="15">
        <v>100.492</v>
      </c>
      <c r="C61" s="15">
        <f t="shared" si="0"/>
        <v>2018</v>
      </c>
    </row>
    <row r="62" spans="1:3" x14ac:dyDescent="0.25">
      <c r="A62" s="19" t="s">
        <v>108</v>
      </c>
      <c r="B62" s="15">
        <v>100.917</v>
      </c>
      <c r="C62" s="15">
        <f t="shared" si="0"/>
        <v>2018</v>
      </c>
    </row>
    <row r="63" spans="1:3" x14ac:dyDescent="0.25">
      <c r="A63" s="19" t="s">
        <v>109</v>
      </c>
      <c r="B63" s="15">
        <v>101.44</v>
      </c>
      <c r="C63" s="15">
        <f t="shared" si="0"/>
        <v>2018</v>
      </c>
    </row>
    <row r="64" spans="1:3" x14ac:dyDescent="0.25">
      <c r="A64" s="19" t="s">
        <v>110</v>
      </c>
      <c r="B64" s="15">
        <v>102.303</v>
      </c>
      <c r="C64" s="15">
        <f t="shared" si="0"/>
        <v>2018</v>
      </c>
    </row>
    <row r="65" spans="1:3" x14ac:dyDescent="0.25">
      <c r="A65" s="19" t="s">
        <v>111</v>
      </c>
      <c r="B65" s="15">
        <v>103.02</v>
      </c>
      <c r="C65" s="15">
        <f t="shared" si="0"/>
        <v>2018</v>
      </c>
    </row>
    <row r="66" spans="1:3" x14ac:dyDescent="0.25">
      <c r="A66" s="19" t="s">
        <v>112</v>
      </c>
      <c r="B66" s="15">
        <v>103.108</v>
      </c>
      <c r="C66" s="15">
        <f t="shared" si="0"/>
        <v>2019</v>
      </c>
    </row>
    <row r="67" spans="1:3" x14ac:dyDescent="0.25">
      <c r="A67" s="19" t="s">
        <v>113</v>
      </c>
      <c r="B67" s="15">
        <v>103.07899999999999</v>
      </c>
      <c r="C67" s="15">
        <f t="shared" si="0"/>
        <v>2019</v>
      </c>
    </row>
    <row r="68" spans="1:3" x14ac:dyDescent="0.25">
      <c r="A68" s="19" t="s">
        <v>114</v>
      </c>
      <c r="B68" s="15">
        <v>103.476</v>
      </c>
      <c r="C68" s="15">
        <f t="shared" si="0"/>
        <v>2019</v>
      </c>
    </row>
    <row r="69" spans="1:3" x14ac:dyDescent="0.25">
      <c r="A69" s="19" t="s">
        <v>115</v>
      </c>
      <c r="B69" s="15">
        <v>103.53100000000001</v>
      </c>
      <c r="C69" s="15">
        <f t="shared" si="0"/>
        <v>2019</v>
      </c>
    </row>
    <row r="70" spans="1:3" x14ac:dyDescent="0.25">
      <c r="A70" s="19" t="s">
        <v>116</v>
      </c>
      <c r="B70" s="15">
        <v>103.233</v>
      </c>
      <c r="C70" s="15">
        <f t="shared" si="0"/>
        <v>2019</v>
      </c>
    </row>
    <row r="71" spans="1:3" x14ac:dyDescent="0.25">
      <c r="A71" s="19" t="s">
        <v>117</v>
      </c>
      <c r="B71" s="15">
        <v>103.29900000000001</v>
      </c>
      <c r="C71" s="15">
        <f t="shared" si="0"/>
        <v>2019</v>
      </c>
    </row>
    <row r="72" spans="1:3" x14ac:dyDescent="0.25">
      <c r="A72" s="19" t="s">
        <v>118</v>
      </c>
      <c r="B72" s="15">
        <v>103.687</v>
      </c>
      <c r="C72" s="15">
        <f t="shared" si="0"/>
        <v>2019</v>
      </c>
    </row>
    <row r="73" spans="1:3" x14ac:dyDescent="0.25">
      <c r="A73" s="19" t="s">
        <v>119</v>
      </c>
      <c r="B73" s="15">
        <v>103.67</v>
      </c>
      <c r="C73" s="15">
        <f t="shared" si="0"/>
        <v>2019</v>
      </c>
    </row>
    <row r="74" spans="1:3" x14ac:dyDescent="0.25">
      <c r="A74" s="19" t="s">
        <v>120</v>
      </c>
      <c r="B74" s="15">
        <v>103.94199999999999</v>
      </c>
      <c r="C74" s="15">
        <f t="shared" si="0"/>
        <v>2019</v>
      </c>
    </row>
    <row r="75" spans="1:3" x14ac:dyDescent="0.25">
      <c r="A75" s="19" t="s">
        <v>121</v>
      </c>
      <c r="B75" s="15">
        <v>104.503</v>
      </c>
      <c r="C75" s="15">
        <f t="shared" si="0"/>
        <v>2019</v>
      </c>
    </row>
    <row r="76" spans="1:3" x14ac:dyDescent="0.25">
      <c r="A76" s="19" t="s">
        <v>122</v>
      </c>
      <c r="B76" s="15">
        <v>105.346</v>
      </c>
      <c r="C76" s="15">
        <f t="shared" si="0"/>
        <v>2019</v>
      </c>
    </row>
    <row r="77" spans="1:3" x14ac:dyDescent="0.25">
      <c r="A77" s="19" t="s">
        <v>123</v>
      </c>
      <c r="B77" s="15">
        <v>105.934</v>
      </c>
      <c r="C77" s="15">
        <f t="shared" si="0"/>
        <v>2019</v>
      </c>
    </row>
    <row r="78" spans="1:3" x14ac:dyDescent="0.25">
      <c r="A78" s="19" t="s">
        <v>124</v>
      </c>
      <c r="B78" s="15">
        <v>106.447</v>
      </c>
      <c r="C78" s="15">
        <f t="shared" si="0"/>
        <v>2020</v>
      </c>
    </row>
    <row r="79" spans="1:3" x14ac:dyDescent="0.25">
      <c r="A79" s="19" t="s">
        <v>125</v>
      </c>
      <c r="B79" s="15">
        <v>106.889</v>
      </c>
      <c r="C79" s="15">
        <f t="shared" si="0"/>
        <v>2020</v>
      </c>
    </row>
    <row r="80" spans="1:3" x14ac:dyDescent="0.25">
      <c r="A80" s="19" t="s">
        <v>126</v>
      </c>
      <c r="B80" s="15">
        <v>106.83799999999999</v>
      </c>
      <c r="C80" s="15">
        <f t="shared" si="0"/>
        <v>2020</v>
      </c>
    </row>
    <row r="81" spans="1:3" x14ac:dyDescent="0.25">
      <c r="A81" s="19" t="s">
        <v>127</v>
      </c>
      <c r="B81" s="15">
        <v>105.755</v>
      </c>
      <c r="C81" s="15">
        <f t="shared" si="0"/>
        <v>2020</v>
      </c>
    </row>
    <row r="82" spans="1:3" x14ac:dyDescent="0.25">
      <c r="A82" s="19" t="s">
        <v>128</v>
      </c>
      <c r="B82" s="15">
        <v>106.16200000000001</v>
      </c>
      <c r="C82" s="15">
        <f t="shared" si="0"/>
        <v>2020</v>
      </c>
    </row>
    <row r="83" spans="1:3" x14ac:dyDescent="0.25">
      <c r="A83" s="19" t="s">
        <v>129</v>
      </c>
      <c r="B83" s="15">
        <v>106.74299999999999</v>
      </c>
      <c r="C83" s="15">
        <f t="shared" ref="C83:C144" si="3">YEAR(A83)</f>
        <v>2020</v>
      </c>
    </row>
    <row r="84" spans="1:3" x14ac:dyDescent="0.25">
      <c r="A84" s="19" t="s">
        <v>130</v>
      </c>
      <c r="B84" s="15">
        <v>107.444</v>
      </c>
      <c r="C84" s="15">
        <f t="shared" si="3"/>
        <v>2020</v>
      </c>
    </row>
    <row r="85" spans="1:3" x14ac:dyDescent="0.25">
      <c r="A85" s="19" t="s">
        <v>131</v>
      </c>
      <c r="B85" s="15">
        <v>107.867</v>
      </c>
      <c r="C85" s="15">
        <f t="shared" si="3"/>
        <v>2020</v>
      </c>
    </row>
    <row r="86" spans="1:3" x14ac:dyDescent="0.25">
      <c r="A86" s="19" t="s">
        <v>132</v>
      </c>
      <c r="B86" s="15">
        <v>108.114</v>
      </c>
      <c r="C86" s="15">
        <f t="shared" si="3"/>
        <v>2020</v>
      </c>
    </row>
    <row r="87" spans="1:3" x14ac:dyDescent="0.25">
      <c r="A87" s="19" t="s">
        <v>133</v>
      </c>
      <c r="B87" s="15">
        <v>108.774</v>
      </c>
      <c r="C87" s="15">
        <f t="shared" si="3"/>
        <v>2020</v>
      </c>
    </row>
    <row r="88" spans="1:3" x14ac:dyDescent="0.25">
      <c r="A88" s="19" t="s">
        <v>134</v>
      </c>
      <c r="B88" s="15">
        <v>108.85599999999999</v>
      </c>
      <c r="C88" s="15">
        <f t="shared" si="3"/>
        <v>2020</v>
      </c>
    </row>
    <row r="89" spans="1:3" x14ac:dyDescent="0.25">
      <c r="A89" s="19" t="s">
        <v>135</v>
      </c>
      <c r="B89" s="15">
        <v>109.271</v>
      </c>
      <c r="C89" s="15">
        <f t="shared" si="3"/>
        <v>2020</v>
      </c>
    </row>
    <row r="90" spans="1:3" x14ac:dyDescent="0.25">
      <c r="A90" s="19" t="s">
        <v>136</v>
      </c>
      <c r="B90" s="15">
        <v>110.21</v>
      </c>
      <c r="C90" s="15">
        <f t="shared" si="3"/>
        <v>2021</v>
      </c>
    </row>
    <row r="91" spans="1:3" x14ac:dyDescent="0.25">
      <c r="A91" s="19" t="s">
        <v>137</v>
      </c>
      <c r="B91" s="15">
        <v>110.907</v>
      </c>
      <c r="C91" s="15">
        <f t="shared" si="3"/>
        <v>2021</v>
      </c>
    </row>
    <row r="92" spans="1:3" x14ac:dyDescent="0.25">
      <c r="A92" s="19" t="s">
        <v>138</v>
      </c>
      <c r="B92" s="15">
        <v>111.824</v>
      </c>
      <c r="C92" s="15">
        <f t="shared" si="3"/>
        <v>2021</v>
      </c>
    </row>
    <row r="93" spans="1:3" x14ac:dyDescent="0.25">
      <c r="A93" s="19" t="s">
        <v>139</v>
      </c>
      <c r="B93" s="15">
        <v>112.19</v>
      </c>
      <c r="C93" s="15">
        <f t="shared" si="3"/>
        <v>2021</v>
      </c>
    </row>
    <row r="94" spans="1:3" x14ac:dyDescent="0.25">
      <c r="A94" s="19" t="s">
        <v>140</v>
      </c>
      <c r="B94" s="15">
        <v>112.419</v>
      </c>
      <c r="C94" s="15">
        <f t="shared" si="3"/>
        <v>2021</v>
      </c>
    </row>
    <row r="95" spans="1:3" x14ac:dyDescent="0.25">
      <c r="A95" s="19" t="s">
        <v>141</v>
      </c>
      <c r="B95" s="15">
        <v>113.018</v>
      </c>
      <c r="C95" s="15">
        <f t="shared" si="3"/>
        <v>2021</v>
      </c>
    </row>
    <row r="96" spans="1:3" x14ac:dyDescent="0.25">
      <c r="A96" s="19" t="s">
        <v>142</v>
      </c>
      <c r="B96" s="15">
        <v>113.682</v>
      </c>
      <c r="C96" s="15">
        <f t="shared" si="3"/>
        <v>2021</v>
      </c>
    </row>
    <row r="97" spans="1:3" x14ac:dyDescent="0.25">
      <c r="A97" s="19" t="s">
        <v>143</v>
      </c>
      <c r="B97" s="15">
        <v>113.899</v>
      </c>
      <c r="C97" s="15">
        <f t="shared" si="3"/>
        <v>2021</v>
      </c>
    </row>
    <row r="98" spans="1:3" x14ac:dyDescent="0.25">
      <c r="A98" s="19" t="s">
        <v>144</v>
      </c>
      <c r="B98" s="15">
        <v>114.601</v>
      </c>
      <c r="C98" s="15">
        <f t="shared" si="3"/>
        <v>2021</v>
      </c>
    </row>
    <row r="99" spans="1:3" x14ac:dyDescent="0.25">
      <c r="A99" s="19" t="s">
        <v>145</v>
      </c>
      <c r="B99" s="15">
        <v>115.56100000000001</v>
      </c>
      <c r="C99" s="15">
        <f t="shared" si="3"/>
        <v>2021</v>
      </c>
    </row>
    <row r="100" spans="1:3" x14ac:dyDescent="0.25">
      <c r="A100" s="19" t="s">
        <v>146</v>
      </c>
      <c r="B100" s="15">
        <v>116.884</v>
      </c>
      <c r="C100" s="15">
        <f t="shared" si="3"/>
        <v>2021</v>
      </c>
    </row>
    <row r="101" spans="1:3" x14ac:dyDescent="0.25">
      <c r="A101" s="19" t="s">
        <v>147</v>
      </c>
      <c r="B101" s="15">
        <v>117.30800000000001</v>
      </c>
      <c r="C101" s="15">
        <f t="shared" si="3"/>
        <v>2021</v>
      </c>
    </row>
    <row r="102" spans="1:3" x14ac:dyDescent="0.25">
      <c r="A102" s="19" t="s">
        <v>148</v>
      </c>
      <c r="B102" s="15">
        <v>118.002</v>
      </c>
      <c r="C102" s="15">
        <f t="shared" si="3"/>
        <v>2022</v>
      </c>
    </row>
    <row r="103" spans="1:3" x14ac:dyDescent="0.25">
      <c r="A103" s="19" t="s">
        <v>149</v>
      </c>
      <c r="B103" s="15">
        <v>118.98099999999999</v>
      </c>
      <c r="C103" s="15">
        <f t="shared" si="3"/>
        <v>2022</v>
      </c>
    </row>
    <row r="104" spans="1:3" x14ac:dyDescent="0.25">
      <c r="A104" s="19" t="s">
        <v>150</v>
      </c>
      <c r="B104" s="15">
        <v>120.15900000000001</v>
      </c>
      <c r="C104" s="15">
        <f t="shared" si="3"/>
        <v>2022</v>
      </c>
    </row>
    <row r="105" spans="1:3" x14ac:dyDescent="0.25">
      <c r="A105" s="19" t="s">
        <v>151</v>
      </c>
      <c r="B105" s="15">
        <v>120.809</v>
      </c>
      <c r="C105" s="15">
        <f t="shared" si="3"/>
        <v>2022</v>
      </c>
    </row>
    <row r="106" spans="1:3" x14ac:dyDescent="0.25">
      <c r="A106" s="19" t="s">
        <v>152</v>
      </c>
      <c r="B106" s="15">
        <v>121.02200000000001</v>
      </c>
      <c r="C106" s="15">
        <f t="shared" si="3"/>
        <v>2022</v>
      </c>
    </row>
    <row r="107" spans="1:3" x14ac:dyDescent="0.25">
      <c r="A107" s="19" t="s">
        <v>153</v>
      </c>
      <c r="B107" s="15">
        <v>122.044</v>
      </c>
      <c r="C107" s="15">
        <f t="shared" si="3"/>
        <v>2022</v>
      </c>
    </row>
    <row r="108" spans="1:3" x14ac:dyDescent="0.25">
      <c r="A108" s="19" t="s">
        <v>154</v>
      </c>
      <c r="B108" s="15">
        <v>122.94799999999999</v>
      </c>
      <c r="C108" s="15">
        <f t="shared" si="3"/>
        <v>2022</v>
      </c>
    </row>
    <row r="109" spans="1:3" x14ac:dyDescent="0.25">
      <c r="A109" s="19" t="s">
        <v>155</v>
      </c>
      <c r="B109" s="15">
        <v>123.803</v>
      </c>
      <c r="C109" s="15">
        <f t="shared" si="3"/>
        <v>2022</v>
      </c>
    </row>
    <row r="110" spans="1:3" x14ac:dyDescent="0.25">
      <c r="A110" s="19" t="s">
        <v>156</v>
      </c>
      <c r="B110" s="15">
        <v>124.571</v>
      </c>
      <c r="C110" s="15">
        <f t="shared" si="3"/>
        <v>2022</v>
      </c>
    </row>
    <row r="111" spans="1:3" x14ac:dyDescent="0.25">
      <c r="A111" s="19" t="s">
        <v>157</v>
      </c>
      <c r="B111" s="15">
        <v>125.276</v>
      </c>
      <c r="C111" s="15">
        <f t="shared" si="3"/>
        <v>2022</v>
      </c>
    </row>
    <row r="112" spans="1:3" x14ac:dyDescent="0.25">
      <c r="A112" s="19" t="s">
        <v>158</v>
      </c>
      <c r="B112" s="15">
        <v>125.997</v>
      </c>
      <c r="C112" s="15">
        <f t="shared" si="3"/>
        <v>2022</v>
      </c>
    </row>
    <row r="113" spans="1:3" x14ac:dyDescent="0.25">
      <c r="A113" s="19" t="s">
        <v>159</v>
      </c>
      <c r="B113" s="15">
        <v>126.47799999999999</v>
      </c>
      <c r="C113" s="15">
        <f t="shared" si="3"/>
        <v>2022</v>
      </c>
    </row>
    <row r="114" spans="1:3" x14ac:dyDescent="0.25">
      <c r="A114" s="19" t="s">
        <v>160</v>
      </c>
      <c r="B114" s="15">
        <v>127.336</v>
      </c>
      <c r="C114" s="15">
        <f t="shared" si="3"/>
        <v>2023</v>
      </c>
    </row>
    <row r="115" spans="1:3" x14ac:dyDescent="0.25">
      <c r="A115" s="19" t="s">
        <v>161</v>
      </c>
      <c r="B115" s="15">
        <v>128.04599999999999</v>
      </c>
      <c r="C115" s="15">
        <f t="shared" si="3"/>
        <v>2023</v>
      </c>
    </row>
    <row r="116" spans="1:3" x14ac:dyDescent="0.25">
      <c r="A116" s="19" t="s">
        <v>162</v>
      </c>
      <c r="B116" s="15">
        <v>128.38900000000001</v>
      </c>
      <c r="C116" s="15">
        <f t="shared" si="3"/>
        <v>2023</v>
      </c>
    </row>
    <row r="117" spans="1:3" x14ac:dyDescent="0.25">
      <c r="A117" s="19" t="s">
        <v>163</v>
      </c>
      <c r="B117" s="15">
        <v>128.363</v>
      </c>
      <c r="C117" s="15">
        <f t="shared" si="3"/>
        <v>2023</v>
      </c>
    </row>
    <row r="118" spans="1:3" x14ac:dyDescent="0.25">
      <c r="A118" s="19" t="s">
        <v>164</v>
      </c>
      <c r="B118" s="15">
        <v>128.084</v>
      </c>
      <c r="C118" s="15">
        <f t="shared" si="3"/>
        <v>2023</v>
      </c>
    </row>
    <row r="119" spans="1:3" x14ac:dyDescent="0.25">
      <c r="A119" s="19" t="s">
        <v>165</v>
      </c>
      <c r="B119" s="15">
        <v>128.214</v>
      </c>
      <c r="C119" s="15">
        <f t="shared" si="3"/>
        <v>2023</v>
      </c>
    </row>
    <row r="120" spans="1:3" x14ac:dyDescent="0.25">
      <c r="A120" s="19" t="s">
        <v>166</v>
      </c>
      <c r="B120" s="15">
        <v>128.83199999999999</v>
      </c>
      <c r="C120" s="15">
        <f t="shared" si="3"/>
        <v>2023</v>
      </c>
    </row>
    <row r="121" spans="1:3" x14ac:dyDescent="0.25">
      <c r="A121" s="19" t="s">
        <v>167</v>
      </c>
      <c r="B121" s="15">
        <v>129.54499999999999</v>
      </c>
      <c r="C121" s="15">
        <f t="shared" si="3"/>
        <v>2023</v>
      </c>
    </row>
    <row r="122" spans="1:3" x14ac:dyDescent="0.25">
      <c r="A122" s="19" t="s">
        <v>168</v>
      </c>
      <c r="B122" s="15">
        <v>130.12</v>
      </c>
      <c r="C122" s="15">
        <f t="shared" si="3"/>
        <v>2023</v>
      </c>
    </row>
    <row r="123" spans="1:3" x14ac:dyDescent="0.25">
      <c r="A123" s="19" t="s">
        <v>169</v>
      </c>
      <c r="B123" s="15">
        <v>130.60900000000001</v>
      </c>
      <c r="C123" s="15">
        <f t="shared" si="3"/>
        <v>2023</v>
      </c>
    </row>
    <row r="124" spans="1:3" x14ac:dyDescent="0.25">
      <c r="A124" s="19" t="s">
        <v>170</v>
      </c>
      <c r="B124" s="15">
        <v>131.44499999999999</v>
      </c>
      <c r="C124" s="15">
        <f t="shared" si="3"/>
        <v>2023</v>
      </c>
    </row>
    <row r="125" spans="1:3" x14ac:dyDescent="0.25">
      <c r="A125" s="19" t="s">
        <v>171</v>
      </c>
      <c r="B125" s="15">
        <v>132.37299999999999</v>
      </c>
      <c r="C125" s="15">
        <f t="shared" si="3"/>
        <v>2023</v>
      </c>
    </row>
    <row r="126" spans="1:3" x14ac:dyDescent="0.25">
      <c r="A126" s="19" t="s">
        <v>172</v>
      </c>
      <c r="B126" s="15">
        <v>133.55500000000001</v>
      </c>
      <c r="C126" s="15">
        <f t="shared" si="3"/>
        <v>2024</v>
      </c>
    </row>
    <row r="127" spans="1:3" x14ac:dyDescent="0.25">
      <c r="A127" s="19" t="s">
        <v>173</v>
      </c>
      <c r="B127" s="15">
        <v>133.68100000000001</v>
      </c>
      <c r="C127" s="15">
        <f t="shared" si="3"/>
        <v>2024</v>
      </c>
    </row>
    <row r="128" spans="1:3" x14ac:dyDescent="0.25">
      <c r="A128" s="19" t="s">
        <v>174</v>
      </c>
      <c r="B128" s="15">
        <v>134.065</v>
      </c>
      <c r="C128" s="15">
        <f t="shared" si="3"/>
        <v>2024</v>
      </c>
    </row>
    <row r="129" spans="1:3" x14ac:dyDescent="0.25">
      <c r="A129" s="19" t="s">
        <v>175</v>
      </c>
      <c r="B129" s="15">
        <v>134.33600000000001</v>
      </c>
      <c r="C129" s="15">
        <f t="shared" si="3"/>
        <v>2024</v>
      </c>
    </row>
    <row r="130" spans="1:3" x14ac:dyDescent="0.25">
      <c r="A130" s="19" t="s">
        <v>176</v>
      </c>
      <c r="B130" s="15">
        <v>134.08699999999999</v>
      </c>
      <c r="C130" s="15">
        <f t="shared" si="3"/>
        <v>2024</v>
      </c>
    </row>
    <row r="131" spans="1:3" x14ac:dyDescent="0.25">
      <c r="A131" s="19" t="s">
        <v>177</v>
      </c>
      <c r="B131" s="15">
        <v>134.59399999999999</v>
      </c>
      <c r="C131" s="15">
        <f t="shared" si="3"/>
        <v>2024</v>
      </c>
    </row>
    <row r="132" spans="1:3" x14ac:dyDescent="0.25">
      <c r="A132" s="19" t="s">
        <v>178</v>
      </c>
      <c r="B132" s="15">
        <v>136.00299999999999</v>
      </c>
      <c r="C132" s="15">
        <f t="shared" si="3"/>
        <v>2024</v>
      </c>
    </row>
    <row r="133" spans="1:3" x14ac:dyDescent="0.25">
      <c r="A133" s="19" t="s">
        <v>179</v>
      </c>
      <c r="B133" s="15">
        <v>136.01300000000001</v>
      </c>
      <c r="C133" s="15">
        <f t="shared" si="3"/>
        <v>2024</v>
      </c>
    </row>
    <row r="134" spans="1:3" x14ac:dyDescent="0.25">
      <c r="A134" s="19" t="s">
        <v>180</v>
      </c>
      <c r="B134" s="15">
        <v>136.08000000000001</v>
      </c>
      <c r="C134" s="15">
        <f t="shared" si="3"/>
        <v>2024</v>
      </c>
    </row>
    <row r="135" spans="1:3" x14ac:dyDescent="0.25">
      <c r="A135" s="19" t="s">
        <v>181</v>
      </c>
      <c r="B135" s="15">
        <v>136.828</v>
      </c>
      <c r="C135" s="15">
        <f t="shared" si="3"/>
        <v>2024</v>
      </c>
    </row>
    <row r="136" spans="1:3" x14ac:dyDescent="0.25">
      <c r="A136" s="19" t="s">
        <v>182</v>
      </c>
      <c r="B136" s="15">
        <v>137.42400000000001</v>
      </c>
      <c r="C136" s="15">
        <f t="shared" si="3"/>
        <v>2024</v>
      </c>
    </row>
    <row r="137" spans="1:3" x14ac:dyDescent="0.25">
      <c r="A137" s="19" t="s">
        <v>183</v>
      </c>
      <c r="B137" s="15">
        <v>137.94900000000001</v>
      </c>
      <c r="C137" s="15">
        <f t="shared" si="3"/>
        <v>2024</v>
      </c>
    </row>
    <row r="138" spans="1:3" x14ac:dyDescent="0.25">
      <c r="A138" s="19" t="s">
        <v>184</v>
      </c>
      <c r="B138" s="15">
        <v>138.34299999999999</v>
      </c>
      <c r="C138" s="15">
        <f t="shared" si="3"/>
        <v>2025</v>
      </c>
    </row>
    <row r="139" spans="1:3" x14ac:dyDescent="0.25">
      <c r="A139" s="19" t="s">
        <v>185</v>
      </c>
      <c r="B139" s="15">
        <v>138.726</v>
      </c>
      <c r="C139" s="15">
        <f t="shared" si="3"/>
        <v>2025</v>
      </c>
    </row>
    <row r="140" spans="1:3" x14ac:dyDescent="0.25">
      <c r="A140" s="19" t="s">
        <v>186</v>
      </c>
      <c r="B140" s="15">
        <v>139.161</v>
      </c>
      <c r="C140" s="15">
        <f t="shared" si="3"/>
        <v>2025</v>
      </c>
    </row>
    <row r="141" spans="1:3" x14ac:dyDescent="0.25">
      <c r="A141" s="19" t="s">
        <v>187</v>
      </c>
      <c r="B141" s="15">
        <v>139.62</v>
      </c>
      <c r="C141" s="15">
        <f t="shared" si="3"/>
        <v>2025</v>
      </c>
    </row>
    <row r="142" spans="1:3" x14ac:dyDescent="0.25">
      <c r="A142" s="19" t="s">
        <v>188</v>
      </c>
      <c r="B142" s="15">
        <v>140.012</v>
      </c>
      <c r="C142" s="15">
        <f t="shared" si="3"/>
        <v>2025</v>
      </c>
    </row>
    <row r="143" spans="1:3" x14ac:dyDescent="0.25">
      <c r="A143" s="19" t="s">
        <v>189</v>
      </c>
      <c r="B143" s="15">
        <v>140.405</v>
      </c>
      <c r="C143" s="15">
        <f t="shared" si="3"/>
        <v>2025</v>
      </c>
    </row>
    <row r="144" spans="1:3" x14ac:dyDescent="0.25">
      <c r="A144" s="19" t="s">
        <v>190</v>
      </c>
      <c r="B144" s="15">
        <v>140.78</v>
      </c>
      <c r="C144" s="15">
        <f t="shared" si="3"/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ResumenProvision-Formulas</vt:lpstr>
      <vt:lpstr>ResumenGastos-Formulas</vt:lpstr>
      <vt:lpstr>AguaOrigenPers24</vt:lpstr>
      <vt:lpstr>AguaOrigennICPers24</vt:lpstr>
      <vt:lpstr>AguaOrigeICPers24</vt:lpstr>
      <vt:lpstr>AguaOrigenPers</vt:lpstr>
      <vt:lpstr>AguaOrigenICPers</vt:lpstr>
      <vt:lpstr>AguaOrigennICPers</vt:lpstr>
      <vt:lpstr>INPC</vt:lpstr>
      <vt:lpstr>Gastos</vt:lpstr>
      <vt:lpstr>GastosIC</vt:lpstr>
      <vt:lpstr>GastosnIC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Azael</dc:creator>
  <cp:lastModifiedBy>Usuario de Windows</cp:lastModifiedBy>
  <dcterms:created xsi:type="dcterms:W3CDTF">2025-08-15T22:49:09Z</dcterms:created>
  <dcterms:modified xsi:type="dcterms:W3CDTF">2025-09-03T23:36:59Z</dcterms:modified>
</cp:coreProperties>
</file>