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5\Datos\8-Agosto\ENIGH\Salud\"/>
    </mc:Choice>
  </mc:AlternateContent>
  <bookViews>
    <workbookView xWindow="0" yWindow="0" windowWidth="28800" windowHeight="11730" activeTab="1"/>
  </bookViews>
  <sheets>
    <sheet name="ResumenAtencionMedica" sheetId="18" r:id="rId1"/>
    <sheet name="ResumenGastos-Formulas" sheetId="16" r:id="rId2"/>
    <sheet name="AtencionPersonas" sheetId="1" r:id="rId3"/>
    <sheet name="AtencionPersonasA" sheetId="2" r:id="rId4"/>
    <sheet name="AtencionPersonasSE" sheetId="3" r:id="rId5"/>
    <sheet name="AtencionPersonasASE" sheetId="4" r:id="rId6"/>
    <sheet name="AtencionPersonasIC" sheetId="5" r:id="rId7"/>
    <sheet name="AtencionPersonasAIC" sheetId="6" r:id="rId8"/>
    <sheet name="AtencionPersonasSEIC" sheetId="7" r:id="rId9"/>
    <sheet name="AtencionPersonasASEIC" sheetId="8" r:id="rId10"/>
    <sheet name="AtencionPersonasnIC" sheetId="9" r:id="rId11"/>
    <sheet name="AtencionPersonasAnIC" sheetId="10" r:id="rId12"/>
    <sheet name="AtencionPersonasSEnIC" sheetId="11" r:id="rId13"/>
    <sheet name="AtencionPersonasASEnIC" sheetId="12" r:id="rId14"/>
    <sheet name="INPC" sheetId="17" r:id="rId15"/>
    <sheet name="Gastos" sheetId="13" r:id="rId16"/>
    <sheet name="GastosIC" sheetId="14" r:id="rId17"/>
    <sheet name="GastosnIC" sheetId="15" r:id="rId18"/>
  </sheets>
  <externalReferences>
    <externalReference r:id="rId19"/>
  </externalReferences>
  <calcPr calcId="162913"/>
</workbook>
</file>

<file path=xl/calcChain.xml><?xml version="1.0" encoding="utf-8"?>
<calcChain xmlns="http://schemas.openxmlformats.org/spreadsheetml/2006/main">
  <c r="D38" i="18" l="1"/>
  <c r="R41" i="12"/>
  <c r="R40" i="12"/>
  <c r="R39" i="12"/>
  <c r="R38" i="12"/>
  <c r="R37" i="12"/>
  <c r="R36" i="12"/>
  <c r="R35" i="12"/>
  <c r="R34" i="12"/>
  <c r="R33" i="12"/>
  <c r="R32" i="12"/>
  <c r="R31" i="12"/>
  <c r="R30" i="12"/>
  <c r="R29" i="12"/>
  <c r="R28" i="12"/>
  <c r="R27" i="12"/>
  <c r="R26" i="12"/>
  <c r="R25" i="12"/>
  <c r="R24" i="12"/>
  <c r="R23" i="12"/>
  <c r="R22" i="12"/>
  <c r="R21" i="12"/>
  <c r="R20" i="12"/>
  <c r="R19" i="12"/>
  <c r="R18" i="12"/>
  <c r="R17" i="12"/>
  <c r="R16" i="12"/>
  <c r="R15" i="12"/>
  <c r="R14" i="12"/>
  <c r="R13" i="12"/>
  <c r="R12" i="12"/>
  <c r="R11" i="12"/>
  <c r="R10" i="12"/>
  <c r="R9" i="12"/>
  <c r="R8" i="12"/>
  <c r="R7" i="12"/>
  <c r="R6" i="12"/>
  <c r="R5" i="12"/>
  <c r="R4" i="12"/>
  <c r="R3" i="12"/>
  <c r="R2" i="12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R12" i="11"/>
  <c r="R11" i="11"/>
  <c r="R10" i="11"/>
  <c r="R9" i="11"/>
  <c r="R8" i="11"/>
  <c r="R7" i="11"/>
  <c r="R6" i="11"/>
  <c r="R5" i="11"/>
  <c r="R4" i="11"/>
  <c r="R3" i="11"/>
  <c r="R2" i="11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R4" i="8"/>
  <c r="R3" i="8"/>
  <c r="R2" i="8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R2" i="7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R37" i="18"/>
  <c r="R69" i="18" s="1"/>
  <c r="Q37" i="18"/>
  <c r="Q69" i="18" s="1"/>
  <c r="P37" i="18"/>
  <c r="P66" i="18" s="1"/>
  <c r="O37" i="18"/>
  <c r="O66" i="18" s="1"/>
  <c r="N37" i="18"/>
  <c r="N66" i="18" s="1"/>
  <c r="M37" i="18"/>
  <c r="M67" i="18" s="1"/>
  <c r="L37" i="18"/>
  <c r="L67" i="18" s="1"/>
  <c r="K37" i="18"/>
  <c r="K67" i="18" s="1"/>
  <c r="J37" i="18"/>
  <c r="J68" i="18" s="1"/>
  <c r="I37" i="18"/>
  <c r="I68" i="18" s="1"/>
  <c r="H37" i="18"/>
  <c r="H68" i="18" s="1"/>
  <c r="G37" i="18"/>
  <c r="G69" i="18" s="1"/>
  <c r="E37" i="18"/>
  <c r="E69" i="18" s="1"/>
  <c r="F37" i="18"/>
  <c r="F69" i="18" s="1"/>
  <c r="D37" i="18"/>
  <c r="D66" i="18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2" i="4"/>
  <c r="R15" i="18"/>
  <c r="Q15" i="18"/>
  <c r="R14" i="18"/>
  <c r="Q14" i="18"/>
  <c r="R13" i="18"/>
  <c r="Q13" i="18"/>
  <c r="R12" i="18"/>
  <c r="Q12" i="18"/>
  <c r="R11" i="18"/>
  <c r="Q11" i="18"/>
  <c r="R10" i="18"/>
  <c r="Q10" i="18"/>
  <c r="R9" i="18"/>
  <c r="Q9" i="18"/>
  <c r="R8" i="18"/>
  <c r="Q8" i="18"/>
  <c r="R7" i="18"/>
  <c r="Q7" i="18"/>
  <c r="R6" i="18"/>
  <c r="Q6" i="18"/>
  <c r="R5" i="18"/>
  <c r="Q5" i="18"/>
  <c r="O15" i="18"/>
  <c r="N15" i="18"/>
  <c r="O14" i="18"/>
  <c r="N14" i="18"/>
  <c r="O13" i="18"/>
  <c r="N13" i="18"/>
  <c r="O12" i="18"/>
  <c r="N12" i="18"/>
  <c r="O11" i="18"/>
  <c r="N11" i="18"/>
  <c r="O10" i="18"/>
  <c r="N10" i="18"/>
  <c r="O9" i="18"/>
  <c r="N9" i="18"/>
  <c r="O8" i="18"/>
  <c r="N8" i="18"/>
  <c r="O7" i="18"/>
  <c r="N7" i="18"/>
  <c r="O6" i="18"/>
  <c r="N6" i="18"/>
  <c r="O5" i="18"/>
  <c r="N5" i="18"/>
  <c r="L15" i="18"/>
  <c r="K15" i="18"/>
  <c r="L14" i="18"/>
  <c r="K14" i="18"/>
  <c r="L13" i="18"/>
  <c r="K13" i="18"/>
  <c r="L12" i="18"/>
  <c r="K12" i="18"/>
  <c r="L11" i="18"/>
  <c r="K11" i="18"/>
  <c r="L10" i="18"/>
  <c r="K10" i="18"/>
  <c r="L9" i="18"/>
  <c r="K9" i="18"/>
  <c r="L8" i="18"/>
  <c r="K8" i="18"/>
  <c r="L7" i="18"/>
  <c r="K7" i="18"/>
  <c r="L6" i="18"/>
  <c r="K6" i="18"/>
  <c r="L5" i="18"/>
  <c r="K5" i="18"/>
  <c r="R32" i="18"/>
  <c r="Q32" i="18"/>
  <c r="P32" i="18"/>
  <c r="R31" i="18"/>
  <c r="Q31" i="18"/>
  <c r="P31" i="18"/>
  <c r="R30" i="18"/>
  <c r="Q30" i="18"/>
  <c r="P30" i="18"/>
  <c r="R29" i="18"/>
  <c r="Q29" i="18"/>
  <c r="P29" i="18"/>
  <c r="R28" i="18"/>
  <c r="Q28" i="18"/>
  <c r="P28" i="18"/>
  <c r="R27" i="18"/>
  <c r="Q27" i="18"/>
  <c r="P27" i="18"/>
  <c r="R26" i="18"/>
  <c r="Q26" i="18"/>
  <c r="P26" i="18"/>
  <c r="R25" i="18"/>
  <c r="Q25" i="18"/>
  <c r="P25" i="18"/>
  <c r="R24" i="18"/>
  <c r="Q24" i="18"/>
  <c r="P24" i="18"/>
  <c r="R23" i="18"/>
  <c r="Q23" i="18"/>
  <c r="P23" i="18"/>
  <c r="R22" i="18"/>
  <c r="Q22" i="18"/>
  <c r="P22" i="18"/>
  <c r="R21" i="18"/>
  <c r="Q21" i="18"/>
  <c r="P21" i="18"/>
  <c r="R20" i="18"/>
  <c r="Q20" i="18"/>
  <c r="P20" i="18"/>
  <c r="O32" i="18"/>
  <c r="N32" i="18"/>
  <c r="M32" i="18"/>
  <c r="O31" i="18"/>
  <c r="N31" i="18"/>
  <c r="M31" i="18"/>
  <c r="O30" i="18"/>
  <c r="N30" i="18"/>
  <c r="M30" i="18"/>
  <c r="O29" i="18"/>
  <c r="N29" i="18"/>
  <c r="M29" i="18"/>
  <c r="O28" i="18"/>
  <c r="N28" i="18"/>
  <c r="M28" i="18"/>
  <c r="O27" i="18"/>
  <c r="N27" i="18"/>
  <c r="M27" i="18"/>
  <c r="O26" i="18"/>
  <c r="N26" i="18"/>
  <c r="M26" i="18"/>
  <c r="O25" i="18"/>
  <c r="N25" i="18"/>
  <c r="M25" i="18"/>
  <c r="O24" i="18"/>
  <c r="N24" i="18"/>
  <c r="M24" i="18"/>
  <c r="O23" i="18"/>
  <c r="N23" i="18"/>
  <c r="M23" i="18"/>
  <c r="O22" i="18"/>
  <c r="N22" i="18"/>
  <c r="M22" i="18"/>
  <c r="O21" i="18"/>
  <c r="N21" i="18"/>
  <c r="M21" i="18"/>
  <c r="O20" i="18"/>
  <c r="N20" i="18"/>
  <c r="M20" i="18"/>
  <c r="L32" i="18"/>
  <c r="K32" i="18"/>
  <c r="J32" i="18"/>
  <c r="L31" i="18"/>
  <c r="K31" i="18"/>
  <c r="J31" i="18"/>
  <c r="L30" i="18"/>
  <c r="K30" i="18"/>
  <c r="J30" i="18"/>
  <c r="L29" i="18"/>
  <c r="K29" i="18"/>
  <c r="J29" i="18"/>
  <c r="L28" i="18"/>
  <c r="K28" i="18"/>
  <c r="J28" i="18"/>
  <c r="L27" i="18"/>
  <c r="K27" i="18"/>
  <c r="J27" i="18"/>
  <c r="L26" i="18"/>
  <c r="K26" i="18"/>
  <c r="J26" i="18"/>
  <c r="L25" i="18"/>
  <c r="K25" i="18"/>
  <c r="J25" i="18"/>
  <c r="L24" i="18"/>
  <c r="K24" i="18"/>
  <c r="J24" i="18"/>
  <c r="L23" i="18"/>
  <c r="K23" i="18"/>
  <c r="J23" i="18"/>
  <c r="L22" i="18"/>
  <c r="K22" i="18"/>
  <c r="J22" i="18"/>
  <c r="L21" i="18"/>
  <c r="K21" i="18"/>
  <c r="J21" i="18"/>
  <c r="L20" i="18"/>
  <c r="K20" i="18"/>
  <c r="J20" i="18"/>
  <c r="I32" i="18"/>
  <c r="H32" i="18"/>
  <c r="G32" i="18"/>
  <c r="I31" i="18"/>
  <c r="H31" i="18"/>
  <c r="G31" i="18"/>
  <c r="I30" i="18"/>
  <c r="H30" i="18"/>
  <c r="G30" i="18"/>
  <c r="I29" i="18"/>
  <c r="H29" i="18"/>
  <c r="G29" i="18"/>
  <c r="I28" i="18"/>
  <c r="H28" i="18"/>
  <c r="G28" i="18"/>
  <c r="I27" i="18"/>
  <c r="H27" i="18"/>
  <c r="G27" i="18"/>
  <c r="I26" i="18"/>
  <c r="H26" i="18"/>
  <c r="G26" i="18"/>
  <c r="I25" i="18"/>
  <c r="H25" i="18"/>
  <c r="G25" i="18"/>
  <c r="I24" i="18"/>
  <c r="H24" i="18"/>
  <c r="G24" i="18"/>
  <c r="I23" i="18"/>
  <c r="H23" i="18"/>
  <c r="G23" i="18"/>
  <c r="I22" i="18"/>
  <c r="H22" i="18"/>
  <c r="G22" i="18"/>
  <c r="I21" i="18"/>
  <c r="H21" i="18"/>
  <c r="G21" i="18"/>
  <c r="I20" i="18"/>
  <c r="H20" i="18"/>
  <c r="G20" i="18"/>
  <c r="D21" i="18"/>
  <c r="E21" i="18"/>
  <c r="F21" i="18"/>
  <c r="D22" i="18"/>
  <c r="E22" i="18"/>
  <c r="F22" i="18"/>
  <c r="D23" i="18"/>
  <c r="E23" i="18"/>
  <c r="F23" i="18"/>
  <c r="D24" i="18"/>
  <c r="E24" i="18"/>
  <c r="F24" i="18"/>
  <c r="D25" i="18"/>
  <c r="E25" i="18"/>
  <c r="F25" i="18"/>
  <c r="D26" i="18"/>
  <c r="E26" i="18"/>
  <c r="F26" i="18"/>
  <c r="D27" i="18"/>
  <c r="E27" i="18"/>
  <c r="F27" i="18"/>
  <c r="D28" i="18"/>
  <c r="E28" i="18"/>
  <c r="F28" i="18"/>
  <c r="D29" i="18"/>
  <c r="E29" i="18"/>
  <c r="F29" i="18"/>
  <c r="D30" i="18"/>
  <c r="E30" i="18"/>
  <c r="F30" i="18"/>
  <c r="D31" i="18"/>
  <c r="E31" i="18"/>
  <c r="F31" i="18"/>
  <c r="D32" i="18"/>
  <c r="E32" i="18"/>
  <c r="F32" i="18"/>
  <c r="F20" i="18"/>
  <c r="E20" i="18"/>
  <c r="D20" i="18"/>
  <c r="I50" i="18" l="1"/>
  <c r="K41" i="18"/>
  <c r="L41" i="18"/>
  <c r="F43" i="18"/>
  <c r="O48" i="18"/>
  <c r="N52" i="18"/>
  <c r="O52" i="18"/>
  <c r="H65" i="18"/>
  <c r="H69" i="18"/>
  <c r="K60" i="18"/>
  <c r="E44" i="18"/>
  <c r="E47" i="18"/>
  <c r="E41" i="18"/>
  <c r="F47" i="18"/>
  <c r="K45" i="18"/>
  <c r="Q43" i="18"/>
  <c r="K64" i="18"/>
  <c r="E48" i="18"/>
  <c r="L45" i="18"/>
  <c r="R43" i="18"/>
  <c r="K68" i="18"/>
  <c r="E51" i="18"/>
  <c r="K49" i="18"/>
  <c r="Q47" i="18"/>
  <c r="N59" i="18"/>
  <c r="F51" i="18"/>
  <c r="L49" i="18"/>
  <c r="Q51" i="18"/>
  <c r="N63" i="18"/>
  <c r="H42" i="18"/>
  <c r="K53" i="18"/>
  <c r="E58" i="18"/>
  <c r="N67" i="18"/>
  <c r="I42" i="18"/>
  <c r="L53" i="18"/>
  <c r="E62" i="18"/>
  <c r="Q58" i="18"/>
  <c r="H46" i="18"/>
  <c r="N44" i="18"/>
  <c r="E66" i="18"/>
  <c r="Q62" i="18"/>
  <c r="I46" i="18"/>
  <c r="O44" i="18"/>
  <c r="H57" i="18"/>
  <c r="Q66" i="18"/>
  <c r="D41" i="18"/>
  <c r="E43" i="18"/>
  <c r="H50" i="18"/>
  <c r="N48" i="18"/>
  <c r="H61" i="18"/>
  <c r="R47" i="18"/>
  <c r="R51" i="18"/>
  <c r="F58" i="18"/>
  <c r="F62" i="18"/>
  <c r="F66" i="18"/>
  <c r="I57" i="18"/>
  <c r="I61" i="18"/>
  <c r="I65" i="18"/>
  <c r="I69" i="18"/>
  <c r="L60" i="18"/>
  <c r="L64" i="18"/>
  <c r="L68" i="18"/>
  <c r="O59" i="18"/>
  <c r="O63" i="18"/>
  <c r="O67" i="18"/>
  <c r="R58" i="18"/>
  <c r="R62" i="18"/>
  <c r="R66" i="18"/>
  <c r="D44" i="18"/>
  <c r="D48" i="18"/>
  <c r="D52" i="18"/>
  <c r="G43" i="18"/>
  <c r="G47" i="18"/>
  <c r="G51" i="18"/>
  <c r="J42" i="18"/>
  <c r="J46" i="18"/>
  <c r="J50" i="18"/>
  <c r="M41" i="18"/>
  <c r="M45" i="18"/>
  <c r="M49" i="18"/>
  <c r="M53" i="18"/>
  <c r="P44" i="18"/>
  <c r="P48" i="18"/>
  <c r="P52" i="18"/>
  <c r="D59" i="18"/>
  <c r="D63" i="18"/>
  <c r="D67" i="18"/>
  <c r="G58" i="18"/>
  <c r="G62" i="18"/>
  <c r="G66" i="18"/>
  <c r="J57" i="18"/>
  <c r="J61" i="18"/>
  <c r="J65" i="18"/>
  <c r="J69" i="18"/>
  <c r="M60" i="18"/>
  <c r="M64" i="18"/>
  <c r="M68" i="18"/>
  <c r="P59" i="18"/>
  <c r="P63" i="18"/>
  <c r="P67" i="18"/>
  <c r="E52" i="18"/>
  <c r="H43" i="18"/>
  <c r="H47" i="18"/>
  <c r="H51" i="18"/>
  <c r="K42" i="18"/>
  <c r="K46" i="18"/>
  <c r="K50" i="18"/>
  <c r="N41" i="18"/>
  <c r="N45" i="18"/>
  <c r="N49" i="18"/>
  <c r="N53" i="18"/>
  <c r="Q44" i="18"/>
  <c r="Q48" i="18"/>
  <c r="Q52" i="18"/>
  <c r="E59" i="18"/>
  <c r="E63" i="18"/>
  <c r="E67" i="18"/>
  <c r="H58" i="18"/>
  <c r="H62" i="18"/>
  <c r="H66" i="18"/>
  <c r="K57" i="18"/>
  <c r="K61" i="18"/>
  <c r="K65" i="18"/>
  <c r="K69" i="18"/>
  <c r="N60" i="18"/>
  <c r="N64" i="18"/>
  <c r="N68" i="18"/>
  <c r="Q59" i="18"/>
  <c r="Q63" i="18"/>
  <c r="Q67" i="18"/>
  <c r="F41" i="18"/>
  <c r="F44" i="18"/>
  <c r="F48" i="18"/>
  <c r="F52" i="18"/>
  <c r="I43" i="18"/>
  <c r="I47" i="18"/>
  <c r="I51" i="18"/>
  <c r="L42" i="18"/>
  <c r="L46" i="18"/>
  <c r="L50" i="18"/>
  <c r="O41" i="18"/>
  <c r="O45" i="18"/>
  <c r="O49" i="18"/>
  <c r="O53" i="18"/>
  <c r="R44" i="18"/>
  <c r="R48" i="18"/>
  <c r="R52" i="18"/>
  <c r="F59" i="18"/>
  <c r="F63" i="18"/>
  <c r="F67" i="18"/>
  <c r="I58" i="18"/>
  <c r="I62" i="18"/>
  <c r="I66" i="18"/>
  <c r="L57" i="18"/>
  <c r="L61" i="18"/>
  <c r="L65" i="18"/>
  <c r="L69" i="18"/>
  <c r="O60" i="18"/>
  <c r="O64" i="18"/>
  <c r="O68" i="18"/>
  <c r="R59" i="18"/>
  <c r="R63" i="18"/>
  <c r="R67" i="18"/>
  <c r="D45" i="18"/>
  <c r="D49" i="18"/>
  <c r="D53" i="18"/>
  <c r="G44" i="18"/>
  <c r="G48" i="18"/>
  <c r="G52" i="18"/>
  <c r="J43" i="18"/>
  <c r="J47" i="18"/>
  <c r="J51" i="18"/>
  <c r="M42" i="18"/>
  <c r="M46" i="18"/>
  <c r="M50" i="18"/>
  <c r="P41" i="18"/>
  <c r="P45" i="18"/>
  <c r="P49" i="18"/>
  <c r="P53" i="18"/>
  <c r="D60" i="18"/>
  <c r="D64" i="18"/>
  <c r="D68" i="18"/>
  <c r="G59" i="18"/>
  <c r="G63" i="18"/>
  <c r="G67" i="18"/>
  <c r="J58" i="18"/>
  <c r="J62" i="18"/>
  <c r="J66" i="18"/>
  <c r="M57" i="18"/>
  <c r="M61" i="18"/>
  <c r="M65" i="18"/>
  <c r="M69" i="18"/>
  <c r="P60" i="18"/>
  <c r="P64" i="18"/>
  <c r="P68" i="18"/>
  <c r="E45" i="18"/>
  <c r="E49" i="18"/>
  <c r="E53" i="18"/>
  <c r="H44" i="18"/>
  <c r="H48" i="18"/>
  <c r="H52" i="18"/>
  <c r="K43" i="18"/>
  <c r="K47" i="18"/>
  <c r="K51" i="18"/>
  <c r="N42" i="18"/>
  <c r="N46" i="18"/>
  <c r="N50" i="18"/>
  <c r="Q41" i="18"/>
  <c r="Q45" i="18"/>
  <c r="Q49" i="18"/>
  <c r="Q53" i="18"/>
  <c r="E60" i="18"/>
  <c r="E64" i="18"/>
  <c r="E68" i="18"/>
  <c r="H59" i="18"/>
  <c r="H63" i="18"/>
  <c r="H67" i="18"/>
  <c r="K58" i="18"/>
  <c r="K62" i="18"/>
  <c r="K66" i="18"/>
  <c r="N57" i="18"/>
  <c r="N61" i="18"/>
  <c r="N65" i="18"/>
  <c r="N69" i="18"/>
  <c r="Q60" i="18"/>
  <c r="Q64" i="18"/>
  <c r="Q68" i="18"/>
  <c r="F45" i="18"/>
  <c r="F49" i="18"/>
  <c r="F53" i="18"/>
  <c r="I44" i="18"/>
  <c r="I48" i="18"/>
  <c r="I52" i="18"/>
  <c r="L43" i="18"/>
  <c r="L47" i="18"/>
  <c r="L51" i="18"/>
  <c r="O42" i="18"/>
  <c r="O46" i="18"/>
  <c r="O50" i="18"/>
  <c r="R41" i="18"/>
  <c r="R45" i="18"/>
  <c r="R49" i="18"/>
  <c r="R53" i="18"/>
  <c r="F60" i="18"/>
  <c r="F64" i="18"/>
  <c r="F68" i="18"/>
  <c r="I59" i="18"/>
  <c r="I63" i="18"/>
  <c r="I67" i="18"/>
  <c r="L58" i="18"/>
  <c r="L62" i="18"/>
  <c r="L66" i="18"/>
  <c r="O57" i="18"/>
  <c r="O61" i="18"/>
  <c r="O65" i="18"/>
  <c r="O69" i="18"/>
  <c r="R60" i="18"/>
  <c r="R64" i="18"/>
  <c r="R68" i="18"/>
  <c r="D42" i="18"/>
  <c r="D46" i="18"/>
  <c r="D50" i="18"/>
  <c r="G41" i="18"/>
  <c r="G45" i="18"/>
  <c r="G49" i="18"/>
  <c r="G53" i="18"/>
  <c r="J44" i="18"/>
  <c r="J48" i="18"/>
  <c r="J52" i="18"/>
  <c r="M43" i="18"/>
  <c r="M47" i="18"/>
  <c r="M51" i="18"/>
  <c r="P42" i="18"/>
  <c r="P46" i="18"/>
  <c r="P50" i="18"/>
  <c r="D57" i="18"/>
  <c r="D61" i="18"/>
  <c r="D65" i="18"/>
  <c r="D69" i="18"/>
  <c r="G60" i="18"/>
  <c r="G64" i="18"/>
  <c r="G68" i="18"/>
  <c r="J59" i="18"/>
  <c r="J63" i="18"/>
  <c r="J67" i="18"/>
  <c r="M58" i="18"/>
  <c r="M62" i="18"/>
  <c r="M66" i="18"/>
  <c r="P57" i="18"/>
  <c r="P61" i="18"/>
  <c r="P65" i="18"/>
  <c r="P69" i="18"/>
  <c r="E42" i="18"/>
  <c r="E46" i="18"/>
  <c r="E50" i="18"/>
  <c r="H41" i="18"/>
  <c r="H45" i="18"/>
  <c r="H49" i="18"/>
  <c r="H53" i="18"/>
  <c r="K44" i="18"/>
  <c r="K48" i="18"/>
  <c r="K52" i="18"/>
  <c r="N43" i="18"/>
  <c r="N47" i="18"/>
  <c r="N51" i="18"/>
  <c r="Q42" i="18"/>
  <c r="Q46" i="18"/>
  <c r="Q50" i="18"/>
  <c r="E57" i="18"/>
  <c r="E61" i="18"/>
  <c r="E65" i="18"/>
  <c r="H60" i="18"/>
  <c r="H64" i="18"/>
  <c r="K59" i="18"/>
  <c r="K63" i="18"/>
  <c r="N58" i="18"/>
  <c r="N62" i="18"/>
  <c r="Q57" i="18"/>
  <c r="Q61" i="18"/>
  <c r="Q65" i="18"/>
  <c r="F42" i="18"/>
  <c r="F46" i="18"/>
  <c r="F50" i="18"/>
  <c r="I41" i="18"/>
  <c r="I45" i="18"/>
  <c r="I49" i="18"/>
  <c r="I53" i="18"/>
  <c r="L44" i="18"/>
  <c r="L48" i="18"/>
  <c r="L52" i="18"/>
  <c r="O43" i="18"/>
  <c r="O47" i="18"/>
  <c r="O51" i="18"/>
  <c r="R42" i="18"/>
  <c r="R46" i="18"/>
  <c r="R50" i="18"/>
  <c r="F57" i="18"/>
  <c r="F61" i="18"/>
  <c r="F65" i="18"/>
  <c r="I60" i="18"/>
  <c r="I64" i="18"/>
  <c r="L59" i="18"/>
  <c r="L63" i="18"/>
  <c r="O58" i="18"/>
  <c r="O62" i="18"/>
  <c r="R57" i="18"/>
  <c r="R61" i="18"/>
  <c r="R65" i="18"/>
  <c r="D43" i="18"/>
  <c r="D47" i="18"/>
  <c r="D51" i="18"/>
  <c r="G42" i="18"/>
  <c r="G46" i="18"/>
  <c r="G50" i="18"/>
  <c r="J41" i="18"/>
  <c r="J45" i="18"/>
  <c r="J49" i="18"/>
  <c r="J53" i="18"/>
  <c r="M44" i="18"/>
  <c r="M48" i="18"/>
  <c r="M52" i="18"/>
  <c r="P43" i="18"/>
  <c r="P47" i="18"/>
  <c r="P51" i="18"/>
  <c r="D58" i="18"/>
  <c r="D62" i="18"/>
  <c r="G57" i="18"/>
  <c r="G61" i="18"/>
  <c r="G65" i="18"/>
  <c r="J60" i="18"/>
  <c r="J64" i="18"/>
  <c r="M59" i="18"/>
  <c r="M63" i="18"/>
  <c r="P58" i="18"/>
  <c r="P62" i="18"/>
  <c r="R16" i="18"/>
  <c r="Q16" i="18"/>
  <c r="P16" i="18"/>
  <c r="P15" i="18"/>
  <c r="P14" i="18"/>
  <c r="P13" i="18"/>
  <c r="P12" i="18"/>
  <c r="P11" i="18"/>
  <c r="P10" i="18"/>
  <c r="P9" i="18"/>
  <c r="P8" i="18"/>
  <c r="P7" i="18"/>
  <c r="P6" i="18"/>
  <c r="P5" i="18"/>
  <c r="R4" i="18"/>
  <c r="Q4" i="18"/>
  <c r="P4" i="18"/>
  <c r="O16" i="18"/>
  <c r="N16" i="18"/>
  <c r="M16" i="18"/>
  <c r="M15" i="18"/>
  <c r="M14" i="18"/>
  <c r="M13" i="18"/>
  <c r="M12" i="18"/>
  <c r="M11" i="18"/>
  <c r="M10" i="18"/>
  <c r="M9" i="18"/>
  <c r="M8" i="18"/>
  <c r="M7" i="18"/>
  <c r="M6" i="18"/>
  <c r="M5" i="18"/>
  <c r="O4" i="18"/>
  <c r="N4" i="18"/>
  <c r="M4" i="18"/>
  <c r="L16" i="18"/>
  <c r="K16" i="18"/>
  <c r="J16" i="18"/>
  <c r="J15" i="18"/>
  <c r="J14" i="18"/>
  <c r="J13" i="18"/>
  <c r="J12" i="18"/>
  <c r="J11" i="18"/>
  <c r="J10" i="18"/>
  <c r="J9" i="18"/>
  <c r="J8" i="18"/>
  <c r="J7" i="18"/>
  <c r="J6" i="18"/>
  <c r="J5" i="18"/>
  <c r="L4" i="18"/>
  <c r="K4" i="18"/>
  <c r="J4" i="18"/>
  <c r="I16" i="18"/>
  <c r="H16" i="18"/>
  <c r="G16" i="18"/>
  <c r="I15" i="18"/>
  <c r="H15" i="18"/>
  <c r="G15" i="18"/>
  <c r="I14" i="18"/>
  <c r="H14" i="18"/>
  <c r="G14" i="18"/>
  <c r="I13" i="18"/>
  <c r="H13" i="18"/>
  <c r="G13" i="18"/>
  <c r="I12" i="18"/>
  <c r="H12" i="18"/>
  <c r="G12" i="18"/>
  <c r="I11" i="18"/>
  <c r="H11" i="18"/>
  <c r="G11" i="18"/>
  <c r="I10" i="18"/>
  <c r="H10" i="18"/>
  <c r="G10" i="18"/>
  <c r="I9" i="18"/>
  <c r="H9" i="18"/>
  <c r="G9" i="18"/>
  <c r="I8" i="18"/>
  <c r="H8" i="18"/>
  <c r="G8" i="18"/>
  <c r="I7" i="18"/>
  <c r="H7" i="18"/>
  <c r="G7" i="18"/>
  <c r="I6" i="18"/>
  <c r="H6" i="18"/>
  <c r="G6" i="18"/>
  <c r="I5" i="18"/>
  <c r="H5" i="18"/>
  <c r="G5" i="18"/>
  <c r="I4" i="18"/>
  <c r="H4" i="18"/>
  <c r="G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4" i="18"/>
  <c r="D6" i="18"/>
  <c r="D7" i="18"/>
  <c r="D8" i="18"/>
  <c r="D9" i="18"/>
  <c r="D10" i="18"/>
  <c r="D11" i="18"/>
  <c r="D12" i="18"/>
  <c r="D13" i="18"/>
  <c r="D14" i="18"/>
  <c r="D15" i="18"/>
  <c r="D16" i="18"/>
  <c r="D4" i="18"/>
  <c r="D5" i="18"/>
  <c r="O47" i="16" l="1"/>
  <c r="P47" i="16"/>
  <c r="Q47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G24" i="17" s="1"/>
  <c r="C18" i="17"/>
  <c r="G27" i="17" s="1"/>
  <c r="G28" i="17" l="1"/>
  <c r="H28" i="17" s="1"/>
  <c r="G25" i="17"/>
  <c r="H25" i="17" s="1"/>
  <c r="G21" i="17"/>
  <c r="H21" i="17" s="1"/>
  <c r="G20" i="17"/>
  <c r="G22" i="17"/>
  <c r="H22" i="17" s="1"/>
  <c r="G18" i="17"/>
  <c r="H18" i="17" s="1"/>
  <c r="G26" i="17"/>
  <c r="H26" i="17" s="1"/>
  <c r="G19" i="17"/>
  <c r="H19" i="17" s="1"/>
  <c r="G23" i="17"/>
  <c r="H23" i="17" s="1"/>
  <c r="H20" i="17" l="1"/>
  <c r="H24" i="17"/>
  <c r="H27" i="17"/>
  <c r="Q22" i="16" l="1"/>
  <c r="Q46" i="16" s="1"/>
  <c r="P22" i="16"/>
  <c r="P46" i="16" s="1"/>
  <c r="O22" i="16"/>
  <c r="O46" i="16" s="1"/>
  <c r="Q21" i="16"/>
  <c r="Q45" i="16" s="1"/>
  <c r="P21" i="16"/>
  <c r="P45" i="16" s="1"/>
  <c r="O21" i="16"/>
  <c r="O45" i="16" s="1"/>
  <c r="Q20" i="16"/>
  <c r="Q44" i="16" s="1"/>
  <c r="P20" i="16"/>
  <c r="P44" i="16" s="1"/>
  <c r="O20" i="16"/>
  <c r="O44" i="16" s="1"/>
  <c r="Q19" i="16"/>
  <c r="Q43" i="16" s="1"/>
  <c r="P19" i="16"/>
  <c r="P43" i="16" s="1"/>
  <c r="O19" i="16"/>
  <c r="O43" i="16" s="1"/>
  <c r="Q18" i="16"/>
  <c r="Q42" i="16" s="1"/>
  <c r="P18" i="16"/>
  <c r="P42" i="16" s="1"/>
  <c r="O18" i="16"/>
  <c r="O42" i="16" s="1"/>
  <c r="Q17" i="16"/>
  <c r="Q41" i="16" s="1"/>
  <c r="P17" i="16"/>
  <c r="P41" i="16" s="1"/>
  <c r="O17" i="16"/>
  <c r="O41" i="16" s="1"/>
  <c r="Q16" i="16"/>
  <c r="Q40" i="16" s="1"/>
  <c r="P16" i="16"/>
  <c r="P40" i="16" s="1"/>
  <c r="O16" i="16"/>
  <c r="O40" i="16" s="1"/>
  <c r="Q15" i="16"/>
  <c r="Q39" i="16" s="1"/>
  <c r="P15" i="16"/>
  <c r="P39" i="16" s="1"/>
  <c r="O15" i="16"/>
  <c r="O39" i="16" s="1"/>
  <c r="Q14" i="16"/>
  <c r="Q38" i="16" s="1"/>
  <c r="P14" i="16"/>
  <c r="P38" i="16" s="1"/>
  <c r="O14" i="16"/>
  <c r="O38" i="16" s="1"/>
  <c r="Q13" i="16"/>
  <c r="Q37" i="16" s="1"/>
  <c r="P13" i="16"/>
  <c r="P37" i="16" s="1"/>
  <c r="O13" i="16"/>
  <c r="O37" i="16" s="1"/>
  <c r="Q12" i="16"/>
  <c r="Q36" i="16" s="1"/>
  <c r="P12" i="16"/>
  <c r="P36" i="16" s="1"/>
  <c r="O12" i="16"/>
  <c r="O36" i="16" s="1"/>
  <c r="Q11" i="16"/>
  <c r="Q35" i="16" s="1"/>
  <c r="P11" i="16"/>
  <c r="P35" i="16" s="1"/>
  <c r="O11" i="16"/>
  <c r="O35" i="16" s="1"/>
  <c r="Q10" i="16"/>
  <c r="Q34" i="16" s="1"/>
  <c r="P10" i="16"/>
  <c r="P34" i="16" s="1"/>
  <c r="O10" i="16"/>
  <c r="O34" i="16" s="1"/>
  <c r="Q9" i="16"/>
  <c r="Q33" i="16" s="1"/>
  <c r="P9" i="16"/>
  <c r="P33" i="16" s="1"/>
  <c r="O9" i="16"/>
  <c r="O33" i="16" s="1"/>
  <c r="Q8" i="16"/>
  <c r="Q32" i="16" s="1"/>
  <c r="P8" i="16"/>
  <c r="P32" i="16" s="1"/>
  <c r="O8" i="16"/>
  <c r="O32" i="16" s="1"/>
  <c r="Q7" i="16"/>
  <c r="Q31" i="16" s="1"/>
  <c r="P7" i="16"/>
  <c r="P31" i="16" s="1"/>
  <c r="O7" i="16"/>
  <c r="O31" i="16" s="1"/>
  <c r="Q6" i="16"/>
  <c r="Q30" i="16" s="1"/>
  <c r="P6" i="16"/>
  <c r="P30" i="16" s="1"/>
  <c r="O6" i="16"/>
  <c r="O30" i="16" s="1"/>
  <c r="N22" i="16"/>
  <c r="N46" i="16" s="1"/>
  <c r="M22" i="16"/>
  <c r="M46" i="16" s="1"/>
  <c r="L22" i="16"/>
  <c r="L46" i="16" s="1"/>
  <c r="N21" i="16"/>
  <c r="N45" i="16" s="1"/>
  <c r="M21" i="16"/>
  <c r="M45" i="16" s="1"/>
  <c r="L21" i="16"/>
  <c r="L45" i="16" s="1"/>
  <c r="N20" i="16"/>
  <c r="N44" i="16" s="1"/>
  <c r="M20" i="16"/>
  <c r="M44" i="16" s="1"/>
  <c r="L20" i="16"/>
  <c r="L44" i="16" s="1"/>
  <c r="N19" i="16"/>
  <c r="N43" i="16" s="1"/>
  <c r="M19" i="16"/>
  <c r="M43" i="16" s="1"/>
  <c r="L19" i="16"/>
  <c r="L43" i="16" s="1"/>
  <c r="N18" i="16"/>
  <c r="N42" i="16" s="1"/>
  <c r="M18" i="16"/>
  <c r="M42" i="16" s="1"/>
  <c r="L18" i="16"/>
  <c r="L42" i="16" s="1"/>
  <c r="N17" i="16"/>
  <c r="N41" i="16" s="1"/>
  <c r="M17" i="16"/>
  <c r="M41" i="16" s="1"/>
  <c r="L17" i="16"/>
  <c r="L41" i="16" s="1"/>
  <c r="N16" i="16"/>
  <c r="N40" i="16" s="1"/>
  <c r="M16" i="16"/>
  <c r="M40" i="16" s="1"/>
  <c r="L16" i="16"/>
  <c r="L40" i="16" s="1"/>
  <c r="N15" i="16"/>
  <c r="N39" i="16" s="1"/>
  <c r="M15" i="16"/>
  <c r="M39" i="16" s="1"/>
  <c r="L15" i="16"/>
  <c r="L39" i="16" s="1"/>
  <c r="N14" i="16"/>
  <c r="N38" i="16" s="1"/>
  <c r="M14" i="16"/>
  <c r="M38" i="16" s="1"/>
  <c r="L14" i="16"/>
  <c r="L38" i="16" s="1"/>
  <c r="N13" i="16"/>
  <c r="N37" i="16" s="1"/>
  <c r="M13" i="16"/>
  <c r="M37" i="16" s="1"/>
  <c r="L13" i="16"/>
  <c r="L37" i="16" s="1"/>
  <c r="N12" i="16"/>
  <c r="N36" i="16" s="1"/>
  <c r="M12" i="16"/>
  <c r="M36" i="16" s="1"/>
  <c r="L12" i="16"/>
  <c r="L36" i="16" s="1"/>
  <c r="N11" i="16"/>
  <c r="N35" i="16" s="1"/>
  <c r="M11" i="16"/>
  <c r="M35" i="16" s="1"/>
  <c r="L11" i="16"/>
  <c r="L35" i="16" s="1"/>
  <c r="N10" i="16"/>
  <c r="N34" i="16" s="1"/>
  <c r="M10" i="16"/>
  <c r="M34" i="16" s="1"/>
  <c r="L10" i="16"/>
  <c r="L34" i="16" s="1"/>
  <c r="N9" i="16"/>
  <c r="N33" i="16" s="1"/>
  <c r="M9" i="16"/>
  <c r="M33" i="16" s="1"/>
  <c r="L9" i="16"/>
  <c r="L33" i="16" s="1"/>
  <c r="N8" i="16"/>
  <c r="N32" i="16" s="1"/>
  <c r="M8" i="16"/>
  <c r="M32" i="16" s="1"/>
  <c r="L8" i="16"/>
  <c r="L32" i="16" s="1"/>
  <c r="N7" i="16"/>
  <c r="N31" i="16" s="1"/>
  <c r="M7" i="16"/>
  <c r="M31" i="16" s="1"/>
  <c r="L7" i="16"/>
  <c r="L31" i="16" s="1"/>
  <c r="N6" i="16"/>
  <c r="N30" i="16" s="1"/>
  <c r="M6" i="16"/>
  <c r="M30" i="16" s="1"/>
  <c r="L6" i="16"/>
  <c r="L30" i="16" s="1"/>
  <c r="K22" i="16"/>
  <c r="K46" i="16" s="1"/>
  <c r="J22" i="16"/>
  <c r="J46" i="16" s="1"/>
  <c r="I22" i="16"/>
  <c r="I46" i="16" s="1"/>
  <c r="K21" i="16"/>
  <c r="K45" i="16" s="1"/>
  <c r="J21" i="16"/>
  <c r="J45" i="16" s="1"/>
  <c r="I21" i="16"/>
  <c r="I45" i="16" s="1"/>
  <c r="K20" i="16"/>
  <c r="K44" i="16" s="1"/>
  <c r="J20" i="16"/>
  <c r="J44" i="16" s="1"/>
  <c r="I20" i="16"/>
  <c r="I44" i="16" s="1"/>
  <c r="K19" i="16"/>
  <c r="K43" i="16" s="1"/>
  <c r="J19" i="16"/>
  <c r="J43" i="16" s="1"/>
  <c r="I19" i="16"/>
  <c r="I43" i="16" s="1"/>
  <c r="K18" i="16"/>
  <c r="K42" i="16" s="1"/>
  <c r="J18" i="16"/>
  <c r="J42" i="16" s="1"/>
  <c r="I18" i="16"/>
  <c r="I42" i="16" s="1"/>
  <c r="K17" i="16"/>
  <c r="K41" i="16" s="1"/>
  <c r="J17" i="16"/>
  <c r="J41" i="16" s="1"/>
  <c r="I17" i="16"/>
  <c r="I41" i="16" s="1"/>
  <c r="K16" i="16"/>
  <c r="K40" i="16" s="1"/>
  <c r="J16" i="16"/>
  <c r="J40" i="16" s="1"/>
  <c r="I16" i="16"/>
  <c r="I40" i="16" s="1"/>
  <c r="K15" i="16"/>
  <c r="K39" i="16" s="1"/>
  <c r="J15" i="16"/>
  <c r="J39" i="16" s="1"/>
  <c r="I15" i="16"/>
  <c r="I39" i="16" s="1"/>
  <c r="K14" i="16"/>
  <c r="K38" i="16" s="1"/>
  <c r="J14" i="16"/>
  <c r="J38" i="16" s="1"/>
  <c r="I14" i="16"/>
  <c r="I38" i="16" s="1"/>
  <c r="K13" i="16"/>
  <c r="K37" i="16" s="1"/>
  <c r="J13" i="16"/>
  <c r="J37" i="16" s="1"/>
  <c r="I13" i="16"/>
  <c r="I37" i="16" s="1"/>
  <c r="K12" i="16"/>
  <c r="K36" i="16" s="1"/>
  <c r="J12" i="16"/>
  <c r="J36" i="16" s="1"/>
  <c r="I12" i="16"/>
  <c r="I36" i="16" s="1"/>
  <c r="K11" i="16"/>
  <c r="K35" i="16" s="1"/>
  <c r="J11" i="16"/>
  <c r="J35" i="16" s="1"/>
  <c r="I11" i="16"/>
  <c r="I35" i="16" s="1"/>
  <c r="K10" i="16"/>
  <c r="K34" i="16" s="1"/>
  <c r="J10" i="16"/>
  <c r="J34" i="16" s="1"/>
  <c r="I10" i="16"/>
  <c r="I34" i="16" s="1"/>
  <c r="K9" i="16"/>
  <c r="K33" i="16" s="1"/>
  <c r="J9" i="16"/>
  <c r="J33" i="16" s="1"/>
  <c r="I9" i="16"/>
  <c r="I33" i="16" s="1"/>
  <c r="K8" i="16"/>
  <c r="K32" i="16" s="1"/>
  <c r="J8" i="16"/>
  <c r="J32" i="16" s="1"/>
  <c r="I8" i="16"/>
  <c r="I32" i="16" s="1"/>
  <c r="K7" i="16"/>
  <c r="K31" i="16" s="1"/>
  <c r="K47" i="16" s="1"/>
  <c r="J7" i="16"/>
  <c r="J31" i="16" s="1"/>
  <c r="I7" i="16"/>
  <c r="I31" i="16" s="1"/>
  <c r="I47" i="16" s="1"/>
  <c r="K6" i="16"/>
  <c r="K30" i="16" s="1"/>
  <c r="J6" i="16"/>
  <c r="J30" i="16" s="1"/>
  <c r="I6" i="16"/>
  <c r="I30" i="16" s="1"/>
  <c r="H22" i="16"/>
  <c r="H46" i="16" s="1"/>
  <c r="G22" i="16"/>
  <c r="G46" i="16" s="1"/>
  <c r="F22" i="16"/>
  <c r="F46" i="16" s="1"/>
  <c r="H21" i="16"/>
  <c r="H45" i="16" s="1"/>
  <c r="G21" i="16"/>
  <c r="G45" i="16" s="1"/>
  <c r="F21" i="16"/>
  <c r="F45" i="16" s="1"/>
  <c r="H20" i="16"/>
  <c r="H44" i="16" s="1"/>
  <c r="G20" i="16"/>
  <c r="G44" i="16" s="1"/>
  <c r="F20" i="16"/>
  <c r="F44" i="16" s="1"/>
  <c r="H19" i="16"/>
  <c r="H43" i="16" s="1"/>
  <c r="G19" i="16"/>
  <c r="G43" i="16" s="1"/>
  <c r="F19" i="16"/>
  <c r="F43" i="16" s="1"/>
  <c r="H18" i="16"/>
  <c r="H42" i="16" s="1"/>
  <c r="G18" i="16"/>
  <c r="G42" i="16" s="1"/>
  <c r="F18" i="16"/>
  <c r="F42" i="16" s="1"/>
  <c r="H17" i="16"/>
  <c r="H41" i="16" s="1"/>
  <c r="G17" i="16"/>
  <c r="G41" i="16" s="1"/>
  <c r="F17" i="16"/>
  <c r="F41" i="16" s="1"/>
  <c r="H16" i="16"/>
  <c r="H40" i="16" s="1"/>
  <c r="G16" i="16"/>
  <c r="G40" i="16" s="1"/>
  <c r="F16" i="16"/>
  <c r="F40" i="16" s="1"/>
  <c r="H15" i="16"/>
  <c r="H39" i="16" s="1"/>
  <c r="G15" i="16"/>
  <c r="G39" i="16" s="1"/>
  <c r="F15" i="16"/>
  <c r="F39" i="16" s="1"/>
  <c r="H14" i="16"/>
  <c r="H38" i="16" s="1"/>
  <c r="G14" i="16"/>
  <c r="G38" i="16" s="1"/>
  <c r="F14" i="16"/>
  <c r="F38" i="16" s="1"/>
  <c r="H13" i="16"/>
  <c r="H37" i="16" s="1"/>
  <c r="G13" i="16"/>
  <c r="G37" i="16" s="1"/>
  <c r="F13" i="16"/>
  <c r="F37" i="16" s="1"/>
  <c r="H12" i="16"/>
  <c r="H36" i="16" s="1"/>
  <c r="G12" i="16"/>
  <c r="G36" i="16" s="1"/>
  <c r="F12" i="16"/>
  <c r="F36" i="16" s="1"/>
  <c r="H11" i="16"/>
  <c r="H35" i="16" s="1"/>
  <c r="G11" i="16"/>
  <c r="G35" i="16" s="1"/>
  <c r="F11" i="16"/>
  <c r="F35" i="16" s="1"/>
  <c r="H10" i="16"/>
  <c r="H34" i="16" s="1"/>
  <c r="G10" i="16"/>
  <c r="G34" i="16" s="1"/>
  <c r="F10" i="16"/>
  <c r="F34" i="16" s="1"/>
  <c r="H9" i="16"/>
  <c r="H33" i="16" s="1"/>
  <c r="G9" i="16"/>
  <c r="G33" i="16" s="1"/>
  <c r="F9" i="16"/>
  <c r="F33" i="16" s="1"/>
  <c r="H8" i="16"/>
  <c r="H32" i="16" s="1"/>
  <c r="G8" i="16"/>
  <c r="G32" i="16" s="1"/>
  <c r="F8" i="16"/>
  <c r="F32" i="16" s="1"/>
  <c r="H7" i="16"/>
  <c r="H31" i="16" s="1"/>
  <c r="H47" i="16" s="1"/>
  <c r="G7" i="16"/>
  <c r="G31" i="16" s="1"/>
  <c r="G47" i="16" s="1"/>
  <c r="F7" i="16"/>
  <c r="F31" i="16" s="1"/>
  <c r="F47" i="16" s="1"/>
  <c r="H6" i="16"/>
  <c r="H30" i="16" s="1"/>
  <c r="G6" i="16"/>
  <c r="G30" i="16" s="1"/>
  <c r="F6" i="16"/>
  <c r="F30" i="16" s="1"/>
  <c r="E22" i="16"/>
  <c r="E46" i="16" s="1"/>
  <c r="D22" i="16"/>
  <c r="D46" i="16" s="1"/>
  <c r="E21" i="16"/>
  <c r="E45" i="16" s="1"/>
  <c r="D21" i="16"/>
  <c r="D45" i="16" s="1"/>
  <c r="E20" i="16"/>
  <c r="E44" i="16" s="1"/>
  <c r="D20" i="16"/>
  <c r="D44" i="16" s="1"/>
  <c r="E19" i="16"/>
  <c r="E43" i="16" s="1"/>
  <c r="D19" i="16"/>
  <c r="D43" i="16" s="1"/>
  <c r="E18" i="16"/>
  <c r="E42" i="16" s="1"/>
  <c r="D18" i="16"/>
  <c r="D42" i="16" s="1"/>
  <c r="E17" i="16"/>
  <c r="E41" i="16" s="1"/>
  <c r="D17" i="16"/>
  <c r="D41" i="16" s="1"/>
  <c r="E16" i="16"/>
  <c r="E40" i="16" s="1"/>
  <c r="D16" i="16"/>
  <c r="D40" i="16" s="1"/>
  <c r="D7" i="16"/>
  <c r="D31" i="16" s="1"/>
  <c r="D47" i="16" s="1"/>
  <c r="E7" i="16"/>
  <c r="E31" i="16" s="1"/>
  <c r="D8" i="16"/>
  <c r="D32" i="16" s="1"/>
  <c r="E8" i="16"/>
  <c r="E32" i="16" s="1"/>
  <c r="D9" i="16"/>
  <c r="D33" i="16" s="1"/>
  <c r="E9" i="16"/>
  <c r="E33" i="16" s="1"/>
  <c r="D10" i="16"/>
  <c r="D34" i="16" s="1"/>
  <c r="E10" i="16"/>
  <c r="E34" i="16" s="1"/>
  <c r="D11" i="16"/>
  <c r="D35" i="16" s="1"/>
  <c r="E11" i="16"/>
  <c r="E35" i="16" s="1"/>
  <c r="D12" i="16"/>
  <c r="D36" i="16" s="1"/>
  <c r="E12" i="16"/>
  <c r="E36" i="16" s="1"/>
  <c r="D13" i="16"/>
  <c r="D37" i="16" s="1"/>
  <c r="E13" i="16"/>
  <c r="E37" i="16" s="1"/>
  <c r="D14" i="16"/>
  <c r="D38" i="16" s="1"/>
  <c r="E14" i="16"/>
  <c r="E38" i="16" s="1"/>
  <c r="D15" i="16"/>
  <c r="D39" i="16" s="1"/>
  <c r="E15" i="16"/>
  <c r="E39" i="16" s="1"/>
  <c r="E6" i="16"/>
  <c r="E30" i="16" s="1"/>
  <c r="D6" i="16"/>
  <c r="D30" i="16" s="1"/>
  <c r="C21" i="16"/>
  <c r="C45" i="16" s="1"/>
  <c r="C22" i="16"/>
  <c r="C46" i="16" s="1"/>
  <c r="C20" i="16"/>
  <c r="C44" i="16" s="1"/>
  <c r="C17" i="16"/>
  <c r="C41" i="16" s="1"/>
  <c r="C18" i="16"/>
  <c r="C42" i="16" s="1"/>
  <c r="C19" i="16"/>
  <c r="C43" i="16" s="1"/>
  <c r="C16" i="16"/>
  <c r="C40" i="16" s="1"/>
  <c r="C7" i="16"/>
  <c r="C31" i="16" s="1"/>
  <c r="C8" i="16"/>
  <c r="C32" i="16" s="1"/>
  <c r="C9" i="16"/>
  <c r="C33" i="16" s="1"/>
  <c r="C10" i="16"/>
  <c r="C34" i="16" s="1"/>
  <c r="C11" i="16"/>
  <c r="C35" i="16" s="1"/>
  <c r="C12" i="16"/>
  <c r="C36" i="16" s="1"/>
  <c r="C13" i="16"/>
  <c r="C37" i="16" s="1"/>
  <c r="C14" i="16"/>
  <c r="C38" i="16" s="1"/>
  <c r="C15" i="16"/>
  <c r="C39" i="16" s="1"/>
  <c r="C6" i="16"/>
  <c r="C30" i="16" s="1"/>
  <c r="Q4" i="16"/>
  <c r="Q28" i="16" s="1"/>
  <c r="P4" i="16"/>
  <c r="P28" i="16" s="1"/>
  <c r="O4" i="16"/>
  <c r="O28" i="16" s="1"/>
  <c r="Q3" i="16"/>
  <c r="P3" i="16"/>
  <c r="O3" i="16"/>
  <c r="N4" i="16"/>
  <c r="N28" i="16" s="1"/>
  <c r="M4" i="16"/>
  <c r="M28" i="16" s="1"/>
  <c r="L4" i="16"/>
  <c r="L28" i="16" s="1"/>
  <c r="N3" i="16"/>
  <c r="M3" i="16"/>
  <c r="L3" i="16"/>
  <c r="K4" i="16"/>
  <c r="K28" i="16" s="1"/>
  <c r="J4" i="16"/>
  <c r="J28" i="16" s="1"/>
  <c r="I4" i="16"/>
  <c r="I28" i="16" s="1"/>
  <c r="K3" i="16"/>
  <c r="J3" i="16"/>
  <c r="I3" i="16"/>
  <c r="H4" i="16"/>
  <c r="H28" i="16" s="1"/>
  <c r="G4" i="16"/>
  <c r="G28" i="16" s="1"/>
  <c r="F4" i="16"/>
  <c r="F28" i="16" s="1"/>
  <c r="H3" i="16"/>
  <c r="G3" i="16"/>
  <c r="F3" i="16"/>
  <c r="C4" i="16"/>
  <c r="C28" i="16" s="1"/>
  <c r="D4" i="16"/>
  <c r="D28" i="16" s="1"/>
  <c r="E4" i="16"/>
  <c r="E28" i="16" s="1"/>
  <c r="E3" i="16"/>
  <c r="D3" i="16"/>
  <c r="C3" i="16"/>
  <c r="C47" i="16" l="1"/>
  <c r="J47" i="16"/>
  <c r="E47" i="16"/>
  <c r="L47" i="16"/>
  <c r="M47" i="16"/>
  <c r="N47" i="16"/>
</calcChain>
</file>

<file path=xl/sharedStrings.xml><?xml version="1.0" encoding="utf-8"?>
<sst xmlns="http://schemas.openxmlformats.org/spreadsheetml/2006/main" count="1182" uniqueCount="755">
  <si>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</si>
  <si>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</si>
  <si>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</si>
  <si>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</si>
  <si>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</si>
  <si>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</si>
  <si>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</si>
  <si>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</si>
  <si>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</si>
  <si>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</si>
  <si>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</si>
  <si>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</si>
  <si>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</si>
  <si>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</si>
  <si>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</si>
  <si>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</si>
  <si>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</si>
  <si>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</si>
  <si>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</si>
  <si>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</si>
  <si>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</si>
  <si>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</si>
  <si>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</si>
  <si>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</si>
  <si>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</si>
  <si>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</si>
  <si>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</si>
  <si>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</si>
  <si>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</si>
  <si>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</si>
  <si>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sexotx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</si>
  <si>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</si>
  <si>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</si>
  <si>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</si>
  <si>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</si>
  <si>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</si>
  <si>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</si>
  <si>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</si>
  <si>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</si>
  <si>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</si>
  <si>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</si>
  <si>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edades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</si>
  <si>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</si>
  <si>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</si>
  <si>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</si>
  <si>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</si>
  <si>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</si>
  <si>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</si>
  <si>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</si>
  <si>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</si>
  <si>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</si>
  <si>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</si>
  <si>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</si>
  <si>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</si>
  <si>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</si>
  <si>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</si>
  <si>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</si>
  <si>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</si>
  <si>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</si>
  <si>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</si>
  <si>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</si>
  <si>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</si>
  <si>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</si>
  <si>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</si>
  <si>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</si>
  <si>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</si>
  <si>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</si>
  <si>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</si>
  <si>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</si>
  <si>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</si>
  <si>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</si>
  <si>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</si>
  <si>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</si>
  <si>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</si>
  <si>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</si>
  <si>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</si>
  <si>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</si>
  <si>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</si>
  <si>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</si>
  <si>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</si>
  <si>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</si>
  <si>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</si>
  <si>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</si>
  <si>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</si>
  <si>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</si>
  <si>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</si>
  <si>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</si>
  <si>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</si>
  <si>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</si>
  <si>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</si>
  <si>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</si>
  <si>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</si>
  <si>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</si>
  <si>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</si>
  <si>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</si>
  <si>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</si>
  <si>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</si>
  <si>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sexotx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</si>
  <si>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</si>
  <si>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</si>
  <si>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</si>
  <si>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</si>
  <si>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</si>
  <si>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</si>
  <si>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</si>
  <si>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</si>
  <si>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</si>
  <si>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</si>
  <si>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edades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</si>
  <si>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</si>
  <si>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</si>
  <si>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</si>
  <si>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</si>
  <si>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</si>
  <si>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</si>
  <si>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</si>
  <si>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</si>
  <si>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</si>
  <si>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</si>
  <si>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</si>
  <si>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</si>
  <si>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</si>
  <si>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</si>
  <si>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</si>
  <si>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</si>
  <si>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</si>
  <si>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</si>
  <si>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</si>
  <si>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</si>
  <si>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</si>
  <si>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</si>
  <si>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</si>
  <si>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</si>
  <si>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</si>
  <si>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</si>
  <si>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</si>
  <si>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</si>
  <si>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</si>
  <si>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</si>
  <si>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</si>
  <si>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</si>
  <si>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</si>
  <si>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</si>
  <si>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</si>
  <si>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</si>
  <si>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</si>
  <si>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</si>
  <si>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</si>
  <si>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</si>
  <si>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</si>
  <si>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</si>
  <si>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</si>
  <si>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</si>
  <si>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</si>
  <si>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</si>
  <si>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</si>
  <si>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</si>
  <si>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</si>
  <si>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</si>
  <si>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</si>
  <si>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</si>
  <si>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</si>
  <si>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</si>
  <si>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</si>
  <si>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</si>
  <si>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</si>
  <si>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</si>
  <si>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</si>
  <si>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</si>
  <si>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</si>
  <si>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</si>
  <si>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</si>
  <si>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</si>
  <si>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</si>
  <si>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</si>
  <si>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</si>
  <si>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</si>
  <si>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</si>
  <si>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</si>
  <si>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</si>
  <si>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</si>
  <si>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</si>
  <si>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</si>
  <si>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</si>
  <si>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</si>
  <si>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</si>
  <si>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</si>
  <si>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</si>
  <si>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</si>
  <si>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</si>
  <si>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</si>
  <si>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</si>
  <si>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</si>
  <si>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</si>
  <si>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sexotx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</si>
  <si>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</si>
  <si>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</si>
  <si>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</si>
  <si>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</si>
  <si>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</si>
  <si>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</si>
  <si>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</si>
  <si>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</si>
  <si>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</si>
  <si>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</si>
  <si>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edades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</si>
  <si>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</si>
  <si>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</si>
  <si>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</si>
  <si>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</si>
  <si>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</si>
  <si>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</si>
  <si>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</si>
  <si>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</si>
  <si>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</si>
  <si>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</si>
  <si>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</si>
  <si>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</si>
  <si>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</si>
  <si>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</si>
  <si>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</si>
  <si>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</si>
  <si>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</si>
  <si>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</si>
  <si>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</si>
  <si>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</si>
  <si>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</si>
  <si>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</si>
  <si>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</si>
  <si>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</si>
  <si>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</si>
  <si>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</si>
  <si>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</si>
  <si>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</si>
  <si>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</si>
  <si>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</si>
  <si>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</si>
  <si>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</si>
  <si>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</si>
  <si>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</si>
  <si>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</si>
  <si>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</si>
  <si>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</si>
  <si>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</si>
  <si>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</si>
  <si>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</si>
  <si>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</si>
  <si>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</si>
  <si>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</si>
  <si>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</si>
  <si>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</si>
  <si>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</si>
  <si>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</si>
  <si>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</si>
  <si>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</si>
  <si>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</si>
  <si>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</si>
  <si>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</si>
  <si>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</si>
  <si>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</si>
  <si>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</si>
  <si>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sexotx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</si>
  <si>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</si>
  <si>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</si>
  <si>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</si>
  <si>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</si>
  <si>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</si>
  <si>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</si>
  <si>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</si>
  <si>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</si>
  <si>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</si>
  <si>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</si>
  <si>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edades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</si>
  <si>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</si>
  <si>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</si>
  <si>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</si>
  <si>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</si>
  <si>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</si>
  <si>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</si>
  <si>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</si>
  <si>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</si>
  <si>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</si>
  <si>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</si>
  <si>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</si>
  <si>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</si>
  <si>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</si>
  <si>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</si>
  <si>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</si>
  <si>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</si>
  <si>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</si>
  <si>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</si>
  <si>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</si>
  <si>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</si>
  <si>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</si>
  <si>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</si>
  <si>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</si>
  <si>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</si>
  <si>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</si>
  <si>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</si>
  <si>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</si>
  <si>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</si>
  <si>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</si>
  <si>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</si>
  <si>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</si>
  <si>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</si>
  <si>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</si>
  <si>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</si>
  <si>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</si>
  <si>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</si>
  <si>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</si>
  <si>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</si>
  <si>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</si>
  <si>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</si>
  <si>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</si>
  <si>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</si>
  <si>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</si>
  <si>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</si>
  <si>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</si>
  <si>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</si>
  <si>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</si>
  <si>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</si>
  <si>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</si>
  <si>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</si>
  <si>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</si>
  <si>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</si>
  <si>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</si>
  <si>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</si>
  <si>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</si>
  <si>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</si>
  <si>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</si>
  <si>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</si>
  <si>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</si>
  <si>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</si>
  <si>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</si>
  <si>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</si>
  <si>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</si>
  <si>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</si>
  <si>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</si>
  <si>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</si>
  <si>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</si>
  <si>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</si>
  <si>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</si>
  <si>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</si>
  <si>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</si>
  <si>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</si>
  <si>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</si>
  <si>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</si>
  <si>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</si>
  <si>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</si>
  <si>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</si>
  <si>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</si>
  <si>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</si>
  <si>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</si>
  <si>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</si>
  <si>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</si>
  <si>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</si>
  <si>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</si>
  <si>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</si>
  <si>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sexotx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</si>
  <si>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</si>
  <si>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</si>
  <si>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</si>
  <si>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</si>
  <si>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</si>
  <si>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</si>
  <si>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</si>
  <si>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</si>
  <si>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</si>
  <si>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</si>
  <si>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edades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</si>
  <si>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</si>
  <si>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</si>
  <si>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</si>
  <si>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</si>
  <si>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</si>
  <si>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</si>
  <si>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</si>
  <si>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</si>
  <si>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</si>
  <si>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</si>
  <si>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</si>
  <si>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</si>
  <si>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</si>
  <si>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</si>
  <si>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</si>
  <si>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</si>
  <si>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</si>
  <si>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</si>
  <si>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</si>
  <si>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</si>
  <si>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</si>
  <si>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</si>
  <si>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</si>
  <si>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</si>
  <si>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</si>
  <si>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</si>
  <si>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</si>
  <si>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</si>
  <si>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</si>
  <si>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</si>
  <si>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</si>
  <si>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</si>
  <si>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</si>
  <si>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</si>
  <si>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</si>
  <si>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</si>
  <si>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</si>
  <si>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</si>
  <si>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</si>
  <si>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</si>
  <si>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</si>
  <si>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</si>
  <si>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</si>
  <si>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</si>
  <si>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</si>
  <si>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</si>
  <si>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</si>
  <si>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</si>
  <si>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</si>
  <si>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</si>
  <si>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</si>
  <si>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</si>
  <si>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</si>
  <si>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</si>
  <si>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</si>
  <si>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sexotx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</si>
  <si>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</si>
  <si>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</si>
  <si>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</si>
  <si>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</si>
  <si>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</si>
  <si>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</si>
  <si>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</si>
  <si>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</si>
  <si>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</si>
  <si>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</si>
  <si>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edades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</si>
  <si>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</si>
  <si>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</si>
  <si>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</si>
  <si>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</si>
  <si>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</si>
  <si>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</si>
  <si>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</si>
  <si>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</si>
  <si>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</si>
  <si>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</si>
  <si>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</si>
  <si>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</si>
  <si>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</si>
  <si>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</si>
  <si>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</si>
  <si>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</si>
  <si>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</si>
  <si>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</si>
  <si>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</si>
  <si>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</si>
  <si>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</si>
  <si>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</si>
  <si>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</si>
  <si>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</si>
  <si>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</si>
  <si>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</si>
  <si>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</si>
  <si>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</si>
  <si>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</si>
  <si>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</si>
  <si>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</si>
  <si>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</si>
  <si>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</si>
  <si>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</si>
  <si>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</si>
  <si>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</si>
  <si>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0 a 11</t>
  </si>
  <si>
    <t>12 a 17</t>
  </si>
  <si>
    <t>18 a 60</t>
  </si>
  <si>
    <t>61 a más</t>
  </si>
  <si>
    <t>integrantes</t>
  </si>
  <si>
    <t>atencionsalud</t>
  </si>
  <si>
    <t>atsalud_cs</t>
  </si>
  <si>
    <t>atsalud_hos</t>
  </si>
  <si>
    <t>atsalud_imss</t>
  </si>
  <si>
    <t>atsalud_imsspro</t>
  </si>
  <si>
    <t>atsalud_issste</t>
  </si>
  <si>
    <t>atsalud_isssteent</t>
  </si>
  <si>
    <t>atsalud_otcs</t>
  </si>
  <si>
    <t>atsalud_cp</t>
  </si>
  <si>
    <t>atsalud_phar</t>
  </si>
  <si>
    <t>atsalud_bru</t>
  </si>
  <si>
    <t>atsalud_oth</t>
  </si>
  <si>
    <t>atsalud_insa</t>
  </si>
  <si>
    <t>anio</t>
  </si>
  <si>
    <t>anio</t>
  </si>
  <si>
    <t>hogares</t>
  </si>
  <si>
    <t>meds_mpc</t>
  </si>
  <si>
    <t>medsnorec_mpc</t>
  </si>
  <si>
    <t>mcuracion_mpc</t>
  </si>
  <si>
    <t>medalter_mpc</t>
  </si>
  <si>
    <t>aporto_mpc</t>
  </si>
  <si>
    <t>segmed_mpc</t>
  </si>
  <si>
    <t>parto_mpc</t>
  </si>
  <si>
    <t>embarazo_mpc</t>
  </si>
  <si>
    <t>obstetrics_mpc</t>
  </si>
  <si>
    <t>servmedext_mpc</t>
  </si>
  <si>
    <t>consultamgral_mpc</t>
  </si>
  <si>
    <t>consultamesp_mpc</t>
  </si>
  <si>
    <t>consultadent_mpc</t>
  </si>
  <si>
    <t>analisis_mpc</t>
  </si>
  <si>
    <t>medsrec_mpc</t>
  </si>
  <si>
    <t>cpeso_mpc</t>
  </si>
  <si>
    <t>atehospital_mpc</t>
  </si>
  <si>
    <t>ictpc</t>
  </si>
  <si>
    <t>ict</t>
  </si>
  <si>
    <t>pdrugs_pc</t>
  </si>
  <si>
    <t>medicinasall_mpc</t>
  </si>
  <si>
    <t>anio</t>
  </si>
  <si>
    <t>hogares</t>
  </si>
  <si>
    <t>meds_mpc</t>
  </si>
  <si>
    <t>medsnorec_mpc</t>
  </si>
  <si>
    <t>mcuracion_mpc</t>
  </si>
  <si>
    <t>medalter_mpc</t>
  </si>
  <si>
    <t>aporto_mpc</t>
  </si>
  <si>
    <t>segmed_mpc</t>
  </si>
  <si>
    <t>parto_mpc</t>
  </si>
  <si>
    <t>embarazo_mpc</t>
  </si>
  <si>
    <t>obstetrics_mpc</t>
  </si>
  <si>
    <t>servmedext_mpc</t>
  </si>
  <si>
    <t>consultamgral_mpc</t>
  </si>
  <si>
    <t>consultamesp_mpc</t>
  </si>
  <si>
    <t>consultadent_mpc</t>
  </si>
  <si>
    <t>analisis_mpc</t>
  </si>
  <si>
    <t>medsrec_mpc</t>
  </si>
  <si>
    <t>cpeso_mpc</t>
  </si>
  <si>
    <t>atehospital_mpc</t>
  </si>
  <si>
    <t>ictpc</t>
  </si>
  <si>
    <t>ict</t>
  </si>
  <si>
    <t>pdrugs_pc</t>
  </si>
  <si>
    <t>medicinasall_mpc</t>
  </si>
  <si>
    <t>anio</t>
  </si>
  <si>
    <t>hogares</t>
  </si>
  <si>
    <t>meds_mpc</t>
  </si>
  <si>
    <t>medsnorec_mpc</t>
  </si>
  <si>
    <t>mcuracion_mpc</t>
  </si>
  <si>
    <t>medalter_mpc</t>
  </si>
  <si>
    <t>aporto_mpc</t>
  </si>
  <si>
    <t>segmed_mpc</t>
  </si>
  <si>
    <t>parto_mpc</t>
  </si>
  <si>
    <t>embarazo_mpc</t>
  </si>
  <si>
    <t>obstetrics_mpc</t>
  </si>
  <si>
    <t>servmedext_mpc</t>
  </si>
  <si>
    <t>consultamgral_mpc</t>
  </si>
  <si>
    <t>consultamesp_mpc</t>
  </si>
  <si>
    <t>consultadent_mpc</t>
  </si>
  <si>
    <t>analisis_mpc</t>
  </si>
  <si>
    <t>medsrec_mpc</t>
  </si>
  <si>
    <t>cpeso_mpc</t>
  </si>
  <si>
    <t>atehospital_mpc</t>
  </si>
  <si>
    <t>ictpc</t>
  </si>
  <si>
    <t>ict</t>
  </si>
  <si>
    <t>pdrugs_pc</t>
  </si>
  <si>
    <t>medicinasall_mpc</t>
  </si>
  <si>
    <t>Nacional</t>
  </si>
  <si>
    <t>Medicina y consultas</t>
  </si>
  <si>
    <t>Medicamentos (as concentrado)</t>
  </si>
  <si>
    <t>Medicamentos sin receta</t>
  </si>
  <si>
    <t>Material de curación</t>
  </si>
  <si>
    <t>Medicina alternativa</t>
  </si>
  <si>
    <t>Aparátos ortopédicos y terapéuticos</t>
  </si>
  <si>
    <t>Seguro médico</t>
  </si>
  <si>
    <t>Servicios médicos en parto</t>
  </si>
  <si>
    <t>Servicios médicos en embarazo</t>
  </si>
  <si>
    <t>Servicios médicos obstétricos</t>
  </si>
  <si>
    <t>Servicios médicos externos</t>
  </si>
  <si>
    <t>Consulta médico general</t>
  </si>
  <si>
    <t>Consulta médico de especialidad</t>
  </si>
  <si>
    <t>Consulta dental</t>
  </si>
  <si>
    <t>Análisis clínicos</t>
  </si>
  <si>
    <t>Medicamentos con receta</t>
  </si>
  <si>
    <t>Control de peso</t>
  </si>
  <si>
    <t>Atención hospitalaria</t>
  </si>
  <si>
    <t>Personas</t>
  </si>
  <si>
    <t>Con carencia por salud</t>
  </si>
  <si>
    <t>Sin carencia por salud</t>
  </si>
  <si>
    <t>Ingreso total per cápita</t>
  </si>
  <si>
    <t>Instituto Nacional de Estadística y Geografía</t>
  </si>
  <si>
    <t/>
  </si>
  <si>
    <t>INPC Nacional (mensual)</t>
  </si>
  <si>
    <t>Fecha de consulta: 14/08/2025 14:37:25</t>
  </si>
  <si>
    <t>Título</t>
  </si>
  <si>
    <t>Índice Nacional de Precios al Consumidor. Base segunda quincena Julio 2018. Actualización de Canasta y Ponderadores 2024 (mensual), Nacional, Índice de precios al consumidor, por objeto del gasto, Índice general</t>
  </si>
  <si>
    <t>Periodo disponible</t>
  </si>
  <si>
    <t>Ene 1970-Jul 2025</t>
  </si>
  <si>
    <t>Periodicidad</t>
  </si>
  <si>
    <t>Mensual</t>
  </si>
  <si>
    <t>Cifra</t>
  </si>
  <si>
    <t>Índices</t>
  </si>
  <si>
    <t>Unidad</t>
  </si>
  <si>
    <t>Sin Unidad</t>
  </si>
  <si>
    <t>Base</t>
  </si>
  <si>
    <t>Índice base segunda quincena de julio 2018 = 100</t>
  </si>
  <si>
    <t>Aviso</t>
  </si>
  <si>
    <t xml:space="preserve">Las desagregaciones del INPC solo tienen valor informativo._x000D_
  </t>
  </si>
  <si>
    <t>Tipo de información</t>
  </si>
  <si>
    <t>Fecha</t>
  </si>
  <si>
    <t>INPC promedio base 2018</t>
  </si>
  <si>
    <t>INPC promedio base 2025</t>
  </si>
  <si>
    <t>Ene 2015</t>
  </si>
  <si>
    <t>Feb 2015</t>
  </si>
  <si>
    <t>Mar 2015</t>
  </si>
  <si>
    <t>Abr 2015</t>
  </si>
  <si>
    <t>May 2015</t>
  </si>
  <si>
    <t>Jun 2015</t>
  </si>
  <si>
    <t>Jul 2015</t>
  </si>
  <si>
    <t>Ago 2015</t>
  </si>
  <si>
    <t>Sep 2015</t>
  </si>
  <si>
    <t>Oct 2015</t>
  </si>
  <si>
    <t>Nov 2015</t>
  </si>
  <si>
    <t>Dic 2015</t>
  </si>
  <si>
    <t>Ene 2016</t>
  </si>
  <si>
    <t>Feb 2016</t>
  </si>
  <si>
    <t>Mar 2016</t>
  </si>
  <si>
    <t>Abr 2016</t>
  </si>
  <si>
    <t>May 2016</t>
  </si>
  <si>
    <t>Jun 2016</t>
  </si>
  <si>
    <t>Jul 2016</t>
  </si>
  <si>
    <t>Ago 2016</t>
  </si>
  <si>
    <t>Sep 2016</t>
  </si>
  <si>
    <t>Oct 2016</t>
  </si>
  <si>
    <t>Nov 2016</t>
  </si>
  <si>
    <t>Dic 2016</t>
  </si>
  <si>
    <t>Ene 2017</t>
  </si>
  <si>
    <t>Feb 2017</t>
  </si>
  <si>
    <t>Mar 2017</t>
  </si>
  <si>
    <t>Abr 2017</t>
  </si>
  <si>
    <t>May 2017</t>
  </si>
  <si>
    <t>Jun 2017</t>
  </si>
  <si>
    <t>Jul 2017</t>
  </si>
  <si>
    <t>Ago 2017</t>
  </si>
  <si>
    <t>Sep 2017</t>
  </si>
  <si>
    <t>Oct 2017</t>
  </si>
  <si>
    <t>Nov 2017</t>
  </si>
  <si>
    <t>Dic 2017</t>
  </si>
  <si>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</si>
  <si>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</si>
  <si>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</si>
  <si>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</si>
  <si>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</si>
  <si>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</si>
  <si>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</si>
  <si>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</si>
  <si>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</si>
  <si>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</si>
  <si>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</si>
  <si>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</si>
  <si>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</si>
  <si>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</si>
  <si>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</si>
  <si>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</si>
  <si>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</si>
  <si>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</si>
  <si>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</si>
  <si>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</si>
  <si>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</si>
  <si>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</si>
  <si>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</si>
  <si>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</si>
  <si>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</si>
  <si>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</si>
  <si>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</si>
  <si>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</si>
  <si>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</si>
  <si>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</si>
  <si>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</si>
  <si>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</si>
  <si>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</si>
  <si>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</si>
  <si>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</si>
  <si>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</si>
  <si>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</si>
  <si>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</si>
  <si>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</si>
  <si>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</si>
  <si>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</si>
  <si>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</si>
  <si>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</si>
  <si>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</si>
  <si>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</si>
  <si>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</si>
  <si>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</si>
  <si>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</si>
  <si>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</si>
  <si>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</si>
  <si>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</si>
  <si>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</si>
  <si>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</si>
  <si>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</si>
  <si>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</si>
  <si>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</si>
  <si>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</si>
  <si>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</si>
  <si>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</si>
  <si>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</si>
  <si>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</si>
  <si>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</si>
  <si>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</si>
  <si>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</si>
  <si>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</si>
  <si>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</si>
  <si>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</si>
  <si>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</si>
  <si>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 2023</t>
  </si>
  <si>
    <t>Oct 2023</t>
  </si>
  <si>
    <t>Nov 2023</t>
  </si>
  <si>
    <t>Dic 2023</t>
  </si>
  <si>
    <t>Ene 2024</t>
  </si>
  <si>
    <t>Feb 2024</t>
  </si>
  <si>
    <t>Mar 2024</t>
  </si>
  <si>
    <t>Abr 2024</t>
  </si>
  <si>
    <t>May 2024</t>
  </si>
  <si>
    <t>Jun 2024</t>
  </si>
  <si>
    <t>Jul 2024</t>
  </si>
  <si>
    <t>Ago 2024</t>
  </si>
  <si>
    <t>Sep 2024</t>
  </si>
  <si>
    <t>Oct 2024</t>
  </si>
  <si>
    <t>Nov 2024</t>
  </si>
  <si>
    <t>Dic 2024</t>
  </si>
  <si>
    <t>Ene 2025</t>
  </si>
  <si>
    <t>Feb 2025</t>
  </si>
  <si>
    <t>Mar 2025</t>
  </si>
  <si>
    <t>Abr 2025</t>
  </si>
  <si>
    <t>May 2025</t>
  </si>
  <si>
    <t>Jun 2025</t>
  </si>
  <si>
    <t>Jul 2025</t>
  </si>
  <si>
    <t>Partidas per cápita promedio trimestral, precios corrientes</t>
  </si>
  <si>
    <t>Partidas per cápita promedio trimestral, precios de 2025</t>
  </si>
  <si>
    <t>Medicamentos (todos)</t>
  </si>
  <si>
    <t>No borrar</t>
  </si>
  <si>
    <t>Centros de salud</t>
  </si>
  <si>
    <t>Hospitales</t>
  </si>
  <si>
    <t>IMSS</t>
  </si>
  <si>
    <t>IMSS bienestar</t>
  </si>
  <si>
    <t>ISSSTE</t>
  </si>
  <si>
    <t>ISSSTE estatal</t>
  </si>
  <si>
    <t>Consutorios privados</t>
  </si>
  <si>
    <t>Farmacias</t>
  </si>
  <si>
    <t>Otros centros de salud</t>
  </si>
  <si>
    <t>Otros no considerados</t>
  </si>
  <si>
    <t>Alternativa</t>
  </si>
  <si>
    <t>Insabi</t>
  </si>
  <si>
    <t>1/: El total considera la atención en al menos un lugar de atención, la suma de los centros no es mutuamente excluyente.</t>
  </si>
  <si>
    <t>Registro de atención de todas las personas que reportaron enfermedad en el año de levantamiento</t>
  </si>
  <si>
    <t>Registro de atención de todas las personas que reportaron enfermedad en encuesta</t>
  </si>
  <si>
    <r>
      <t>Atención médica</t>
    </r>
    <r>
      <rPr>
        <b/>
        <vertAlign val="superscript"/>
        <sz val="11"/>
        <rFont val="Calibri"/>
        <family val="2"/>
      </rPr>
      <t>/1</t>
    </r>
  </si>
  <si>
    <t>Elegir grupo etario -&gt;</t>
  </si>
  <si>
    <t>Elegir el sexo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</si>
</sst>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"/>
    <numFmt numFmtId="165" formatCode="&quot;$&quot;#,##0.00"/>
  </numFmts>
  <fonts count="12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b/>
      <vertAlign val="superscript"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2828150273141E-2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59">
    <xf numFmtId="0" fontId="0" fillId="0" borderId="0" xfId="0"/>
    <xf numFmtId="1" fontId="0" fillId="0" borderId="1" xfId="0" applyNumberFormat="1" applyBorder="1"/>
    <xf numFmtId="0" fontId="2" fillId="0" borderId="1" xfId="1"/>
    <xf numFmtId="0" fontId="4" fillId="0" borderId="1" xfId="1" applyFont="1" applyAlignment="1">
      <alignment horizontal="center" vertical="center"/>
    </xf>
    <xf numFmtId="0" fontId="3" fillId="0" borderId="1" xfId="1" applyFont="1"/>
    <xf numFmtId="3" fontId="2" fillId="0" borderId="1" xfId="1" applyNumberFormat="1" applyBorder="1"/>
    <xf numFmtId="164" fontId="2" fillId="0" borderId="1" xfId="1" applyNumberFormat="1"/>
    <xf numFmtId="0" fontId="4" fillId="3" borderId="1" xfId="1" applyFont="1" applyFill="1" applyAlignment="1">
      <alignment horizontal="center"/>
    </xf>
    <xf numFmtId="164" fontId="2" fillId="3" borderId="1" xfId="1" applyNumberFormat="1" applyFill="1"/>
    <xf numFmtId="0" fontId="0" fillId="0" borderId="1" xfId="1" applyFont="1"/>
    <xf numFmtId="0" fontId="0" fillId="4" borderId="1" xfId="1" applyFont="1" applyFill="1"/>
    <xf numFmtId="164" fontId="2" fillId="5" borderId="1" xfId="1" applyNumberFormat="1" applyFill="1"/>
    <xf numFmtId="0" fontId="4" fillId="0" borderId="1" xfId="1" applyFont="1" applyAlignment="1">
      <alignment horizontal="center" vertical="center" wrapText="1"/>
    </xf>
    <xf numFmtId="3" fontId="4" fillId="0" borderId="1" xfId="1" applyNumberFormat="1" applyFont="1" applyBorder="1"/>
    <xf numFmtId="164" fontId="4" fillId="0" borderId="1" xfId="1" applyNumberFormat="1" applyFont="1"/>
    <xf numFmtId="0" fontId="6" fillId="0" borderId="1" xfId="2" applyFont="1"/>
    <xf numFmtId="0" fontId="1" fillId="0" borderId="1" xfId="2"/>
    <xf numFmtId="0" fontId="7" fillId="0" borderId="1" xfId="2" applyFont="1"/>
    <xf numFmtId="0" fontId="8" fillId="0" borderId="1" xfId="2" applyFont="1"/>
    <xf numFmtId="0" fontId="9" fillId="0" borderId="1" xfId="2" applyFont="1"/>
    <xf numFmtId="0" fontId="10" fillId="6" borderId="2" xfId="2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3" fontId="2" fillId="0" borderId="3" xfId="1" applyNumberFormat="1" applyBorder="1"/>
    <xf numFmtId="164" fontId="2" fillId="0" borderId="3" xfId="1" applyNumberFormat="1" applyBorder="1"/>
    <xf numFmtId="164" fontId="2" fillId="0" borderId="1" xfId="1" applyNumberFormat="1" applyBorder="1"/>
    <xf numFmtId="164" fontId="2" fillId="3" borderId="3" xfId="1" applyNumberFormat="1" applyFill="1" applyBorder="1"/>
    <xf numFmtId="164" fontId="2" fillId="3" borderId="1" xfId="1" applyNumberFormat="1" applyFill="1" applyBorder="1"/>
    <xf numFmtId="164" fontId="2" fillId="5" borderId="3" xfId="1" applyNumberFormat="1" applyFill="1" applyBorder="1"/>
    <xf numFmtId="164" fontId="2" fillId="5" borderId="1" xfId="1" applyNumberFormat="1" applyFill="1" applyBorder="1"/>
    <xf numFmtId="0" fontId="4" fillId="0" borderId="4" xfId="1" applyFont="1" applyBorder="1" applyAlignment="1">
      <alignment horizontal="center" vertical="center" wrapText="1"/>
    </xf>
    <xf numFmtId="3" fontId="2" fillId="0" borderId="4" xfId="1" applyNumberFormat="1" applyBorder="1"/>
    <xf numFmtId="164" fontId="2" fillId="0" borderId="4" xfId="1" applyNumberFormat="1" applyBorder="1"/>
    <xf numFmtId="164" fontId="2" fillId="3" borderId="4" xfId="1" applyNumberFormat="1" applyFill="1" applyBorder="1"/>
    <xf numFmtId="164" fontId="2" fillId="5" borderId="4" xfId="1" applyNumberFormat="1" applyFill="1" applyBorder="1"/>
    <xf numFmtId="165" fontId="2" fillId="0" borderId="1" xfId="1" applyNumberFormat="1"/>
    <xf numFmtId="0" fontId="0" fillId="0" borderId="0" xfId="0" applyFill="1"/>
    <xf numFmtId="0" fontId="5" fillId="2" borderId="1" xfId="1" applyFont="1" applyFill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3" fontId="0" fillId="0" borderId="3" xfId="0" applyNumberFormat="1" applyBorder="1"/>
    <xf numFmtId="3" fontId="0" fillId="0" borderId="1" xfId="0" applyNumberFormat="1" applyBorder="1"/>
    <xf numFmtId="0" fontId="0" fillId="0" borderId="0" xfId="0" applyFont="1" applyFill="1"/>
    <xf numFmtId="3" fontId="4" fillId="7" borderId="3" xfId="0" applyNumberFormat="1" applyFont="1" applyFill="1" applyBorder="1"/>
    <xf numFmtId="3" fontId="4" fillId="7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1" xfId="1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r>
              <a:rPr lang="es-MX" sz="1100" b="1"/>
              <a:t>Atención médica para personas con enfermedad en el periodo de levantamiento de la encuesta</a:t>
            </a:r>
          </a:p>
          <a:p>
            <a:pPr>
              <a:defRPr sz="1100"/>
            </a:pPr>
            <a:r>
              <a:rPr lang="es-MX" sz="1100" i="1"/>
              <a:t>(2024, millones</a:t>
            </a:r>
            <a:r>
              <a:rPr lang="es-MX" sz="1100" i="1" baseline="0"/>
              <a:t> de personas por centro de atención)</a:t>
            </a:r>
            <a:endParaRPr lang="es-MX" sz="1100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31080402449693789"/>
          <c:y val="0.17721162816733216"/>
          <c:w val="0.59472375328083993"/>
          <c:h val="0.743267778731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ResumenAtencionMedica!$Q$3</c:f>
              <c:strCache>
                <c:ptCount val="1"/>
                <c:pt idx="0">
                  <c:v>Con carencia por salud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9"/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AA0-4B59-8E17-ABEF8C720C70}"/>
                </c:ext>
              </c:extLst>
            </c:dLbl>
            <c:dLbl>
              <c:idx val="10"/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AA0-4B59-8E17-ABEF8C720C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ResumenAtencionMedica!$B$5:$C$16</c:f>
              <c:strCache>
                <c:ptCount val="12"/>
                <c:pt idx="0">
                  <c:v>Centros de salud</c:v>
                </c:pt>
                <c:pt idx="1">
                  <c:v>Hospitales</c:v>
                </c:pt>
                <c:pt idx="2">
                  <c:v>IMSS</c:v>
                </c:pt>
                <c:pt idx="3">
                  <c:v>IMSS bienestar</c:v>
                </c:pt>
                <c:pt idx="4">
                  <c:v>ISSSTE</c:v>
                </c:pt>
                <c:pt idx="5">
                  <c:v>ISSSTE estatal</c:v>
                </c:pt>
                <c:pt idx="6">
                  <c:v>Otros centros de salud</c:v>
                </c:pt>
                <c:pt idx="7">
                  <c:v>Consutorios privados</c:v>
                </c:pt>
                <c:pt idx="8">
                  <c:v>Farmacias</c:v>
                </c:pt>
                <c:pt idx="9">
                  <c:v>Alternativa</c:v>
                </c:pt>
                <c:pt idx="10">
                  <c:v>Otros no considerados</c:v>
                </c:pt>
                <c:pt idx="11">
                  <c:v>Insabi</c:v>
                </c:pt>
              </c:strCache>
            </c:strRef>
          </c:cat>
          <c:val>
            <c:numRef>
              <c:f>ResumenAtencionMedica!$Q$5:$Q$16</c:f>
              <c:numCache>
                <c:formatCode>#,##0</c:formatCode>
                <c:ptCount val="12"/>
                <c:pt idx="0">
                  <c:v>2409293</c:v>
                </c:pt>
                <c:pt idx="1">
                  <c:v>985263</c:v>
                </c:pt>
                <c:pt idx="2">
                  <c:v>845187</c:v>
                </c:pt>
                <c:pt idx="3">
                  <c:v>283939</c:v>
                </c:pt>
                <c:pt idx="4">
                  <c:v>100336</c:v>
                </c:pt>
                <c:pt idx="5">
                  <c:v>42795</c:v>
                </c:pt>
                <c:pt idx="6">
                  <c:v>68074</c:v>
                </c:pt>
                <c:pt idx="7">
                  <c:v>6636770</c:v>
                </c:pt>
                <c:pt idx="8">
                  <c:v>4764151</c:v>
                </c:pt>
                <c:pt idx="9">
                  <c:v>146776</c:v>
                </c:pt>
                <c:pt idx="10">
                  <c:v>190357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0-4B59-8E17-ABEF8C720C70}"/>
            </c:ext>
          </c:extLst>
        </c:ser>
        <c:ser>
          <c:idx val="1"/>
          <c:order val="1"/>
          <c:tx>
            <c:strRef>
              <c:f>ResumenAtencionMedica!$R$3</c:f>
              <c:strCache>
                <c:ptCount val="1"/>
                <c:pt idx="0">
                  <c:v>Sin carencia por salud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9"/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AA0-4B59-8E17-ABEF8C720C70}"/>
                </c:ext>
              </c:extLst>
            </c:dLbl>
            <c:dLbl>
              <c:idx val="10"/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AA0-4B59-8E17-ABEF8C720C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ResumenAtencionMedica!$R$5:$R$16</c:f>
              <c:numCache>
                <c:formatCode>#,##0</c:formatCode>
                <c:ptCount val="12"/>
                <c:pt idx="0">
                  <c:v>3211073</c:v>
                </c:pt>
                <c:pt idx="1">
                  <c:v>1107207</c:v>
                </c:pt>
                <c:pt idx="2">
                  <c:v>8670293</c:v>
                </c:pt>
                <c:pt idx="3">
                  <c:v>976633</c:v>
                </c:pt>
                <c:pt idx="4">
                  <c:v>1278606</c:v>
                </c:pt>
                <c:pt idx="5">
                  <c:v>518786</c:v>
                </c:pt>
                <c:pt idx="6">
                  <c:v>381512</c:v>
                </c:pt>
                <c:pt idx="7">
                  <c:v>10429059</c:v>
                </c:pt>
                <c:pt idx="8">
                  <c:v>7694406</c:v>
                </c:pt>
                <c:pt idx="9">
                  <c:v>122961</c:v>
                </c:pt>
                <c:pt idx="10">
                  <c:v>442754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A0-4B59-8E17-ABEF8C720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78499504"/>
        <c:axId val="1278501168"/>
      </c:barChart>
      <c:catAx>
        <c:axId val="1278499504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1278501168"/>
        <c:crosses val="autoZero"/>
        <c:auto val="1"/>
        <c:lblAlgn val="ctr"/>
        <c:lblOffset val="100"/>
        <c:noMultiLvlLbl val="0"/>
      </c:catAx>
      <c:valAx>
        <c:axId val="1278501168"/>
        <c:scaling>
          <c:orientation val="minMax"/>
        </c:scaling>
        <c:delete val="0"/>
        <c:axPos val="b"/>
        <c:numFmt formatCode="#,##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1278499504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282646544181977"/>
          <c:y val="0.1907651836974103"/>
          <c:w val="0.35735958005249346"/>
          <c:h val="0.12680076127924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oto Sans" panose="020B0502040504020204" pitchFamily="34" charset="0"/>
          <a:ea typeface="Noto Sans" panose="020B0502040504020204" pitchFamily="34" charset="0"/>
          <a:cs typeface="Noto Sans" panose="020B05020405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r>
              <a:rPr lang="es-MX" sz="1100" b="1"/>
              <a:t>Atención médica para personas con enfermedad en el periodo de levantamiento de la encuesta</a:t>
            </a:r>
          </a:p>
          <a:p>
            <a:pPr>
              <a:defRPr sz="1100"/>
            </a:pPr>
            <a:r>
              <a:rPr lang="es-MX" sz="1100" i="1"/>
              <a:t>(2022, millones</a:t>
            </a:r>
            <a:r>
              <a:rPr lang="es-MX" sz="1100" i="1" baseline="0"/>
              <a:t> de personas por centro de atención)</a:t>
            </a:r>
            <a:endParaRPr lang="es-MX" sz="1100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31080402449693789"/>
          <c:y val="0.17721162816733216"/>
          <c:w val="0.59472375328083993"/>
          <c:h val="0.743267778731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ResumenAtencionMedica!$Q$3</c:f>
              <c:strCache>
                <c:ptCount val="1"/>
                <c:pt idx="0">
                  <c:v>Con carencia por salud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ResumenAtencionMedica!$B$5:$C$16</c:f>
              <c:strCache>
                <c:ptCount val="12"/>
                <c:pt idx="0">
                  <c:v>Centros de salud</c:v>
                </c:pt>
                <c:pt idx="1">
                  <c:v>Hospitales</c:v>
                </c:pt>
                <c:pt idx="2">
                  <c:v>IMSS</c:v>
                </c:pt>
                <c:pt idx="3">
                  <c:v>IMSS bienestar</c:v>
                </c:pt>
                <c:pt idx="4">
                  <c:v>ISSSTE</c:v>
                </c:pt>
                <c:pt idx="5">
                  <c:v>ISSSTE estatal</c:v>
                </c:pt>
                <c:pt idx="6">
                  <c:v>Otros centros de salud</c:v>
                </c:pt>
                <c:pt idx="7">
                  <c:v>Consutorios privados</c:v>
                </c:pt>
                <c:pt idx="8">
                  <c:v>Farmacias</c:v>
                </c:pt>
                <c:pt idx="9">
                  <c:v>Alternativa</c:v>
                </c:pt>
                <c:pt idx="10">
                  <c:v>Otros no considerados</c:v>
                </c:pt>
                <c:pt idx="11">
                  <c:v>Insabi</c:v>
                </c:pt>
              </c:strCache>
            </c:strRef>
          </c:cat>
          <c:val>
            <c:numRef>
              <c:f>ResumenAtencionMedica!$N$5:$N$16</c:f>
              <c:numCache>
                <c:formatCode>#,##0</c:formatCode>
                <c:ptCount val="12"/>
                <c:pt idx="0">
                  <c:v>2218411</c:v>
                </c:pt>
                <c:pt idx="1">
                  <c:v>785545</c:v>
                </c:pt>
                <c:pt idx="2">
                  <c:v>179682</c:v>
                </c:pt>
                <c:pt idx="3">
                  <c:v>86801</c:v>
                </c:pt>
                <c:pt idx="4">
                  <c:v>17613</c:v>
                </c:pt>
                <c:pt idx="5">
                  <c:v>7047</c:v>
                </c:pt>
                <c:pt idx="6">
                  <c:v>42491</c:v>
                </c:pt>
                <c:pt idx="7">
                  <c:v>7637207</c:v>
                </c:pt>
                <c:pt idx="8">
                  <c:v>5933796</c:v>
                </c:pt>
                <c:pt idx="9">
                  <c:v>190370</c:v>
                </c:pt>
                <c:pt idx="10">
                  <c:v>254187</c:v>
                </c:pt>
                <c:pt idx="11">
                  <c:v>10094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2-4E1E-B314-59F62E8C1106}"/>
            </c:ext>
          </c:extLst>
        </c:ser>
        <c:ser>
          <c:idx val="1"/>
          <c:order val="1"/>
          <c:tx>
            <c:strRef>
              <c:f>ResumenAtencionMedica!$R$3</c:f>
              <c:strCache>
                <c:ptCount val="1"/>
                <c:pt idx="0">
                  <c:v>Sin carencia por salud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ResumenAtencionMedica!$O$5:$O$16</c:f>
              <c:numCache>
                <c:formatCode>#,##0</c:formatCode>
                <c:ptCount val="12"/>
                <c:pt idx="0">
                  <c:v>2498941</c:v>
                </c:pt>
                <c:pt idx="1">
                  <c:v>1014083</c:v>
                </c:pt>
                <c:pt idx="2">
                  <c:v>8528873</c:v>
                </c:pt>
                <c:pt idx="3">
                  <c:v>451318</c:v>
                </c:pt>
                <c:pt idx="4">
                  <c:v>1283761</c:v>
                </c:pt>
                <c:pt idx="5">
                  <c:v>484964</c:v>
                </c:pt>
                <c:pt idx="6">
                  <c:v>335604</c:v>
                </c:pt>
                <c:pt idx="7">
                  <c:v>9754276</c:v>
                </c:pt>
                <c:pt idx="8">
                  <c:v>6659893</c:v>
                </c:pt>
                <c:pt idx="9">
                  <c:v>158235</c:v>
                </c:pt>
                <c:pt idx="10">
                  <c:v>581455</c:v>
                </c:pt>
                <c:pt idx="11">
                  <c:v>185850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2-4E1E-B314-59F62E8C1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78499504"/>
        <c:axId val="1278501168"/>
      </c:barChart>
      <c:catAx>
        <c:axId val="1278499504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1278501168"/>
        <c:crosses val="autoZero"/>
        <c:auto val="1"/>
        <c:lblAlgn val="ctr"/>
        <c:lblOffset val="100"/>
        <c:noMultiLvlLbl val="0"/>
      </c:catAx>
      <c:valAx>
        <c:axId val="1278501168"/>
        <c:scaling>
          <c:orientation val="minMax"/>
        </c:scaling>
        <c:delete val="0"/>
        <c:axPos val="b"/>
        <c:numFmt formatCode="#,##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1278499504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282646544181977"/>
          <c:y val="0.1907651836974103"/>
          <c:w val="0.35735958005249346"/>
          <c:h val="0.12680076127924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oto Sans" panose="020B0502040504020204" pitchFamily="34" charset="0"/>
          <a:ea typeface="Noto Sans" panose="020B0502040504020204" pitchFamily="34" charset="0"/>
          <a:cs typeface="Noto Sans" panose="020B05020405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r>
              <a:rPr lang="es-MX" sz="1100" b="1"/>
              <a:t>Gasto per cápita en consultas médicas</a:t>
            </a:r>
          </a:p>
          <a:p>
            <a:pPr>
              <a:defRPr sz="1100"/>
            </a:pPr>
            <a:r>
              <a:rPr lang="es-MX" sz="1100" i="1"/>
              <a:t>(pesos de 2025 mensuales)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'ResumenGastos-Formulas'!$D$26</c:f>
              <c:strCache>
                <c:ptCount val="1"/>
                <c:pt idx="0">
                  <c:v>Con carencia por salud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2444444444444548E-2"/>
                  <c:y val="7.495370370370362E-2"/>
                </c:manualLayout>
              </c:layout>
              <c:spPr>
                <a:noFill/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53D-4E5D-B3C6-2CD9756F3F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'ResumenGastos-Formulas'!$A$53:$A$57</c:f>
              <c:numCache>
                <c:formatCode>General</c:formatCode>
                <c:ptCount val="5"/>
                <c:pt idx="0">
                  <c:v>2016</c:v>
                </c:pt>
                <c:pt idx="1">
                  <c:v>2018</c:v>
                </c:pt>
                <c:pt idx="2">
                  <c:v>2020</c:v>
                </c:pt>
                <c:pt idx="3">
                  <c:v>2022</c:v>
                </c:pt>
                <c:pt idx="4">
                  <c:v>2024</c:v>
                </c:pt>
              </c:numCache>
            </c:numRef>
          </c:cat>
          <c:val>
            <c:numRef>
              <c:f>('ResumenGastos-Formulas'!$D$40,'ResumenGastos-Formulas'!$G$40,'ResumenGastos-Formulas'!$J$40,'ResumenGastos-Formulas'!$M$40,'ResumenGastos-Formulas'!$P$40)</c:f>
              <c:numCache>
                <c:formatCode>"$"#,##0.0</c:formatCode>
                <c:ptCount val="5"/>
                <c:pt idx="0">
                  <c:v>32.799532790201759</c:v>
                </c:pt>
                <c:pt idx="1">
                  <c:v>27.129603137106727</c:v>
                </c:pt>
                <c:pt idx="2">
                  <c:v>34.256980571185537</c:v>
                </c:pt>
                <c:pt idx="3">
                  <c:v>35.844241480421815</c:v>
                </c:pt>
                <c:pt idx="4">
                  <c:v>36.157863926047987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D-4E5D-B3C6-2CD9756F3FED}"/>
            </c:ext>
          </c:extLst>
        </c:ser>
        <c:ser>
          <c:idx val="1"/>
          <c:order val="1"/>
          <c:tx>
            <c:strRef>
              <c:f>'ResumenGastos-Formulas'!$E$26</c:f>
              <c:strCache>
                <c:ptCount val="1"/>
                <c:pt idx="0">
                  <c:v>Sin carencia por salud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3555555555555558E-2"/>
                  <c:y val="-7.4953703703703703E-2"/>
                </c:manualLayout>
              </c:layout>
              <c:spPr>
                <a:noFill/>
                <a:ln>
                  <a:solidFill>
                    <a:srgbClr val="92D05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Noto Sans" panose="020B0502040504020204" pitchFamily="34" charset="0"/>
                      <a:ea typeface="Noto Sans" panose="020B0502040504020204" pitchFamily="34" charset="0"/>
                      <a:cs typeface="Noto Sans" panose="020B0502040504020204" pitchFamily="34" charset="0"/>
                    </a:defRPr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53D-4E5D-B3C6-2CD9756F3F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'ResumenGastos-Formulas'!$A$53:$A$57</c:f>
              <c:numCache>
                <c:formatCode>General</c:formatCode>
                <c:ptCount val="5"/>
                <c:pt idx="0">
                  <c:v>2016</c:v>
                </c:pt>
                <c:pt idx="1">
                  <c:v>2018</c:v>
                </c:pt>
                <c:pt idx="2">
                  <c:v>2020</c:v>
                </c:pt>
                <c:pt idx="3">
                  <c:v>2022</c:v>
                </c:pt>
                <c:pt idx="4">
                  <c:v>2024</c:v>
                </c:pt>
              </c:numCache>
            </c:numRef>
          </c:cat>
          <c:val>
            <c:numRef>
              <c:f>('ResumenGastos-Formulas'!$E$40,'ResumenGastos-Formulas'!$H$40,'ResumenGastos-Formulas'!$K$40,'ResumenGastos-Formulas'!$N$40,'ResumenGastos-Formulas'!$Q$40)</c:f>
              <c:numCache>
                <c:formatCode>"$"#,##0.0</c:formatCode>
                <c:ptCount val="5"/>
                <c:pt idx="0">
                  <c:v>24.33336463685453</c:v>
                </c:pt>
                <c:pt idx="1">
                  <c:v>24.631588708002653</c:v>
                </c:pt>
                <c:pt idx="2">
                  <c:v>35.580580383840307</c:v>
                </c:pt>
                <c:pt idx="3">
                  <c:v>32.913203606877751</c:v>
                </c:pt>
                <c:pt idx="4">
                  <c:v>32.344383767006171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D-4E5D-B3C6-2CD9756F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468224"/>
        <c:axId val="381470304"/>
      </c:lineChart>
      <c:catAx>
        <c:axId val="3814682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381470304"/>
        <c:crosses val="autoZero"/>
        <c:auto val="1"/>
        <c:lblAlgn val="ctr"/>
        <c:lblOffset val="100"/>
        <c:noMultiLvlLbl val="0"/>
      </c:catAx>
      <c:valAx>
        <c:axId val="381470304"/>
        <c:scaling>
          <c:orientation val="minMax"/>
          <c:max val="50"/>
        </c:scaling>
        <c:delete val="0"/>
        <c:axPos val="l"/>
        <c:numFmt formatCode="&quot;$&quot;#,##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3814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Noto Sans" panose="020B0502040504020204" pitchFamily="34" charset="0"/>
          <a:ea typeface="Noto Sans" panose="020B0502040504020204" pitchFamily="34" charset="0"/>
          <a:cs typeface="Noto Sans" panose="020B05020405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r>
              <a:rPr lang="es-MX" sz="1100" b="1"/>
              <a:t>Gasto per cápita en consultas médicas de especialidad</a:t>
            </a:r>
          </a:p>
          <a:p>
            <a:pPr>
              <a:defRPr sz="1100"/>
            </a:pPr>
            <a:r>
              <a:rPr lang="es-MX" sz="1100" i="1"/>
              <a:t>(pesos de 2025 mensuales)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'ResumenGastos-Formulas'!$D$26</c:f>
              <c:strCache>
                <c:ptCount val="1"/>
                <c:pt idx="0">
                  <c:v>Con carencia por salud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'ResumenGastos-Formulas'!$A$53:$A$57</c:f>
              <c:numCache>
                <c:formatCode>General</c:formatCode>
                <c:ptCount val="5"/>
                <c:pt idx="0">
                  <c:v>2016</c:v>
                </c:pt>
                <c:pt idx="1">
                  <c:v>2018</c:v>
                </c:pt>
                <c:pt idx="2">
                  <c:v>2020</c:v>
                </c:pt>
                <c:pt idx="3">
                  <c:v>2022</c:v>
                </c:pt>
                <c:pt idx="4">
                  <c:v>2024</c:v>
                </c:pt>
              </c:numCache>
            </c:numRef>
          </c:cat>
          <c:val>
            <c:numRef>
              <c:f>('ResumenGastos-Formulas'!$D$41,'ResumenGastos-Formulas'!$G$41,'ResumenGastos-Formulas'!$J$41,'ResumenGastos-Formulas'!$M$41,'ResumenGastos-Formulas'!$P$41)</c:f>
              <c:numCache>
                <c:formatCode>"$"#,##0.0</c:formatCode>
                <c:ptCount val="5"/>
                <c:pt idx="0">
                  <c:v>23.01365186472297</c:v>
                </c:pt>
                <c:pt idx="1">
                  <c:v>23.371419270432934</c:v>
                </c:pt>
                <c:pt idx="2">
                  <c:v>24.601302405186527</c:v>
                </c:pt>
                <c:pt idx="3">
                  <c:v>24.49718159962158</c:v>
                </c:pt>
                <c:pt idx="4">
                  <c:v>31.969590252469558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9-4F26-AF56-F94AA2F7753B}"/>
            </c:ext>
          </c:extLst>
        </c:ser>
        <c:ser>
          <c:idx val="1"/>
          <c:order val="1"/>
          <c:tx>
            <c:strRef>
              <c:f>'ResumenGastos-Formulas'!$E$26</c:f>
              <c:strCache>
                <c:ptCount val="1"/>
                <c:pt idx="0">
                  <c:v>Sin carencia por salud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'ResumenGastos-Formulas'!$A$53:$A$57</c:f>
              <c:numCache>
                <c:formatCode>General</c:formatCode>
                <c:ptCount val="5"/>
                <c:pt idx="0">
                  <c:v>2016</c:v>
                </c:pt>
                <c:pt idx="1">
                  <c:v>2018</c:v>
                </c:pt>
                <c:pt idx="2">
                  <c:v>2020</c:v>
                </c:pt>
                <c:pt idx="3">
                  <c:v>2022</c:v>
                </c:pt>
                <c:pt idx="4">
                  <c:v>2024</c:v>
                </c:pt>
              </c:numCache>
            </c:numRef>
          </c:cat>
          <c:val>
            <c:numRef>
              <c:f>('ResumenGastos-Formulas'!$E$41,'ResumenGastos-Formulas'!$H$41,'ResumenGastos-Formulas'!$K$41,'ResumenGastos-Formulas'!$N$41,'ResumenGastos-Formulas'!$Q$41)</c:f>
              <c:numCache>
                <c:formatCode>"$"#,##0.0</c:formatCode>
                <c:ptCount val="5"/>
                <c:pt idx="0">
                  <c:v>26.533186723916451</c:v>
                </c:pt>
                <c:pt idx="1">
                  <c:v>28.329217481612289</c:v>
                </c:pt>
                <c:pt idx="2">
                  <c:v>31.171054995785834</c:v>
                </c:pt>
                <c:pt idx="3">
                  <c:v>41.441726151421712</c:v>
                </c:pt>
                <c:pt idx="4">
                  <c:v>48.843600670139764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9-4F26-AF56-F94AA2F77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468224"/>
        <c:axId val="381470304"/>
      </c:lineChart>
      <c:catAx>
        <c:axId val="3814682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381470304"/>
        <c:crosses val="autoZero"/>
        <c:auto val="1"/>
        <c:lblAlgn val="ctr"/>
        <c:lblOffset val="100"/>
        <c:noMultiLvlLbl val="0"/>
      </c:catAx>
      <c:valAx>
        <c:axId val="381470304"/>
        <c:scaling>
          <c:orientation val="minMax"/>
          <c:max val="50"/>
        </c:scaling>
        <c:delete val="0"/>
        <c:axPos val="l"/>
        <c:numFmt formatCode="&quot;$&quot;#,##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3814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Noto Sans" panose="020B0502040504020204" pitchFamily="34" charset="0"/>
          <a:ea typeface="Noto Sans" panose="020B0502040504020204" pitchFamily="34" charset="0"/>
          <a:cs typeface="Noto Sans" panose="020B05020405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r>
              <a:rPr lang="es-MX" sz="1100" b="1"/>
              <a:t>Gasto per cápita en medicamentos</a:t>
            </a:r>
          </a:p>
          <a:p>
            <a:pPr>
              <a:defRPr sz="1100"/>
            </a:pPr>
            <a:r>
              <a:rPr lang="es-MX" sz="1100" i="1"/>
              <a:t>(pesos de 2025 mensuales)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'ResumenGastos-Formulas'!$D$26</c:f>
              <c:strCache>
                <c:ptCount val="1"/>
                <c:pt idx="0">
                  <c:v>Con carencia por salud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5388888888888894E-2"/>
                  <c:y val="-4.7175925925926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62C-4B08-8058-A3AC1896741C}"/>
                </c:ext>
              </c:extLst>
            </c:dLbl>
            <c:dLbl>
              <c:idx val="1"/>
              <c:layout>
                <c:manualLayout>
                  <c:x val="-7.5388888888888936E-2"/>
                  <c:y val="-5.64351851851852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62C-4B08-8058-A3AC189674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'ResumenGastos-Formulas'!$A$53:$A$57</c:f>
              <c:numCache>
                <c:formatCode>General</c:formatCode>
                <c:ptCount val="5"/>
                <c:pt idx="0">
                  <c:v>2016</c:v>
                </c:pt>
                <c:pt idx="1">
                  <c:v>2018</c:v>
                </c:pt>
                <c:pt idx="2">
                  <c:v>2020</c:v>
                </c:pt>
                <c:pt idx="3">
                  <c:v>2022</c:v>
                </c:pt>
                <c:pt idx="4">
                  <c:v>2024</c:v>
                </c:pt>
              </c:numCache>
            </c:numRef>
          </c:cat>
          <c:val>
            <c:numRef>
              <c:f>('ResumenGastos-Formulas'!$D$47,'ResumenGastos-Formulas'!$G$47,'ResumenGastos-Formulas'!$J$47,'ResumenGastos-Formulas'!$M$47,'ResumenGastos-Formulas'!$P$47)</c:f>
              <c:numCache>
                <c:formatCode>"$"#,##0.0</c:formatCode>
                <c:ptCount val="5"/>
                <c:pt idx="0">
                  <c:v>111.96413147669658</c:v>
                </c:pt>
                <c:pt idx="1">
                  <c:v>115.84915571281888</c:v>
                </c:pt>
                <c:pt idx="2">
                  <c:v>147.67568511752376</c:v>
                </c:pt>
                <c:pt idx="3">
                  <c:v>136.686820678694</c:v>
                </c:pt>
                <c:pt idx="4">
                  <c:v>156.55216895103115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C-4B08-8058-A3AC1896741C}"/>
            </c:ext>
          </c:extLst>
        </c:ser>
        <c:ser>
          <c:idx val="1"/>
          <c:order val="1"/>
          <c:tx>
            <c:strRef>
              <c:f>'ResumenGastos-Formulas'!$E$26</c:f>
              <c:strCache>
                <c:ptCount val="1"/>
                <c:pt idx="0">
                  <c:v>Sin carencia por salud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9111111111111135E-2"/>
                  <c:y val="5.1805555555555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A62C-4B08-8058-A3AC1896741C}"/>
                </c:ext>
              </c:extLst>
            </c:dLbl>
            <c:dLbl>
              <c:idx val="1"/>
              <c:layout>
                <c:manualLayout>
                  <c:x val="-5.6333333333333381E-2"/>
                  <c:y val="5.64351851851851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62C-4B08-8058-A3AC189674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oto Sans" panose="020B0502040504020204" pitchFamily="34" charset="0"/>
                    <a:ea typeface="Noto Sans" panose="020B0502040504020204" pitchFamily="34" charset="0"/>
                    <a:cs typeface="Noto Sans" panose="020B0502040504020204" pitchFamily="34" charset="0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'ResumenGastos-Formulas'!$A$53:$A$57</c:f>
              <c:numCache>
                <c:formatCode>General</c:formatCode>
                <c:ptCount val="5"/>
                <c:pt idx="0">
                  <c:v>2016</c:v>
                </c:pt>
                <c:pt idx="1">
                  <c:v>2018</c:v>
                </c:pt>
                <c:pt idx="2">
                  <c:v>2020</c:v>
                </c:pt>
                <c:pt idx="3">
                  <c:v>2022</c:v>
                </c:pt>
                <c:pt idx="4">
                  <c:v>2024</c:v>
                </c:pt>
              </c:numCache>
            </c:numRef>
          </c:cat>
          <c:val>
            <c:numRef>
              <c:f>('ResumenGastos-Formulas'!$E$47,'ResumenGastos-Formulas'!$H$47,'ResumenGastos-Formulas'!$K$47,'ResumenGastos-Formulas'!$N$47,'ResumenGastos-Formulas'!$Q$47)</c:f>
              <c:numCache>
                <c:formatCode>"$"#,##0.0</c:formatCode>
                <c:ptCount val="5"/>
                <c:pt idx="0">
                  <c:v>98.923596093153179</c:v>
                </c:pt>
                <c:pt idx="1">
                  <c:v>98.442499411631445</c:v>
                </c:pt>
                <c:pt idx="2">
                  <c:v>160.66108855218849</c:v>
                </c:pt>
                <c:pt idx="3">
                  <c:v>148.23988417039524</c:v>
                </c:pt>
                <c:pt idx="4">
                  <c:v>176.29624945120926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C-4B08-8058-A3AC18967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468224"/>
        <c:axId val="381470304"/>
      </c:lineChart>
      <c:catAx>
        <c:axId val="3814682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381470304"/>
        <c:crosses val="autoZero"/>
        <c:auto val="1"/>
        <c:lblAlgn val="ctr"/>
        <c:lblOffset val="100"/>
        <c:noMultiLvlLbl val="0"/>
      </c:catAx>
      <c:valAx>
        <c:axId val="381470304"/>
        <c:scaling>
          <c:orientation val="minMax"/>
        </c:scaling>
        <c:delete val="0"/>
        <c:axPos val="l"/>
        <c:numFmt formatCode="&quot;$&quot;#,##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Noto Sans" panose="020B0502040504020204" pitchFamily="34" charset="0"/>
                <a:ea typeface="Noto Sans" panose="020B0502040504020204" pitchFamily="34" charset="0"/>
                <a:cs typeface="Noto Sans" panose="020B0502040504020204" pitchFamily="34" charset="0"/>
              </a:defRPr>
            </a:pPr>
            <a:endParaRPr lang="es-MX"/>
          </a:p>
        </c:txPr>
        <c:crossAx val="3814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Noto Sans" panose="020B0502040504020204" pitchFamily="34" charset="0"/>
              <a:ea typeface="Noto Sans" panose="020B0502040504020204" pitchFamily="34" charset="0"/>
              <a:cs typeface="Noto Sans" panose="020B0502040504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Noto Sans" panose="020B0502040504020204" pitchFamily="34" charset="0"/>
          <a:ea typeface="Noto Sans" panose="020B0502040504020204" pitchFamily="34" charset="0"/>
          <a:cs typeface="Noto Sans" panose="020B0502040504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190500</xdr:colOff>
      <xdr:row>1</xdr:row>
      <xdr:rowOff>19048</xdr:rowOff>
    </xdr:from>
    <xdr:to>
      <xdr:col>30</xdr:col>
      <xdr:colOff>190500</xdr:colOff>
      <xdr:row>21</xdr:row>
      <xdr:rowOff>19049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104775</xdr:colOff>
      <xdr:row>1</xdr:row>
      <xdr:rowOff>9524</xdr:rowOff>
    </xdr:from>
    <xdr:to>
      <xdr:col>24</xdr:col>
      <xdr:colOff>104775</xdr:colOff>
      <xdr:row>21</xdr:row>
      <xdr:rowOff>9525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47</xdr:row>
      <xdr:rowOff>104775</xdr:rowOff>
    </xdr:from>
    <xdr:to>
      <xdr:col>7</xdr:col>
      <xdr:colOff>676275</xdr:colOff>
      <xdr:row>61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47</xdr:row>
      <xdr:rowOff>95250</xdr:rowOff>
    </xdr:from>
    <xdr:to>
      <xdr:col>13</xdr:col>
      <xdr:colOff>676275</xdr:colOff>
      <xdr:row>61</xdr:row>
      <xdr:rowOff>171450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685800</xdr:colOff>
      <xdr:row>47</xdr:row>
      <xdr:rowOff>95250</xdr:rowOff>
    </xdr:from>
    <xdr:to>
      <xdr:col>19</xdr:col>
      <xdr:colOff>685800</xdr:colOff>
      <xdr:row>61</xdr:row>
      <xdr:rowOff>171450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ud_ENIGH_24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Acceso"/>
      <sheetName val="ResumenAtención"/>
      <sheetName val="ResumenConsTMAC-FormulasInter"/>
      <sheetName val="ResumenCons-FormulasInteractivo"/>
      <sheetName val="ResumenCorr-FormulasInteractivo"/>
      <sheetName val="INPC"/>
      <sheetName val="AccesoPersonas"/>
      <sheetName val="AccesoPersonasSE"/>
      <sheetName val="AtencionPersonas"/>
      <sheetName val="AtencionPersonasA"/>
      <sheetName val="AtencionPersonasSE"/>
      <sheetName val="AtencionPersonasASE"/>
      <sheetName val="Deciles_mean"/>
      <sheetName val="Nal_me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R70"/>
  <sheetViews>
    <sheetView topLeftCell="A34" workbookViewId="0">
      <selection activeCell="B60" sqref="B60:R68"/>
    </sheetView>
  </sheetViews>
  <sheetFormatPr baseColWidth="10" defaultRowHeight="15"/>
  <cols>
    <col min="2" max="2" width="16.5703125" bestFit="1" customWidth="1"/>
    <col min="3" max="3" width="20.85546875" bestFit="1" customWidth="1"/>
  </cols>
  <sheetData>
    <row r="2" spans="1:18">
      <c r="B2" s="41" t="s">
        <v>750</v>
      </c>
      <c r="C2" s="41"/>
      <c r="D2" s="39">
        <v>2016</v>
      </c>
      <c r="E2" s="39"/>
      <c r="F2" s="39"/>
      <c r="G2" s="38">
        <v>2018</v>
      </c>
      <c r="H2" s="39"/>
      <c r="I2" s="40"/>
      <c r="J2" s="39">
        <v>2020</v>
      </c>
      <c r="K2" s="39"/>
      <c r="L2" s="39"/>
      <c r="M2" s="38">
        <v>2022</v>
      </c>
      <c r="N2" s="39"/>
      <c r="O2" s="40"/>
      <c r="P2" s="39">
        <v>2024</v>
      </c>
      <c r="Q2" s="39"/>
      <c r="R2" s="39"/>
    </row>
    <row r="3" spans="1:18" ht="45" customHeight="1">
      <c r="B3" s="41"/>
      <c r="C3" s="41"/>
      <c r="D3" s="21" t="s">
        <v>561</v>
      </c>
      <c r="E3" s="22" t="s">
        <v>581</v>
      </c>
      <c r="F3" s="22" t="s">
        <v>582</v>
      </c>
      <c r="G3" s="21" t="s">
        <v>561</v>
      </c>
      <c r="H3" s="22" t="s">
        <v>581</v>
      </c>
      <c r="I3" s="22" t="s">
        <v>582</v>
      </c>
      <c r="J3" s="21" t="s">
        <v>561</v>
      </c>
      <c r="K3" s="22" t="s">
        <v>581</v>
      </c>
      <c r="L3" s="22" t="s">
        <v>582</v>
      </c>
      <c r="M3" s="21" t="s">
        <v>561</v>
      </c>
      <c r="N3" s="22" t="s">
        <v>581</v>
      </c>
      <c r="O3" s="30" t="s">
        <v>582</v>
      </c>
      <c r="P3" s="42" t="s">
        <v>561</v>
      </c>
      <c r="Q3" s="22" t="s">
        <v>581</v>
      </c>
      <c r="R3" s="22" t="s">
        <v>582</v>
      </c>
    </row>
    <row r="4" spans="1:18" ht="17.25">
      <c r="A4" t="s">
        <v>1</v>
      </c>
      <c r="B4" s="48" t="s">
        <v>752</v>
      </c>
      <c r="C4" s="49"/>
      <c r="D4" s="46">
        <f>INDEX(AtencionPersonasA!$A$2:$N$6,MATCH(ResumenAtencionMedica!D$2,AtencionPersonasA!$O$2:$O$6,0),MATCH(ResumenAtencionMedica!$A4,AtencionPersonasA!$A$1:$N$1,0))</f>
        <v>42890177</v>
      </c>
      <c r="E4" s="47">
        <f>INDEX(AtencionPersonasAIC!$A$2:$N$6,MATCH(ResumenAtencionMedica!D$2,AtencionPersonasAIC!$O$2:$O$6,0),MATCH(ResumenAtencionMedica!$A4,AtencionPersonasAIC!$A$1:$N$1,0))</f>
        <v>5440440</v>
      </c>
      <c r="F4" s="47">
        <f>INDEX(AtencionPersonasAnIC!$A$2:$N$6,MATCH(ResumenAtencionMedica!D$2,AtencionPersonasAnIC!$O$2:$O$6,0),MATCH(ResumenAtencionMedica!$A4,AtencionPersonasAnIC!$A$1:$N$1,0))</f>
        <v>37449737</v>
      </c>
      <c r="G4" s="46">
        <f>INDEX(AtencionPersonasA!$A$2:$N$6,MATCH(ResumenAtencionMedica!G$2,AtencionPersonasA!$O$2:$O$6,0),MATCH(ResumenAtencionMedica!$A4,AtencionPersonasA!$A$1:$N$1,0))</f>
        <v>44424612</v>
      </c>
      <c r="H4" s="47">
        <f>INDEX(AtencionPersonasAIC!$A$2:$N$6,MATCH(ResumenAtencionMedica!G$2,AtencionPersonasAIC!$O$2:$O$6,0),MATCH(ResumenAtencionMedica!$A4,AtencionPersonasAIC!$A$1:$N$1,0))</f>
        <v>5894116</v>
      </c>
      <c r="I4" s="47">
        <f>INDEX(AtencionPersonasAnIC!$A$2:$N$6,MATCH(ResumenAtencionMedica!G$2,AtencionPersonasAnIC!$O$2:$O$6,0),MATCH(ResumenAtencionMedica!$A4,AtencionPersonasAnIC!$A$1:$N$1,0))</f>
        <v>38530496</v>
      </c>
      <c r="J4" s="46">
        <f>INDEX(AtencionPersonasA!$A$2:$N$6,MATCH(ResumenAtencionMedica!J$2,AtencionPersonasA!$O$2:$O$6,0),MATCH(ResumenAtencionMedica!$A4,AtencionPersonasA!$A$1:$N$1,0))</f>
        <v>41544766</v>
      </c>
      <c r="K4" s="47">
        <f>INDEX(AtencionPersonasAIC!$A$2:$N$6,MATCH(ResumenAtencionMedica!J$2,AtencionPersonasAIC!$O$2:$O$6,0),MATCH(ResumenAtencionMedica!$A4,AtencionPersonasAIC!$A$1:$N$1,0))</f>
        <v>10306160</v>
      </c>
      <c r="L4" s="47">
        <f>INDEX(AtencionPersonasAnIC!$A$2:$N$6,MATCH(ResumenAtencionMedica!J$2,AtencionPersonasAnIC!$O$2:$O$6,0),MATCH(ResumenAtencionMedica!$A4,AtencionPersonasAnIC!$A$1:$N$1,0))</f>
        <v>31238606</v>
      </c>
      <c r="M4" s="46">
        <f>INDEX(AtencionPersonasA!$A$2:$N$6,MATCH(ResumenAtencionMedica!M$2,AtencionPersonasA!$O$2:$O$6,0),MATCH(ResumenAtencionMedica!$A4,AtencionPersonasA!$A$1:$N$1,0))</f>
        <v>48787133</v>
      </c>
      <c r="N4" s="47">
        <f>INDEX(AtencionPersonasAIC!$A$2:$N$6,MATCH(ResumenAtencionMedica!M$2,AtencionPersonasAIC!$O$2:$O$6,0),MATCH(ResumenAtencionMedica!$A4,AtencionPersonasAIC!$A$1:$N$1,0))</f>
        <v>17247895</v>
      </c>
      <c r="O4" s="47">
        <f>INDEX(AtencionPersonasAnIC!$A$2:$N$6,MATCH(ResumenAtencionMedica!M$2,AtencionPersonasAnIC!$O$2:$O$6,0),MATCH(ResumenAtencionMedica!$A4,AtencionPersonasAnIC!$A$1:$N$1,0))</f>
        <v>31539238</v>
      </c>
      <c r="P4" s="47">
        <f>INDEX(AtencionPersonasA!$A$2:$N$6,MATCH(ResumenAtencionMedica!P$2,AtencionPersonasA!$O$2:$O$6,0),MATCH(ResumenAtencionMedica!$A4,AtencionPersonasA!$A$1:$N$1,0))</f>
        <v>50574856</v>
      </c>
      <c r="Q4" s="47">
        <f>INDEX(AtencionPersonasAIC!$A$2:$N$6,MATCH(ResumenAtencionMedica!P$2,AtencionPersonasAIC!$O$2:$O$6,0),MATCH(ResumenAtencionMedica!$A4,AtencionPersonasAIC!$A$1:$N$1,0))</f>
        <v>16292664</v>
      </c>
      <c r="R4" s="47">
        <f>INDEX(AtencionPersonasAnIC!$A$2:$N$6,MATCH(ResumenAtencionMedica!P$2,AtencionPersonasAnIC!$O$2:$O$6,0),MATCH(ResumenAtencionMedica!$A4,AtencionPersonasAnIC!$A$1:$N$1,0))</f>
        <v>34298698</v>
      </c>
    </row>
    <row r="5" spans="1:18">
      <c r="A5" s="36" t="s">
        <v>2</v>
      </c>
      <c r="B5" s="50" t="s">
        <v>737</v>
      </c>
      <c r="C5" s="51"/>
      <c r="D5" s="43">
        <f>INDEX(AtencionPersonasA!$A$2:$N$6,MATCH(ResumenAtencionMedica!D$2,AtencionPersonasA!$O$2:$O$6,0),MATCH(ResumenAtencionMedica!$A5,AtencionPersonasA!$A$1:$N$1,0))</f>
        <v>8352711</v>
      </c>
      <c r="E5" s="44">
        <f>INDEX(AtencionPersonasAIC!$A$2:$N$6,MATCH(ResumenAtencionMedica!D$2,AtencionPersonasAIC!$O$2:$O$6,0),MATCH(ResumenAtencionMedica!$A5,AtencionPersonasAIC!$A$1:$N$1,0))</f>
        <v>482904</v>
      </c>
      <c r="F5" s="44">
        <f>INDEX(AtencionPersonasAnIC!$A$2:$N$6,MATCH(ResumenAtencionMedica!D$2,AtencionPersonasAnIC!$O$2:$O$6,0),MATCH(ResumenAtencionMedica!$A5,AtencionPersonasAnIC!$A$1:$N$1,0))</f>
        <v>7869807</v>
      </c>
      <c r="G5" s="43">
        <f>INDEX(AtencionPersonasA!$A$2:$N$6,MATCH(ResumenAtencionMedica!G$2,AtencionPersonasA!$O$2:$O$6,0),MATCH(ResumenAtencionMedica!$A5,AtencionPersonasA!$A$1:$N$1,0))</f>
        <v>7487570</v>
      </c>
      <c r="H5" s="44">
        <f>INDEX(AtencionPersonasAIC!$A$2:$N$6,MATCH(ResumenAtencionMedica!G$2,AtencionPersonasAIC!$O$2:$O$6,0),MATCH(ResumenAtencionMedica!$A5,AtencionPersonasAIC!$A$1:$N$1,0))</f>
        <v>474191</v>
      </c>
      <c r="I5" s="44">
        <f>INDEX(AtencionPersonasAnIC!$A$2:$N$6,MATCH(ResumenAtencionMedica!G$2,AtencionPersonasAnIC!$O$2:$O$6,0),MATCH(ResumenAtencionMedica!$A5,AtencionPersonasAnIC!$A$1:$N$1,0))</f>
        <v>7013379</v>
      </c>
      <c r="J5" s="43">
        <f>INDEX(AtencionPersonasA!$A$2:$N$6,MATCH(ResumenAtencionMedica!J$2,AtencionPersonasA!$O$2:$O$6,0),MATCH(ResumenAtencionMedica!$A5,AtencionPersonasA!$A$1:$N$1,0))</f>
        <v>4038002</v>
      </c>
      <c r="K5" s="44">
        <f>INDEX(AtencionPersonasAIC!$A$2:$N$6,MATCH(ResumenAtencionMedica!J$2,AtencionPersonasAIC!$O$2:$O$6,0),MATCH(ResumenAtencionMedica!$A5,AtencionPersonasAIC!$A$1:$N$1,0))</f>
        <v>911313</v>
      </c>
      <c r="L5" s="44">
        <f>INDEX(AtencionPersonasAnIC!$A$2:$N$6,MATCH(ResumenAtencionMedica!J$2,AtencionPersonasAnIC!$O$2:$O$6,0),MATCH(ResumenAtencionMedica!$A5,AtencionPersonasAnIC!$A$1:$N$1,0))</f>
        <v>3126689</v>
      </c>
      <c r="M5" s="43">
        <f>INDEX(AtencionPersonasA!$A$2:$N$6,MATCH(ResumenAtencionMedica!M$2,AtencionPersonasA!$O$2:$O$6,0),MATCH(ResumenAtencionMedica!$A5,AtencionPersonasA!$A$1:$N$1,0))</f>
        <v>4717352</v>
      </c>
      <c r="N5" s="44">
        <f>INDEX(AtencionPersonasAIC!$A$2:$N$6,MATCH(ResumenAtencionMedica!M$2,AtencionPersonasAIC!$O$2:$O$6,0),MATCH(ResumenAtencionMedica!$A5,AtencionPersonasAIC!$A$1:$N$1,0))</f>
        <v>2218411</v>
      </c>
      <c r="O5" s="44">
        <f>INDEX(AtencionPersonasAnIC!$A$2:$N$6,MATCH(ResumenAtencionMedica!M$2,AtencionPersonasAnIC!$O$2:$O$6,0),MATCH(ResumenAtencionMedica!$A5,AtencionPersonasAnIC!$A$1:$N$1,0))</f>
        <v>2498941</v>
      </c>
      <c r="P5" s="44">
        <f>INDEX(AtencionPersonasA!$A$2:$N$6,MATCH(ResumenAtencionMedica!P$2,AtencionPersonasA!$O$2:$O$6,0),MATCH(ResumenAtencionMedica!$A5,AtencionPersonasA!$A$1:$N$1,0))</f>
        <v>5630448</v>
      </c>
      <c r="Q5" s="44">
        <f>INDEX(AtencionPersonasAIC!$A$2:$N$6,MATCH(ResumenAtencionMedica!P$2,AtencionPersonasAIC!$O$2:$O$6,0),MATCH(ResumenAtencionMedica!$A5,AtencionPersonasAIC!$A$1:$N$1,0))</f>
        <v>2409293</v>
      </c>
      <c r="R5" s="44">
        <f>INDEX(AtencionPersonasAnIC!$A$2:$N$6,MATCH(ResumenAtencionMedica!P$2,AtencionPersonasAnIC!$O$2:$O$6,0),MATCH(ResumenAtencionMedica!$A5,AtencionPersonasAnIC!$A$1:$N$1,0))</f>
        <v>3211073</v>
      </c>
    </row>
    <row r="6" spans="1:18">
      <c r="A6" s="36" t="s">
        <v>3</v>
      </c>
      <c r="B6" s="50" t="s">
        <v>738</v>
      </c>
      <c r="C6" s="51"/>
      <c r="D6" s="43">
        <f>INDEX(AtencionPersonasA!$A$2:$N$6,MATCH(ResumenAtencionMedica!D$2,AtencionPersonasA!$O$2:$O$6,0),MATCH(ResumenAtencionMedica!$A6,AtencionPersonasA!$A$1:$N$1,0))</f>
        <v>3297053</v>
      </c>
      <c r="E6" s="44">
        <f>INDEX(AtencionPersonasAIC!$A$2:$N$6,MATCH(ResumenAtencionMedica!D$2,AtencionPersonasAIC!$O$2:$O$6,0),MATCH(ResumenAtencionMedica!$A6,AtencionPersonasAIC!$A$1:$N$1,0))</f>
        <v>219746</v>
      </c>
      <c r="F6" s="44">
        <f>INDEX(AtencionPersonasAnIC!$A$2:$N$6,MATCH(ResumenAtencionMedica!D$2,AtencionPersonasAnIC!$O$2:$O$6,0),MATCH(ResumenAtencionMedica!$A6,AtencionPersonasAnIC!$A$1:$N$1,0))</f>
        <v>3077307</v>
      </c>
      <c r="G6" s="43">
        <f>INDEX(AtencionPersonasA!$A$2:$N$6,MATCH(ResumenAtencionMedica!G$2,AtencionPersonasA!$O$2:$O$6,0),MATCH(ResumenAtencionMedica!$A6,AtencionPersonasA!$A$1:$N$1,0))</f>
        <v>3101499</v>
      </c>
      <c r="H6" s="44">
        <f>INDEX(AtencionPersonasAIC!$A$2:$N$6,MATCH(ResumenAtencionMedica!G$2,AtencionPersonasAIC!$O$2:$O$6,0),MATCH(ResumenAtencionMedica!$A6,AtencionPersonasAIC!$A$1:$N$1,0))</f>
        <v>225911</v>
      </c>
      <c r="I6" s="44">
        <f>INDEX(AtencionPersonasAnIC!$A$2:$N$6,MATCH(ResumenAtencionMedica!G$2,AtencionPersonasAnIC!$O$2:$O$6,0),MATCH(ResumenAtencionMedica!$A6,AtencionPersonasAnIC!$A$1:$N$1,0))</f>
        <v>2875588</v>
      </c>
      <c r="J6" s="43">
        <f>INDEX(AtencionPersonasA!$A$2:$N$6,MATCH(ResumenAtencionMedica!J$2,AtencionPersonasA!$O$2:$O$6,0),MATCH(ResumenAtencionMedica!$A6,AtencionPersonasA!$A$1:$N$1,0))</f>
        <v>1496193</v>
      </c>
      <c r="K6" s="44">
        <f>INDEX(AtencionPersonasAIC!$A$2:$N$6,MATCH(ResumenAtencionMedica!J$2,AtencionPersonasAIC!$O$2:$O$6,0),MATCH(ResumenAtencionMedica!$A6,AtencionPersonasAIC!$A$1:$N$1,0))</f>
        <v>344671</v>
      </c>
      <c r="L6" s="44">
        <f>INDEX(AtencionPersonasAnIC!$A$2:$N$6,MATCH(ResumenAtencionMedica!J$2,AtencionPersonasAnIC!$O$2:$O$6,0),MATCH(ResumenAtencionMedica!$A6,AtencionPersonasAnIC!$A$1:$N$1,0))</f>
        <v>1151522</v>
      </c>
      <c r="M6" s="43">
        <f>INDEX(AtencionPersonasA!$A$2:$N$6,MATCH(ResumenAtencionMedica!M$2,AtencionPersonasA!$O$2:$O$6,0),MATCH(ResumenAtencionMedica!$A6,AtencionPersonasA!$A$1:$N$1,0))</f>
        <v>1799628</v>
      </c>
      <c r="N6" s="44">
        <f>INDEX(AtencionPersonasAIC!$A$2:$N$6,MATCH(ResumenAtencionMedica!M$2,AtencionPersonasAIC!$O$2:$O$6,0),MATCH(ResumenAtencionMedica!$A6,AtencionPersonasAIC!$A$1:$N$1,0))</f>
        <v>785545</v>
      </c>
      <c r="O6" s="44">
        <f>INDEX(AtencionPersonasAnIC!$A$2:$N$6,MATCH(ResumenAtencionMedica!M$2,AtencionPersonasAnIC!$O$2:$O$6,0),MATCH(ResumenAtencionMedica!$A6,AtencionPersonasAnIC!$A$1:$N$1,0))</f>
        <v>1014083</v>
      </c>
      <c r="P6" s="44">
        <f>INDEX(AtencionPersonasA!$A$2:$N$6,MATCH(ResumenAtencionMedica!P$2,AtencionPersonasA!$O$2:$O$6,0),MATCH(ResumenAtencionMedica!$A6,AtencionPersonasA!$A$1:$N$1,0))</f>
        <v>2084710</v>
      </c>
      <c r="Q6" s="44">
        <f>INDEX(AtencionPersonasAIC!$A$2:$N$6,MATCH(ResumenAtencionMedica!P$2,AtencionPersonasAIC!$O$2:$O$6,0),MATCH(ResumenAtencionMedica!$A6,AtencionPersonasAIC!$A$1:$N$1,0))</f>
        <v>985263</v>
      </c>
      <c r="R6" s="44">
        <f>INDEX(AtencionPersonasAnIC!$A$2:$N$6,MATCH(ResumenAtencionMedica!P$2,AtencionPersonasAnIC!$O$2:$O$6,0),MATCH(ResumenAtencionMedica!$A6,AtencionPersonasAnIC!$A$1:$N$1,0))</f>
        <v>1107207</v>
      </c>
    </row>
    <row r="7" spans="1:18">
      <c r="A7" s="36" t="s">
        <v>4</v>
      </c>
      <c r="B7" s="50" t="s">
        <v>739</v>
      </c>
      <c r="C7" s="51"/>
      <c r="D7" s="43">
        <f>INDEX(AtencionPersonasA!$A$2:$N$6,MATCH(ResumenAtencionMedica!D$2,AtencionPersonasA!$O$2:$O$6,0),MATCH(ResumenAtencionMedica!$A7,AtencionPersonasA!$A$1:$N$1,0))</f>
        <v>8016100</v>
      </c>
      <c r="E7" s="44">
        <f>INDEX(AtencionPersonasAIC!$A$2:$N$6,MATCH(ResumenAtencionMedica!D$2,AtencionPersonasAIC!$O$2:$O$6,0),MATCH(ResumenAtencionMedica!$A7,AtencionPersonasAIC!$A$1:$N$1,0))</f>
        <v>136015</v>
      </c>
      <c r="F7" s="44">
        <f>INDEX(AtencionPersonasAnIC!$A$2:$N$6,MATCH(ResumenAtencionMedica!D$2,AtencionPersonasAnIC!$O$2:$O$6,0),MATCH(ResumenAtencionMedica!$A7,AtencionPersonasAnIC!$A$1:$N$1,0))</f>
        <v>7880085</v>
      </c>
      <c r="G7" s="43">
        <f>INDEX(AtencionPersonasA!$A$2:$N$6,MATCH(ResumenAtencionMedica!G$2,AtencionPersonasA!$O$2:$O$6,0),MATCH(ResumenAtencionMedica!$A7,AtencionPersonasA!$A$1:$N$1,0))</f>
        <v>9097598</v>
      </c>
      <c r="H7" s="44">
        <f>INDEX(AtencionPersonasAIC!$A$2:$N$6,MATCH(ResumenAtencionMedica!G$2,AtencionPersonasAIC!$O$2:$O$6,0),MATCH(ResumenAtencionMedica!$A7,AtencionPersonasAIC!$A$1:$N$1,0))</f>
        <v>137950</v>
      </c>
      <c r="I7" s="44">
        <f>INDEX(AtencionPersonasAnIC!$A$2:$N$6,MATCH(ResumenAtencionMedica!G$2,AtencionPersonasAnIC!$O$2:$O$6,0),MATCH(ResumenAtencionMedica!$A7,AtencionPersonasAnIC!$A$1:$N$1,0))</f>
        <v>8959648</v>
      </c>
      <c r="J7" s="43">
        <f>INDEX(AtencionPersonasA!$A$2:$N$6,MATCH(ResumenAtencionMedica!J$2,AtencionPersonasA!$O$2:$O$6,0),MATCH(ResumenAtencionMedica!$A7,AtencionPersonasA!$A$1:$N$1,0))</f>
        <v>6328640</v>
      </c>
      <c r="K7" s="44">
        <f>INDEX(AtencionPersonasAIC!$A$2:$N$6,MATCH(ResumenAtencionMedica!J$2,AtencionPersonasAIC!$O$2:$O$6,0),MATCH(ResumenAtencionMedica!$A7,AtencionPersonasAIC!$A$1:$N$1,0))</f>
        <v>206825</v>
      </c>
      <c r="L7" s="44">
        <f>INDEX(AtencionPersonasAnIC!$A$2:$N$6,MATCH(ResumenAtencionMedica!J$2,AtencionPersonasAnIC!$O$2:$O$6,0),MATCH(ResumenAtencionMedica!$A7,AtencionPersonasAnIC!$A$1:$N$1,0))</f>
        <v>6121815</v>
      </c>
      <c r="M7" s="43">
        <f>INDEX(AtencionPersonasA!$A$2:$N$6,MATCH(ResumenAtencionMedica!M$2,AtencionPersonasA!$O$2:$O$6,0),MATCH(ResumenAtencionMedica!$A7,AtencionPersonasA!$A$1:$N$1,0))</f>
        <v>8708555</v>
      </c>
      <c r="N7" s="44">
        <f>INDEX(AtencionPersonasAIC!$A$2:$N$6,MATCH(ResumenAtencionMedica!M$2,AtencionPersonasAIC!$O$2:$O$6,0),MATCH(ResumenAtencionMedica!$A7,AtencionPersonasAIC!$A$1:$N$1,0))</f>
        <v>179682</v>
      </c>
      <c r="O7" s="44">
        <f>INDEX(AtencionPersonasAnIC!$A$2:$N$6,MATCH(ResumenAtencionMedica!M$2,AtencionPersonasAnIC!$O$2:$O$6,0),MATCH(ResumenAtencionMedica!$A7,AtencionPersonasAnIC!$A$1:$N$1,0))</f>
        <v>8528873</v>
      </c>
      <c r="P7" s="44">
        <f>INDEX(AtencionPersonasA!$A$2:$N$6,MATCH(ResumenAtencionMedica!P$2,AtencionPersonasA!$O$2:$O$6,0),MATCH(ResumenAtencionMedica!$A7,AtencionPersonasA!$A$1:$N$1,0))</f>
        <v>9495980</v>
      </c>
      <c r="Q7" s="44">
        <f>INDEX(AtencionPersonasAIC!$A$2:$N$6,MATCH(ResumenAtencionMedica!P$2,AtencionPersonasAIC!$O$2:$O$6,0),MATCH(ResumenAtencionMedica!$A7,AtencionPersonasAIC!$A$1:$N$1,0))</f>
        <v>845187</v>
      </c>
      <c r="R7" s="44">
        <f>INDEX(AtencionPersonasAnIC!$A$2:$N$6,MATCH(ResumenAtencionMedica!P$2,AtencionPersonasAnIC!$O$2:$O$6,0),MATCH(ResumenAtencionMedica!$A7,AtencionPersonasAnIC!$A$1:$N$1,0))</f>
        <v>8670293</v>
      </c>
    </row>
    <row r="8" spans="1:18">
      <c r="A8" s="36" t="s">
        <v>5</v>
      </c>
      <c r="B8" s="50" t="s">
        <v>740</v>
      </c>
      <c r="C8" s="51"/>
      <c r="D8" s="43">
        <f>INDEX(AtencionPersonasA!$A$2:$N$6,MATCH(ResumenAtencionMedica!D$2,AtencionPersonasA!$O$2:$O$6,0),MATCH(ResumenAtencionMedica!$A8,AtencionPersonasA!$A$1:$N$1,0))</f>
        <v>562168</v>
      </c>
      <c r="E8" s="44">
        <f>INDEX(AtencionPersonasAIC!$A$2:$N$6,MATCH(ResumenAtencionMedica!D$2,AtencionPersonasAIC!$O$2:$O$6,0),MATCH(ResumenAtencionMedica!$A8,AtencionPersonasAIC!$A$1:$N$1,0))</f>
        <v>21423</v>
      </c>
      <c r="F8" s="44">
        <f>INDEX(AtencionPersonasAnIC!$A$2:$N$6,MATCH(ResumenAtencionMedica!D$2,AtencionPersonasAnIC!$O$2:$O$6,0),MATCH(ResumenAtencionMedica!$A8,AtencionPersonasAnIC!$A$1:$N$1,0))</f>
        <v>540745</v>
      </c>
      <c r="G8" s="43">
        <f>INDEX(AtencionPersonasA!$A$2:$N$6,MATCH(ResumenAtencionMedica!G$2,AtencionPersonasA!$O$2:$O$6,0),MATCH(ResumenAtencionMedica!$A8,AtencionPersonasA!$A$1:$N$1,0))</f>
        <v>476871</v>
      </c>
      <c r="H8" s="44">
        <f>INDEX(AtencionPersonasAIC!$A$2:$N$6,MATCH(ResumenAtencionMedica!G$2,AtencionPersonasAIC!$O$2:$O$6,0),MATCH(ResumenAtencionMedica!$A8,AtencionPersonasAIC!$A$1:$N$1,0))</f>
        <v>20306</v>
      </c>
      <c r="I8" s="44">
        <f>INDEX(AtencionPersonasAnIC!$A$2:$N$6,MATCH(ResumenAtencionMedica!G$2,AtencionPersonasAnIC!$O$2:$O$6,0),MATCH(ResumenAtencionMedica!$A8,AtencionPersonasAnIC!$A$1:$N$1,0))</f>
        <v>456565</v>
      </c>
      <c r="J8" s="43">
        <f>INDEX(AtencionPersonasA!$A$2:$N$6,MATCH(ResumenAtencionMedica!J$2,AtencionPersonasA!$O$2:$O$6,0),MATCH(ResumenAtencionMedica!$A8,AtencionPersonasA!$A$1:$N$1,0))</f>
        <v>335792</v>
      </c>
      <c r="K8" s="44">
        <f>INDEX(AtencionPersonasAIC!$A$2:$N$6,MATCH(ResumenAtencionMedica!J$2,AtencionPersonasAIC!$O$2:$O$6,0),MATCH(ResumenAtencionMedica!$A8,AtencionPersonasAIC!$A$1:$N$1,0))</f>
        <v>29569</v>
      </c>
      <c r="L8" s="44">
        <f>INDEX(AtencionPersonasAnIC!$A$2:$N$6,MATCH(ResumenAtencionMedica!J$2,AtencionPersonasAnIC!$O$2:$O$6,0),MATCH(ResumenAtencionMedica!$A8,AtencionPersonasAnIC!$A$1:$N$1,0))</f>
        <v>306223</v>
      </c>
      <c r="M8" s="43">
        <f>INDEX(AtencionPersonasA!$A$2:$N$6,MATCH(ResumenAtencionMedica!M$2,AtencionPersonasA!$O$2:$O$6,0),MATCH(ResumenAtencionMedica!$A8,AtencionPersonasA!$A$1:$N$1,0))</f>
        <v>538119</v>
      </c>
      <c r="N8" s="44">
        <f>INDEX(AtencionPersonasAIC!$A$2:$N$6,MATCH(ResumenAtencionMedica!M$2,AtencionPersonasAIC!$O$2:$O$6,0),MATCH(ResumenAtencionMedica!$A8,AtencionPersonasAIC!$A$1:$N$1,0))</f>
        <v>86801</v>
      </c>
      <c r="O8" s="44">
        <f>INDEX(AtencionPersonasAnIC!$A$2:$N$6,MATCH(ResumenAtencionMedica!M$2,AtencionPersonasAnIC!$O$2:$O$6,0),MATCH(ResumenAtencionMedica!$A8,AtencionPersonasAnIC!$A$1:$N$1,0))</f>
        <v>451318</v>
      </c>
      <c r="P8" s="44">
        <f>INDEX(AtencionPersonasA!$A$2:$N$6,MATCH(ResumenAtencionMedica!P$2,AtencionPersonasA!$O$2:$O$6,0),MATCH(ResumenAtencionMedica!$A8,AtencionPersonasA!$A$1:$N$1,0))</f>
        <v>1254121</v>
      </c>
      <c r="Q8" s="44">
        <f>INDEX(AtencionPersonasAIC!$A$2:$N$6,MATCH(ResumenAtencionMedica!P$2,AtencionPersonasAIC!$O$2:$O$6,0),MATCH(ResumenAtencionMedica!$A8,AtencionPersonasAIC!$A$1:$N$1,0))</f>
        <v>283939</v>
      </c>
      <c r="R8" s="44">
        <f>INDEX(AtencionPersonasAnIC!$A$2:$N$6,MATCH(ResumenAtencionMedica!P$2,AtencionPersonasAnIC!$O$2:$O$6,0),MATCH(ResumenAtencionMedica!$A8,AtencionPersonasAnIC!$A$1:$N$1,0))</f>
        <v>976633</v>
      </c>
    </row>
    <row r="9" spans="1:18">
      <c r="A9" s="36" t="s">
        <v>6</v>
      </c>
      <c r="B9" s="50" t="s">
        <v>741</v>
      </c>
      <c r="C9" s="51"/>
      <c r="D9" s="43">
        <f>INDEX(AtencionPersonasA!$A$2:$N$6,MATCH(ResumenAtencionMedica!D$2,AtencionPersonasA!$O$2:$O$6,0),MATCH(ResumenAtencionMedica!$A9,AtencionPersonasA!$A$1:$N$1,0))</f>
        <v>1355315</v>
      </c>
      <c r="E9" s="44">
        <f>INDEX(AtencionPersonasAIC!$A$2:$N$6,MATCH(ResumenAtencionMedica!D$2,AtencionPersonasAIC!$O$2:$O$6,0),MATCH(ResumenAtencionMedica!$A9,AtencionPersonasAIC!$A$1:$N$1,0))</f>
        <v>3375</v>
      </c>
      <c r="F9" s="44">
        <f>INDEX(AtencionPersonasAnIC!$A$2:$N$6,MATCH(ResumenAtencionMedica!D$2,AtencionPersonasAnIC!$O$2:$O$6,0),MATCH(ResumenAtencionMedica!$A9,AtencionPersonasAnIC!$A$1:$N$1,0))</f>
        <v>1351940</v>
      </c>
      <c r="G9" s="43">
        <f>INDEX(AtencionPersonasA!$A$2:$N$6,MATCH(ResumenAtencionMedica!G$2,AtencionPersonasA!$O$2:$O$6,0),MATCH(ResumenAtencionMedica!$A9,AtencionPersonasA!$A$1:$N$1,0))</f>
        <v>1309494</v>
      </c>
      <c r="H9" s="44">
        <f>INDEX(AtencionPersonasAIC!$A$2:$N$6,MATCH(ResumenAtencionMedica!G$2,AtencionPersonasAIC!$O$2:$O$6,0),MATCH(ResumenAtencionMedica!$A9,AtencionPersonasAIC!$A$1:$N$1,0))</f>
        <v>7781</v>
      </c>
      <c r="I9" s="44">
        <f>INDEX(AtencionPersonasAnIC!$A$2:$N$6,MATCH(ResumenAtencionMedica!G$2,AtencionPersonasAnIC!$O$2:$O$6,0),MATCH(ResumenAtencionMedica!$A9,AtencionPersonasAnIC!$A$1:$N$1,0))</f>
        <v>1301713</v>
      </c>
      <c r="J9" s="43">
        <f>INDEX(AtencionPersonasA!$A$2:$N$6,MATCH(ResumenAtencionMedica!J$2,AtencionPersonasA!$O$2:$O$6,0),MATCH(ResumenAtencionMedica!$A9,AtencionPersonasA!$A$1:$N$1,0))</f>
        <v>830133</v>
      </c>
      <c r="K9" s="44">
        <f>INDEX(AtencionPersonasAIC!$A$2:$N$6,MATCH(ResumenAtencionMedica!J$2,AtencionPersonasAIC!$O$2:$O$6,0),MATCH(ResumenAtencionMedica!$A9,AtencionPersonasAIC!$A$1:$N$1,0))</f>
        <v>7685</v>
      </c>
      <c r="L9" s="44">
        <f>INDEX(AtencionPersonasAnIC!$A$2:$N$6,MATCH(ResumenAtencionMedica!J$2,AtencionPersonasAnIC!$O$2:$O$6,0),MATCH(ResumenAtencionMedica!$A9,AtencionPersonasAnIC!$A$1:$N$1,0))</f>
        <v>822448</v>
      </c>
      <c r="M9" s="43">
        <f>INDEX(AtencionPersonasA!$A$2:$N$6,MATCH(ResumenAtencionMedica!M$2,AtencionPersonasA!$O$2:$O$6,0),MATCH(ResumenAtencionMedica!$A9,AtencionPersonasA!$A$1:$N$1,0))</f>
        <v>1301374</v>
      </c>
      <c r="N9" s="44">
        <f>INDEX(AtencionPersonasAIC!$A$2:$N$6,MATCH(ResumenAtencionMedica!M$2,AtencionPersonasAIC!$O$2:$O$6,0),MATCH(ResumenAtencionMedica!$A9,AtencionPersonasAIC!$A$1:$N$1,0))</f>
        <v>17613</v>
      </c>
      <c r="O9" s="44">
        <f>INDEX(AtencionPersonasAnIC!$A$2:$N$6,MATCH(ResumenAtencionMedica!M$2,AtencionPersonasAnIC!$O$2:$O$6,0),MATCH(ResumenAtencionMedica!$A9,AtencionPersonasAnIC!$A$1:$N$1,0))</f>
        <v>1283761</v>
      </c>
      <c r="P9" s="44">
        <f>INDEX(AtencionPersonasA!$A$2:$N$6,MATCH(ResumenAtencionMedica!P$2,AtencionPersonasA!$O$2:$O$6,0),MATCH(ResumenAtencionMedica!$A9,AtencionPersonasA!$A$1:$N$1,0))</f>
        <v>1364988</v>
      </c>
      <c r="Q9" s="44">
        <f>INDEX(AtencionPersonasAIC!$A$2:$N$6,MATCH(ResumenAtencionMedica!P$2,AtencionPersonasAIC!$O$2:$O$6,0),MATCH(ResumenAtencionMedica!$A9,AtencionPersonasAIC!$A$1:$N$1,0))</f>
        <v>100336</v>
      </c>
      <c r="R9" s="44">
        <f>INDEX(AtencionPersonasAnIC!$A$2:$N$6,MATCH(ResumenAtencionMedica!P$2,AtencionPersonasAnIC!$O$2:$O$6,0),MATCH(ResumenAtencionMedica!$A9,AtencionPersonasAnIC!$A$1:$N$1,0))</f>
        <v>1278606</v>
      </c>
    </row>
    <row r="10" spans="1:18">
      <c r="A10" s="36" t="s">
        <v>7</v>
      </c>
      <c r="B10" s="50" t="s">
        <v>742</v>
      </c>
      <c r="C10" s="51"/>
      <c r="D10" s="43">
        <f>INDEX(AtencionPersonasA!$A$2:$N$6,MATCH(ResumenAtencionMedica!D$2,AtencionPersonasA!$O$2:$O$6,0),MATCH(ResumenAtencionMedica!$A10,AtencionPersonasA!$A$1:$N$1,0))</f>
        <v>391335</v>
      </c>
      <c r="E10" s="44">
        <f>INDEX(AtencionPersonasAIC!$A$2:$N$6,MATCH(ResumenAtencionMedica!D$2,AtencionPersonasAIC!$O$2:$O$6,0),MATCH(ResumenAtencionMedica!$A10,AtencionPersonasAIC!$A$1:$N$1,0))</f>
        <v>7211</v>
      </c>
      <c r="F10" s="44">
        <f>INDEX(AtencionPersonasAnIC!$A$2:$N$6,MATCH(ResumenAtencionMedica!D$2,AtencionPersonasAnIC!$O$2:$O$6,0),MATCH(ResumenAtencionMedica!$A10,AtencionPersonasAnIC!$A$1:$N$1,0))</f>
        <v>384124</v>
      </c>
      <c r="G10" s="43">
        <f>INDEX(AtencionPersonasA!$A$2:$N$6,MATCH(ResumenAtencionMedica!G$2,AtencionPersonasA!$O$2:$O$6,0),MATCH(ResumenAtencionMedica!$A10,AtencionPersonasA!$A$1:$N$1,0))</f>
        <v>457939</v>
      </c>
      <c r="H10" s="44">
        <f>INDEX(AtencionPersonasAIC!$A$2:$N$6,MATCH(ResumenAtencionMedica!G$2,AtencionPersonasAIC!$O$2:$O$6,0),MATCH(ResumenAtencionMedica!$A10,AtencionPersonasAIC!$A$1:$N$1,0))</f>
        <v>4484</v>
      </c>
      <c r="I10" s="44">
        <f>INDEX(AtencionPersonasAnIC!$A$2:$N$6,MATCH(ResumenAtencionMedica!G$2,AtencionPersonasAnIC!$O$2:$O$6,0),MATCH(ResumenAtencionMedica!$A10,AtencionPersonasAnIC!$A$1:$N$1,0))</f>
        <v>453455</v>
      </c>
      <c r="J10" s="43">
        <f>INDEX(AtencionPersonasA!$A$2:$N$6,MATCH(ResumenAtencionMedica!J$2,AtencionPersonasA!$O$2:$O$6,0),MATCH(ResumenAtencionMedica!$A10,AtencionPersonasA!$A$1:$N$1,0))</f>
        <v>346807</v>
      </c>
      <c r="K10" s="44">
        <f>INDEX(AtencionPersonasAIC!$A$2:$N$6,MATCH(ResumenAtencionMedica!J$2,AtencionPersonasAIC!$O$2:$O$6,0),MATCH(ResumenAtencionMedica!$A10,AtencionPersonasAIC!$A$1:$N$1,0))</f>
        <v>7363</v>
      </c>
      <c r="L10" s="44">
        <f>INDEX(AtencionPersonasAnIC!$A$2:$N$6,MATCH(ResumenAtencionMedica!J$2,AtencionPersonasAnIC!$O$2:$O$6,0),MATCH(ResumenAtencionMedica!$A10,AtencionPersonasAnIC!$A$1:$N$1,0))</f>
        <v>339444</v>
      </c>
      <c r="M10" s="43">
        <f>INDEX(AtencionPersonasA!$A$2:$N$6,MATCH(ResumenAtencionMedica!M$2,AtencionPersonasA!$O$2:$O$6,0),MATCH(ResumenAtencionMedica!$A10,AtencionPersonasA!$A$1:$N$1,0))</f>
        <v>492011</v>
      </c>
      <c r="N10" s="44">
        <f>INDEX(AtencionPersonasAIC!$A$2:$N$6,MATCH(ResumenAtencionMedica!M$2,AtencionPersonasAIC!$O$2:$O$6,0),MATCH(ResumenAtencionMedica!$A10,AtencionPersonasAIC!$A$1:$N$1,0))</f>
        <v>7047</v>
      </c>
      <c r="O10" s="44">
        <f>INDEX(AtencionPersonasAnIC!$A$2:$N$6,MATCH(ResumenAtencionMedica!M$2,AtencionPersonasAnIC!$O$2:$O$6,0),MATCH(ResumenAtencionMedica!$A10,AtencionPersonasAnIC!$A$1:$N$1,0))</f>
        <v>484964</v>
      </c>
      <c r="P10" s="44">
        <f>INDEX(AtencionPersonasA!$A$2:$N$6,MATCH(ResumenAtencionMedica!P$2,AtencionPersonasA!$O$2:$O$6,0),MATCH(ResumenAtencionMedica!$A10,AtencionPersonasA!$A$1:$N$1,0))</f>
        <v>554703</v>
      </c>
      <c r="Q10" s="44">
        <f>INDEX(AtencionPersonasAIC!$A$2:$N$6,MATCH(ResumenAtencionMedica!P$2,AtencionPersonasAIC!$O$2:$O$6,0),MATCH(ResumenAtencionMedica!$A10,AtencionPersonasAIC!$A$1:$N$1,0))</f>
        <v>42795</v>
      </c>
      <c r="R10" s="44">
        <f>INDEX(AtencionPersonasAnIC!$A$2:$N$6,MATCH(ResumenAtencionMedica!P$2,AtencionPersonasAnIC!$O$2:$O$6,0),MATCH(ResumenAtencionMedica!$A10,AtencionPersonasAnIC!$A$1:$N$1,0))</f>
        <v>518786</v>
      </c>
    </row>
    <row r="11" spans="1:18">
      <c r="A11" s="36" t="s">
        <v>8</v>
      </c>
      <c r="B11" s="50" t="s">
        <v>745</v>
      </c>
      <c r="C11" s="51"/>
      <c r="D11" s="43">
        <f>INDEX(AtencionPersonasA!$A$2:$N$6,MATCH(ResumenAtencionMedica!D$2,AtencionPersonasA!$O$2:$O$6,0),MATCH(ResumenAtencionMedica!$A11,AtencionPersonasA!$A$1:$N$1,0))</f>
        <v>406625</v>
      </c>
      <c r="E11" s="44">
        <f>INDEX(AtencionPersonasAIC!$A$2:$N$6,MATCH(ResumenAtencionMedica!D$2,AtencionPersonasAIC!$O$2:$O$6,0),MATCH(ResumenAtencionMedica!$A11,AtencionPersonasAIC!$A$1:$N$1,0))</f>
        <v>22777</v>
      </c>
      <c r="F11" s="44">
        <f>INDEX(AtencionPersonasAnIC!$A$2:$N$6,MATCH(ResumenAtencionMedica!D$2,AtencionPersonasAnIC!$O$2:$O$6,0),MATCH(ResumenAtencionMedica!$A11,AtencionPersonasAnIC!$A$1:$N$1,0))</f>
        <v>383848</v>
      </c>
      <c r="G11" s="43">
        <f>INDEX(AtencionPersonasA!$A$2:$N$6,MATCH(ResumenAtencionMedica!G$2,AtencionPersonasA!$O$2:$O$6,0),MATCH(ResumenAtencionMedica!$A11,AtencionPersonasA!$A$1:$N$1,0))</f>
        <v>433940</v>
      </c>
      <c r="H11" s="44">
        <f>INDEX(AtencionPersonasAIC!$A$2:$N$6,MATCH(ResumenAtencionMedica!G$2,AtencionPersonasAIC!$O$2:$O$6,0),MATCH(ResumenAtencionMedica!$A11,AtencionPersonasAIC!$A$1:$N$1,0))</f>
        <v>48773</v>
      </c>
      <c r="I11" s="44">
        <f>INDEX(AtencionPersonasAnIC!$A$2:$N$6,MATCH(ResumenAtencionMedica!G$2,AtencionPersonasAnIC!$O$2:$O$6,0),MATCH(ResumenAtencionMedica!$A11,AtencionPersonasAnIC!$A$1:$N$1,0))</f>
        <v>385167</v>
      </c>
      <c r="J11" s="43">
        <f>INDEX(AtencionPersonasA!$A$2:$N$6,MATCH(ResumenAtencionMedica!J$2,AtencionPersonasA!$O$2:$O$6,0),MATCH(ResumenAtencionMedica!$A11,AtencionPersonasA!$A$1:$N$1,0))</f>
        <v>245620</v>
      </c>
      <c r="K11" s="44">
        <f>INDEX(AtencionPersonasAIC!$A$2:$N$6,MATCH(ResumenAtencionMedica!J$2,AtencionPersonasAIC!$O$2:$O$6,0),MATCH(ResumenAtencionMedica!$A11,AtencionPersonasAIC!$A$1:$N$1,0))</f>
        <v>21594</v>
      </c>
      <c r="L11" s="44">
        <f>INDEX(AtencionPersonasAnIC!$A$2:$N$6,MATCH(ResumenAtencionMedica!J$2,AtencionPersonasAnIC!$O$2:$O$6,0),MATCH(ResumenAtencionMedica!$A11,AtencionPersonasAnIC!$A$1:$N$1,0))</f>
        <v>224026</v>
      </c>
      <c r="M11" s="43">
        <f>INDEX(AtencionPersonasA!$A$2:$N$6,MATCH(ResumenAtencionMedica!M$2,AtencionPersonasA!$O$2:$O$6,0),MATCH(ResumenAtencionMedica!$A11,AtencionPersonasA!$A$1:$N$1,0))</f>
        <v>378095</v>
      </c>
      <c r="N11" s="44">
        <f>INDEX(AtencionPersonasAIC!$A$2:$N$6,MATCH(ResumenAtencionMedica!M$2,AtencionPersonasAIC!$O$2:$O$6,0),MATCH(ResumenAtencionMedica!$A11,AtencionPersonasAIC!$A$1:$N$1,0))</f>
        <v>42491</v>
      </c>
      <c r="O11" s="44">
        <f>INDEX(AtencionPersonasAnIC!$A$2:$N$6,MATCH(ResumenAtencionMedica!M$2,AtencionPersonasAnIC!$O$2:$O$6,0),MATCH(ResumenAtencionMedica!$A11,AtencionPersonasAnIC!$A$1:$N$1,0))</f>
        <v>335604</v>
      </c>
      <c r="P11" s="44">
        <f>INDEX(AtencionPersonasA!$A$2:$N$6,MATCH(ResumenAtencionMedica!P$2,AtencionPersonasA!$O$2:$O$6,0),MATCH(ResumenAtencionMedica!$A11,AtencionPersonasA!$A$1:$N$1,0))</f>
        <v>443670</v>
      </c>
      <c r="Q11" s="44">
        <f>INDEX(AtencionPersonasAIC!$A$2:$N$6,MATCH(ResumenAtencionMedica!P$2,AtencionPersonasAIC!$O$2:$O$6,0),MATCH(ResumenAtencionMedica!$A11,AtencionPersonasAIC!$A$1:$N$1,0))</f>
        <v>68074</v>
      </c>
      <c r="R11" s="44">
        <f>INDEX(AtencionPersonasAnIC!$A$2:$N$6,MATCH(ResumenAtencionMedica!P$2,AtencionPersonasAnIC!$O$2:$O$6,0),MATCH(ResumenAtencionMedica!$A11,AtencionPersonasAnIC!$A$1:$N$1,0))</f>
        <v>381512</v>
      </c>
    </row>
    <row r="12" spans="1:18">
      <c r="A12" s="36" t="s">
        <v>9</v>
      </c>
      <c r="B12" s="50" t="s">
        <v>743</v>
      </c>
      <c r="C12" s="51"/>
      <c r="D12" s="43">
        <f>INDEX(AtencionPersonasA!$A$2:$N$6,MATCH(ResumenAtencionMedica!D$2,AtencionPersonasA!$O$2:$O$6,0),MATCH(ResumenAtencionMedica!$A12,AtencionPersonasA!$A$1:$N$1,0))</f>
        <v>12358400</v>
      </c>
      <c r="E12" s="44">
        <f>INDEX(AtencionPersonasAIC!$A$2:$N$6,MATCH(ResumenAtencionMedica!D$2,AtencionPersonasAIC!$O$2:$O$6,0),MATCH(ResumenAtencionMedica!$A12,AtencionPersonasAIC!$A$1:$N$1,0))</f>
        <v>2636242</v>
      </c>
      <c r="F12" s="44">
        <f>INDEX(AtencionPersonasAnIC!$A$2:$N$6,MATCH(ResumenAtencionMedica!D$2,AtencionPersonasAnIC!$O$2:$O$6,0),MATCH(ResumenAtencionMedica!$A12,AtencionPersonasAnIC!$A$1:$N$1,0))</f>
        <v>9722158</v>
      </c>
      <c r="G12" s="43">
        <f>INDEX(AtencionPersonasA!$A$2:$N$6,MATCH(ResumenAtencionMedica!G$2,AtencionPersonasA!$O$2:$O$6,0),MATCH(ResumenAtencionMedica!$A12,AtencionPersonasA!$A$1:$N$1,0))</f>
        <v>12905478</v>
      </c>
      <c r="H12" s="44">
        <f>INDEX(AtencionPersonasAIC!$A$2:$N$6,MATCH(ResumenAtencionMedica!G$2,AtencionPersonasAIC!$O$2:$O$6,0),MATCH(ResumenAtencionMedica!$A12,AtencionPersonasAIC!$A$1:$N$1,0))</f>
        <v>2796682</v>
      </c>
      <c r="I12" s="44">
        <f>INDEX(AtencionPersonasAnIC!$A$2:$N$6,MATCH(ResumenAtencionMedica!G$2,AtencionPersonasAnIC!$O$2:$O$6,0),MATCH(ResumenAtencionMedica!$A12,AtencionPersonasAnIC!$A$1:$N$1,0))</f>
        <v>10108796</v>
      </c>
      <c r="J12" s="43">
        <f>INDEX(AtencionPersonasA!$A$2:$N$6,MATCH(ResumenAtencionMedica!J$2,AtencionPersonasA!$O$2:$O$6,0),MATCH(ResumenAtencionMedica!$A12,AtencionPersonasA!$A$1:$N$1,0))</f>
        <v>17081224</v>
      </c>
      <c r="K12" s="44">
        <f>INDEX(AtencionPersonasAIC!$A$2:$N$6,MATCH(ResumenAtencionMedica!J$2,AtencionPersonasAIC!$O$2:$O$6,0),MATCH(ResumenAtencionMedica!$A12,AtencionPersonasAIC!$A$1:$N$1,0))</f>
        <v>5238849</v>
      </c>
      <c r="L12" s="44">
        <f>INDEX(AtencionPersonasAnIC!$A$2:$N$6,MATCH(ResumenAtencionMedica!J$2,AtencionPersonasAnIC!$O$2:$O$6,0),MATCH(ResumenAtencionMedica!$A12,AtencionPersonasAnIC!$A$1:$N$1,0))</f>
        <v>11842375</v>
      </c>
      <c r="M12" s="43">
        <f>INDEX(AtencionPersonasA!$A$2:$N$6,MATCH(ResumenAtencionMedica!M$2,AtencionPersonasA!$O$2:$O$6,0),MATCH(ResumenAtencionMedica!$A12,AtencionPersonasA!$A$1:$N$1,0))</f>
        <v>17391483</v>
      </c>
      <c r="N12" s="44">
        <f>INDEX(AtencionPersonasAIC!$A$2:$N$6,MATCH(ResumenAtencionMedica!M$2,AtencionPersonasAIC!$O$2:$O$6,0),MATCH(ResumenAtencionMedica!$A12,AtencionPersonasAIC!$A$1:$N$1,0))</f>
        <v>7637207</v>
      </c>
      <c r="O12" s="44">
        <f>INDEX(AtencionPersonasAnIC!$A$2:$N$6,MATCH(ResumenAtencionMedica!M$2,AtencionPersonasAnIC!$O$2:$O$6,0),MATCH(ResumenAtencionMedica!$A12,AtencionPersonasAnIC!$A$1:$N$1,0))</f>
        <v>9754276</v>
      </c>
      <c r="P12" s="44">
        <f>INDEX(AtencionPersonasA!$A$2:$N$6,MATCH(ResumenAtencionMedica!P$2,AtencionPersonasA!$O$2:$O$6,0),MATCH(ResumenAtencionMedica!$A12,AtencionPersonasA!$A$1:$N$1,0))</f>
        <v>17098779</v>
      </c>
      <c r="Q12" s="44">
        <f>INDEX(AtencionPersonasAIC!$A$2:$N$6,MATCH(ResumenAtencionMedica!P$2,AtencionPersonasAIC!$O$2:$O$6,0),MATCH(ResumenAtencionMedica!$A12,AtencionPersonasAIC!$A$1:$N$1,0))</f>
        <v>6636770</v>
      </c>
      <c r="R12" s="44">
        <f>INDEX(AtencionPersonasAnIC!$A$2:$N$6,MATCH(ResumenAtencionMedica!P$2,AtencionPersonasAnIC!$O$2:$O$6,0),MATCH(ResumenAtencionMedica!$A12,AtencionPersonasAnIC!$A$1:$N$1,0))</f>
        <v>10429059</v>
      </c>
    </row>
    <row r="13" spans="1:18">
      <c r="A13" s="36" t="s">
        <v>10</v>
      </c>
      <c r="B13" s="50" t="s">
        <v>744</v>
      </c>
      <c r="C13" s="51"/>
      <c r="D13" s="43">
        <f>INDEX(AtencionPersonasA!$A$2:$N$6,MATCH(ResumenAtencionMedica!D$2,AtencionPersonasA!$O$2:$O$6,0),MATCH(ResumenAtencionMedica!$A13,AtencionPersonasA!$A$1:$N$1,0))</f>
        <v>7547344</v>
      </c>
      <c r="E13" s="44">
        <f>INDEX(AtencionPersonasAIC!$A$2:$N$6,MATCH(ResumenAtencionMedica!D$2,AtencionPersonasAIC!$O$2:$O$6,0),MATCH(ResumenAtencionMedica!$A13,AtencionPersonasAIC!$A$1:$N$1,0))</f>
        <v>1779849</v>
      </c>
      <c r="F13" s="44">
        <f>INDEX(AtencionPersonasAnIC!$A$2:$N$6,MATCH(ResumenAtencionMedica!D$2,AtencionPersonasAnIC!$O$2:$O$6,0),MATCH(ResumenAtencionMedica!$A13,AtencionPersonasAnIC!$A$1:$N$1,0))</f>
        <v>5767495</v>
      </c>
      <c r="G13" s="43">
        <f>INDEX(AtencionPersonasA!$A$2:$N$6,MATCH(ResumenAtencionMedica!G$2,AtencionPersonasA!$O$2:$O$6,0),MATCH(ResumenAtencionMedica!$A13,AtencionPersonasA!$A$1:$N$1,0))</f>
        <v>8570962</v>
      </c>
      <c r="H13" s="44">
        <f>INDEX(AtencionPersonasAIC!$A$2:$N$6,MATCH(ResumenAtencionMedica!G$2,AtencionPersonasAIC!$O$2:$O$6,0),MATCH(ResumenAtencionMedica!$A13,AtencionPersonasAIC!$A$1:$N$1,0))</f>
        <v>2030988</v>
      </c>
      <c r="I13" s="44">
        <f>INDEX(AtencionPersonasAnIC!$A$2:$N$6,MATCH(ResumenAtencionMedica!G$2,AtencionPersonasAnIC!$O$2:$O$6,0),MATCH(ResumenAtencionMedica!$A13,AtencionPersonasAnIC!$A$1:$N$1,0))</f>
        <v>6539974</v>
      </c>
      <c r="J13" s="43">
        <f>INDEX(AtencionPersonasA!$A$2:$N$6,MATCH(ResumenAtencionMedica!J$2,AtencionPersonasA!$O$2:$O$6,0),MATCH(ResumenAtencionMedica!$A13,AtencionPersonasA!$A$1:$N$1,0))</f>
        <v>10041064</v>
      </c>
      <c r="K13" s="44">
        <f>INDEX(AtencionPersonasAIC!$A$2:$N$6,MATCH(ResumenAtencionMedica!J$2,AtencionPersonasAIC!$O$2:$O$6,0),MATCH(ResumenAtencionMedica!$A13,AtencionPersonasAIC!$A$1:$N$1,0))</f>
        <v>3287062</v>
      </c>
      <c r="L13" s="44">
        <f>INDEX(AtencionPersonasAnIC!$A$2:$N$6,MATCH(ResumenAtencionMedica!J$2,AtencionPersonasAnIC!$O$2:$O$6,0),MATCH(ResumenAtencionMedica!$A13,AtencionPersonasAnIC!$A$1:$N$1,0))</f>
        <v>6754002</v>
      </c>
      <c r="M13" s="43">
        <f>INDEX(AtencionPersonasA!$A$2:$N$6,MATCH(ResumenAtencionMedica!M$2,AtencionPersonasA!$O$2:$O$6,0),MATCH(ResumenAtencionMedica!$A13,AtencionPersonasA!$A$1:$N$1,0))</f>
        <v>12593689</v>
      </c>
      <c r="N13" s="44">
        <f>INDEX(AtencionPersonasAIC!$A$2:$N$6,MATCH(ResumenAtencionMedica!M$2,AtencionPersonasAIC!$O$2:$O$6,0),MATCH(ResumenAtencionMedica!$A13,AtencionPersonasAIC!$A$1:$N$1,0))</f>
        <v>5933796</v>
      </c>
      <c r="O13" s="44">
        <f>INDEX(AtencionPersonasAnIC!$A$2:$N$6,MATCH(ResumenAtencionMedica!M$2,AtencionPersonasAnIC!$O$2:$O$6,0),MATCH(ResumenAtencionMedica!$A13,AtencionPersonasAnIC!$A$1:$N$1,0))</f>
        <v>6659893</v>
      </c>
      <c r="P13" s="44">
        <f>INDEX(AtencionPersonasA!$A$2:$N$6,MATCH(ResumenAtencionMedica!P$2,AtencionPersonasA!$O$2:$O$6,0),MATCH(ResumenAtencionMedica!$A13,AtencionPersonasA!$A$1:$N$1,0))</f>
        <v>12450134</v>
      </c>
      <c r="Q13" s="44">
        <f>INDEX(AtencionPersonasAIC!$A$2:$N$6,MATCH(ResumenAtencionMedica!P$2,AtencionPersonasAIC!$O$2:$O$6,0),MATCH(ResumenAtencionMedica!$A13,AtencionPersonasAIC!$A$1:$N$1,0))</f>
        <v>4764151</v>
      </c>
      <c r="R13" s="44">
        <f>INDEX(AtencionPersonasAnIC!$A$2:$N$6,MATCH(ResumenAtencionMedica!P$2,AtencionPersonasAnIC!$O$2:$O$6,0),MATCH(ResumenAtencionMedica!$A13,AtencionPersonasAnIC!$A$1:$N$1,0))</f>
        <v>7694406</v>
      </c>
    </row>
    <row r="14" spans="1:18">
      <c r="A14" s="36" t="s">
        <v>11</v>
      </c>
      <c r="B14" s="50" t="s">
        <v>747</v>
      </c>
      <c r="C14" s="51"/>
      <c r="D14" s="43">
        <f>INDEX(AtencionPersonasA!$A$2:$N$6,MATCH(ResumenAtencionMedica!D$2,AtencionPersonasA!$O$2:$O$6,0),MATCH(ResumenAtencionMedica!$A14,AtencionPersonasA!$A$1:$N$1,0))</f>
        <v>347900</v>
      </c>
      <c r="E14" s="44">
        <f>INDEX(AtencionPersonasAIC!$A$2:$N$6,MATCH(ResumenAtencionMedica!D$2,AtencionPersonasAIC!$O$2:$O$6,0),MATCH(ResumenAtencionMedica!$A14,AtencionPersonasAIC!$A$1:$N$1,0))</f>
        <v>59669</v>
      </c>
      <c r="F14" s="44">
        <f>INDEX(AtencionPersonasAnIC!$A$2:$N$6,MATCH(ResumenAtencionMedica!D$2,AtencionPersonasAnIC!$O$2:$O$6,0),MATCH(ResumenAtencionMedica!$A14,AtencionPersonasAnIC!$A$1:$N$1,0))</f>
        <v>288231</v>
      </c>
      <c r="G14" s="43">
        <f>INDEX(AtencionPersonasA!$A$2:$N$6,MATCH(ResumenAtencionMedica!G$2,AtencionPersonasA!$O$2:$O$6,0),MATCH(ResumenAtencionMedica!$A14,AtencionPersonasA!$A$1:$N$1,0))</f>
        <v>381062</v>
      </c>
      <c r="H14" s="44">
        <f>INDEX(AtencionPersonasAIC!$A$2:$N$6,MATCH(ResumenAtencionMedica!G$2,AtencionPersonasAIC!$O$2:$O$6,0),MATCH(ResumenAtencionMedica!$A14,AtencionPersonasAIC!$A$1:$N$1,0))</f>
        <v>66689</v>
      </c>
      <c r="I14" s="44">
        <f>INDEX(AtencionPersonasAnIC!$A$2:$N$6,MATCH(ResumenAtencionMedica!G$2,AtencionPersonasAnIC!$O$2:$O$6,0),MATCH(ResumenAtencionMedica!$A14,AtencionPersonasAnIC!$A$1:$N$1,0))</f>
        <v>314373</v>
      </c>
      <c r="J14" s="43">
        <f>INDEX(AtencionPersonasA!$A$2:$N$6,MATCH(ResumenAtencionMedica!J$2,AtencionPersonasA!$O$2:$O$6,0),MATCH(ResumenAtencionMedica!$A14,AtencionPersonasA!$A$1:$N$1,0))</f>
        <v>443969</v>
      </c>
      <c r="K14" s="44">
        <f>INDEX(AtencionPersonasAIC!$A$2:$N$6,MATCH(ResumenAtencionMedica!J$2,AtencionPersonasAIC!$O$2:$O$6,0),MATCH(ResumenAtencionMedica!$A14,AtencionPersonasAIC!$A$1:$N$1,0))</f>
        <v>167104</v>
      </c>
      <c r="L14" s="44">
        <f>INDEX(AtencionPersonasAnIC!$A$2:$N$6,MATCH(ResumenAtencionMedica!J$2,AtencionPersonasAnIC!$O$2:$O$6,0),MATCH(ResumenAtencionMedica!$A14,AtencionPersonasAnIC!$A$1:$N$1,0))</f>
        <v>276865</v>
      </c>
      <c r="M14" s="43">
        <f>INDEX(AtencionPersonasA!$A$2:$N$6,MATCH(ResumenAtencionMedica!M$2,AtencionPersonasA!$O$2:$O$6,0),MATCH(ResumenAtencionMedica!$A14,AtencionPersonasA!$A$1:$N$1,0))</f>
        <v>348605</v>
      </c>
      <c r="N14" s="44">
        <f>INDEX(AtencionPersonasAIC!$A$2:$N$6,MATCH(ResumenAtencionMedica!M$2,AtencionPersonasAIC!$O$2:$O$6,0),MATCH(ResumenAtencionMedica!$A14,AtencionPersonasAIC!$A$1:$N$1,0))</f>
        <v>190370</v>
      </c>
      <c r="O14" s="44">
        <f>INDEX(AtencionPersonasAnIC!$A$2:$N$6,MATCH(ResumenAtencionMedica!M$2,AtencionPersonasAnIC!$O$2:$O$6,0),MATCH(ResumenAtencionMedica!$A14,AtencionPersonasAnIC!$A$1:$N$1,0))</f>
        <v>158235</v>
      </c>
      <c r="P14" s="44">
        <f>INDEX(AtencionPersonasA!$A$2:$N$6,MATCH(ResumenAtencionMedica!P$2,AtencionPersonasA!$O$2:$O$6,0),MATCH(ResumenAtencionMedica!$A14,AtencionPersonasA!$A$1:$N$1,0))</f>
        <v>273154</v>
      </c>
      <c r="Q14" s="44">
        <f>INDEX(AtencionPersonasAIC!$A$2:$N$6,MATCH(ResumenAtencionMedica!P$2,AtencionPersonasAIC!$O$2:$O$6,0),MATCH(ResumenAtencionMedica!$A14,AtencionPersonasAIC!$A$1:$N$1,0))</f>
        <v>146776</v>
      </c>
      <c r="R14" s="44">
        <f>INDEX(AtencionPersonasAnIC!$A$2:$N$6,MATCH(ResumenAtencionMedica!P$2,AtencionPersonasAnIC!$O$2:$O$6,0),MATCH(ResumenAtencionMedica!$A14,AtencionPersonasAnIC!$A$1:$N$1,0))</f>
        <v>122961</v>
      </c>
    </row>
    <row r="15" spans="1:18">
      <c r="A15" s="36" t="s">
        <v>12</v>
      </c>
      <c r="B15" s="50" t="s">
        <v>746</v>
      </c>
      <c r="C15" s="51"/>
      <c r="D15" s="43">
        <f>INDEX(AtencionPersonasA!$A$2:$N$6,MATCH(ResumenAtencionMedica!D$2,AtencionPersonasA!$O$2:$O$6,0),MATCH(ResumenAtencionMedica!$A15,AtencionPersonasA!$A$1:$N$1,0))</f>
        <v>756509</v>
      </c>
      <c r="E15" s="44">
        <f>INDEX(AtencionPersonasAIC!$A$2:$N$6,MATCH(ResumenAtencionMedica!D$2,AtencionPersonasAIC!$O$2:$O$6,0),MATCH(ResumenAtencionMedica!$A15,AtencionPersonasAIC!$A$1:$N$1,0))</f>
        <v>110246</v>
      </c>
      <c r="F15" s="44">
        <f>INDEX(AtencionPersonasAnIC!$A$2:$N$6,MATCH(ResumenAtencionMedica!D$2,AtencionPersonasAnIC!$O$2:$O$6,0),MATCH(ResumenAtencionMedica!$A15,AtencionPersonasAnIC!$A$1:$N$1,0))</f>
        <v>646263</v>
      </c>
      <c r="G15" s="43">
        <f>INDEX(AtencionPersonasA!$A$2:$N$6,MATCH(ResumenAtencionMedica!G$2,AtencionPersonasA!$O$2:$O$6,0),MATCH(ResumenAtencionMedica!$A15,AtencionPersonasA!$A$1:$N$1,0))</f>
        <v>693762</v>
      </c>
      <c r="H15" s="44">
        <f>INDEX(AtencionPersonasAIC!$A$2:$N$6,MATCH(ResumenAtencionMedica!G$2,AtencionPersonasAIC!$O$2:$O$6,0),MATCH(ResumenAtencionMedica!$A15,AtencionPersonasAIC!$A$1:$N$1,0))</f>
        <v>103537</v>
      </c>
      <c r="I15" s="44">
        <f>INDEX(AtencionPersonasAnIC!$A$2:$N$6,MATCH(ResumenAtencionMedica!G$2,AtencionPersonasAnIC!$O$2:$O$6,0),MATCH(ResumenAtencionMedica!$A15,AtencionPersonasAnIC!$A$1:$N$1,0))</f>
        <v>590225</v>
      </c>
      <c r="J15" s="43">
        <f>INDEX(AtencionPersonasA!$A$2:$N$6,MATCH(ResumenAtencionMedica!J$2,AtencionPersonasA!$O$2:$O$6,0),MATCH(ResumenAtencionMedica!$A15,AtencionPersonasA!$A$1:$N$1,0))</f>
        <v>660459</v>
      </c>
      <c r="K15" s="44">
        <f>INDEX(AtencionPersonasAIC!$A$2:$N$6,MATCH(ResumenAtencionMedica!J$2,AtencionPersonasAIC!$O$2:$O$6,0),MATCH(ResumenAtencionMedica!$A15,AtencionPersonasAIC!$A$1:$N$1,0))</f>
        <v>150763</v>
      </c>
      <c r="L15" s="44">
        <f>INDEX(AtencionPersonasAnIC!$A$2:$N$6,MATCH(ResumenAtencionMedica!J$2,AtencionPersonasAnIC!$O$2:$O$6,0),MATCH(ResumenAtencionMedica!$A15,AtencionPersonasAnIC!$A$1:$N$1,0))</f>
        <v>509696</v>
      </c>
      <c r="M15" s="43">
        <f>INDEX(AtencionPersonasA!$A$2:$N$6,MATCH(ResumenAtencionMedica!M$2,AtencionPersonasA!$O$2:$O$6,0),MATCH(ResumenAtencionMedica!$A15,AtencionPersonasA!$A$1:$N$1,0))</f>
        <v>835642</v>
      </c>
      <c r="N15" s="44">
        <f>INDEX(AtencionPersonasAIC!$A$2:$N$6,MATCH(ResumenAtencionMedica!M$2,AtencionPersonasAIC!$O$2:$O$6,0),MATCH(ResumenAtencionMedica!$A15,AtencionPersonasAIC!$A$1:$N$1,0))</f>
        <v>254187</v>
      </c>
      <c r="O15" s="44">
        <f>INDEX(AtencionPersonasAnIC!$A$2:$N$6,MATCH(ResumenAtencionMedica!M$2,AtencionPersonasAnIC!$O$2:$O$6,0),MATCH(ResumenAtencionMedica!$A15,AtencionPersonasAnIC!$A$1:$N$1,0))</f>
        <v>581455</v>
      </c>
      <c r="P15" s="44">
        <f>INDEX(AtencionPersonasA!$A$2:$N$6,MATCH(ResumenAtencionMedica!P$2,AtencionPersonasA!$O$2:$O$6,0),MATCH(ResumenAtencionMedica!$A15,AtencionPersonasA!$A$1:$N$1,0))</f>
        <v>632547</v>
      </c>
      <c r="Q15" s="44">
        <f>INDEX(AtencionPersonasAIC!$A$2:$N$6,MATCH(ResumenAtencionMedica!P$2,AtencionPersonasAIC!$O$2:$O$6,0),MATCH(ResumenAtencionMedica!$A15,AtencionPersonasAIC!$A$1:$N$1,0))</f>
        <v>190357</v>
      </c>
      <c r="R15" s="44">
        <f>INDEX(AtencionPersonasAnIC!$A$2:$N$6,MATCH(ResumenAtencionMedica!P$2,AtencionPersonasAnIC!$O$2:$O$6,0),MATCH(ResumenAtencionMedica!$A15,AtencionPersonasAnIC!$A$1:$N$1,0))</f>
        <v>442754</v>
      </c>
    </row>
    <row r="16" spans="1:18">
      <c r="A16" s="36" t="s">
        <v>13</v>
      </c>
      <c r="B16" s="50" t="s">
        <v>748</v>
      </c>
      <c r="C16" s="51"/>
      <c r="D16" s="43">
        <f>INDEX(AtencionPersonasA!$A$2:$N$6,MATCH(ResumenAtencionMedica!D$2,AtencionPersonasA!$O$2:$O$6,0),MATCH(ResumenAtencionMedica!$A16,AtencionPersonasA!$A$1:$N$1,0))</f>
        <v>0</v>
      </c>
      <c r="E16" s="44">
        <f>INDEX(AtencionPersonasAIC!$A$2:$N$6,MATCH(ResumenAtencionMedica!D$2,AtencionPersonasAIC!$O$2:$O$6,0),MATCH(ResumenAtencionMedica!$A16,AtencionPersonasAIC!$A$1:$N$1,0))</f>
        <v>0</v>
      </c>
      <c r="F16" s="44">
        <f>INDEX(AtencionPersonasAnIC!$A$2:$N$6,MATCH(ResumenAtencionMedica!D$2,AtencionPersonasAnIC!$O$2:$O$6,0),MATCH(ResumenAtencionMedica!$A16,AtencionPersonasAnIC!$A$1:$N$1,0))</f>
        <v>0</v>
      </c>
      <c r="G16" s="43">
        <f>INDEX(AtencionPersonasA!$A$2:$N$6,MATCH(ResumenAtencionMedica!G$2,AtencionPersonasA!$O$2:$O$6,0),MATCH(ResumenAtencionMedica!$A16,AtencionPersonasA!$A$1:$N$1,0))</f>
        <v>0</v>
      </c>
      <c r="H16" s="44">
        <f>INDEX(AtencionPersonasAIC!$A$2:$N$6,MATCH(ResumenAtencionMedica!G$2,AtencionPersonasAIC!$O$2:$O$6,0),MATCH(ResumenAtencionMedica!$A16,AtencionPersonasAIC!$A$1:$N$1,0))</f>
        <v>0</v>
      </c>
      <c r="I16" s="44">
        <f>INDEX(AtencionPersonasAnIC!$A$2:$N$6,MATCH(ResumenAtencionMedica!G$2,AtencionPersonasAnIC!$O$2:$O$6,0),MATCH(ResumenAtencionMedica!$A16,AtencionPersonasAnIC!$A$1:$N$1,0))</f>
        <v>0</v>
      </c>
      <c r="J16" s="43">
        <f>INDEX(AtencionPersonasA!$A$2:$N$6,MATCH(ResumenAtencionMedica!J$2,AtencionPersonasA!$O$2:$O$6,0),MATCH(ResumenAtencionMedica!$A16,AtencionPersonasA!$A$1:$N$1,0))</f>
        <v>186269</v>
      </c>
      <c r="K16" s="44">
        <f>INDEX(AtencionPersonasAIC!$A$2:$N$6,MATCH(ResumenAtencionMedica!J$2,AtencionPersonasAIC!$O$2:$O$6,0),MATCH(ResumenAtencionMedica!$A16,AtencionPersonasAIC!$A$1:$N$1,0))</f>
        <v>7369</v>
      </c>
      <c r="L16" s="44">
        <f>INDEX(AtencionPersonasAnIC!$A$2:$N$6,MATCH(ResumenAtencionMedica!J$2,AtencionPersonasAnIC!$O$2:$O$6,0),MATCH(ResumenAtencionMedica!$A16,AtencionPersonasAnIC!$A$1:$N$1,0))</f>
        <v>178900</v>
      </c>
      <c r="M16" s="43">
        <f>INDEX(AtencionPersonasA!$A$2:$N$6,MATCH(ResumenAtencionMedica!M$2,AtencionPersonasA!$O$2:$O$6,0),MATCH(ResumenAtencionMedica!$A16,AtencionPersonasA!$A$1:$N$1,0))</f>
        <v>195944</v>
      </c>
      <c r="N16" s="44">
        <f>INDEX(AtencionPersonasAIC!$A$2:$N$6,MATCH(ResumenAtencionMedica!M$2,AtencionPersonasAIC!$O$2:$O$6,0),MATCH(ResumenAtencionMedica!$A16,AtencionPersonasAIC!$A$1:$N$1,0))</f>
        <v>10094</v>
      </c>
      <c r="O16" s="44">
        <f>INDEX(AtencionPersonasAnIC!$A$2:$N$6,MATCH(ResumenAtencionMedica!M$2,AtencionPersonasAnIC!$O$2:$O$6,0),MATCH(ResumenAtencionMedica!$A16,AtencionPersonasAnIC!$A$1:$N$1,0))</f>
        <v>185850</v>
      </c>
      <c r="P16" s="44">
        <f>INDEX(AtencionPersonasA!$A$2:$N$6,MATCH(ResumenAtencionMedica!P$2,AtencionPersonasA!$O$2:$O$6,0),MATCH(ResumenAtencionMedica!$A16,AtencionPersonasA!$A$1:$N$1,0))</f>
        <v>0</v>
      </c>
      <c r="Q16" s="44">
        <f>INDEX(AtencionPersonasAIC!$A$2:$N$6,MATCH(ResumenAtencionMedica!P$2,AtencionPersonasAIC!$O$2:$O$6,0),MATCH(ResumenAtencionMedica!$A16,AtencionPersonasAIC!$A$1:$N$1,0))</f>
        <v>0</v>
      </c>
      <c r="R16" s="44">
        <f>INDEX(AtencionPersonasAnIC!$A$2:$N$6,MATCH(ResumenAtencionMedica!P$2,AtencionPersonasAnIC!$O$2:$O$6,0),MATCH(ResumenAtencionMedica!$A16,AtencionPersonasAnIC!$A$1:$N$1,0))</f>
        <v>0</v>
      </c>
    </row>
    <row r="17" spans="1:18">
      <c r="B17" s="45" t="s">
        <v>749</v>
      </c>
    </row>
    <row r="18" spans="1:18">
      <c r="B18" s="41" t="s">
        <v>751</v>
      </c>
      <c r="C18" s="41"/>
      <c r="D18" s="39">
        <v>2016</v>
      </c>
      <c r="E18" s="39"/>
      <c r="F18" s="39"/>
      <c r="G18" s="38">
        <v>2018</v>
      </c>
      <c r="H18" s="39"/>
      <c r="I18" s="40"/>
      <c r="J18" s="39">
        <v>2020</v>
      </c>
      <c r="K18" s="39"/>
      <c r="L18" s="39"/>
      <c r="M18" s="38">
        <v>2022</v>
      </c>
      <c r="N18" s="39"/>
      <c r="O18" s="40"/>
      <c r="P18" s="39">
        <v>2024</v>
      </c>
      <c r="Q18" s="39"/>
      <c r="R18" s="39"/>
    </row>
    <row r="19" spans="1:18" ht="45">
      <c r="B19" s="41"/>
      <c r="C19" s="41"/>
      <c r="D19" s="21" t="s">
        <v>561</v>
      </c>
      <c r="E19" s="22" t="s">
        <v>581</v>
      </c>
      <c r="F19" s="22" t="s">
        <v>582</v>
      </c>
      <c r="G19" s="21" t="s">
        <v>561</v>
      </c>
      <c r="H19" s="22" t="s">
        <v>581</v>
      </c>
      <c r="I19" s="22" t="s">
        <v>582</v>
      </c>
      <c r="J19" s="21" t="s">
        <v>561</v>
      </c>
      <c r="K19" s="22" t="s">
        <v>581</v>
      </c>
      <c r="L19" s="22" t="s">
        <v>582</v>
      </c>
      <c r="M19" s="21" t="s">
        <v>561</v>
      </c>
      <c r="N19" s="22" t="s">
        <v>581</v>
      </c>
      <c r="O19" s="30" t="s">
        <v>582</v>
      </c>
      <c r="P19" s="42" t="s">
        <v>561</v>
      </c>
      <c r="Q19" s="22" t="s">
        <v>581</v>
      </c>
      <c r="R19" s="22" t="s">
        <v>582</v>
      </c>
    </row>
    <row r="20" spans="1:18" ht="17.25">
      <c r="A20" t="s">
        <v>1</v>
      </c>
      <c r="B20" s="48" t="s">
        <v>752</v>
      </c>
      <c r="C20" s="49"/>
      <c r="D20" s="46">
        <f>INDEX(AtencionPersonas!$A$2:$N$6,MATCH(ResumenAtencionMedica!D$2,AtencionPersonas!$O$2:$O$6,0),MATCH(ResumenAtencionMedica!$A20,AtencionPersonas!$A$1:$N$1,0))</f>
        <v>72955587</v>
      </c>
      <c r="E20" s="47">
        <f>INDEX(AtencionPersonasIC!$A$2:$N$6,MATCH(ResumenAtencionMedica!D$2,AtencionPersonasIC!$O$2:$O$6,0),MATCH(ResumenAtencionMedica!$A20,AtencionPersonasIC!$A$1:$N$1,0))</f>
        <v>9692142</v>
      </c>
      <c r="F20" s="47">
        <f>INDEX(AtencionPersonasnIC!$A$2:$N$6,MATCH(ResumenAtencionMedica!D$2,AtencionPersonasnIC!$O$2:$O$6,0),MATCH(ResumenAtencionMedica!$A20,AtencionPersonasnIC!$A$1:$N$1,0))</f>
        <v>63263445</v>
      </c>
      <c r="G20" s="46">
        <f>INDEX(AtencionPersonas!$A$2:$N$6,MATCH(ResumenAtencionMedica!G$2,AtencionPersonas!$O$2:$O$6,0),MATCH(ResumenAtencionMedica!$A20,AtencionPersonas!$A$1:$N$1,0))</f>
        <v>77411171</v>
      </c>
      <c r="H20" s="47">
        <f>INDEX(AtencionPersonasIC!$A$2:$N$6,MATCH(ResumenAtencionMedica!G$2,AtencionPersonasIC!$O$2:$O$6,0),MATCH(ResumenAtencionMedica!$A20,AtencionPersonasIC!$A$1:$N$1,0))</f>
        <v>10838775</v>
      </c>
      <c r="I20" s="47">
        <f>INDEX(AtencionPersonasnIC!$A$2:$N$6,MATCH(ResumenAtencionMedica!G$2,AtencionPersonasnIC!$O$2:$O$6,0),MATCH(ResumenAtencionMedica!$A20,AtencionPersonasnIC!$A$1:$N$1,0))</f>
        <v>66572396</v>
      </c>
      <c r="J20" s="46">
        <f>INDEX(AtencionPersonas!$A$2:$N$6,MATCH(ResumenAtencionMedica!J$2,AtencionPersonas!$O$2:$O$6,0),MATCH(ResumenAtencionMedica!$A20,AtencionPersonas!$A$1:$N$1,0))</f>
        <v>79510620</v>
      </c>
      <c r="K20" s="47">
        <f>INDEX(AtencionPersonasIC!$A$2:$N$6,MATCH(ResumenAtencionMedica!J$2,AtencionPersonasIC!$O$2:$O$6,0),MATCH(ResumenAtencionMedica!$A20,AtencionPersonasIC!$A$1:$N$1,0))</f>
        <v>19931117</v>
      </c>
      <c r="L20" s="47">
        <f>INDEX(AtencionPersonasnIC!$A$2:$N$6,MATCH(ResumenAtencionMedica!J$2,AtencionPersonasnIC!$O$2:$O$6,0),MATCH(ResumenAtencionMedica!$A20,AtencionPersonasnIC!$A$1:$N$1,0))</f>
        <v>59579503</v>
      </c>
      <c r="M20" s="46">
        <f>INDEX(AtencionPersonas!$A$2:$N$6,MATCH(ResumenAtencionMedica!M$2,AtencionPersonas!$O$2:$O$6,0),MATCH(ResumenAtencionMedica!$A20,AtencionPersonas!$A$1:$N$1,0))</f>
        <v>84680176</v>
      </c>
      <c r="N20" s="47">
        <f>INDEX(AtencionPersonasIC!$A$2:$N$6,MATCH(ResumenAtencionMedica!M$2,AtencionPersonasIC!$O$2:$O$6,0),MATCH(ResumenAtencionMedica!$A20,AtencionPersonasIC!$A$1:$N$1,0))</f>
        <v>29765130</v>
      </c>
      <c r="O20" s="47">
        <f>INDEX(AtencionPersonasnIC!$A$2:$N$6,MATCH(ResumenAtencionMedica!M$2,AtencionPersonasnIC!$O$2:$O$6,0),MATCH(ResumenAtencionMedica!$A20,AtencionPersonasnIC!$A$1:$N$1,0))</f>
        <v>54915046</v>
      </c>
      <c r="P20" s="46">
        <f>INDEX(AtencionPersonas!$A$2:$N$6,MATCH(ResumenAtencionMedica!P$2,AtencionPersonas!$O$2:$O$6,0),MATCH(ResumenAtencionMedica!$A20,AtencionPersonas!$A$1:$N$1,0))</f>
        <v>88980617</v>
      </c>
      <c r="Q20" s="47">
        <f>INDEX(AtencionPersonasIC!$A$2:$N$6,MATCH(ResumenAtencionMedica!P$2,AtencionPersonasIC!$O$2:$O$6,0),MATCH(ResumenAtencionMedica!$A20,AtencionPersonasIC!$A$1:$N$1,0))</f>
        <v>28490015</v>
      </c>
      <c r="R20" s="47">
        <f>INDEX(AtencionPersonasnIC!$A$2:$N$6,MATCH(ResumenAtencionMedica!P$2,AtencionPersonasnIC!$O$2:$O$6,0),MATCH(ResumenAtencionMedica!$A20,AtencionPersonasnIC!$A$1:$N$1,0))</f>
        <v>60467294</v>
      </c>
    </row>
    <row r="21" spans="1:18">
      <c r="A21" s="36" t="s">
        <v>2</v>
      </c>
      <c r="B21" s="50" t="s">
        <v>737</v>
      </c>
      <c r="C21" s="51"/>
      <c r="D21" s="43">
        <f>INDEX(AtencionPersonas!$A$2:$N$6,MATCH(ResumenAtencionMedica!D$2,AtencionPersonas!$O$2:$O$6,0),MATCH(ResumenAtencionMedica!$A21,AtencionPersonas!$A$1:$N$1,0))</f>
        <v>13087448</v>
      </c>
      <c r="E21" s="44">
        <f>INDEX(AtencionPersonasIC!$A$2:$N$6,MATCH(ResumenAtencionMedica!D$2,AtencionPersonasIC!$O$2:$O$6,0),MATCH(ResumenAtencionMedica!$A21,AtencionPersonasIC!$A$1:$N$1,0))</f>
        <v>926175</v>
      </c>
      <c r="F21" s="44">
        <f>INDEX(AtencionPersonasnIC!$A$2:$N$6,MATCH(ResumenAtencionMedica!D$2,AtencionPersonasnIC!$O$2:$O$6,0),MATCH(ResumenAtencionMedica!$A21,AtencionPersonasnIC!$A$1:$N$1,0))</f>
        <v>12161273</v>
      </c>
      <c r="G21" s="43">
        <f>INDEX(AtencionPersonas!$A$2:$N$6,MATCH(ResumenAtencionMedica!G$2,AtencionPersonas!$O$2:$O$6,0),MATCH(ResumenAtencionMedica!$A21,AtencionPersonas!$A$1:$N$1,0))</f>
        <v>12044703</v>
      </c>
      <c r="H21" s="44">
        <f>INDEX(AtencionPersonasIC!$A$2:$N$6,MATCH(ResumenAtencionMedica!G$2,AtencionPersonasIC!$O$2:$O$6,0),MATCH(ResumenAtencionMedica!$A21,AtencionPersonasIC!$A$1:$N$1,0))</f>
        <v>905609</v>
      </c>
      <c r="I21" s="44">
        <f>INDEX(AtencionPersonasnIC!$A$2:$N$6,MATCH(ResumenAtencionMedica!G$2,AtencionPersonasnIC!$O$2:$O$6,0),MATCH(ResumenAtencionMedica!$A21,AtencionPersonasnIC!$A$1:$N$1,0))</f>
        <v>11139094</v>
      </c>
      <c r="J21" s="43">
        <f>INDEX(AtencionPersonas!$A$2:$N$6,MATCH(ResumenAtencionMedica!J$2,AtencionPersonas!$O$2:$O$6,0),MATCH(ResumenAtencionMedica!$A21,AtencionPersonas!$A$1:$N$1,0))</f>
        <v>7932529</v>
      </c>
      <c r="K21" s="44">
        <f>INDEX(AtencionPersonasIC!$A$2:$N$6,MATCH(ResumenAtencionMedica!J$2,AtencionPersonasIC!$O$2:$O$6,0),MATCH(ResumenAtencionMedica!$A21,AtencionPersonasIC!$A$1:$N$1,0))</f>
        <v>1956434</v>
      </c>
      <c r="L21" s="44">
        <f>INDEX(AtencionPersonasnIC!$A$2:$N$6,MATCH(ResumenAtencionMedica!J$2,AtencionPersonasnIC!$O$2:$O$6,0),MATCH(ResumenAtencionMedica!$A21,AtencionPersonasnIC!$A$1:$N$1,0))</f>
        <v>5976095</v>
      </c>
      <c r="M21" s="43">
        <f>INDEX(AtencionPersonas!$A$2:$N$6,MATCH(ResumenAtencionMedica!M$2,AtencionPersonas!$O$2:$O$6,0),MATCH(ResumenAtencionMedica!$A21,AtencionPersonas!$A$1:$N$1,0))</f>
        <v>7640703</v>
      </c>
      <c r="N21" s="44">
        <f>INDEX(AtencionPersonasIC!$A$2:$N$6,MATCH(ResumenAtencionMedica!M$2,AtencionPersonasIC!$O$2:$O$6,0),MATCH(ResumenAtencionMedica!$A21,AtencionPersonasIC!$A$1:$N$1,0))</f>
        <v>3755098</v>
      </c>
      <c r="O21" s="44">
        <f>INDEX(AtencionPersonasnIC!$A$2:$N$6,MATCH(ResumenAtencionMedica!M$2,AtencionPersonasnIC!$O$2:$O$6,0),MATCH(ResumenAtencionMedica!$A21,AtencionPersonasnIC!$A$1:$N$1,0))</f>
        <v>3885605</v>
      </c>
      <c r="P21" s="44">
        <f>INDEX(AtencionPersonas!$A$2:$N$6,MATCH(ResumenAtencionMedica!P$2,AtencionPersonas!$O$2:$O$6,0),MATCH(ResumenAtencionMedica!$A21,AtencionPersonas!$A$1:$N$1,0))</f>
        <v>9284050</v>
      </c>
      <c r="Q21" s="44">
        <f>INDEX(AtencionPersonasIC!$A$2:$N$6,MATCH(ResumenAtencionMedica!P$2,AtencionPersonasIC!$O$2:$O$6,0),MATCH(ResumenAtencionMedica!$A21,AtencionPersonasIC!$A$1:$N$1,0))</f>
        <v>4126408</v>
      </c>
      <c r="R21" s="44">
        <f>INDEX(AtencionPersonasnIC!$A$2:$N$6,MATCH(ResumenAtencionMedica!P$2,AtencionPersonasnIC!$O$2:$O$6,0),MATCH(ResumenAtencionMedica!$A21,AtencionPersonasnIC!$A$1:$N$1,0))</f>
        <v>5178355</v>
      </c>
    </row>
    <row r="22" spans="1:18">
      <c r="A22" s="36" t="s">
        <v>3</v>
      </c>
      <c r="B22" s="50" t="s">
        <v>738</v>
      </c>
      <c r="C22" s="51"/>
      <c r="D22" s="43">
        <f>INDEX(AtencionPersonas!$A$2:$N$6,MATCH(ResumenAtencionMedica!D$2,AtencionPersonas!$O$2:$O$6,0),MATCH(ResumenAtencionMedica!$A22,AtencionPersonas!$A$1:$N$1,0))</f>
        <v>7000717</v>
      </c>
      <c r="E22" s="44">
        <f>INDEX(AtencionPersonasIC!$A$2:$N$6,MATCH(ResumenAtencionMedica!D$2,AtencionPersonasIC!$O$2:$O$6,0),MATCH(ResumenAtencionMedica!$A22,AtencionPersonasIC!$A$1:$N$1,0))</f>
        <v>593019</v>
      </c>
      <c r="F22" s="44">
        <f>INDEX(AtencionPersonasnIC!$A$2:$N$6,MATCH(ResumenAtencionMedica!D$2,AtencionPersonasnIC!$O$2:$O$6,0),MATCH(ResumenAtencionMedica!$A22,AtencionPersonasnIC!$A$1:$N$1,0))</f>
        <v>6407698</v>
      </c>
      <c r="G22" s="43">
        <f>INDEX(AtencionPersonas!$A$2:$N$6,MATCH(ResumenAtencionMedica!G$2,AtencionPersonas!$O$2:$O$6,0),MATCH(ResumenAtencionMedica!$A22,AtencionPersonas!$A$1:$N$1,0))</f>
        <v>7202728</v>
      </c>
      <c r="H22" s="44">
        <f>INDEX(AtencionPersonasIC!$A$2:$N$6,MATCH(ResumenAtencionMedica!G$2,AtencionPersonasIC!$O$2:$O$6,0),MATCH(ResumenAtencionMedica!$A22,AtencionPersonasIC!$A$1:$N$1,0))</f>
        <v>670800</v>
      </c>
      <c r="I22" s="44">
        <f>INDEX(AtencionPersonasnIC!$A$2:$N$6,MATCH(ResumenAtencionMedica!G$2,AtencionPersonasnIC!$O$2:$O$6,0),MATCH(ResumenAtencionMedica!$A22,AtencionPersonasnIC!$A$1:$N$1,0))</f>
        <v>6531928</v>
      </c>
      <c r="J22" s="43">
        <f>INDEX(AtencionPersonas!$A$2:$N$6,MATCH(ResumenAtencionMedica!J$2,AtencionPersonas!$O$2:$O$6,0),MATCH(ResumenAtencionMedica!$A22,AtencionPersonas!$A$1:$N$1,0))</f>
        <v>4973890</v>
      </c>
      <c r="K22" s="44">
        <f>INDEX(AtencionPersonasIC!$A$2:$N$6,MATCH(ResumenAtencionMedica!J$2,AtencionPersonasIC!$O$2:$O$6,0),MATCH(ResumenAtencionMedica!$A22,AtencionPersonasIC!$A$1:$N$1,0))</f>
        <v>1323948</v>
      </c>
      <c r="L22" s="44">
        <f>INDEX(AtencionPersonasnIC!$A$2:$N$6,MATCH(ResumenAtencionMedica!J$2,AtencionPersonasnIC!$O$2:$O$6,0),MATCH(ResumenAtencionMedica!$A22,AtencionPersonasnIC!$A$1:$N$1,0))</f>
        <v>3649942</v>
      </c>
      <c r="M22" s="43">
        <f>INDEX(AtencionPersonas!$A$2:$N$6,MATCH(ResumenAtencionMedica!M$2,AtencionPersonas!$O$2:$O$6,0),MATCH(ResumenAtencionMedica!$A22,AtencionPersonas!$A$1:$N$1,0))</f>
        <v>4311675</v>
      </c>
      <c r="N22" s="44">
        <f>INDEX(AtencionPersonasIC!$A$2:$N$6,MATCH(ResumenAtencionMedica!M$2,AtencionPersonasIC!$O$2:$O$6,0),MATCH(ResumenAtencionMedica!$A22,AtencionPersonasIC!$A$1:$N$1,0))</f>
        <v>1977924</v>
      </c>
      <c r="O22" s="44">
        <f>INDEX(AtencionPersonasnIC!$A$2:$N$6,MATCH(ResumenAtencionMedica!M$2,AtencionPersonasnIC!$O$2:$O$6,0),MATCH(ResumenAtencionMedica!$A22,AtencionPersonasnIC!$A$1:$N$1,0))</f>
        <v>2333751</v>
      </c>
      <c r="P22" s="44">
        <f>INDEX(AtencionPersonas!$A$2:$N$6,MATCH(ResumenAtencionMedica!P$2,AtencionPersonas!$O$2:$O$6,0),MATCH(ResumenAtencionMedica!$A22,AtencionPersonas!$A$1:$N$1,0))</f>
        <v>4945556</v>
      </c>
      <c r="Q22" s="44">
        <f>INDEX(AtencionPersonasIC!$A$2:$N$6,MATCH(ResumenAtencionMedica!P$2,AtencionPersonasIC!$O$2:$O$6,0),MATCH(ResumenAtencionMedica!$A22,AtencionPersonasIC!$A$1:$N$1,0))</f>
        <v>2357383</v>
      </c>
      <c r="R22" s="44">
        <f>INDEX(AtencionPersonasnIC!$A$2:$N$6,MATCH(ResumenAtencionMedica!P$2,AtencionPersonasnIC!$O$2:$O$6,0),MATCH(ResumenAtencionMedica!$A22,AtencionPersonasnIC!$A$1:$N$1,0))</f>
        <v>2588697</v>
      </c>
    </row>
    <row r="23" spans="1:18">
      <c r="A23" s="36" t="s">
        <v>4</v>
      </c>
      <c r="B23" s="50" t="s">
        <v>739</v>
      </c>
      <c r="C23" s="51"/>
      <c r="D23" s="43">
        <f>INDEX(AtencionPersonas!$A$2:$N$6,MATCH(ResumenAtencionMedica!D$2,AtencionPersonas!$O$2:$O$6,0),MATCH(ResumenAtencionMedica!$A23,AtencionPersonas!$A$1:$N$1,0))</f>
        <v>15858970</v>
      </c>
      <c r="E23" s="44">
        <f>INDEX(AtencionPersonasIC!$A$2:$N$6,MATCH(ResumenAtencionMedica!D$2,AtencionPersonasIC!$O$2:$O$6,0),MATCH(ResumenAtencionMedica!$A23,AtencionPersonasIC!$A$1:$N$1,0))</f>
        <v>575947</v>
      </c>
      <c r="F23" s="44">
        <f>INDEX(AtencionPersonasnIC!$A$2:$N$6,MATCH(ResumenAtencionMedica!D$2,AtencionPersonasnIC!$O$2:$O$6,0),MATCH(ResumenAtencionMedica!$A23,AtencionPersonasnIC!$A$1:$N$1,0))</f>
        <v>15283023</v>
      </c>
      <c r="G23" s="43">
        <f>INDEX(AtencionPersonas!$A$2:$N$6,MATCH(ResumenAtencionMedica!G$2,AtencionPersonas!$O$2:$O$6,0),MATCH(ResumenAtencionMedica!$A23,AtencionPersonas!$A$1:$N$1,0))</f>
        <v>17888719</v>
      </c>
      <c r="H23" s="44">
        <f>INDEX(AtencionPersonasIC!$A$2:$N$6,MATCH(ResumenAtencionMedica!G$2,AtencionPersonasIC!$O$2:$O$6,0),MATCH(ResumenAtencionMedica!$A23,AtencionPersonasIC!$A$1:$N$1,0))</f>
        <v>626514</v>
      </c>
      <c r="I23" s="44">
        <f>INDEX(AtencionPersonasnIC!$A$2:$N$6,MATCH(ResumenAtencionMedica!G$2,AtencionPersonasnIC!$O$2:$O$6,0),MATCH(ResumenAtencionMedica!$A23,AtencionPersonasnIC!$A$1:$N$1,0))</f>
        <v>17262205</v>
      </c>
      <c r="J23" s="43">
        <f>INDEX(AtencionPersonas!$A$2:$N$6,MATCH(ResumenAtencionMedica!J$2,AtencionPersonas!$O$2:$O$6,0),MATCH(ResumenAtencionMedica!$A23,AtencionPersonas!$A$1:$N$1,0))</f>
        <v>16237590</v>
      </c>
      <c r="K23" s="44">
        <f>INDEX(AtencionPersonasIC!$A$2:$N$6,MATCH(ResumenAtencionMedica!J$2,AtencionPersonasIC!$O$2:$O$6,0),MATCH(ResumenAtencionMedica!$A23,AtencionPersonasIC!$A$1:$N$1,0))</f>
        <v>1057197</v>
      </c>
      <c r="L23" s="44">
        <f>INDEX(AtencionPersonasnIC!$A$2:$N$6,MATCH(ResumenAtencionMedica!J$2,AtencionPersonasnIC!$O$2:$O$6,0),MATCH(ResumenAtencionMedica!$A23,AtencionPersonasnIC!$A$1:$N$1,0))</f>
        <v>15180393</v>
      </c>
      <c r="M23" s="43">
        <f>INDEX(AtencionPersonas!$A$2:$N$6,MATCH(ResumenAtencionMedica!M$2,AtencionPersonas!$O$2:$O$6,0),MATCH(ResumenAtencionMedica!$A23,AtencionPersonas!$A$1:$N$1,0))</f>
        <v>17414158</v>
      </c>
      <c r="N23" s="44">
        <f>INDEX(AtencionPersonasIC!$A$2:$N$6,MATCH(ResumenAtencionMedica!M$2,AtencionPersonasIC!$O$2:$O$6,0),MATCH(ResumenAtencionMedica!$A23,AtencionPersonasIC!$A$1:$N$1,0))</f>
        <v>752419</v>
      </c>
      <c r="O23" s="44">
        <f>INDEX(AtencionPersonasnIC!$A$2:$N$6,MATCH(ResumenAtencionMedica!M$2,AtencionPersonasnIC!$O$2:$O$6,0),MATCH(ResumenAtencionMedica!$A23,AtencionPersonasnIC!$A$1:$N$1,0))</f>
        <v>16661739</v>
      </c>
      <c r="P23" s="44">
        <f>INDEX(AtencionPersonas!$A$2:$N$6,MATCH(ResumenAtencionMedica!P$2,AtencionPersonas!$O$2:$O$6,0),MATCH(ResumenAtencionMedica!$A23,AtencionPersonas!$A$1:$N$1,0))</f>
        <v>19451334</v>
      </c>
      <c r="Q23" s="44">
        <f>INDEX(AtencionPersonasIC!$A$2:$N$6,MATCH(ResumenAtencionMedica!P$2,AtencionPersonasIC!$O$2:$O$6,0),MATCH(ResumenAtencionMedica!$A23,AtencionPersonasIC!$A$1:$N$1,0))</f>
        <v>1894861</v>
      </c>
      <c r="R23" s="44">
        <f>INDEX(AtencionPersonasnIC!$A$2:$N$6,MATCH(ResumenAtencionMedica!P$2,AtencionPersonasnIC!$O$2:$O$6,0),MATCH(ResumenAtencionMedica!$A23,AtencionPersonasnIC!$A$1:$N$1,0))</f>
        <v>17555381</v>
      </c>
    </row>
    <row r="24" spans="1:18">
      <c r="A24" s="36" t="s">
        <v>5</v>
      </c>
      <c r="B24" s="50" t="s">
        <v>740</v>
      </c>
      <c r="C24" s="51"/>
      <c r="D24" s="43">
        <f>INDEX(AtencionPersonas!$A$2:$N$6,MATCH(ResumenAtencionMedica!D$2,AtencionPersonas!$O$2:$O$6,0),MATCH(ResumenAtencionMedica!$A24,AtencionPersonas!$A$1:$N$1,0))</f>
        <v>945701</v>
      </c>
      <c r="E24" s="44">
        <f>INDEX(AtencionPersonasIC!$A$2:$N$6,MATCH(ResumenAtencionMedica!D$2,AtencionPersonasIC!$O$2:$O$6,0),MATCH(ResumenAtencionMedica!$A24,AtencionPersonasIC!$A$1:$N$1,0))</f>
        <v>38470</v>
      </c>
      <c r="F24" s="44">
        <f>INDEX(AtencionPersonasnIC!$A$2:$N$6,MATCH(ResumenAtencionMedica!D$2,AtencionPersonasnIC!$O$2:$O$6,0),MATCH(ResumenAtencionMedica!$A24,AtencionPersonasnIC!$A$1:$N$1,0))</f>
        <v>907231</v>
      </c>
      <c r="G24" s="43">
        <f>INDEX(AtencionPersonas!$A$2:$N$6,MATCH(ResumenAtencionMedica!G$2,AtencionPersonas!$O$2:$O$6,0),MATCH(ResumenAtencionMedica!$A24,AtencionPersonas!$A$1:$N$1,0))</f>
        <v>845451</v>
      </c>
      <c r="H24" s="44">
        <f>INDEX(AtencionPersonasIC!$A$2:$N$6,MATCH(ResumenAtencionMedica!G$2,AtencionPersonasIC!$O$2:$O$6,0),MATCH(ResumenAtencionMedica!$A24,AtencionPersonasIC!$A$1:$N$1,0))</f>
        <v>39534</v>
      </c>
      <c r="I24" s="44">
        <f>INDEX(AtencionPersonasnIC!$A$2:$N$6,MATCH(ResumenAtencionMedica!G$2,AtencionPersonasnIC!$O$2:$O$6,0),MATCH(ResumenAtencionMedica!$A24,AtencionPersonasnIC!$A$1:$N$1,0))</f>
        <v>805917</v>
      </c>
      <c r="J24" s="43">
        <f>INDEX(AtencionPersonas!$A$2:$N$6,MATCH(ResumenAtencionMedica!J$2,AtencionPersonas!$O$2:$O$6,0),MATCH(ResumenAtencionMedica!$A24,AtencionPersonas!$A$1:$N$1,0))</f>
        <v>898176</v>
      </c>
      <c r="K24" s="44">
        <f>INDEX(AtencionPersonasIC!$A$2:$N$6,MATCH(ResumenAtencionMedica!J$2,AtencionPersonasIC!$O$2:$O$6,0),MATCH(ResumenAtencionMedica!$A24,AtencionPersonasIC!$A$1:$N$1,0))</f>
        <v>106730</v>
      </c>
      <c r="L24" s="44">
        <f>INDEX(AtencionPersonasnIC!$A$2:$N$6,MATCH(ResumenAtencionMedica!J$2,AtencionPersonasnIC!$O$2:$O$6,0),MATCH(ResumenAtencionMedica!$A24,AtencionPersonasnIC!$A$1:$N$1,0))</f>
        <v>791446</v>
      </c>
      <c r="M24" s="43">
        <f>INDEX(AtencionPersonas!$A$2:$N$6,MATCH(ResumenAtencionMedica!M$2,AtencionPersonas!$O$2:$O$6,0),MATCH(ResumenAtencionMedica!$A24,AtencionPersonas!$A$1:$N$1,0))</f>
        <v>979539</v>
      </c>
      <c r="N24" s="44">
        <f>INDEX(AtencionPersonasIC!$A$2:$N$6,MATCH(ResumenAtencionMedica!M$2,AtencionPersonasIC!$O$2:$O$6,0),MATCH(ResumenAtencionMedica!$A24,AtencionPersonasIC!$A$1:$N$1,0))</f>
        <v>178869</v>
      </c>
      <c r="O24" s="44">
        <f>INDEX(AtencionPersonasnIC!$A$2:$N$6,MATCH(ResumenAtencionMedica!M$2,AtencionPersonasnIC!$O$2:$O$6,0),MATCH(ResumenAtencionMedica!$A24,AtencionPersonasnIC!$A$1:$N$1,0))</f>
        <v>800670</v>
      </c>
      <c r="P24" s="44">
        <f>INDEX(AtencionPersonas!$A$2:$N$6,MATCH(ResumenAtencionMedica!P$2,AtencionPersonas!$O$2:$O$6,0),MATCH(ResumenAtencionMedica!$A24,AtencionPersonas!$A$1:$N$1,0))</f>
        <v>2044289</v>
      </c>
      <c r="Q24" s="44">
        <f>INDEX(AtencionPersonasIC!$A$2:$N$6,MATCH(ResumenAtencionMedica!P$2,AtencionPersonasIC!$O$2:$O$6,0),MATCH(ResumenAtencionMedica!$A24,AtencionPersonasIC!$A$1:$N$1,0))</f>
        <v>449927</v>
      </c>
      <c r="R24" s="44">
        <f>INDEX(AtencionPersonasnIC!$A$2:$N$6,MATCH(ResumenAtencionMedica!P$2,AtencionPersonasnIC!$O$2:$O$6,0),MATCH(ResumenAtencionMedica!$A24,AtencionPersonasnIC!$A$1:$N$1,0))</f>
        <v>1593501</v>
      </c>
    </row>
    <row r="25" spans="1:18">
      <c r="A25" s="36" t="s">
        <v>6</v>
      </c>
      <c r="B25" s="50" t="s">
        <v>741</v>
      </c>
      <c r="C25" s="51"/>
      <c r="D25" s="43">
        <f>INDEX(AtencionPersonas!$A$2:$N$6,MATCH(ResumenAtencionMedica!D$2,AtencionPersonas!$O$2:$O$6,0),MATCH(ResumenAtencionMedica!$A25,AtencionPersonas!$A$1:$N$1,0))</f>
        <v>2559325</v>
      </c>
      <c r="E25" s="44">
        <f>INDEX(AtencionPersonasIC!$A$2:$N$6,MATCH(ResumenAtencionMedica!D$2,AtencionPersonasIC!$O$2:$O$6,0),MATCH(ResumenAtencionMedica!$A25,AtencionPersonasIC!$A$1:$N$1,0))</f>
        <v>30585</v>
      </c>
      <c r="F25" s="44">
        <f>INDEX(AtencionPersonasnIC!$A$2:$N$6,MATCH(ResumenAtencionMedica!D$2,AtencionPersonasnIC!$O$2:$O$6,0),MATCH(ResumenAtencionMedica!$A25,AtencionPersonasnIC!$A$1:$N$1,0))</f>
        <v>2528740</v>
      </c>
      <c r="G25" s="43">
        <f>INDEX(AtencionPersonas!$A$2:$N$6,MATCH(ResumenAtencionMedica!G$2,AtencionPersonas!$O$2:$O$6,0),MATCH(ResumenAtencionMedica!$A25,AtencionPersonas!$A$1:$N$1,0))</f>
        <v>2641924</v>
      </c>
      <c r="H25" s="44">
        <f>INDEX(AtencionPersonasIC!$A$2:$N$6,MATCH(ResumenAtencionMedica!G$2,AtencionPersonasIC!$O$2:$O$6,0),MATCH(ResumenAtencionMedica!$A25,AtencionPersonasIC!$A$1:$N$1,0))</f>
        <v>33005</v>
      </c>
      <c r="I25" s="44">
        <f>INDEX(AtencionPersonasnIC!$A$2:$N$6,MATCH(ResumenAtencionMedica!G$2,AtencionPersonasnIC!$O$2:$O$6,0),MATCH(ResumenAtencionMedica!$A25,AtencionPersonasnIC!$A$1:$N$1,0))</f>
        <v>2608919</v>
      </c>
      <c r="J25" s="43">
        <f>INDEX(AtencionPersonas!$A$2:$N$6,MATCH(ResumenAtencionMedica!J$2,AtencionPersonas!$O$2:$O$6,0),MATCH(ResumenAtencionMedica!$A25,AtencionPersonas!$A$1:$N$1,0))</f>
        <v>2396274</v>
      </c>
      <c r="K25" s="44">
        <f>INDEX(AtencionPersonasIC!$A$2:$N$6,MATCH(ResumenAtencionMedica!J$2,AtencionPersonasIC!$O$2:$O$6,0),MATCH(ResumenAtencionMedica!$A25,AtencionPersonasIC!$A$1:$N$1,0))</f>
        <v>49781</v>
      </c>
      <c r="L25" s="44">
        <f>INDEX(AtencionPersonasnIC!$A$2:$N$6,MATCH(ResumenAtencionMedica!J$2,AtencionPersonasnIC!$O$2:$O$6,0),MATCH(ResumenAtencionMedica!$A25,AtencionPersonasnIC!$A$1:$N$1,0))</f>
        <v>2346493</v>
      </c>
      <c r="M25" s="43">
        <f>INDEX(AtencionPersonas!$A$2:$N$6,MATCH(ResumenAtencionMedica!M$2,AtencionPersonas!$O$2:$O$6,0),MATCH(ResumenAtencionMedica!$A25,AtencionPersonas!$A$1:$N$1,0))</f>
        <v>2533029</v>
      </c>
      <c r="N25" s="44">
        <f>INDEX(AtencionPersonasIC!$A$2:$N$6,MATCH(ResumenAtencionMedica!M$2,AtencionPersonasIC!$O$2:$O$6,0),MATCH(ResumenAtencionMedica!$A25,AtencionPersonasIC!$A$1:$N$1,0))</f>
        <v>51147</v>
      </c>
      <c r="O25" s="44">
        <f>INDEX(AtencionPersonasnIC!$A$2:$N$6,MATCH(ResumenAtencionMedica!M$2,AtencionPersonasnIC!$O$2:$O$6,0),MATCH(ResumenAtencionMedica!$A25,AtencionPersonasnIC!$A$1:$N$1,0))</f>
        <v>2481882</v>
      </c>
      <c r="P25" s="44">
        <f>INDEX(AtencionPersonas!$A$2:$N$6,MATCH(ResumenAtencionMedica!P$2,AtencionPersonas!$O$2:$O$6,0),MATCH(ResumenAtencionMedica!$A25,AtencionPersonas!$A$1:$N$1,0))</f>
        <v>2718026</v>
      </c>
      <c r="Q25" s="44">
        <f>INDEX(AtencionPersonasIC!$A$2:$N$6,MATCH(ResumenAtencionMedica!P$2,AtencionPersonasIC!$O$2:$O$6,0),MATCH(ResumenAtencionMedica!$A25,AtencionPersonasIC!$A$1:$N$1,0))</f>
        <v>193902</v>
      </c>
      <c r="R25" s="44">
        <f>INDEX(AtencionPersonasnIC!$A$2:$N$6,MATCH(ResumenAtencionMedica!P$2,AtencionPersonasnIC!$O$2:$O$6,0),MATCH(ResumenAtencionMedica!$A25,AtencionPersonasnIC!$A$1:$N$1,0))</f>
        <v>2537695</v>
      </c>
    </row>
    <row r="26" spans="1:18">
      <c r="A26" s="36" t="s">
        <v>7</v>
      </c>
      <c r="B26" s="50" t="s">
        <v>742</v>
      </c>
      <c r="C26" s="51"/>
      <c r="D26" s="43">
        <f>INDEX(AtencionPersonas!$A$2:$N$6,MATCH(ResumenAtencionMedica!D$2,AtencionPersonas!$O$2:$O$6,0),MATCH(ResumenAtencionMedica!$A26,AtencionPersonas!$A$1:$N$1,0))</f>
        <v>725923</v>
      </c>
      <c r="E26" s="44">
        <f>INDEX(AtencionPersonasIC!$A$2:$N$6,MATCH(ResumenAtencionMedica!D$2,AtencionPersonasIC!$O$2:$O$6,0),MATCH(ResumenAtencionMedica!$A26,AtencionPersonasIC!$A$1:$N$1,0))</f>
        <v>22558</v>
      </c>
      <c r="F26" s="44">
        <f>INDEX(AtencionPersonasnIC!$A$2:$N$6,MATCH(ResumenAtencionMedica!D$2,AtencionPersonasnIC!$O$2:$O$6,0),MATCH(ResumenAtencionMedica!$A26,AtencionPersonasnIC!$A$1:$N$1,0))</f>
        <v>703365</v>
      </c>
      <c r="G26" s="43">
        <f>INDEX(AtencionPersonas!$A$2:$N$6,MATCH(ResumenAtencionMedica!G$2,AtencionPersonas!$O$2:$O$6,0),MATCH(ResumenAtencionMedica!$A26,AtencionPersonas!$A$1:$N$1,0))</f>
        <v>856167</v>
      </c>
      <c r="H26" s="44">
        <f>INDEX(AtencionPersonasIC!$A$2:$N$6,MATCH(ResumenAtencionMedica!G$2,AtencionPersonasIC!$O$2:$O$6,0),MATCH(ResumenAtencionMedica!$A26,AtencionPersonasIC!$A$1:$N$1,0))</f>
        <v>18641</v>
      </c>
      <c r="I26" s="44">
        <f>INDEX(AtencionPersonasnIC!$A$2:$N$6,MATCH(ResumenAtencionMedica!G$2,AtencionPersonasnIC!$O$2:$O$6,0),MATCH(ResumenAtencionMedica!$A26,AtencionPersonasnIC!$A$1:$N$1,0))</f>
        <v>837526</v>
      </c>
      <c r="J26" s="43">
        <f>INDEX(AtencionPersonas!$A$2:$N$6,MATCH(ResumenAtencionMedica!J$2,AtencionPersonas!$O$2:$O$6,0),MATCH(ResumenAtencionMedica!$A26,AtencionPersonas!$A$1:$N$1,0))</f>
        <v>784229</v>
      </c>
      <c r="K26" s="44">
        <f>INDEX(AtencionPersonasIC!$A$2:$N$6,MATCH(ResumenAtencionMedica!J$2,AtencionPersonasIC!$O$2:$O$6,0),MATCH(ResumenAtencionMedica!$A26,AtencionPersonasIC!$A$1:$N$1,0))</f>
        <v>20683</v>
      </c>
      <c r="L26" s="44">
        <f>INDEX(AtencionPersonasnIC!$A$2:$N$6,MATCH(ResumenAtencionMedica!J$2,AtencionPersonasnIC!$O$2:$O$6,0),MATCH(ResumenAtencionMedica!$A26,AtencionPersonasnIC!$A$1:$N$1,0))</f>
        <v>763546</v>
      </c>
      <c r="M26" s="43">
        <f>INDEX(AtencionPersonas!$A$2:$N$6,MATCH(ResumenAtencionMedica!M$2,AtencionPersonas!$O$2:$O$6,0),MATCH(ResumenAtencionMedica!$A26,AtencionPersonas!$A$1:$N$1,0))</f>
        <v>886729</v>
      </c>
      <c r="N26" s="44">
        <f>INDEX(AtencionPersonasIC!$A$2:$N$6,MATCH(ResumenAtencionMedica!M$2,AtencionPersonasIC!$O$2:$O$6,0),MATCH(ResumenAtencionMedica!$A26,AtencionPersonasIC!$A$1:$N$1,0))</f>
        <v>19476</v>
      </c>
      <c r="O26" s="44">
        <f>INDEX(AtencionPersonasnIC!$A$2:$N$6,MATCH(ResumenAtencionMedica!M$2,AtencionPersonasnIC!$O$2:$O$6,0),MATCH(ResumenAtencionMedica!$A26,AtencionPersonasnIC!$A$1:$N$1,0))</f>
        <v>867253</v>
      </c>
      <c r="P26" s="44">
        <f>INDEX(AtencionPersonas!$A$2:$N$6,MATCH(ResumenAtencionMedica!P$2,AtencionPersonas!$O$2:$O$6,0),MATCH(ResumenAtencionMedica!$A26,AtencionPersonas!$A$1:$N$1,0))</f>
        <v>917784</v>
      </c>
      <c r="Q26" s="44">
        <f>INDEX(AtencionPersonasIC!$A$2:$N$6,MATCH(ResumenAtencionMedica!P$2,AtencionPersonasIC!$O$2:$O$6,0),MATCH(ResumenAtencionMedica!$A26,AtencionPersonasIC!$A$1:$N$1,0))</f>
        <v>71418</v>
      </c>
      <c r="R26" s="44">
        <f>INDEX(AtencionPersonasnIC!$A$2:$N$6,MATCH(ResumenAtencionMedica!P$2,AtencionPersonasnIC!$O$2:$O$6,0),MATCH(ResumenAtencionMedica!$A26,AtencionPersonasnIC!$A$1:$N$1,0))</f>
        <v>849334</v>
      </c>
    </row>
    <row r="27" spans="1:18">
      <c r="A27" s="36" t="s">
        <v>8</v>
      </c>
      <c r="B27" s="50" t="s">
        <v>745</v>
      </c>
      <c r="C27" s="51"/>
      <c r="D27" s="43">
        <f>INDEX(AtencionPersonas!$A$2:$N$6,MATCH(ResumenAtencionMedica!D$2,AtencionPersonas!$O$2:$O$6,0),MATCH(ResumenAtencionMedica!$A27,AtencionPersonas!$A$1:$N$1,0))</f>
        <v>754010</v>
      </c>
      <c r="E27" s="44">
        <f>INDEX(AtencionPersonasIC!$A$2:$N$6,MATCH(ResumenAtencionMedica!D$2,AtencionPersonasIC!$O$2:$O$6,0),MATCH(ResumenAtencionMedica!$A27,AtencionPersonasIC!$A$1:$N$1,0))</f>
        <v>45081</v>
      </c>
      <c r="F27" s="44">
        <f>INDEX(AtencionPersonasnIC!$A$2:$N$6,MATCH(ResumenAtencionMedica!D$2,AtencionPersonasnIC!$O$2:$O$6,0),MATCH(ResumenAtencionMedica!$A27,AtencionPersonasnIC!$A$1:$N$1,0))</f>
        <v>708929</v>
      </c>
      <c r="G27" s="43">
        <f>INDEX(AtencionPersonas!$A$2:$N$6,MATCH(ResumenAtencionMedica!G$2,AtencionPersonas!$O$2:$O$6,0),MATCH(ResumenAtencionMedica!$A27,AtencionPersonas!$A$1:$N$1,0))</f>
        <v>744570</v>
      </c>
      <c r="H27" s="44">
        <f>INDEX(AtencionPersonasIC!$A$2:$N$6,MATCH(ResumenAtencionMedica!G$2,AtencionPersonasIC!$O$2:$O$6,0),MATCH(ResumenAtencionMedica!$A27,AtencionPersonasIC!$A$1:$N$1,0))</f>
        <v>72033</v>
      </c>
      <c r="I27" s="44">
        <f>INDEX(AtencionPersonasnIC!$A$2:$N$6,MATCH(ResumenAtencionMedica!G$2,AtencionPersonasnIC!$O$2:$O$6,0),MATCH(ResumenAtencionMedica!$A27,AtencionPersonasnIC!$A$1:$N$1,0))</f>
        <v>672537</v>
      </c>
      <c r="J27" s="43">
        <f>INDEX(AtencionPersonas!$A$2:$N$6,MATCH(ResumenAtencionMedica!J$2,AtencionPersonas!$O$2:$O$6,0),MATCH(ResumenAtencionMedica!$A27,AtencionPersonas!$A$1:$N$1,0))</f>
        <v>591473</v>
      </c>
      <c r="K27" s="44">
        <f>INDEX(AtencionPersonasIC!$A$2:$N$6,MATCH(ResumenAtencionMedica!J$2,AtencionPersonasIC!$O$2:$O$6,0),MATCH(ResumenAtencionMedica!$A27,AtencionPersonasIC!$A$1:$N$1,0))</f>
        <v>47454</v>
      </c>
      <c r="L27" s="44">
        <f>INDEX(AtencionPersonasnIC!$A$2:$N$6,MATCH(ResumenAtencionMedica!J$2,AtencionPersonasnIC!$O$2:$O$6,0),MATCH(ResumenAtencionMedica!$A27,AtencionPersonasnIC!$A$1:$N$1,0))</f>
        <v>544019</v>
      </c>
      <c r="M27" s="43">
        <f>INDEX(AtencionPersonas!$A$2:$N$6,MATCH(ResumenAtencionMedica!M$2,AtencionPersonas!$O$2:$O$6,0),MATCH(ResumenAtencionMedica!$A27,AtencionPersonas!$A$1:$N$1,0))</f>
        <v>719245</v>
      </c>
      <c r="N27" s="44">
        <f>INDEX(AtencionPersonasIC!$A$2:$N$6,MATCH(ResumenAtencionMedica!M$2,AtencionPersonasIC!$O$2:$O$6,0),MATCH(ResumenAtencionMedica!$A27,AtencionPersonasIC!$A$1:$N$1,0))</f>
        <v>68412</v>
      </c>
      <c r="O27" s="44">
        <f>INDEX(AtencionPersonasnIC!$A$2:$N$6,MATCH(ResumenAtencionMedica!M$2,AtencionPersonasnIC!$O$2:$O$6,0),MATCH(ResumenAtencionMedica!$A27,AtencionPersonasnIC!$A$1:$N$1,0))</f>
        <v>650833</v>
      </c>
      <c r="P27" s="44">
        <f>INDEX(AtencionPersonas!$A$2:$N$6,MATCH(ResumenAtencionMedica!P$2,AtencionPersonas!$O$2:$O$6,0),MATCH(ResumenAtencionMedica!$A27,AtencionPersonas!$A$1:$N$1,0))</f>
        <v>794021</v>
      </c>
      <c r="Q27" s="44">
        <f>INDEX(AtencionPersonasIC!$A$2:$N$6,MATCH(ResumenAtencionMedica!P$2,AtencionPersonasIC!$O$2:$O$6,0),MATCH(ResumenAtencionMedica!$A27,AtencionPersonasIC!$A$1:$N$1,0))</f>
        <v>130755</v>
      </c>
      <c r="R27" s="44">
        <f>INDEX(AtencionPersonasnIC!$A$2:$N$6,MATCH(ResumenAtencionMedica!P$2,AtencionPersonasnIC!$O$2:$O$6,0),MATCH(ResumenAtencionMedica!$A27,AtencionPersonasnIC!$A$1:$N$1,0))</f>
        <v>668982</v>
      </c>
    </row>
    <row r="28" spans="1:18">
      <c r="A28" s="36" t="s">
        <v>9</v>
      </c>
      <c r="B28" s="50" t="s">
        <v>743</v>
      </c>
      <c r="C28" s="51"/>
      <c r="D28" s="43">
        <f>INDEX(AtencionPersonas!$A$2:$N$6,MATCH(ResumenAtencionMedica!D$2,AtencionPersonas!$O$2:$O$6,0),MATCH(ResumenAtencionMedica!$A28,AtencionPersonas!$A$1:$N$1,0))</f>
        <v>20792816</v>
      </c>
      <c r="E28" s="44">
        <f>INDEX(AtencionPersonasIC!$A$2:$N$6,MATCH(ResumenAtencionMedica!D$2,AtencionPersonasIC!$O$2:$O$6,0),MATCH(ResumenAtencionMedica!$A28,AtencionPersonasIC!$A$1:$N$1,0))</f>
        <v>4643446</v>
      </c>
      <c r="F28" s="44">
        <f>INDEX(AtencionPersonasnIC!$A$2:$N$6,MATCH(ResumenAtencionMedica!D$2,AtencionPersonasnIC!$O$2:$O$6,0),MATCH(ResumenAtencionMedica!$A28,AtencionPersonasnIC!$A$1:$N$1,0))</f>
        <v>16149370</v>
      </c>
      <c r="G28" s="43">
        <f>INDEX(AtencionPersonas!$A$2:$N$6,MATCH(ResumenAtencionMedica!G$2,AtencionPersonas!$O$2:$O$6,0),MATCH(ResumenAtencionMedica!$A28,AtencionPersonas!$A$1:$N$1,0))</f>
        <v>22174752</v>
      </c>
      <c r="H28" s="44">
        <f>INDEX(AtencionPersonasIC!$A$2:$N$6,MATCH(ResumenAtencionMedica!G$2,AtencionPersonasIC!$O$2:$O$6,0),MATCH(ResumenAtencionMedica!$A28,AtencionPersonasIC!$A$1:$N$1,0))</f>
        <v>5116150</v>
      </c>
      <c r="I28" s="44">
        <f>INDEX(AtencionPersonasnIC!$A$2:$N$6,MATCH(ResumenAtencionMedica!G$2,AtencionPersonasnIC!$O$2:$O$6,0),MATCH(ResumenAtencionMedica!$A28,AtencionPersonasnIC!$A$1:$N$1,0))</f>
        <v>17058602</v>
      </c>
      <c r="J28" s="43">
        <f>INDEX(AtencionPersonas!$A$2:$N$6,MATCH(ResumenAtencionMedica!J$2,AtencionPersonas!$O$2:$O$6,0),MATCH(ResumenAtencionMedica!$A28,AtencionPersonas!$A$1:$N$1,0))</f>
        <v>28903074</v>
      </c>
      <c r="K28" s="44">
        <f>INDEX(AtencionPersonasIC!$A$2:$N$6,MATCH(ResumenAtencionMedica!J$2,AtencionPersonasIC!$O$2:$O$6,0),MATCH(ResumenAtencionMedica!$A28,AtencionPersonasIC!$A$1:$N$1,0))</f>
        <v>9381668</v>
      </c>
      <c r="L28" s="44">
        <f>INDEX(AtencionPersonasnIC!$A$2:$N$6,MATCH(ResumenAtencionMedica!J$2,AtencionPersonasnIC!$O$2:$O$6,0),MATCH(ResumenAtencionMedica!$A28,AtencionPersonasnIC!$A$1:$N$1,0))</f>
        <v>19521406</v>
      </c>
      <c r="M28" s="43">
        <f>INDEX(AtencionPersonas!$A$2:$N$6,MATCH(ResumenAtencionMedica!M$2,AtencionPersonas!$O$2:$O$6,0),MATCH(ResumenAtencionMedica!$A28,AtencionPersonas!$A$1:$N$1,0))</f>
        <v>30188033</v>
      </c>
      <c r="N28" s="44">
        <f>INDEX(AtencionPersonasIC!$A$2:$N$6,MATCH(ResumenAtencionMedica!M$2,AtencionPersonasIC!$O$2:$O$6,0),MATCH(ResumenAtencionMedica!$A28,AtencionPersonasIC!$A$1:$N$1,0))</f>
        <v>13318173</v>
      </c>
      <c r="O28" s="44">
        <f>INDEX(AtencionPersonasnIC!$A$2:$N$6,MATCH(ResumenAtencionMedica!M$2,AtencionPersonasnIC!$O$2:$O$6,0),MATCH(ResumenAtencionMedica!$A28,AtencionPersonasnIC!$A$1:$N$1,0))</f>
        <v>16869860</v>
      </c>
      <c r="P28" s="44">
        <f>INDEX(AtencionPersonas!$A$2:$N$6,MATCH(ResumenAtencionMedica!P$2,AtencionPersonas!$O$2:$O$6,0),MATCH(ResumenAtencionMedica!$A28,AtencionPersonas!$A$1:$N$1,0))</f>
        <v>29829450</v>
      </c>
      <c r="Q28" s="44">
        <f>INDEX(AtencionPersonasIC!$A$2:$N$6,MATCH(ResumenAtencionMedica!P$2,AtencionPersonasIC!$O$2:$O$6,0),MATCH(ResumenAtencionMedica!$A28,AtencionPersonasIC!$A$1:$N$1,0))</f>
        <v>11461738</v>
      </c>
      <c r="R28" s="44">
        <f>INDEX(AtencionPersonasnIC!$A$2:$N$6,MATCH(ResumenAtencionMedica!P$2,AtencionPersonasnIC!$O$2:$O$6,0),MATCH(ResumenAtencionMedica!$A28,AtencionPersonasnIC!$A$1:$N$1,0))</f>
        <v>18304504</v>
      </c>
    </row>
    <row r="29" spans="1:18">
      <c r="A29" s="36" t="s">
        <v>10</v>
      </c>
      <c r="B29" s="50" t="s">
        <v>744</v>
      </c>
      <c r="C29" s="51"/>
      <c r="D29" s="43">
        <f>INDEX(AtencionPersonas!$A$2:$N$6,MATCH(ResumenAtencionMedica!D$2,AtencionPersonas!$O$2:$O$6,0),MATCH(ResumenAtencionMedica!$A29,AtencionPersonas!$A$1:$N$1,0))</f>
        <v>10336278</v>
      </c>
      <c r="E29" s="44">
        <f>INDEX(AtencionPersonasIC!$A$2:$N$6,MATCH(ResumenAtencionMedica!D$2,AtencionPersonasIC!$O$2:$O$6,0),MATCH(ResumenAtencionMedica!$A29,AtencionPersonasIC!$A$1:$N$1,0))</f>
        <v>2586063</v>
      </c>
      <c r="F29" s="44">
        <f>INDEX(AtencionPersonasnIC!$A$2:$N$6,MATCH(ResumenAtencionMedica!D$2,AtencionPersonasnIC!$O$2:$O$6,0),MATCH(ResumenAtencionMedica!$A29,AtencionPersonasnIC!$A$1:$N$1,0))</f>
        <v>7750215</v>
      </c>
      <c r="G29" s="43">
        <f>INDEX(AtencionPersonas!$A$2:$N$6,MATCH(ResumenAtencionMedica!G$2,AtencionPersonas!$O$2:$O$6,0),MATCH(ResumenAtencionMedica!$A29,AtencionPersonas!$A$1:$N$1,0))</f>
        <v>12144090</v>
      </c>
      <c r="H29" s="44">
        <f>INDEX(AtencionPersonasIC!$A$2:$N$6,MATCH(ResumenAtencionMedica!G$2,AtencionPersonasIC!$O$2:$O$6,0),MATCH(ResumenAtencionMedica!$A29,AtencionPersonasIC!$A$1:$N$1,0))</f>
        <v>3097267</v>
      </c>
      <c r="I29" s="44">
        <f>INDEX(AtencionPersonasnIC!$A$2:$N$6,MATCH(ResumenAtencionMedica!G$2,AtencionPersonasnIC!$O$2:$O$6,0),MATCH(ResumenAtencionMedica!$A29,AtencionPersonasnIC!$A$1:$N$1,0))</f>
        <v>9046823</v>
      </c>
      <c r="J29" s="43">
        <f>INDEX(AtencionPersonas!$A$2:$N$6,MATCH(ResumenAtencionMedica!J$2,AtencionPersonas!$O$2:$O$6,0),MATCH(ResumenAtencionMedica!$A29,AtencionPersonas!$A$1:$N$1,0))</f>
        <v>15476494</v>
      </c>
      <c r="K29" s="44">
        <f>INDEX(AtencionPersonasIC!$A$2:$N$6,MATCH(ResumenAtencionMedica!J$2,AtencionPersonasIC!$O$2:$O$6,0),MATCH(ResumenAtencionMedica!$A29,AtencionPersonasIC!$A$1:$N$1,0))</f>
        <v>5530994</v>
      </c>
      <c r="L29" s="44">
        <f>INDEX(AtencionPersonasnIC!$A$2:$N$6,MATCH(ResumenAtencionMedica!J$2,AtencionPersonasnIC!$O$2:$O$6,0),MATCH(ResumenAtencionMedica!$A29,AtencionPersonasnIC!$A$1:$N$1,0))</f>
        <v>9945500</v>
      </c>
      <c r="M29" s="43">
        <f>INDEX(AtencionPersonas!$A$2:$N$6,MATCH(ResumenAtencionMedica!M$2,AtencionPersonas!$O$2:$O$6,0),MATCH(ResumenAtencionMedica!$A29,AtencionPersonas!$A$1:$N$1,0))</f>
        <v>18598262</v>
      </c>
      <c r="N29" s="44">
        <f>INDEX(AtencionPersonasIC!$A$2:$N$6,MATCH(ResumenAtencionMedica!M$2,AtencionPersonasIC!$O$2:$O$6,0),MATCH(ResumenAtencionMedica!$A29,AtencionPersonasIC!$A$1:$N$1,0))</f>
        <v>9071487</v>
      </c>
      <c r="O29" s="44">
        <f>INDEX(AtencionPersonasnIC!$A$2:$N$6,MATCH(ResumenAtencionMedica!M$2,AtencionPersonasnIC!$O$2:$O$6,0),MATCH(ResumenAtencionMedica!$A29,AtencionPersonasnIC!$A$1:$N$1,0))</f>
        <v>9526775</v>
      </c>
      <c r="P29" s="44">
        <f>INDEX(AtencionPersonas!$A$2:$N$6,MATCH(ResumenAtencionMedica!P$2,AtencionPersonas!$O$2:$O$6,0),MATCH(ResumenAtencionMedica!$A29,AtencionPersonas!$A$1:$N$1,0))</f>
        <v>18721835</v>
      </c>
      <c r="Q29" s="44">
        <f>INDEX(AtencionPersonasIC!$A$2:$N$6,MATCH(ResumenAtencionMedica!P$2,AtencionPersonasIC!$O$2:$O$6,0),MATCH(ResumenAtencionMedica!$A29,AtencionPersonasIC!$A$1:$N$1,0))</f>
        <v>7538250</v>
      </c>
      <c r="R29" s="44">
        <f>INDEX(AtencionPersonasnIC!$A$2:$N$6,MATCH(ResumenAtencionMedica!P$2,AtencionPersonasnIC!$O$2:$O$6,0),MATCH(ResumenAtencionMedica!$A29,AtencionPersonasnIC!$A$1:$N$1,0))</f>
        <v>11176200</v>
      </c>
    </row>
    <row r="30" spans="1:18">
      <c r="A30" s="36" t="s">
        <v>11</v>
      </c>
      <c r="B30" s="50" t="s">
        <v>747</v>
      </c>
      <c r="C30" s="51"/>
      <c r="D30" s="43">
        <f>INDEX(AtencionPersonas!$A$2:$N$6,MATCH(ResumenAtencionMedica!D$2,AtencionPersonas!$O$2:$O$6,0),MATCH(ResumenAtencionMedica!$A30,AtencionPersonas!$A$1:$N$1,0))</f>
        <v>573515</v>
      </c>
      <c r="E30" s="44">
        <f>INDEX(AtencionPersonasIC!$A$2:$N$6,MATCH(ResumenAtencionMedica!D$2,AtencionPersonasIC!$O$2:$O$6,0),MATCH(ResumenAtencionMedica!$A30,AtencionPersonasIC!$A$1:$N$1,0))</f>
        <v>103713</v>
      </c>
      <c r="F30" s="44">
        <f>INDEX(AtencionPersonasnIC!$A$2:$N$6,MATCH(ResumenAtencionMedica!D$2,AtencionPersonasnIC!$O$2:$O$6,0),MATCH(ResumenAtencionMedica!$A30,AtencionPersonasnIC!$A$1:$N$1,0))</f>
        <v>469802</v>
      </c>
      <c r="G30" s="43">
        <f>INDEX(AtencionPersonas!$A$2:$N$6,MATCH(ResumenAtencionMedica!G$2,AtencionPersonas!$O$2:$O$6,0),MATCH(ResumenAtencionMedica!$A30,AtencionPersonas!$A$1:$N$1,0))</f>
        <v>642795</v>
      </c>
      <c r="H30" s="44">
        <f>INDEX(AtencionPersonasIC!$A$2:$N$6,MATCH(ResumenAtencionMedica!G$2,AtencionPersonasIC!$O$2:$O$6,0),MATCH(ResumenAtencionMedica!$A30,AtencionPersonasIC!$A$1:$N$1,0))</f>
        <v>129999</v>
      </c>
      <c r="I30" s="44">
        <f>INDEX(AtencionPersonasnIC!$A$2:$N$6,MATCH(ResumenAtencionMedica!G$2,AtencionPersonasnIC!$O$2:$O$6,0),MATCH(ResumenAtencionMedica!$A30,AtencionPersonasnIC!$A$1:$N$1,0))</f>
        <v>512796</v>
      </c>
      <c r="J30" s="43">
        <f>INDEX(AtencionPersonas!$A$2:$N$6,MATCH(ResumenAtencionMedica!J$2,AtencionPersonas!$O$2:$O$6,0),MATCH(ResumenAtencionMedica!$A30,AtencionPersonas!$A$1:$N$1,0))</f>
        <v>725152</v>
      </c>
      <c r="K30" s="44">
        <f>INDEX(AtencionPersonasIC!$A$2:$N$6,MATCH(ResumenAtencionMedica!J$2,AtencionPersonasIC!$O$2:$O$6,0),MATCH(ResumenAtencionMedica!$A30,AtencionPersonasIC!$A$1:$N$1,0))</f>
        <v>288010</v>
      </c>
      <c r="L30" s="44">
        <f>INDEX(AtencionPersonasnIC!$A$2:$N$6,MATCH(ResumenAtencionMedica!J$2,AtencionPersonasnIC!$O$2:$O$6,0),MATCH(ResumenAtencionMedica!$A30,AtencionPersonasnIC!$A$1:$N$1,0))</f>
        <v>437142</v>
      </c>
      <c r="M30" s="43">
        <f>INDEX(AtencionPersonas!$A$2:$N$6,MATCH(ResumenAtencionMedica!M$2,AtencionPersonas!$O$2:$O$6,0),MATCH(ResumenAtencionMedica!$A30,AtencionPersonas!$A$1:$N$1,0))</f>
        <v>575087</v>
      </c>
      <c r="N30" s="44">
        <f>INDEX(AtencionPersonasIC!$A$2:$N$6,MATCH(ResumenAtencionMedica!M$2,AtencionPersonasIC!$O$2:$O$6,0),MATCH(ResumenAtencionMedica!$A30,AtencionPersonasIC!$A$1:$N$1,0))</f>
        <v>324537</v>
      </c>
      <c r="O30" s="44">
        <f>INDEX(AtencionPersonasnIC!$A$2:$N$6,MATCH(ResumenAtencionMedica!M$2,AtencionPersonasnIC!$O$2:$O$6,0),MATCH(ResumenAtencionMedica!$A30,AtencionPersonasnIC!$A$1:$N$1,0))</f>
        <v>250550</v>
      </c>
      <c r="P30" s="44">
        <f>INDEX(AtencionPersonas!$A$2:$N$6,MATCH(ResumenAtencionMedica!P$2,AtencionPersonas!$O$2:$O$6,0),MATCH(ResumenAtencionMedica!$A30,AtencionPersonas!$A$1:$N$1,0))</f>
        <v>462536</v>
      </c>
      <c r="Q30" s="44">
        <f>INDEX(AtencionPersonasIC!$A$2:$N$6,MATCH(ResumenAtencionMedica!P$2,AtencionPersonasIC!$O$2:$O$6,0),MATCH(ResumenAtencionMedica!$A30,AtencionPersonasIC!$A$1:$N$1,0))</f>
        <v>241492</v>
      </c>
      <c r="R30" s="44">
        <f>INDEX(AtencionPersonasnIC!$A$2:$N$6,MATCH(ResumenAtencionMedica!P$2,AtencionPersonasnIC!$O$2:$O$6,0),MATCH(ResumenAtencionMedica!$A30,AtencionPersonasnIC!$A$1:$N$1,0))</f>
        <v>219127</v>
      </c>
    </row>
    <row r="31" spans="1:18">
      <c r="A31" s="36" t="s">
        <v>12</v>
      </c>
      <c r="B31" s="50" t="s">
        <v>746</v>
      </c>
      <c r="C31" s="51"/>
      <c r="D31" s="43">
        <f>INDEX(AtencionPersonas!$A$2:$N$6,MATCH(ResumenAtencionMedica!D$2,AtencionPersonas!$O$2:$O$6,0),MATCH(ResumenAtencionMedica!$A31,AtencionPersonas!$A$1:$N$1,0))</f>
        <v>1168121</v>
      </c>
      <c r="E31" s="44">
        <f>INDEX(AtencionPersonasIC!$A$2:$N$6,MATCH(ResumenAtencionMedica!D$2,AtencionPersonasIC!$O$2:$O$6,0),MATCH(ResumenAtencionMedica!$A31,AtencionPersonasIC!$A$1:$N$1,0))</f>
        <v>195596</v>
      </c>
      <c r="F31" s="44">
        <f>INDEX(AtencionPersonasnIC!$A$2:$N$6,MATCH(ResumenAtencionMedica!D$2,AtencionPersonasnIC!$O$2:$O$6,0),MATCH(ResumenAtencionMedica!$A31,AtencionPersonasnIC!$A$1:$N$1,0))</f>
        <v>972525</v>
      </c>
      <c r="G31" s="43">
        <f>INDEX(AtencionPersonas!$A$2:$N$6,MATCH(ResumenAtencionMedica!G$2,AtencionPersonas!$O$2:$O$6,0),MATCH(ResumenAtencionMedica!$A31,AtencionPersonas!$A$1:$N$1,0))</f>
        <v>1084555</v>
      </c>
      <c r="H31" s="44">
        <f>INDEX(AtencionPersonasIC!$A$2:$N$6,MATCH(ResumenAtencionMedica!G$2,AtencionPersonasIC!$O$2:$O$6,0),MATCH(ResumenAtencionMedica!$A31,AtencionPersonasIC!$A$1:$N$1,0))</f>
        <v>190931</v>
      </c>
      <c r="I31" s="44">
        <f>INDEX(AtencionPersonasnIC!$A$2:$N$6,MATCH(ResumenAtencionMedica!G$2,AtencionPersonasnIC!$O$2:$O$6,0),MATCH(ResumenAtencionMedica!$A31,AtencionPersonasnIC!$A$1:$N$1,0))</f>
        <v>893624</v>
      </c>
      <c r="J31" s="43">
        <f>INDEX(AtencionPersonas!$A$2:$N$6,MATCH(ResumenAtencionMedica!J$2,AtencionPersonas!$O$2:$O$6,0),MATCH(ResumenAtencionMedica!$A31,AtencionPersonas!$A$1:$N$1,0))</f>
        <v>1054477</v>
      </c>
      <c r="K31" s="44">
        <f>INDEX(AtencionPersonasIC!$A$2:$N$6,MATCH(ResumenAtencionMedica!J$2,AtencionPersonasIC!$O$2:$O$6,0),MATCH(ResumenAtencionMedica!$A31,AtencionPersonasIC!$A$1:$N$1,0))</f>
        <v>283647</v>
      </c>
      <c r="L31" s="44">
        <f>INDEX(AtencionPersonasnIC!$A$2:$N$6,MATCH(ResumenAtencionMedica!J$2,AtencionPersonasnIC!$O$2:$O$6,0),MATCH(ResumenAtencionMedica!$A31,AtencionPersonasnIC!$A$1:$N$1,0))</f>
        <v>770830</v>
      </c>
      <c r="M31" s="43">
        <f>INDEX(AtencionPersonas!$A$2:$N$6,MATCH(ResumenAtencionMedica!M$2,AtencionPersonas!$O$2:$O$6,0),MATCH(ResumenAtencionMedica!$A31,AtencionPersonas!$A$1:$N$1,0))</f>
        <v>1364419</v>
      </c>
      <c r="N31" s="44">
        <f>INDEX(AtencionPersonasIC!$A$2:$N$6,MATCH(ResumenAtencionMedica!M$2,AtencionPersonasIC!$O$2:$O$6,0),MATCH(ResumenAtencionMedica!$A31,AtencionPersonasIC!$A$1:$N$1,0))</f>
        <v>420994</v>
      </c>
      <c r="O31" s="44">
        <f>INDEX(AtencionPersonasnIC!$A$2:$N$6,MATCH(ResumenAtencionMedica!M$2,AtencionPersonasnIC!$O$2:$O$6,0),MATCH(ResumenAtencionMedica!$A31,AtencionPersonasnIC!$A$1:$N$1,0))</f>
        <v>943425</v>
      </c>
      <c r="P31" s="44">
        <f>INDEX(AtencionPersonas!$A$2:$N$6,MATCH(ResumenAtencionMedica!P$2,AtencionPersonas!$O$2:$O$6,0),MATCH(ResumenAtencionMedica!$A31,AtencionPersonas!$A$1:$N$1,0))</f>
        <v>1017416</v>
      </c>
      <c r="Q31" s="44">
        <f>INDEX(AtencionPersonasIC!$A$2:$N$6,MATCH(ResumenAtencionMedica!P$2,AtencionPersonasIC!$O$2:$O$6,0),MATCH(ResumenAtencionMedica!$A31,AtencionPersonasIC!$A$1:$N$1,0))</f>
        <v>317905</v>
      </c>
      <c r="R31" s="44">
        <f>INDEX(AtencionPersonasnIC!$A$2:$N$6,MATCH(ResumenAtencionMedica!P$2,AtencionPersonasnIC!$O$2:$O$6,0),MATCH(ResumenAtencionMedica!$A31,AtencionPersonasnIC!$A$1:$N$1,0))</f>
        <v>703748</v>
      </c>
    </row>
    <row r="32" spans="1:18">
      <c r="A32" s="36" t="s">
        <v>13</v>
      </c>
      <c r="B32" s="50" t="s">
        <v>748</v>
      </c>
      <c r="C32" s="51"/>
      <c r="D32" s="43">
        <f>INDEX(AtencionPersonas!$A$2:$N$6,MATCH(ResumenAtencionMedica!D$2,AtencionPersonas!$O$2:$O$6,0),MATCH(ResumenAtencionMedica!$A32,AtencionPersonas!$A$1:$N$1,0))</f>
        <v>0</v>
      </c>
      <c r="E32" s="44">
        <f>INDEX(AtencionPersonasIC!$A$2:$N$6,MATCH(ResumenAtencionMedica!D$2,AtencionPersonasIC!$O$2:$O$6,0),MATCH(ResumenAtencionMedica!$A32,AtencionPersonasIC!$A$1:$N$1,0))</f>
        <v>0</v>
      </c>
      <c r="F32" s="44">
        <f>INDEX(AtencionPersonasnIC!$A$2:$N$6,MATCH(ResumenAtencionMedica!D$2,AtencionPersonasnIC!$O$2:$O$6,0),MATCH(ResumenAtencionMedica!$A32,AtencionPersonasnIC!$A$1:$N$1,0))</f>
        <v>0</v>
      </c>
      <c r="G32" s="43">
        <f>INDEX(AtencionPersonas!$A$2:$N$6,MATCH(ResumenAtencionMedica!G$2,AtencionPersonas!$O$2:$O$6,0),MATCH(ResumenAtencionMedica!$A32,AtencionPersonas!$A$1:$N$1,0))</f>
        <v>0</v>
      </c>
      <c r="H32" s="44">
        <f>INDEX(AtencionPersonasIC!$A$2:$N$6,MATCH(ResumenAtencionMedica!G$2,AtencionPersonasIC!$O$2:$O$6,0),MATCH(ResumenAtencionMedica!$A32,AtencionPersonasIC!$A$1:$N$1,0))</f>
        <v>0</v>
      </c>
      <c r="I32" s="44">
        <f>INDEX(AtencionPersonasnIC!$A$2:$N$6,MATCH(ResumenAtencionMedica!G$2,AtencionPersonasnIC!$O$2:$O$6,0),MATCH(ResumenAtencionMedica!$A32,AtencionPersonasnIC!$A$1:$N$1,0))</f>
        <v>0</v>
      </c>
      <c r="J32" s="43">
        <f>INDEX(AtencionPersonas!$A$2:$N$6,MATCH(ResumenAtencionMedica!J$2,AtencionPersonas!$O$2:$O$6,0),MATCH(ResumenAtencionMedica!$A32,AtencionPersonas!$A$1:$N$1,0))</f>
        <v>428784</v>
      </c>
      <c r="K32" s="44">
        <f>INDEX(AtencionPersonasIC!$A$2:$N$6,MATCH(ResumenAtencionMedica!J$2,AtencionPersonasIC!$O$2:$O$6,0),MATCH(ResumenAtencionMedica!$A32,AtencionPersonasIC!$A$1:$N$1,0))</f>
        <v>31642</v>
      </c>
      <c r="L32" s="44">
        <f>INDEX(AtencionPersonasnIC!$A$2:$N$6,MATCH(ResumenAtencionMedica!J$2,AtencionPersonasnIC!$O$2:$O$6,0),MATCH(ResumenAtencionMedica!$A32,AtencionPersonasnIC!$A$1:$N$1,0))</f>
        <v>397142</v>
      </c>
      <c r="M32" s="43">
        <f>INDEX(AtencionPersonas!$A$2:$N$6,MATCH(ResumenAtencionMedica!M$2,AtencionPersonas!$O$2:$O$6,0),MATCH(ResumenAtencionMedica!$A32,AtencionPersonas!$A$1:$N$1,0))</f>
        <v>358591</v>
      </c>
      <c r="N32" s="44">
        <f>INDEX(AtencionPersonasIC!$A$2:$N$6,MATCH(ResumenAtencionMedica!M$2,AtencionPersonasIC!$O$2:$O$6,0),MATCH(ResumenAtencionMedica!$A32,AtencionPersonasIC!$A$1:$N$1,0))</f>
        <v>30695</v>
      </c>
      <c r="O32" s="44">
        <f>INDEX(AtencionPersonasnIC!$A$2:$N$6,MATCH(ResumenAtencionMedica!M$2,AtencionPersonasnIC!$O$2:$O$6,0),MATCH(ResumenAtencionMedica!$A32,AtencionPersonasnIC!$A$1:$N$1,0))</f>
        <v>327896</v>
      </c>
      <c r="P32" s="44">
        <f>INDEX(AtencionPersonas!$A$2:$N$6,MATCH(ResumenAtencionMedica!P$2,AtencionPersonas!$O$2:$O$6,0),MATCH(ResumenAtencionMedica!$A32,AtencionPersonas!$A$1:$N$1,0))</f>
        <v>0</v>
      </c>
      <c r="Q32" s="44">
        <f>INDEX(AtencionPersonasIC!$A$2:$N$6,MATCH(ResumenAtencionMedica!P$2,AtencionPersonasIC!$O$2:$O$6,0),MATCH(ResumenAtencionMedica!$A32,AtencionPersonasIC!$A$1:$N$1,0))</f>
        <v>0</v>
      </c>
      <c r="R32" s="44">
        <f>INDEX(AtencionPersonasnIC!$A$2:$N$6,MATCH(ResumenAtencionMedica!P$2,AtencionPersonasnIC!$O$2:$O$6,0),MATCH(ResumenAtencionMedica!$A32,AtencionPersonasnIC!$A$1:$N$1,0))</f>
        <v>0</v>
      </c>
    </row>
    <row r="33" spans="1:18">
      <c r="B33" s="45" t="s">
        <v>749</v>
      </c>
    </row>
    <row r="37" spans="1:18">
      <c r="A37" s="57" t="s">
        <v>754</v>
      </c>
      <c r="B37" s="57"/>
      <c r="C37" s="58" t="s">
        <v>32</v>
      </c>
      <c r="D37" t="str">
        <f>CONCATENATE($D$39,$C$37,$C$38)</f>
        <v>2016Mujeres61 a más</v>
      </c>
      <c r="E37" t="str">
        <f>CONCATENATE($D$39,$C$37,$C$38)</f>
        <v>2016Mujeres61 a más</v>
      </c>
      <c r="F37" t="str">
        <f>CONCATENATE($D$39,$C$37,$C$38)</f>
        <v>2016Mujeres61 a más</v>
      </c>
      <c r="G37" t="str">
        <f>CONCATENATE($G$39,$C$37,$C$38)</f>
        <v>2018Mujeres61 a más</v>
      </c>
      <c r="H37" t="str">
        <f>CONCATENATE($G$39,$C$37,$C$38)</f>
        <v>2018Mujeres61 a más</v>
      </c>
      <c r="I37" t="str">
        <f>CONCATENATE($G$39,$C$37,$C$38)</f>
        <v>2018Mujeres61 a más</v>
      </c>
      <c r="J37" t="str">
        <f>CONCATENATE($J$39,$C$37,$C$38)</f>
        <v>2020Mujeres61 a más</v>
      </c>
      <c r="K37" t="str">
        <f>CONCATENATE($J$39,$C$37,$C$38)</f>
        <v>2020Mujeres61 a más</v>
      </c>
      <c r="L37" t="str">
        <f>CONCATENATE($J$39,$C$37,$C$38)</f>
        <v>2020Mujeres61 a más</v>
      </c>
      <c r="M37" t="str">
        <f>CONCATENATE($M$39,$C$37,$C$38)</f>
        <v>2022Mujeres61 a más</v>
      </c>
      <c r="N37" t="str">
        <f>CONCATENATE($M$39,$C$37,$C$38)</f>
        <v>2022Mujeres61 a más</v>
      </c>
      <c r="O37" t="str">
        <f>CONCATENATE($M$39,$C$37,$C$38)</f>
        <v>2022Mujeres61 a más</v>
      </c>
      <c r="P37" t="str">
        <f>CONCATENATE($P$39,$C$37,$C$38)</f>
        <v>2024Mujeres61 a más</v>
      </c>
      <c r="Q37" t="str">
        <f>CONCATENATE($P$39,$C$37,$C$38)</f>
        <v>2024Mujeres61 a más</v>
      </c>
      <c r="R37" t="str">
        <f>CONCATENATE($P$39,$C$37,$C$38)</f>
        <v>2024Mujeres61 a más</v>
      </c>
    </row>
    <row r="38" spans="1:18">
      <c r="A38" s="57" t="s">
        <v>753</v>
      </c>
      <c r="B38" s="57"/>
      <c r="C38" s="58" t="s">
        <v>45</v>
      </c>
      <c r="D38" s="52" t="str">
        <f>CONCATENATE(C37," de ",C38," años de edad")</f>
        <v>Mujeres de 61 a más años de edad</v>
      </c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</row>
    <row r="39" spans="1:18">
      <c r="B39" s="53" t="s">
        <v>750</v>
      </c>
      <c r="C39" s="53"/>
      <c r="D39" s="54">
        <v>2016</v>
      </c>
      <c r="E39" s="54"/>
      <c r="F39" s="54"/>
      <c r="G39" s="55">
        <v>2018</v>
      </c>
      <c r="H39" s="54"/>
      <c r="I39" s="56"/>
      <c r="J39" s="54">
        <v>2020</v>
      </c>
      <c r="K39" s="54"/>
      <c r="L39" s="54"/>
      <c r="M39" s="55">
        <v>2022</v>
      </c>
      <c r="N39" s="54"/>
      <c r="O39" s="56"/>
      <c r="P39" s="54">
        <v>2024</v>
      </c>
      <c r="Q39" s="54"/>
      <c r="R39" s="54"/>
    </row>
    <row r="40" spans="1:18" ht="45" customHeight="1">
      <c r="B40" s="53"/>
      <c r="C40" s="53"/>
      <c r="D40" s="21" t="s">
        <v>561</v>
      </c>
      <c r="E40" s="22" t="s">
        <v>581</v>
      </c>
      <c r="F40" s="22" t="s">
        <v>582</v>
      </c>
      <c r="G40" s="21" t="s">
        <v>561</v>
      </c>
      <c r="H40" s="22" t="s">
        <v>581</v>
      </c>
      <c r="I40" s="22" t="s">
        <v>582</v>
      </c>
      <c r="J40" s="21" t="s">
        <v>561</v>
      </c>
      <c r="K40" s="22" t="s">
        <v>581</v>
      </c>
      <c r="L40" s="22" t="s">
        <v>582</v>
      </c>
      <c r="M40" s="21" t="s">
        <v>561</v>
      </c>
      <c r="N40" s="22" t="s">
        <v>581</v>
      </c>
      <c r="O40" s="30" t="s">
        <v>582</v>
      </c>
      <c r="P40" s="42" t="s">
        <v>561</v>
      </c>
      <c r="Q40" s="22" t="s">
        <v>581</v>
      </c>
      <c r="R40" s="22" t="s">
        <v>582</v>
      </c>
    </row>
    <row r="41" spans="1:18" ht="17.25">
      <c r="A41" t="s">
        <v>1</v>
      </c>
      <c r="B41" s="48" t="s">
        <v>752</v>
      </c>
      <c r="C41" s="49"/>
      <c r="D41" s="46">
        <f>INDEX(AtencionPersonasASE!$D$2:$P$41,MATCH(D$37,AtencionPersonasASE!$R$2:$R$41,0),MATCH(ResumenAtencionMedica!$A41,AtencionPersonasASE!$D$1:$P$1,0))</f>
        <v>2908770</v>
      </c>
      <c r="E41" s="47">
        <f>INDEX(AtencionPersonasASEIC!$D$2:$P$41,MATCH(E$37,AtencionPersonasASEIC!$R$2:$R$41,0),MATCH(ResumenAtencionMedica!$A41,AtencionPersonasASEIC!$D$1:$P$1,0))</f>
        <v>236792</v>
      </c>
      <c r="F41" s="47">
        <f>INDEX(AtencionPersonasASEnIC!$D$2:$P$41,MATCH(F$37,AtencionPersonasASEnIC!$R$2:$R$41,0),MATCH(ResumenAtencionMedica!$A41,AtencionPersonasASEnIC!$D$1:$P$1,0))</f>
        <v>2671978</v>
      </c>
      <c r="G41" s="46">
        <f>INDEX(AtencionPersonasASE!$D$2:$P$41,MATCH(G$37,AtencionPersonasASE!$R$2:$R$41,0),MATCH(ResumenAtencionMedica!$A41,AtencionPersonasASE!$D$1:$P$1,0))</f>
        <v>3353849</v>
      </c>
      <c r="H41" s="47">
        <f>INDEX(AtencionPersonasASEIC!$D$2:$P$41,MATCH(H$37,AtencionPersonasASEIC!$R$2:$R$41,0),MATCH(ResumenAtencionMedica!$A41,AtencionPersonasASEIC!$D$1:$P$1,0))</f>
        <v>261830</v>
      </c>
      <c r="I41" s="47">
        <f>INDEX(AtencionPersonasASEnIC!$D$2:$P$41,MATCH(I$37,AtencionPersonasASEnIC!$R$2:$R$41,0),MATCH(ResumenAtencionMedica!$A41,AtencionPersonasASEnIC!$D$1:$P$1,0))</f>
        <v>3092019</v>
      </c>
      <c r="J41" s="46">
        <f>INDEX(AtencionPersonasASE!$D$2:$P$41,MATCH(J$37,AtencionPersonasASE!$R$2:$R$41,0),MATCH(ResumenAtencionMedica!$A41,AtencionPersonasASE!$D$1:$P$1,0))</f>
        <v>3477431</v>
      </c>
      <c r="K41" s="47">
        <f>INDEX(AtencionPersonasASEIC!$D$2:$P$41,MATCH(K$37,AtencionPersonasASEIC!$R$2:$R$41,0),MATCH(ResumenAtencionMedica!$A41,AtencionPersonasASEIC!$D$1:$P$1,0))</f>
        <v>590687</v>
      </c>
      <c r="L41" s="47">
        <f>INDEX(AtencionPersonasASEnIC!$D$2:$P$41,MATCH(L$37,AtencionPersonasASEnIC!$R$2:$R$41,0),MATCH(ResumenAtencionMedica!$A41,AtencionPersonasASEnIC!$D$1:$P$1,0))</f>
        <v>2886744</v>
      </c>
      <c r="M41" s="46">
        <f>INDEX(AtencionPersonasASE!$D$2:$P$41,MATCH(M$37,AtencionPersonasASE!$R$2:$R$41,0),MATCH(ResumenAtencionMedica!$A41,AtencionPersonasASE!$D$1:$P$1,0))</f>
        <v>4210235</v>
      </c>
      <c r="N41" s="47">
        <f>INDEX(AtencionPersonasASEIC!$D$2:$P$41,MATCH(N$37,AtencionPersonasASEIC!$R$2:$R$41,0),MATCH(ResumenAtencionMedica!$A41,AtencionPersonasASEIC!$D$1:$P$1,0))</f>
        <v>1170067</v>
      </c>
      <c r="O41" s="47">
        <f>INDEX(AtencionPersonasASEnIC!$D$2:$P$41,MATCH(O$37,AtencionPersonasASEnIC!$R$2:$R$41,0),MATCH(ResumenAtencionMedica!$A41,AtencionPersonasASEnIC!$D$1:$P$1,0))</f>
        <v>3040168</v>
      </c>
      <c r="P41" s="47">
        <f>INDEX(AtencionPersonasASE!$D$2:$P$41,MATCH(P$37,AtencionPersonasASE!$R$2:$R$41,0),MATCH(ResumenAtencionMedica!$A41,AtencionPersonasASE!$D$1:$P$1,0))</f>
        <v>4657265</v>
      </c>
      <c r="Q41" s="47">
        <f>INDEX(AtencionPersonasASEIC!$D$2:$P$41,MATCH(Q$37,AtencionPersonasASEIC!$R$2:$R$41,0),MATCH(ResumenAtencionMedica!$A41,AtencionPersonasASEIC!$D$1:$P$1,0))</f>
        <v>1390576</v>
      </c>
      <c r="R41" s="47">
        <f>INDEX(AtencionPersonasASEnIC!$D$2:$P$41,MATCH(R$37,AtencionPersonasASEnIC!$R$2:$R$41,0),MATCH(ResumenAtencionMedica!$A41,AtencionPersonasASEnIC!$D$1:$P$1,0))</f>
        <v>3246851</v>
      </c>
    </row>
    <row r="42" spans="1:18">
      <c r="A42" s="36" t="s">
        <v>2</v>
      </c>
      <c r="B42" s="50" t="s">
        <v>737</v>
      </c>
      <c r="C42" s="51"/>
      <c r="D42" s="43">
        <f>INDEX(AtencionPersonasASE!$D$2:$P$41,MATCH(D$37,AtencionPersonasASE!$R$2:$R$41,0),MATCH(ResumenAtencionMedica!$A42,AtencionPersonasASE!$D$1:$P$1,0))</f>
        <v>449998</v>
      </c>
      <c r="E42" s="44">
        <f>INDEX(AtencionPersonasASEIC!$D$2:$P$41,MATCH(E$37,AtencionPersonasASEIC!$R$2:$R$41,0),MATCH(ResumenAtencionMedica!$A42,AtencionPersonasASEIC!$D$1:$P$1,0))</f>
        <v>15748</v>
      </c>
      <c r="F42" s="44">
        <f>INDEX(AtencionPersonasASEnIC!$D$2:$P$41,MATCH(F$37,AtencionPersonasASEnIC!$R$2:$R$41,0),MATCH(ResumenAtencionMedica!$A42,AtencionPersonasASEnIC!$D$1:$P$1,0))</f>
        <v>434250</v>
      </c>
      <c r="G42" s="43">
        <f>INDEX(AtencionPersonasASE!$D$2:$P$41,MATCH(G$37,AtencionPersonasASE!$R$2:$R$41,0),MATCH(ResumenAtencionMedica!$A42,AtencionPersonasASE!$D$1:$P$1,0))</f>
        <v>484634</v>
      </c>
      <c r="H42" s="44">
        <f>INDEX(AtencionPersonasASEIC!$D$2:$P$41,MATCH(H$37,AtencionPersonasASEIC!$R$2:$R$41,0),MATCH(ResumenAtencionMedica!$A42,AtencionPersonasASEIC!$D$1:$P$1,0))</f>
        <v>25050</v>
      </c>
      <c r="I42" s="44">
        <f>INDEX(AtencionPersonasASEnIC!$D$2:$P$41,MATCH(I$37,AtencionPersonasASEnIC!$R$2:$R$41,0),MATCH(ResumenAtencionMedica!$A42,AtencionPersonasASEnIC!$D$1:$P$1,0))</f>
        <v>459584</v>
      </c>
      <c r="J42" s="43">
        <f>INDEX(AtencionPersonasASE!$D$2:$P$41,MATCH(J$37,AtencionPersonasASE!$R$2:$R$41,0),MATCH(ResumenAtencionMedica!$A42,AtencionPersonasASE!$D$1:$P$1,0))</f>
        <v>248968</v>
      </c>
      <c r="K42" s="44">
        <f>INDEX(AtencionPersonasASEIC!$D$2:$P$41,MATCH(K$37,AtencionPersonasASEIC!$R$2:$R$41,0),MATCH(ResumenAtencionMedica!$A42,AtencionPersonasASEIC!$D$1:$P$1,0))</f>
        <v>41026</v>
      </c>
      <c r="L42" s="44">
        <f>INDEX(AtencionPersonasASEnIC!$D$2:$P$41,MATCH(L$37,AtencionPersonasASEnIC!$R$2:$R$41,0),MATCH(ResumenAtencionMedica!$A42,AtencionPersonasASEnIC!$D$1:$P$1,0))</f>
        <v>207942</v>
      </c>
      <c r="M42" s="43">
        <f>INDEX(AtencionPersonasASE!$D$2:$P$41,MATCH(M$37,AtencionPersonasASE!$R$2:$R$41,0),MATCH(ResumenAtencionMedica!$A42,AtencionPersonasASE!$D$1:$P$1,0))</f>
        <v>315072</v>
      </c>
      <c r="N42" s="44">
        <f>INDEX(AtencionPersonasASEIC!$D$2:$P$41,MATCH(N$37,AtencionPersonasASEIC!$R$2:$R$41,0),MATCH(ResumenAtencionMedica!$A42,AtencionPersonasASEIC!$D$1:$P$1,0))</f>
        <v>128353</v>
      </c>
      <c r="O42" s="44">
        <f>INDEX(AtencionPersonasASEnIC!$D$2:$P$41,MATCH(O$37,AtencionPersonasASEnIC!$R$2:$R$41,0),MATCH(ResumenAtencionMedica!$A42,AtencionPersonasASEnIC!$D$1:$P$1,0))</f>
        <v>186719</v>
      </c>
      <c r="P42" s="44">
        <f>INDEX(AtencionPersonasASE!$D$2:$P$41,MATCH(P$37,AtencionPersonasASE!$R$2:$R$41,0),MATCH(ResumenAtencionMedica!$A42,AtencionPersonasASE!$D$1:$P$1,0))</f>
        <v>429389</v>
      </c>
      <c r="Q42" s="44">
        <f>INDEX(AtencionPersonasASEIC!$D$2:$P$41,MATCH(Q$37,AtencionPersonasASEIC!$R$2:$R$41,0),MATCH(ResumenAtencionMedica!$A42,AtencionPersonasASEIC!$D$1:$P$1,0))</f>
        <v>162050</v>
      </c>
      <c r="R42" s="44">
        <f>INDEX(AtencionPersonasASEnIC!$D$2:$P$41,MATCH(R$37,AtencionPersonasASEnIC!$R$2:$R$41,0),MATCH(ResumenAtencionMedica!$A42,AtencionPersonasASEnIC!$D$1:$P$1,0))</f>
        <v>257048</v>
      </c>
    </row>
    <row r="43" spans="1:18">
      <c r="A43" s="36" t="s">
        <v>3</v>
      </c>
      <c r="B43" s="50" t="s">
        <v>738</v>
      </c>
      <c r="C43" s="51"/>
      <c r="D43" s="43">
        <f>INDEX(AtencionPersonasASE!$D$2:$P$41,MATCH(D$37,AtencionPersonasASE!$R$2:$R$41,0),MATCH(ResumenAtencionMedica!$A43,AtencionPersonasASE!$D$1:$P$1,0))</f>
        <v>244080</v>
      </c>
      <c r="E43" s="44">
        <f>INDEX(AtencionPersonasASEIC!$D$2:$P$41,MATCH(E$37,AtencionPersonasASEIC!$R$2:$R$41,0),MATCH(ResumenAtencionMedica!$A43,AtencionPersonasASEIC!$D$1:$P$1,0))</f>
        <v>11609</v>
      </c>
      <c r="F43" s="44">
        <f>INDEX(AtencionPersonasASEnIC!$D$2:$P$41,MATCH(F$37,AtencionPersonasASEnIC!$R$2:$R$41,0),MATCH(ResumenAtencionMedica!$A43,AtencionPersonasASEnIC!$D$1:$P$1,0))</f>
        <v>232471</v>
      </c>
      <c r="G43" s="43">
        <f>INDEX(AtencionPersonasASE!$D$2:$P$41,MATCH(G$37,AtencionPersonasASE!$R$2:$R$41,0),MATCH(ResumenAtencionMedica!$A43,AtencionPersonasASE!$D$1:$P$1,0))</f>
        <v>225980</v>
      </c>
      <c r="H43" s="44">
        <f>INDEX(AtencionPersonasASEIC!$D$2:$P$41,MATCH(H$37,AtencionPersonasASEIC!$R$2:$R$41,0),MATCH(ResumenAtencionMedica!$A43,AtencionPersonasASEIC!$D$1:$P$1,0))</f>
        <v>11692</v>
      </c>
      <c r="I43" s="44">
        <f>INDEX(AtencionPersonasASEnIC!$D$2:$P$41,MATCH(I$37,AtencionPersonasASEnIC!$R$2:$R$41,0),MATCH(ResumenAtencionMedica!$A43,AtencionPersonasASEnIC!$D$1:$P$1,0))</f>
        <v>214288</v>
      </c>
      <c r="J43" s="43">
        <f>INDEX(AtencionPersonasASE!$D$2:$P$41,MATCH(J$37,AtencionPersonasASE!$R$2:$R$41,0),MATCH(ResumenAtencionMedica!$A43,AtencionPersonasASE!$D$1:$P$1,0))</f>
        <v>114168</v>
      </c>
      <c r="K43" s="44">
        <f>INDEX(AtencionPersonasASEIC!$D$2:$P$41,MATCH(K$37,AtencionPersonasASEIC!$R$2:$R$41,0),MATCH(ResumenAtencionMedica!$A43,AtencionPersonasASEIC!$D$1:$P$1,0))</f>
        <v>17821</v>
      </c>
      <c r="L43" s="44">
        <f>INDEX(AtencionPersonasASEnIC!$D$2:$P$41,MATCH(L$37,AtencionPersonasASEnIC!$R$2:$R$41,0),MATCH(ResumenAtencionMedica!$A43,AtencionPersonasASEnIC!$D$1:$P$1,0))</f>
        <v>96347</v>
      </c>
      <c r="M43" s="43">
        <f>INDEX(AtencionPersonasASE!$D$2:$P$41,MATCH(M$37,AtencionPersonasASE!$R$2:$R$41,0),MATCH(ResumenAtencionMedica!$A43,AtencionPersonasASE!$D$1:$P$1,0))</f>
        <v>158356</v>
      </c>
      <c r="N43" s="44">
        <f>INDEX(AtencionPersonasASEIC!$D$2:$P$41,MATCH(N$37,AtencionPersonasASEIC!$R$2:$R$41,0),MATCH(ResumenAtencionMedica!$A43,AtencionPersonasASEIC!$D$1:$P$1,0))</f>
        <v>76956</v>
      </c>
      <c r="O43" s="44">
        <f>INDEX(AtencionPersonasASEnIC!$D$2:$P$41,MATCH(O$37,AtencionPersonasASEnIC!$R$2:$R$41,0),MATCH(ResumenAtencionMedica!$A43,AtencionPersonasASEnIC!$D$1:$P$1,0))</f>
        <v>81400</v>
      </c>
      <c r="P43" s="44">
        <f>INDEX(AtencionPersonasASE!$D$2:$P$41,MATCH(P$37,AtencionPersonasASE!$R$2:$R$41,0),MATCH(ResumenAtencionMedica!$A43,AtencionPersonasASE!$D$1:$P$1,0))</f>
        <v>182761</v>
      </c>
      <c r="Q43" s="44">
        <f>INDEX(AtencionPersonasASEIC!$D$2:$P$41,MATCH(Q$37,AtencionPersonasASEIC!$R$2:$R$41,0),MATCH(ResumenAtencionMedica!$A43,AtencionPersonasASEIC!$D$1:$P$1,0))</f>
        <v>71707</v>
      </c>
      <c r="R43" s="44">
        <f>INDEX(AtencionPersonasASEnIC!$D$2:$P$41,MATCH(R$37,AtencionPersonasASEnIC!$R$2:$R$41,0),MATCH(ResumenAtencionMedica!$A43,AtencionPersonasASEnIC!$D$1:$P$1,0))</f>
        <v>110742</v>
      </c>
    </row>
    <row r="44" spans="1:18">
      <c r="A44" s="36" t="s">
        <v>4</v>
      </c>
      <c r="B44" s="50" t="s">
        <v>739</v>
      </c>
      <c r="C44" s="51"/>
      <c r="D44" s="43">
        <f>INDEX(AtencionPersonasASE!$D$2:$P$41,MATCH(D$37,AtencionPersonasASE!$R$2:$R$41,0),MATCH(ResumenAtencionMedica!$A44,AtencionPersonasASE!$D$1:$P$1,0))</f>
        <v>745591</v>
      </c>
      <c r="E44" s="44">
        <f>INDEX(AtencionPersonasASEIC!$D$2:$P$41,MATCH(E$37,AtencionPersonasASEIC!$R$2:$R$41,0),MATCH(ResumenAtencionMedica!$A44,AtencionPersonasASEIC!$D$1:$P$1,0))</f>
        <v>2177</v>
      </c>
      <c r="F44" s="44">
        <f>INDEX(AtencionPersonasASEnIC!$D$2:$P$41,MATCH(F$37,AtencionPersonasASEnIC!$R$2:$R$41,0),MATCH(ResumenAtencionMedica!$A44,AtencionPersonasASEnIC!$D$1:$P$1,0))</f>
        <v>743414</v>
      </c>
      <c r="G44" s="43">
        <f>INDEX(AtencionPersonasASE!$D$2:$P$41,MATCH(G$37,AtencionPersonasASE!$R$2:$R$41,0),MATCH(ResumenAtencionMedica!$A44,AtencionPersonasASE!$D$1:$P$1,0))</f>
        <v>984661</v>
      </c>
      <c r="H44" s="44">
        <f>INDEX(AtencionPersonasASEIC!$D$2:$P$41,MATCH(H$37,AtencionPersonasASEIC!$R$2:$R$41,0),MATCH(ResumenAtencionMedica!$A44,AtencionPersonasASEIC!$D$1:$P$1,0))</f>
        <v>4604</v>
      </c>
      <c r="I44" s="44">
        <f>INDEX(AtencionPersonasASEnIC!$D$2:$P$41,MATCH(I$37,AtencionPersonasASEnIC!$R$2:$R$41,0),MATCH(ResumenAtencionMedica!$A44,AtencionPersonasASEnIC!$D$1:$P$1,0))</f>
        <v>980057</v>
      </c>
      <c r="J44" s="43">
        <f>INDEX(AtencionPersonasASE!$D$2:$P$41,MATCH(J$37,AtencionPersonasASE!$R$2:$R$41,0),MATCH(ResumenAtencionMedica!$A44,AtencionPersonasASE!$D$1:$P$1,0))</f>
        <v>674241</v>
      </c>
      <c r="K44" s="44">
        <f>INDEX(AtencionPersonasASEIC!$D$2:$P$41,MATCH(K$37,AtencionPersonasASEIC!$R$2:$R$41,0),MATCH(ResumenAtencionMedica!$A44,AtencionPersonasASEIC!$D$1:$P$1,0))</f>
        <v>5334</v>
      </c>
      <c r="L44" s="44">
        <f>INDEX(AtencionPersonasASEnIC!$D$2:$P$41,MATCH(L$37,AtencionPersonasASEnIC!$R$2:$R$41,0),MATCH(ResumenAtencionMedica!$A44,AtencionPersonasASEnIC!$D$1:$P$1,0))</f>
        <v>668907</v>
      </c>
      <c r="M44" s="43">
        <f>INDEX(AtencionPersonasASE!$D$2:$P$41,MATCH(M$37,AtencionPersonasASE!$R$2:$R$41,0),MATCH(ResumenAtencionMedica!$A44,AtencionPersonasASE!$D$1:$P$1,0))</f>
        <v>974722</v>
      </c>
      <c r="N44" s="44">
        <f>INDEX(AtencionPersonasASEIC!$D$2:$P$41,MATCH(N$37,AtencionPersonasASEIC!$R$2:$R$41,0),MATCH(ResumenAtencionMedica!$A44,AtencionPersonasASEIC!$D$1:$P$1,0))</f>
        <v>10461</v>
      </c>
      <c r="O44" s="44">
        <f>INDEX(AtencionPersonasASEnIC!$D$2:$P$41,MATCH(O$37,AtencionPersonasASEnIC!$R$2:$R$41,0),MATCH(ResumenAtencionMedica!$A44,AtencionPersonasASEnIC!$D$1:$P$1,0))</f>
        <v>964261</v>
      </c>
      <c r="P44" s="44">
        <f>INDEX(AtencionPersonasASE!$D$2:$P$41,MATCH(P$37,AtencionPersonasASE!$R$2:$R$41,0),MATCH(ResumenAtencionMedica!$A44,AtencionPersonasASE!$D$1:$P$1,0))</f>
        <v>1224546</v>
      </c>
      <c r="Q44" s="44">
        <f>INDEX(AtencionPersonasASEIC!$D$2:$P$41,MATCH(Q$37,AtencionPersonasASEIC!$R$2:$R$41,0),MATCH(ResumenAtencionMedica!$A44,AtencionPersonasASEIC!$D$1:$P$1,0))</f>
        <v>152770</v>
      </c>
      <c r="R44" s="44">
        <f>INDEX(AtencionPersonasASEnIC!$D$2:$P$41,MATCH(R$37,AtencionPersonasASEnIC!$R$2:$R$41,0),MATCH(ResumenAtencionMedica!$A44,AtencionPersonasASEnIC!$D$1:$P$1,0))</f>
        <v>1059114</v>
      </c>
    </row>
    <row r="45" spans="1:18">
      <c r="A45" s="36" t="s">
        <v>5</v>
      </c>
      <c r="B45" s="50" t="s">
        <v>740</v>
      </c>
      <c r="C45" s="51"/>
      <c r="D45" s="43">
        <f>INDEX(AtencionPersonasASE!$D$2:$P$41,MATCH(D$37,AtencionPersonasASE!$R$2:$R$41,0),MATCH(ResumenAtencionMedica!$A45,AtencionPersonasASE!$D$1:$P$1,0))</f>
        <v>34919</v>
      </c>
      <c r="E45" s="44">
        <f>INDEX(AtencionPersonasASEIC!$D$2:$P$41,MATCH(E$37,AtencionPersonasASEIC!$R$2:$R$41,0),MATCH(ResumenAtencionMedica!$A45,AtencionPersonasASEIC!$D$1:$P$1,0))</f>
        <v>512</v>
      </c>
      <c r="F45" s="44">
        <f>INDEX(AtencionPersonasASEnIC!$D$2:$P$41,MATCH(F$37,AtencionPersonasASEnIC!$R$2:$R$41,0),MATCH(ResumenAtencionMedica!$A45,AtencionPersonasASEnIC!$D$1:$P$1,0))</f>
        <v>34407</v>
      </c>
      <c r="G45" s="43">
        <f>INDEX(AtencionPersonasASE!$D$2:$P$41,MATCH(G$37,AtencionPersonasASE!$R$2:$R$41,0),MATCH(ResumenAtencionMedica!$A45,AtencionPersonasASE!$D$1:$P$1,0))</f>
        <v>38337</v>
      </c>
      <c r="H45" s="44">
        <f>INDEX(AtencionPersonasASEIC!$D$2:$P$41,MATCH(H$37,AtencionPersonasASEIC!$R$2:$R$41,0),MATCH(ResumenAtencionMedica!$A45,AtencionPersonasASEIC!$D$1:$P$1,0))</f>
        <v>146</v>
      </c>
      <c r="I45" s="44">
        <f>INDEX(AtencionPersonasASEnIC!$D$2:$P$41,MATCH(I$37,AtencionPersonasASEnIC!$R$2:$R$41,0),MATCH(ResumenAtencionMedica!$A45,AtencionPersonasASEnIC!$D$1:$P$1,0))</f>
        <v>38191</v>
      </c>
      <c r="J45" s="43">
        <f>INDEX(AtencionPersonasASE!$D$2:$P$41,MATCH(J$37,AtencionPersonasASE!$R$2:$R$41,0),MATCH(ResumenAtencionMedica!$A45,AtencionPersonasASE!$D$1:$P$1,0))</f>
        <v>32564</v>
      </c>
      <c r="K45" s="44">
        <f>INDEX(AtencionPersonasASEIC!$D$2:$P$41,MATCH(K$37,AtencionPersonasASEIC!$R$2:$R$41,0),MATCH(ResumenAtencionMedica!$A45,AtencionPersonasASEIC!$D$1:$P$1,0))</f>
        <v>2373</v>
      </c>
      <c r="L45" s="44">
        <f>INDEX(AtencionPersonasASEnIC!$D$2:$P$41,MATCH(L$37,AtencionPersonasASEnIC!$R$2:$R$41,0),MATCH(ResumenAtencionMedica!$A45,AtencionPersonasASEnIC!$D$1:$P$1,0))</f>
        <v>30191</v>
      </c>
      <c r="M45" s="43">
        <f>INDEX(AtencionPersonasASE!$D$2:$P$41,MATCH(M$37,AtencionPersonasASE!$R$2:$R$41,0),MATCH(ResumenAtencionMedica!$A45,AtencionPersonasASE!$D$1:$P$1,0))</f>
        <v>54564</v>
      </c>
      <c r="N45" s="44">
        <f>INDEX(AtencionPersonasASEIC!$D$2:$P$41,MATCH(N$37,AtencionPersonasASEIC!$R$2:$R$41,0),MATCH(ResumenAtencionMedica!$A45,AtencionPersonasASEIC!$D$1:$P$1,0))</f>
        <v>3576</v>
      </c>
      <c r="O45" s="44">
        <f>INDEX(AtencionPersonasASEnIC!$D$2:$P$41,MATCH(O$37,AtencionPersonasASEnIC!$R$2:$R$41,0),MATCH(ResumenAtencionMedica!$A45,AtencionPersonasASEnIC!$D$1:$P$1,0))</f>
        <v>50988</v>
      </c>
      <c r="P45" s="44">
        <f>INDEX(AtencionPersonasASE!$D$2:$P$41,MATCH(P$37,AtencionPersonasASE!$R$2:$R$41,0),MATCH(ResumenAtencionMedica!$A45,AtencionPersonasASE!$D$1:$P$1,0))</f>
        <v>116308</v>
      </c>
      <c r="Q45" s="44">
        <f>INDEX(AtencionPersonasASEIC!$D$2:$P$41,MATCH(Q$37,AtencionPersonasASEIC!$R$2:$R$41,0),MATCH(ResumenAtencionMedica!$A45,AtencionPersonasASEIC!$D$1:$P$1,0))</f>
        <v>21660</v>
      </c>
      <c r="R45" s="44">
        <f>INDEX(AtencionPersonasASEnIC!$D$2:$P$41,MATCH(R$37,AtencionPersonasASEnIC!$R$2:$R$41,0),MATCH(ResumenAtencionMedica!$A45,AtencionPersonasASEnIC!$D$1:$P$1,0))</f>
        <v>92604</v>
      </c>
    </row>
    <row r="46" spans="1:18">
      <c r="A46" s="36" t="s">
        <v>6</v>
      </c>
      <c r="B46" s="50" t="s">
        <v>741</v>
      </c>
      <c r="C46" s="51"/>
      <c r="D46" s="43">
        <f>INDEX(AtencionPersonasASE!$D$2:$P$41,MATCH(D$37,AtencionPersonasASE!$R$2:$R$41,0),MATCH(ResumenAtencionMedica!$A46,AtencionPersonasASE!$D$1:$P$1,0))</f>
        <v>199755</v>
      </c>
      <c r="E46" s="44">
        <f>INDEX(AtencionPersonasASEIC!$D$2:$P$41,MATCH(E$37,AtencionPersonasASEIC!$R$2:$R$41,0),MATCH(ResumenAtencionMedica!$A46,AtencionPersonasASEIC!$D$1:$P$1,0))</f>
        <v>377</v>
      </c>
      <c r="F46" s="44">
        <f>INDEX(AtencionPersonasASEnIC!$D$2:$P$41,MATCH(F$37,AtencionPersonasASEnIC!$R$2:$R$41,0),MATCH(ResumenAtencionMedica!$A46,AtencionPersonasASEnIC!$D$1:$P$1,0))</f>
        <v>199378</v>
      </c>
      <c r="G46" s="43">
        <f>INDEX(AtencionPersonasASE!$D$2:$P$41,MATCH(G$37,AtencionPersonasASE!$R$2:$R$41,0),MATCH(ResumenAtencionMedica!$A46,AtencionPersonasASE!$D$1:$P$1,0))</f>
        <v>226767</v>
      </c>
      <c r="H46" s="44">
        <f>INDEX(AtencionPersonasASEIC!$D$2:$P$41,MATCH(H$37,AtencionPersonasASEIC!$R$2:$R$41,0),MATCH(ResumenAtencionMedica!$A46,AtencionPersonasASEIC!$D$1:$P$1,0))</f>
        <v>122</v>
      </c>
      <c r="I46" s="44">
        <f>INDEX(AtencionPersonasASEnIC!$D$2:$P$41,MATCH(I$37,AtencionPersonasASEnIC!$R$2:$R$41,0),MATCH(ResumenAtencionMedica!$A46,AtencionPersonasASEnIC!$D$1:$P$1,0))</f>
        <v>226645</v>
      </c>
      <c r="J46" s="43">
        <f>INDEX(AtencionPersonasASE!$D$2:$P$41,MATCH(J$37,AtencionPersonasASE!$R$2:$R$41,0),MATCH(ResumenAtencionMedica!$A46,AtencionPersonasASE!$D$1:$P$1,0))</f>
        <v>145791</v>
      </c>
      <c r="K46" s="44">
        <f>INDEX(AtencionPersonasASEIC!$D$2:$P$41,MATCH(K$37,AtencionPersonasASEIC!$R$2:$R$41,0),MATCH(ResumenAtencionMedica!$A46,AtencionPersonasASEIC!$D$1:$P$1,0))</f>
        <v>76</v>
      </c>
      <c r="L46" s="44">
        <f>INDEX(AtencionPersonasASEnIC!$D$2:$P$41,MATCH(L$37,AtencionPersonasASEnIC!$R$2:$R$41,0),MATCH(ResumenAtencionMedica!$A46,AtencionPersonasASEnIC!$D$1:$P$1,0))</f>
        <v>145715</v>
      </c>
      <c r="M46" s="43">
        <f>INDEX(AtencionPersonasASE!$D$2:$P$41,MATCH(M$37,AtencionPersonasASE!$R$2:$R$41,0),MATCH(ResumenAtencionMedica!$A46,AtencionPersonasASE!$D$1:$P$1,0))</f>
        <v>218824</v>
      </c>
      <c r="N46" s="44">
        <f>INDEX(AtencionPersonasASEIC!$D$2:$P$41,MATCH(N$37,AtencionPersonasASEIC!$R$2:$R$41,0),MATCH(ResumenAtencionMedica!$A46,AtencionPersonasASEIC!$D$1:$P$1,0))</f>
        <v>4413</v>
      </c>
      <c r="O46" s="44">
        <f>INDEX(AtencionPersonasASEnIC!$D$2:$P$41,MATCH(O$37,AtencionPersonasASEnIC!$R$2:$R$41,0),MATCH(ResumenAtencionMedica!$A46,AtencionPersonasASEnIC!$D$1:$P$1,0))</f>
        <v>214411</v>
      </c>
      <c r="P46" s="44">
        <f>INDEX(AtencionPersonasASE!$D$2:$P$41,MATCH(P$37,AtencionPersonasASE!$R$2:$R$41,0),MATCH(ResumenAtencionMedica!$A46,AtencionPersonasASE!$D$1:$P$1,0))</f>
        <v>267768</v>
      </c>
      <c r="Q46" s="44">
        <f>INDEX(AtencionPersonasASEIC!$D$2:$P$41,MATCH(Q$37,AtencionPersonasASEIC!$R$2:$R$41,0),MATCH(ResumenAtencionMedica!$A46,AtencionPersonasASEIC!$D$1:$P$1,0))</f>
        <v>29422</v>
      </c>
      <c r="R46" s="44">
        <f>INDEX(AtencionPersonasASEnIC!$D$2:$P$41,MATCH(R$37,AtencionPersonasASEnIC!$R$2:$R$41,0),MATCH(ResumenAtencionMedica!$A46,AtencionPersonasASEnIC!$D$1:$P$1,0))</f>
        <v>235382</v>
      </c>
    </row>
    <row r="47" spans="1:18">
      <c r="A47" s="36" t="s">
        <v>7</v>
      </c>
      <c r="B47" s="50" t="s">
        <v>742</v>
      </c>
      <c r="C47" s="51"/>
      <c r="D47" s="43">
        <f>INDEX(AtencionPersonasASE!$D$2:$P$41,MATCH(D$37,AtencionPersonasASE!$R$2:$R$41,0),MATCH(ResumenAtencionMedica!$A47,AtencionPersonasASE!$D$1:$P$1,0))</f>
        <v>36692</v>
      </c>
      <c r="E47" s="44">
        <f>INDEX(AtencionPersonasASEIC!$D$2:$P$41,MATCH(E$37,AtencionPersonasASEIC!$R$2:$R$41,0),MATCH(ResumenAtencionMedica!$A47,AtencionPersonasASEIC!$D$1:$P$1,0))</f>
        <v>0</v>
      </c>
      <c r="F47" s="44">
        <f>INDEX(AtencionPersonasASEnIC!$D$2:$P$41,MATCH(F$37,AtencionPersonasASEnIC!$R$2:$R$41,0),MATCH(ResumenAtencionMedica!$A47,AtencionPersonasASEnIC!$D$1:$P$1,0))</f>
        <v>36692</v>
      </c>
      <c r="G47" s="43">
        <f>INDEX(AtencionPersonasASE!$D$2:$P$41,MATCH(G$37,AtencionPersonasASE!$R$2:$R$41,0),MATCH(ResumenAtencionMedica!$A47,AtencionPersonasASE!$D$1:$P$1,0))</f>
        <v>40494</v>
      </c>
      <c r="H47" s="44">
        <f>INDEX(AtencionPersonasASEIC!$D$2:$P$41,MATCH(H$37,AtencionPersonasASEIC!$R$2:$R$41,0),MATCH(ResumenAtencionMedica!$A47,AtencionPersonasASEIC!$D$1:$P$1,0))</f>
        <v>0</v>
      </c>
      <c r="I47" s="44">
        <f>INDEX(AtencionPersonasASEnIC!$D$2:$P$41,MATCH(I$37,AtencionPersonasASEnIC!$R$2:$R$41,0),MATCH(ResumenAtencionMedica!$A47,AtencionPersonasASEnIC!$D$1:$P$1,0))</f>
        <v>40494</v>
      </c>
      <c r="J47" s="43">
        <f>INDEX(AtencionPersonasASE!$D$2:$P$41,MATCH(J$37,AtencionPersonasASE!$R$2:$R$41,0),MATCH(ResumenAtencionMedica!$A47,AtencionPersonasASE!$D$1:$P$1,0))</f>
        <v>38004</v>
      </c>
      <c r="K47" s="44">
        <f>INDEX(AtencionPersonasASEIC!$D$2:$P$41,MATCH(K$37,AtencionPersonasASEIC!$R$2:$R$41,0),MATCH(ResumenAtencionMedica!$A47,AtencionPersonasASEIC!$D$1:$P$1,0))</f>
        <v>0</v>
      </c>
      <c r="L47" s="44">
        <f>INDEX(AtencionPersonasASEnIC!$D$2:$P$41,MATCH(L$37,AtencionPersonasASEnIC!$R$2:$R$41,0),MATCH(ResumenAtencionMedica!$A47,AtencionPersonasASEnIC!$D$1:$P$1,0))</f>
        <v>38004</v>
      </c>
      <c r="M47" s="43">
        <f>INDEX(AtencionPersonasASE!$D$2:$P$41,MATCH(M$37,AtencionPersonasASE!$R$2:$R$41,0),MATCH(ResumenAtencionMedica!$A47,AtencionPersonasASE!$D$1:$P$1,0))</f>
        <v>58203</v>
      </c>
      <c r="N47" s="44">
        <f>INDEX(AtencionPersonasASEIC!$D$2:$P$41,MATCH(N$37,AtencionPersonasASEIC!$R$2:$R$41,0),MATCH(ResumenAtencionMedica!$A47,AtencionPersonasASEIC!$D$1:$P$1,0))</f>
        <v>1418</v>
      </c>
      <c r="O47" s="44">
        <f>INDEX(AtencionPersonasASEnIC!$D$2:$P$41,MATCH(O$37,AtencionPersonasASEnIC!$R$2:$R$41,0),MATCH(ResumenAtencionMedica!$A47,AtencionPersonasASEnIC!$D$1:$P$1,0))</f>
        <v>56785</v>
      </c>
      <c r="P47" s="44">
        <f>INDEX(AtencionPersonasASE!$D$2:$P$41,MATCH(P$37,AtencionPersonasASE!$R$2:$R$41,0),MATCH(ResumenAtencionMedica!$A47,AtencionPersonasASE!$D$1:$P$1,0))</f>
        <v>91836</v>
      </c>
      <c r="Q47" s="44">
        <f>INDEX(AtencionPersonasASEIC!$D$2:$P$41,MATCH(Q$37,AtencionPersonasASEIC!$R$2:$R$41,0),MATCH(ResumenAtencionMedica!$A47,AtencionPersonasASEIC!$D$1:$P$1,0))</f>
        <v>12876</v>
      </c>
      <c r="R47" s="44">
        <f>INDEX(AtencionPersonasASEnIC!$D$2:$P$41,MATCH(R$37,AtencionPersonasASEnIC!$R$2:$R$41,0),MATCH(ResumenAtencionMedica!$A47,AtencionPersonasASEnIC!$D$1:$P$1,0))</f>
        <v>80333</v>
      </c>
    </row>
    <row r="48" spans="1:18">
      <c r="A48" s="36" t="s">
        <v>8</v>
      </c>
      <c r="B48" s="50" t="s">
        <v>745</v>
      </c>
      <c r="C48" s="51"/>
      <c r="D48" s="43">
        <f>INDEX(AtencionPersonasASE!$D$2:$P$41,MATCH(D$37,AtencionPersonasASE!$R$2:$R$41,0),MATCH(ResumenAtencionMedica!$A48,AtencionPersonasASE!$D$1:$P$1,0))</f>
        <v>27610</v>
      </c>
      <c r="E48" s="44">
        <f>INDEX(AtencionPersonasASEIC!$D$2:$P$41,MATCH(E$37,AtencionPersonasASEIC!$R$2:$R$41,0),MATCH(ResumenAtencionMedica!$A48,AtencionPersonasASEIC!$D$1:$P$1,0))</f>
        <v>188</v>
      </c>
      <c r="F48" s="44">
        <f>INDEX(AtencionPersonasASEnIC!$D$2:$P$41,MATCH(F$37,AtencionPersonasASEnIC!$R$2:$R$41,0),MATCH(ResumenAtencionMedica!$A48,AtencionPersonasASEnIC!$D$1:$P$1,0))</f>
        <v>27422</v>
      </c>
      <c r="G48" s="43">
        <f>INDEX(AtencionPersonasASE!$D$2:$P$41,MATCH(G$37,AtencionPersonasASE!$R$2:$R$41,0),MATCH(ResumenAtencionMedica!$A48,AtencionPersonasASE!$D$1:$P$1,0))</f>
        <v>53273</v>
      </c>
      <c r="H48" s="44">
        <f>INDEX(AtencionPersonasASEIC!$D$2:$P$41,MATCH(H$37,AtencionPersonasASEIC!$R$2:$R$41,0),MATCH(ResumenAtencionMedica!$A48,AtencionPersonasASEIC!$D$1:$P$1,0))</f>
        <v>3788</v>
      </c>
      <c r="I48" s="44">
        <f>INDEX(AtencionPersonasASEnIC!$D$2:$P$41,MATCH(I$37,AtencionPersonasASEnIC!$R$2:$R$41,0),MATCH(ResumenAtencionMedica!$A48,AtencionPersonasASEnIC!$D$1:$P$1,0))</f>
        <v>49485</v>
      </c>
      <c r="J48" s="43">
        <f>INDEX(AtencionPersonasASE!$D$2:$P$41,MATCH(J$37,AtencionPersonasASE!$R$2:$R$41,0),MATCH(ResumenAtencionMedica!$A48,AtencionPersonasASE!$D$1:$P$1,0))</f>
        <v>19654</v>
      </c>
      <c r="K48" s="44">
        <f>INDEX(AtencionPersonasASEIC!$D$2:$P$41,MATCH(K$37,AtencionPersonasASEIC!$R$2:$R$41,0),MATCH(ResumenAtencionMedica!$A48,AtencionPersonasASEIC!$D$1:$P$1,0))</f>
        <v>295</v>
      </c>
      <c r="L48" s="44">
        <f>INDEX(AtencionPersonasASEnIC!$D$2:$P$41,MATCH(L$37,AtencionPersonasASEnIC!$R$2:$R$41,0),MATCH(ResumenAtencionMedica!$A48,AtencionPersonasASEnIC!$D$1:$P$1,0))</f>
        <v>19359</v>
      </c>
      <c r="M48" s="43">
        <f>INDEX(AtencionPersonasASE!$D$2:$P$41,MATCH(M$37,AtencionPersonasASE!$R$2:$R$41,0),MATCH(ResumenAtencionMedica!$A48,AtencionPersonasASE!$D$1:$P$1,0))</f>
        <v>60083</v>
      </c>
      <c r="N48" s="44">
        <f>INDEX(AtencionPersonasASEIC!$D$2:$P$41,MATCH(N$37,AtencionPersonasASEIC!$R$2:$R$41,0),MATCH(ResumenAtencionMedica!$A48,AtencionPersonasASEIC!$D$1:$P$1,0))</f>
        <v>2793</v>
      </c>
      <c r="O48" s="44">
        <f>INDEX(AtencionPersonasASEnIC!$D$2:$P$41,MATCH(O$37,AtencionPersonasASEnIC!$R$2:$R$41,0),MATCH(ResumenAtencionMedica!$A48,AtencionPersonasASEnIC!$D$1:$P$1,0))</f>
        <v>57290</v>
      </c>
      <c r="P48" s="44">
        <f>INDEX(AtencionPersonasASE!$D$2:$P$41,MATCH(P$37,AtencionPersonasASE!$R$2:$R$41,0),MATCH(ResumenAtencionMedica!$A48,AtencionPersonasASE!$D$1:$P$1,0))</f>
        <v>73042</v>
      </c>
      <c r="Q48" s="44">
        <f>INDEX(AtencionPersonasASEIC!$D$2:$P$41,MATCH(Q$37,AtencionPersonasASEIC!$R$2:$R$41,0),MATCH(ResumenAtencionMedica!$A48,AtencionPersonasASEIC!$D$1:$P$1,0))</f>
        <v>12649</v>
      </c>
      <c r="R48" s="44">
        <f>INDEX(AtencionPersonasASEnIC!$D$2:$P$41,MATCH(R$37,AtencionPersonasASEnIC!$R$2:$R$41,0),MATCH(ResumenAtencionMedica!$A48,AtencionPersonasASEnIC!$D$1:$P$1,0))</f>
        <v>67617</v>
      </c>
    </row>
    <row r="49" spans="1:18">
      <c r="A49" s="36" t="s">
        <v>9</v>
      </c>
      <c r="B49" s="50" t="s">
        <v>743</v>
      </c>
      <c r="C49" s="51"/>
      <c r="D49" s="43">
        <f>INDEX(AtencionPersonasASE!$D$2:$P$41,MATCH(D$37,AtencionPersonasASE!$R$2:$R$41,0),MATCH(ResumenAtencionMedica!$A49,AtencionPersonasASE!$D$1:$P$1,0))</f>
        <v>905504</v>
      </c>
      <c r="E49" s="44">
        <f>INDEX(AtencionPersonasASEIC!$D$2:$P$41,MATCH(E$37,AtencionPersonasASEIC!$R$2:$R$41,0),MATCH(ResumenAtencionMedica!$A49,AtencionPersonasASEIC!$D$1:$P$1,0))</f>
        <v>155470</v>
      </c>
      <c r="F49" s="44">
        <f>INDEX(AtencionPersonasASEnIC!$D$2:$P$41,MATCH(F$37,AtencionPersonasASEnIC!$R$2:$R$41,0),MATCH(ResumenAtencionMedica!$A49,AtencionPersonasASEnIC!$D$1:$P$1,0))</f>
        <v>750034</v>
      </c>
      <c r="G49" s="43">
        <f>INDEX(AtencionPersonasASE!$D$2:$P$41,MATCH(G$37,AtencionPersonasASE!$R$2:$R$41,0),MATCH(ResumenAtencionMedica!$A49,AtencionPersonasASE!$D$1:$P$1,0))</f>
        <v>1005116</v>
      </c>
      <c r="H49" s="44">
        <f>INDEX(AtencionPersonasASEIC!$D$2:$P$41,MATCH(H$37,AtencionPersonasASEIC!$R$2:$R$41,0),MATCH(ResumenAtencionMedica!$A49,AtencionPersonasASEIC!$D$1:$P$1,0))</f>
        <v>154308</v>
      </c>
      <c r="I49" s="44">
        <f>INDEX(AtencionPersonasASEnIC!$D$2:$P$41,MATCH(I$37,AtencionPersonasASEnIC!$R$2:$R$41,0),MATCH(ResumenAtencionMedica!$A49,AtencionPersonasASEnIC!$D$1:$P$1,0))</f>
        <v>850808</v>
      </c>
      <c r="J49" s="43">
        <f>INDEX(AtencionPersonasASE!$D$2:$P$41,MATCH(J$37,AtencionPersonasASE!$R$2:$R$41,0),MATCH(ResumenAtencionMedica!$A49,AtencionPersonasASE!$D$1:$P$1,0))</f>
        <v>1634760</v>
      </c>
      <c r="K49" s="44">
        <f>INDEX(AtencionPersonasASEIC!$D$2:$P$41,MATCH(K$37,AtencionPersonasASEIC!$R$2:$R$41,0),MATCH(ResumenAtencionMedica!$A49,AtencionPersonasASEIC!$D$1:$P$1,0))</f>
        <v>379343</v>
      </c>
      <c r="L49" s="44">
        <f>INDEX(AtencionPersonasASEnIC!$D$2:$P$41,MATCH(L$37,AtencionPersonasASEnIC!$R$2:$R$41,0),MATCH(ResumenAtencionMedica!$A49,AtencionPersonasASEnIC!$D$1:$P$1,0))</f>
        <v>1255417</v>
      </c>
      <c r="M49" s="43">
        <f>INDEX(AtencionPersonasASE!$D$2:$P$41,MATCH(M$37,AtencionPersonasASE!$R$2:$R$41,0),MATCH(ResumenAtencionMedica!$A49,AtencionPersonasASE!$D$1:$P$1,0))</f>
        <v>1720239</v>
      </c>
      <c r="N49" s="44">
        <f>INDEX(AtencionPersonasASEIC!$D$2:$P$41,MATCH(N$37,AtencionPersonasASEIC!$R$2:$R$41,0),MATCH(ResumenAtencionMedica!$A49,AtencionPersonasASEIC!$D$1:$P$1,0))</f>
        <v>690552</v>
      </c>
      <c r="O49" s="44">
        <f>INDEX(AtencionPersonasASEnIC!$D$2:$P$41,MATCH(O$37,AtencionPersonasASEnIC!$R$2:$R$41,0),MATCH(ResumenAtencionMedica!$A49,AtencionPersonasASEnIC!$D$1:$P$1,0))</f>
        <v>1029687</v>
      </c>
      <c r="P49" s="44">
        <f>INDEX(AtencionPersonasASE!$D$2:$P$41,MATCH(P$37,AtencionPersonasASE!$R$2:$R$41,0),MATCH(ResumenAtencionMedica!$A49,AtencionPersonasASE!$D$1:$P$1,0))</f>
        <v>1694185</v>
      </c>
      <c r="Q49" s="44">
        <f>INDEX(AtencionPersonasASEIC!$D$2:$P$41,MATCH(Q$37,AtencionPersonasASEIC!$R$2:$R$41,0),MATCH(ResumenAtencionMedica!$A49,AtencionPersonasASEIC!$D$1:$P$1,0))</f>
        <v>671524</v>
      </c>
      <c r="R49" s="44">
        <f>INDEX(AtencionPersonasASEnIC!$D$2:$P$41,MATCH(R$37,AtencionPersonasASEnIC!$R$2:$R$41,0),MATCH(ResumenAtencionMedica!$A49,AtencionPersonasASEnIC!$D$1:$P$1,0))</f>
        <v>1013055</v>
      </c>
    </row>
    <row r="50" spans="1:18">
      <c r="A50" s="36" t="s">
        <v>10</v>
      </c>
      <c r="B50" s="50" t="s">
        <v>744</v>
      </c>
      <c r="C50" s="51"/>
      <c r="D50" s="43">
        <f>INDEX(AtencionPersonasASE!$D$2:$P$41,MATCH(D$37,AtencionPersonasASE!$R$2:$R$41,0),MATCH(ResumenAtencionMedica!$A50,AtencionPersonasASE!$D$1:$P$1,0))</f>
        <v>236736</v>
      </c>
      <c r="E50" s="44">
        <f>INDEX(AtencionPersonasASEIC!$D$2:$P$41,MATCH(E$37,AtencionPersonasASEIC!$R$2:$R$41,0),MATCH(ResumenAtencionMedica!$A50,AtencionPersonasASEIC!$D$1:$P$1,0))</f>
        <v>42888</v>
      </c>
      <c r="F50" s="44">
        <f>INDEX(AtencionPersonasASEnIC!$D$2:$P$41,MATCH(F$37,AtencionPersonasASEnIC!$R$2:$R$41,0),MATCH(ResumenAtencionMedica!$A50,AtencionPersonasASEnIC!$D$1:$P$1,0))</f>
        <v>193848</v>
      </c>
      <c r="G50" s="43">
        <f>INDEX(AtencionPersonasASE!$D$2:$P$41,MATCH(G$37,AtencionPersonasASE!$R$2:$R$41,0),MATCH(ResumenAtencionMedica!$A50,AtencionPersonasASE!$D$1:$P$1,0))</f>
        <v>283436</v>
      </c>
      <c r="H50" s="44">
        <f>INDEX(AtencionPersonasASEIC!$D$2:$P$41,MATCH(H$37,AtencionPersonasASEIC!$R$2:$R$41,0),MATCH(ResumenAtencionMedica!$A50,AtencionPersonasASEIC!$D$1:$P$1,0))</f>
        <v>54169</v>
      </c>
      <c r="I50" s="44">
        <f>INDEX(AtencionPersonasASEnIC!$D$2:$P$41,MATCH(I$37,AtencionPersonasASEnIC!$R$2:$R$41,0),MATCH(ResumenAtencionMedica!$A50,AtencionPersonasASEnIC!$D$1:$P$1,0))</f>
        <v>229267</v>
      </c>
      <c r="J50" s="43">
        <f>INDEX(AtencionPersonasASE!$D$2:$P$41,MATCH(J$37,AtencionPersonasASE!$R$2:$R$41,0),MATCH(ResumenAtencionMedica!$A50,AtencionPersonasASE!$D$1:$P$1,0))</f>
        <v>520166</v>
      </c>
      <c r="K50" s="44">
        <f>INDEX(AtencionPersonasASEIC!$D$2:$P$41,MATCH(K$37,AtencionPersonasASEIC!$R$2:$R$41,0),MATCH(ResumenAtencionMedica!$A50,AtencionPersonasASEIC!$D$1:$P$1,0))</f>
        <v>124534</v>
      </c>
      <c r="L50" s="44">
        <f>INDEX(AtencionPersonasASEnIC!$D$2:$P$41,MATCH(L$37,AtencionPersonasASEnIC!$R$2:$R$41,0),MATCH(ResumenAtencionMedica!$A50,AtencionPersonasASEnIC!$D$1:$P$1,0))</f>
        <v>395632</v>
      </c>
      <c r="M50" s="43">
        <f>INDEX(AtencionPersonasASE!$D$2:$P$41,MATCH(M$37,AtencionPersonasASE!$R$2:$R$41,0),MATCH(ResumenAtencionMedica!$A50,AtencionPersonasASE!$D$1:$P$1,0))</f>
        <v>588065</v>
      </c>
      <c r="N50" s="44">
        <f>INDEX(AtencionPersonasASEIC!$D$2:$P$41,MATCH(N$37,AtencionPersonasASEIC!$R$2:$R$41,0),MATCH(ResumenAtencionMedica!$A50,AtencionPersonasASEIC!$D$1:$P$1,0))</f>
        <v>228524</v>
      </c>
      <c r="O50" s="44">
        <f>INDEX(AtencionPersonasASEnIC!$D$2:$P$41,MATCH(O$37,AtencionPersonasASEnIC!$R$2:$R$41,0),MATCH(ResumenAtencionMedica!$A50,AtencionPersonasASEnIC!$D$1:$P$1,0))</f>
        <v>359541</v>
      </c>
      <c r="P50" s="44">
        <f>INDEX(AtencionPersonasASE!$D$2:$P$41,MATCH(P$37,AtencionPersonasASE!$R$2:$R$41,0),MATCH(ResumenAtencionMedica!$A50,AtencionPersonasASE!$D$1:$P$1,0))</f>
        <v>576953</v>
      </c>
      <c r="Q50" s="44">
        <f>INDEX(AtencionPersonasASEIC!$D$2:$P$41,MATCH(Q$37,AtencionPersonasASEIC!$R$2:$R$41,0),MATCH(ResumenAtencionMedica!$A50,AtencionPersonasASEIC!$D$1:$P$1,0))</f>
        <v>246071</v>
      </c>
      <c r="R50" s="44">
        <f>INDEX(AtencionPersonasASEnIC!$D$2:$P$41,MATCH(R$37,AtencionPersonasASEnIC!$R$2:$R$41,0),MATCH(ResumenAtencionMedica!$A50,AtencionPersonasASEnIC!$D$1:$P$1,0))</f>
        <v>340130</v>
      </c>
    </row>
    <row r="51" spans="1:18">
      <c r="A51" s="36" t="s">
        <v>11</v>
      </c>
      <c r="B51" s="50" t="s">
        <v>747</v>
      </c>
      <c r="C51" s="51"/>
      <c r="D51" s="43">
        <f>INDEX(AtencionPersonasASE!$D$2:$P$41,MATCH(D$37,AtencionPersonasASE!$R$2:$R$41,0),MATCH(ResumenAtencionMedica!$A51,AtencionPersonasASE!$D$1:$P$1,0))</f>
        <v>20650</v>
      </c>
      <c r="E51" s="44">
        <f>INDEX(AtencionPersonasASEIC!$D$2:$P$41,MATCH(E$37,AtencionPersonasASEIC!$R$2:$R$41,0),MATCH(ResumenAtencionMedica!$A51,AtencionPersonasASEIC!$D$1:$P$1,0))</f>
        <v>1662</v>
      </c>
      <c r="F51" s="44">
        <f>INDEX(AtencionPersonasASEnIC!$D$2:$P$41,MATCH(F$37,AtencionPersonasASEnIC!$R$2:$R$41,0),MATCH(ResumenAtencionMedica!$A51,AtencionPersonasASEnIC!$D$1:$P$1,0))</f>
        <v>18988</v>
      </c>
      <c r="G51" s="43">
        <f>INDEX(AtencionPersonasASE!$D$2:$P$41,MATCH(G$37,AtencionPersonasASE!$R$2:$R$41,0),MATCH(ResumenAtencionMedica!$A51,AtencionPersonasASE!$D$1:$P$1,0))</f>
        <v>24411</v>
      </c>
      <c r="H51" s="44">
        <f>INDEX(AtencionPersonasASEIC!$D$2:$P$41,MATCH(H$37,AtencionPersonasASEIC!$R$2:$R$41,0),MATCH(ResumenAtencionMedica!$A51,AtencionPersonasASEIC!$D$1:$P$1,0))</f>
        <v>1011</v>
      </c>
      <c r="I51" s="44">
        <f>INDEX(AtencionPersonasASEnIC!$D$2:$P$41,MATCH(I$37,AtencionPersonasASEnIC!$R$2:$R$41,0),MATCH(ResumenAtencionMedica!$A51,AtencionPersonasASEnIC!$D$1:$P$1,0))</f>
        <v>23400</v>
      </c>
      <c r="J51" s="43">
        <f>INDEX(AtencionPersonasASE!$D$2:$P$41,MATCH(J$37,AtencionPersonasASE!$R$2:$R$41,0),MATCH(ResumenAtencionMedica!$A51,AtencionPersonasASE!$D$1:$P$1,0))</f>
        <v>40631</v>
      </c>
      <c r="K51" s="44">
        <f>INDEX(AtencionPersonasASEIC!$D$2:$P$41,MATCH(K$37,AtencionPersonasASEIC!$R$2:$R$41,0),MATCH(ResumenAtencionMedica!$A51,AtencionPersonasASEIC!$D$1:$P$1,0))</f>
        <v>12379</v>
      </c>
      <c r="L51" s="44">
        <f>INDEX(AtencionPersonasASEnIC!$D$2:$P$41,MATCH(L$37,AtencionPersonasASEnIC!$R$2:$R$41,0),MATCH(ResumenAtencionMedica!$A51,AtencionPersonasASEnIC!$D$1:$P$1,0))</f>
        <v>28252</v>
      </c>
      <c r="M51" s="43">
        <f>INDEX(AtencionPersonasASE!$D$2:$P$41,MATCH(M$37,AtencionPersonasASE!$R$2:$R$41,0),MATCH(ResumenAtencionMedica!$A51,AtencionPersonasASE!$D$1:$P$1,0))</f>
        <v>35069</v>
      </c>
      <c r="N51" s="44">
        <f>INDEX(AtencionPersonasASEIC!$D$2:$P$41,MATCH(N$37,AtencionPersonasASEIC!$R$2:$R$41,0),MATCH(ResumenAtencionMedica!$A51,AtencionPersonasASEIC!$D$1:$P$1,0))</f>
        <v>14148</v>
      </c>
      <c r="O51" s="44">
        <f>INDEX(AtencionPersonasASEnIC!$D$2:$P$41,MATCH(O$37,AtencionPersonasASEnIC!$R$2:$R$41,0),MATCH(ResumenAtencionMedica!$A51,AtencionPersonasASEnIC!$D$1:$P$1,0))</f>
        <v>20921</v>
      </c>
      <c r="P51" s="44">
        <f>INDEX(AtencionPersonasASE!$D$2:$P$41,MATCH(P$37,AtencionPersonasASE!$R$2:$R$41,0),MATCH(ResumenAtencionMedica!$A51,AtencionPersonasASE!$D$1:$P$1,0))</f>
        <v>23441</v>
      </c>
      <c r="Q51" s="44">
        <f>INDEX(AtencionPersonasASEIC!$D$2:$P$41,MATCH(Q$37,AtencionPersonasASEIC!$R$2:$R$41,0),MATCH(ResumenAtencionMedica!$A51,AtencionPersonasASEIC!$D$1:$P$1,0))</f>
        <v>15325</v>
      </c>
      <c r="R51" s="44">
        <f>INDEX(AtencionPersonasASEnIC!$D$2:$P$41,MATCH(R$37,AtencionPersonasASEnIC!$R$2:$R$41,0),MATCH(ResumenAtencionMedica!$A51,AtencionPersonasASEnIC!$D$1:$P$1,0))</f>
        <v>7202</v>
      </c>
    </row>
    <row r="52" spans="1:18">
      <c r="A52" s="36" t="s">
        <v>12</v>
      </c>
      <c r="B52" s="50" t="s">
        <v>746</v>
      </c>
      <c r="C52" s="51"/>
      <c r="D52" s="43">
        <f>INDEX(AtencionPersonasASE!$D$2:$P$41,MATCH(D$37,AtencionPersonasASE!$R$2:$R$41,0),MATCH(ResumenAtencionMedica!$A52,AtencionPersonasASE!$D$1:$P$1,0))</f>
        <v>51926</v>
      </c>
      <c r="E52" s="44">
        <f>INDEX(AtencionPersonasASEIC!$D$2:$P$41,MATCH(E$37,AtencionPersonasASEIC!$R$2:$R$41,0),MATCH(ResumenAtencionMedica!$A52,AtencionPersonasASEIC!$D$1:$P$1,0))</f>
        <v>10804</v>
      </c>
      <c r="F52" s="44">
        <f>INDEX(AtencionPersonasASEnIC!$D$2:$P$41,MATCH(F$37,AtencionPersonasASEnIC!$R$2:$R$41,0),MATCH(ResumenAtencionMedica!$A52,AtencionPersonasASEnIC!$D$1:$P$1,0))</f>
        <v>41122</v>
      </c>
      <c r="G52" s="43">
        <f>INDEX(AtencionPersonasASE!$D$2:$P$41,MATCH(G$37,AtencionPersonasASE!$R$2:$R$41,0),MATCH(ResumenAtencionMedica!$A52,AtencionPersonasASE!$D$1:$P$1,0))</f>
        <v>45867</v>
      </c>
      <c r="H52" s="44">
        <f>INDEX(AtencionPersonasASEIC!$D$2:$P$41,MATCH(H$37,AtencionPersonasASEIC!$R$2:$R$41,0),MATCH(ResumenAtencionMedica!$A52,AtencionPersonasASEIC!$D$1:$P$1,0))</f>
        <v>8037</v>
      </c>
      <c r="I52" s="44">
        <f>INDEX(AtencionPersonasASEnIC!$D$2:$P$41,MATCH(I$37,AtencionPersonasASEnIC!$R$2:$R$41,0),MATCH(ResumenAtencionMedica!$A52,AtencionPersonasASEnIC!$D$1:$P$1,0))</f>
        <v>37830</v>
      </c>
      <c r="J52" s="43">
        <f>INDEX(AtencionPersonasASE!$D$2:$P$41,MATCH(J$37,AtencionPersonasASE!$R$2:$R$41,0),MATCH(ResumenAtencionMedica!$A52,AtencionPersonasASE!$D$1:$P$1,0))</f>
        <v>52057</v>
      </c>
      <c r="K52" s="44">
        <f>INDEX(AtencionPersonasASEIC!$D$2:$P$41,MATCH(K$37,AtencionPersonasASEIC!$R$2:$R$41,0),MATCH(ResumenAtencionMedica!$A52,AtencionPersonasASEIC!$D$1:$P$1,0))</f>
        <v>10587</v>
      </c>
      <c r="L52" s="44">
        <f>INDEX(AtencionPersonasASEnIC!$D$2:$P$41,MATCH(L$37,AtencionPersonasASEnIC!$R$2:$R$41,0),MATCH(ResumenAtencionMedica!$A52,AtencionPersonasASEnIC!$D$1:$P$1,0))</f>
        <v>41470</v>
      </c>
      <c r="M52" s="43">
        <f>INDEX(AtencionPersonasASE!$D$2:$P$41,MATCH(M$37,AtencionPersonasASE!$R$2:$R$41,0),MATCH(ResumenAtencionMedica!$A52,AtencionPersonasASE!$D$1:$P$1,0))</f>
        <v>76240</v>
      </c>
      <c r="N52" s="44">
        <f>INDEX(AtencionPersonasASEIC!$D$2:$P$41,MATCH(N$37,AtencionPersonasASEIC!$R$2:$R$41,0),MATCH(ResumenAtencionMedica!$A52,AtencionPersonasASEIC!$D$1:$P$1,0))</f>
        <v>20055</v>
      </c>
      <c r="O52" s="44">
        <f>INDEX(AtencionPersonasASEnIC!$D$2:$P$41,MATCH(O$37,AtencionPersonasASEnIC!$R$2:$R$41,0),MATCH(ResumenAtencionMedica!$A52,AtencionPersonasASEnIC!$D$1:$P$1,0))</f>
        <v>56185</v>
      </c>
      <c r="P52" s="44">
        <f>INDEX(AtencionPersonasASE!$D$2:$P$41,MATCH(P$37,AtencionPersonasASE!$R$2:$R$41,0),MATCH(ResumenAtencionMedica!$A52,AtencionPersonasASE!$D$1:$P$1,0))</f>
        <v>68206</v>
      </c>
      <c r="Q52" s="44">
        <f>INDEX(AtencionPersonasASEIC!$D$2:$P$41,MATCH(Q$37,AtencionPersonasASEIC!$R$2:$R$41,0),MATCH(ResumenAtencionMedica!$A52,AtencionPersonasASEIC!$D$1:$P$1,0))</f>
        <v>20098</v>
      </c>
      <c r="R52" s="44">
        <f>INDEX(AtencionPersonasASEnIC!$D$2:$P$41,MATCH(R$37,AtencionPersonasASEnIC!$R$2:$R$41,0),MATCH(ResumenAtencionMedica!$A52,AtencionPersonasASEnIC!$D$1:$P$1,0))</f>
        <v>48900</v>
      </c>
    </row>
    <row r="53" spans="1:18">
      <c r="A53" s="36" t="s">
        <v>13</v>
      </c>
      <c r="B53" s="50" t="s">
        <v>748</v>
      </c>
      <c r="C53" s="51"/>
      <c r="D53" s="43">
        <f>INDEX(AtencionPersonasASE!$D$2:$P$41,MATCH(D$37,AtencionPersonasASE!$R$2:$R$41,0),MATCH(ResumenAtencionMedica!$A53,AtencionPersonasASE!$D$1:$P$1,0))</f>
        <v>0</v>
      </c>
      <c r="E53" s="44">
        <f>INDEX(AtencionPersonasASEIC!$D$2:$P$41,MATCH(E$37,AtencionPersonasASEIC!$R$2:$R$41,0),MATCH(ResumenAtencionMedica!$A53,AtencionPersonasASEIC!$D$1:$P$1,0))</f>
        <v>0</v>
      </c>
      <c r="F53" s="44">
        <f>INDEX(AtencionPersonasASEnIC!$D$2:$P$41,MATCH(F$37,AtencionPersonasASEnIC!$R$2:$R$41,0),MATCH(ResumenAtencionMedica!$A53,AtencionPersonasASEnIC!$D$1:$P$1,0))</f>
        <v>0</v>
      </c>
      <c r="G53" s="43">
        <f>INDEX(AtencionPersonasASE!$D$2:$P$41,MATCH(G$37,AtencionPersonasASE!$R$2:$R$41,0),MATCH(ResumenAtencionMedica!$A53,AtencionPersonasASE!$D$1:$P$1,0))</f>
        <v>0</v>
      </c>
      <c r="H53" s="44">
        <f>INDEX(AtencionPersonasASEIC!$D$2:$P$41,MATCH(H$37,AtencionPersonasASEIC!$R$2:$R$41,0),MATCH(ResumenAtencionMedica!$A53,AtencionPersonasASEIC!$D$1:$P$1,0))</f>
        <v>0</v>
      </c>
      <c r="I53" s="44">
        <f>INDEX(AtencionPersonasASEnIC!$D$2:$P$41,MATCH(I$37,AtencionPersonasASEnIC!$R$2:$R$41,0),MATCH(ResumenAtencionMedica!$A53,AtencionPersonasASEnIC!$D$1:$P$1,0))</f>
        <v>0</v>
      </c>
      <c r="J53" s="43">
        <f>INDEX(AtencionPersonasASE!$D$2:$P$41,MATCH(J$37,AtencionPersonasASE!$R$2:$R$41,0),MATCH(ResumenAtencionMedica!$A53,AtencionPersonasASE!$D$1:$P$1,0))</f>
        <v>11540</v>
      </c>
      <c r="K53" s="44">
        <f>INDEX(AtencionPersonasASEIC!$D$2:$P$41,MATCH(K$37,AtencionPersonasASEIC!$R$2:$R$41,0),MATCH(ResumenAtencionMedica!$A53,AtencionPersonasASEIC!$D$1:$P$1,0))</f>
        <v>0</v>
      </c>
      <c r="L53" s="44">
        <f>INDEX(AtencionPersonasASEnIC!$D$2:$P$41,MATCH(L$37,AtencionPersonasASEnIC!$R$2:$R$41,0),MATCH(ResumenAtencionMedica!$A53,AtencionPersonasASEnIC!$D$1:$P$1,0))</f>
        <v>11540</v>
      </c>
      <c r="M53" s="43">
        <f>INDEX(AtencionPersonasASE!$D$2:$P$41,MATCH(M$37,AtencionPersonasASE!$R$2:$R$41,0),MATCH(ResumenAtencionMedica!$A53,AtencionPersonasASE!$D$1:$P$1,0))</f>
        <v>22623</v>
      </c>
      <c r="N53" s="44">
        <f>INDEX(AtencionPersonasASEIC!$D$2:$P$41,MATCH(N$37,AtencionPersonasASEIC!$R$2:$R$41,0),MATCH(ResumenAtencionMedica!$A53,AtencionPersonasASEIC!$D$1:$P$1,0))</f>
        <v>1009</v>
      </c>
      <c r="O53" s="44">
        <f>INDEX(AtencionPersonasASEnIC!$D$2:$P$41,MATCH(O$37,AtencionPersonasASEnIC!$R$2:$R$41,0),MATCH(ResumenAtencionMedica!$A53,AtencionPersonasASEnIC!$D$1:$P$1,0))</f>
        <v>21614</v>
      </c>
      <c r="P53" s="44">
        <f>INDEX(AtencionPersonasASE!$D$2:$P$41,MATCH(P$37,AtencionPersonasASE!$R$2:$R$41,0),MATCH(ResumenAtencionMedica!$A53,AtencionPersonasASE!$D$1:$P$1,0))</f>
        <v>0</v>
      </c>
      <c r="Q53" s="44">
        <f>INDEX(AtencionPersonasASEIC!$D$2:$P$41,MATCH(Q$37,AtencionPersonasASEIC!$R$2:$R$41,0),MATCH(ResumenAtencionMedica!$A53,AtencionPersonasASEIC!$D$1:$P$1,0))</f>
        <v>0</v>
      </c>
      <c r="R53" s="44">
        <f>INDEX(AtencionPersonasASEnIC!$D$2:$P$41,MATCH(R$37,AtencionPersonasASEnIC!$R$2:$R$41,0),MATCH(ResumenAtencionMedica!$A53,AtencionPersonasASEnIC!$D$1:$P$1,0))</f>
        <v>0</v>
      </c>
    </row>
    <row r="54" spans="1:18">
      <c r="B54" s="45" t="s">
        <v>749</v>
      </c>
    </row>
    <row r="55" spans="1:18">
      <c r="B55" s="53" t="s">
        <v>751</v>
      </c>
      <c r="C55" s="53"/>
      <c r="D55" s="54">
        <v>2016</v>
      </c>
      <c r="E55" s="54"/>
      <c r="F55" s="54"/>
      <c r="G55" s="55">
        <v>2018</v>
      </c>
      <c r="H55" s="54"/>
      <c r="I55" s="56"/>
      <c r="J55" s="54">
        <v>2020</v>
      </c>
      <c r="K55" s="54"/>
      <c r="L55" s="54"/>
      <c r="M55" s="55">
        <v>2022</v>
      </c>
      <c r="N55" s="54"/>
      <c r="O55" s="56"/>
      <c r="P55" s="54">
        <v>2024</v>
      </c>
      <c r="Q55" s="54"/>
      <c r="R55" s="54"/>
    </row>
    <row r="56" spans="1:18" ht="45">
      <c r="B56" s="53"/>
      <c r="C56" s="53"/>
      <c r="D56" s="21" t="s">
        <v>561</v>
      </c>
      <c r="E56" s="22" t="s">
        <v>581</v>
      </c>
      <c r="F56" s="22" t="s">
        <v>582</v>
      </c>
      <c r="G56" s="21" t="s">
        <v>561</v>
      </c>
      <c r="H56" s="22" t="s">
        <v>581</v>
      </c>
      <c r="I56" s="22" t="s">
        <v>582</v>
      </c>
      <c r="J56" s="21" t="s">
        <v>561</v>
      </c>
      <c r="K56" s="22" t="s">
        <v>581</v>
      </c>
      <c r="L56" s="22" t="s">
        <v>582</v>
      </c>
      <c r="M56" s="21" t="s">
        <v>561</v>
      </c>
      <c r="N56" s="22" t="s">
        <v>581</v>
      </c>
      <c r="O56" s="30" t="s">
        <v>582</v>
      </c>
      <c r="P56" s="42" t="s">
        <v>561</v>
      </c>
      <c r="Q56" s="22" t="s">
        <v>581</v>
      </c>
      <c r="R56" s="22" t="s">
        <v>582</v>
      </c>
    </row>
    <row r="57" spans="1:18" ht="17.25">
      <c r="A57" t="s">
        <v>1</v>
      </c>
      <c r="B57" s="48" t="s">
        <v>752</v>
      </c>
      <c r="C57" s="49"/>
      <c r="D57" s="46">
        <f>INDEX(AtencionPersonasSE!$D$2:$P$41,MATCH(D$37,AtencionPersonasSE!$R$2:$R$41,0),MATCH(ResumenAtencionMedica!$A57,AtencionPersonasSE!$D$1:$P$1,0))</f>
        <v>5041743</v>
      </c>
      <c r="E57" s="47">
        <f>INDEX(AtencionPersonasSEIC!$D$2:$P$41,MATCH(E$37,AtencionPersonasSEIC!$R$2:$R$41,0),MATCH(ResumenAtencionMedica!$A57,AtencionPersonasSEIC!$D$1:$P$1,0))</f>
        <v>421959</v>
      </c>
      <c r="F57" s="47">
        <f>INDEX(AtencionPersonasSEnIC!$D$2:$P$41,MATCH(F$37,AtencionPersonasSEnIC!$R$2:$R$41,0),MATCH(ResumenAtencionMedica!$A57,AtencionPersonasSEnIC!$D$1:$P$1,0))</f>
        <v>4619784</v>
      </c>
      <c r="G57" s="46">
        <f>INDEX(AtencionPersonasSE!$D$2:$P$41,MATCH(G$37,AtencionPersonasSE!$R$2:$R$41,0),MATCH(ResumenAtencionMedica!$A57,AtencionPersonasSE!$D$1:$P$1,0))</f>
        <v>5700917</v>
      </c>
      <c r="H57" s="47">
        <f>INDEX(AtencionPersonasSEIC!$D$2:$P$41,MATCH(H$37,AtencionPersonasSEIC!$R$2:$R$41,0),MATCH(ResumenAtencionMedica!$A57,AtencionPersonasSEIC!$D$1:$P$1,0))</f>
        <v>491847</v>
      </c>
      <c r="I57" s="47">
        <f>INDEX(AtencionPersonasSEnIC!$D$2:$P$41,MATCH(I$37,AtencionPersonasSEnIC!$R$2:$R$41,0),MATCH(ResumenAtencionMedica!$A57,AtencionPersonasSEnIC!$D$1:$P$1,0))</f>
        <v>5209070</v>
      </c>
      <c r="J57" s="46">
        <f>INDEX(AtencionPersonasSE!$D$2:$P$41,MATCH(J$37,AtencionPersonasSE!$R$2:$R$41,0),MATCH(ResumenAtencionMedica!$A57,AtencionPersonasSE!$D$1:$P$1,0))</f>
        <v>6466682</v>
      </c>
      <c r="K57" s="47">
        <f>INDEX(AtencionPersonasSEIC!$D$2:$P$41,MATCH(K$37,AtencionPersonasSEIC!$R$2:$R$41,0),MATCH(ResumenAtencionMedica!$A57,AtencionPersonasSEIC!$D$1:$P$1,0))</f>
        <v>1089931</v>
      </c>
      <c r="L57" s="47">
        <f>INDEX(AtencionPersonasSEnIC!$D$2:$P$41,MATCH(L$37,AtencionPersonasSEnIC!$R$2:$R$41,0),MATCH(ResumenAtencionMedica!$A57,AtencionPersonasSEnIC!$D$1:$P$1,0))</f>
        <v>5376751</v>
      </c>
      <c r="M57" s="46">
        <f>INDEX(AtencionPersonasSE!$D$2:$P$41,MATCH(M$37,AtencionPersonasSE!$R$2:$R$41,0),MATCH(ResumenAtencionMedica!$A57,AtencionPersonasSE!$D$1:$P$1,0))</f>
        <v>7308656</v>
      </c>
      <c r="N57" s="47">
        <f>INDEX(AtencionPersonasSEIC!$D$2:$P$41,MATCH(N$37,AtencionPersonasSEIC!$R$2:$R$41,0),MATCH(ResumenAtencionMedica!$A57,AtencionPersonasSEIC!$D$1:$P$1,0))</f>
        <v>1990122</v>
      </c>
      <c r="O57" s="47">
        <f>INDEX(AtencionPersonasSEnIC!$D$2:$P$41,MATCH(O$37,AtencionPersonasSEnIC!$R$2:$R$41,0),MATCH(ResumenAtencionMedica!$A57,AtencionPersonasSEnIC!$D$1:$P$1,0))</f>
        <v>5318534</v>
      </c>
      <c r="P57" s="47">
        <f>INDEX(AtencionPersonasSE!$D$2:$P$41,MATCH(P$37,AtencionPersonasSE!$R$2:$R$41,0),MATCH(ResumenAtencionMedica!$A57,AtencionPersonasSE!$D$1:$P$1,0))</f>
        <v>8070599</v>
      </c>
      <c r="Q57" s="47">
        <f>INDEX(AtencionPersonasSEIC!$D$2:$P$41,MATCH(Q$37,AtencionPersonasSEIC!$R$2:$R$41,0),MATCH(ResumenAtencionMedica!$A57,AtencionPersonasSEIC!$D$1:$P$1,0))</f>
        <v>2369941</v>
      </c>
      <c r="R57" s="47">
        <f>INDEX(AtencionPersonasSEnIC!$D$2:$P$41,MATCH(R$37,AtencionPersonasSEnIC!$R$2:$R$41,0),MATCH(ResumenAtencionMedica!$A57,AtencionPersonasSEnIC!$D$1:$P$1,0))</f>
        <v>5699365</v>
      </c>
    </row>
    <row r="58" spans="1:18">
      <c r="A58" s="36" t="s">
        <v>2</v>
      </c>
      <c r="B58" s="50" t="s">
        <v>737</v>
      </c>
      <c r="C58" s="51"/>
      <c r="D58" s="43">
        <f>INDEX(AtencionPersonasSE!$D$2:$P$41,MATCH(D$37,AtencionPersonasSE!$R$2:$R$41,0),MATCH(ResumenAtencionMedica!$A58,AtencionPersonasSE!$D$1:$P$1,0))</f>
        <v>678529</v>
      </c>
      <c r="E58" s="44">
        <f>INDEX(AtencionPersonasSEIC!$D$2:$P$41,MATCH(E$37,AtencionPersonasSEIC!$R$2:$R$41,0),MATCH(ResumenAtencionMedica!$A58,AtencionPersonasSEIC!$D$1:$P$1,0))</f>
        <v>33562</v>
      </c>
      <c r="F58" s="44">
        <f>INDEX(AtencionPersonasSEnIC!$D$2:$P$41,MATCH(F$37,AtencionPersonasSEnIC!$R$2:$R$41,0),MATCH(ResumenAtencionMedica!$A58,AtencionPersonasSEnIC!$D$1:$P$1,0))</f>
        <v>644967</v>
      </c>
      <c r="G58" s="43">
        <f>INDEX(AtencionPersonasSE!$D$2:$P$41,MATCH(G$37,AtencionPersonasSE!$R$2:$R$41,0),MATCH(ResumenAtencionMedica!$A58,AtencionPersonasSE!$D$1:$P$1,0))</f>
        <v>739004</v>
      </c>
      <c r="H58" s="44">
        <f>INDEX(AtencionPersonasSEIC!$D$2:$P$41,MATCH(H$37,AtencionPersonasSEIC!$R$2:$R$41,0),MATCH(ResumenAtencionMedica!$A58,AtencionPersonasSEIC!$D$1:$P$1,0))</f>
        <v>42380</v>
      </c>
      <c r="I58" s="44">
        <f>INDEX(AtencionPersonasSEnIC!$D$2:$P$41,MATCH(I$37,AtencionPersonasSEnIC!$R$2:$R$41,0),MATCH(ResumenAtencionMedica!$A58,AtencionPersonasSEnIC!$D$1:$P$1,0))</f>
        <v>696624</v>
      </c>
      <c r="J58" s="43">
        <f>INDEX(AtencionPersonasSE!$D$2:$P$41,MATCH(J$37,AtencionPersonasSE!$R$2:$R$41,0),MATCH(ResumenAtencionMedica!$A58,AtencionPersonasSE!$D$1:$P$1,0))</f>
        <v>462396</v>
      </c>
      <c r="K58" s="44">
        <f>INDEX(AtencionPersonasSEIC!$D$2:$P$41,MATCH(K$37,AtencionPersonasSEIC!$R$2:$R$41,0),MATCH(ResumenAtencionMedica!$A58,AtencionPersonasSEIC!$D$1:$P$1,0))</f>
        <v>95274</v>
      </c>
      <c r="L58" s="44">
        <f>INDEX(AtencionPersonasSEnIC!$D$2:$P$41,MATCH(L$37,AtencionPersonasSEnIC!$R$2:$R$41,0),MATCH(ResumenAtencionMedica!$A58,AtencionPersonasSEnIC!$D$1:$P$1,0))</f>
        <v>367122</v>
      </c>
      <c r="M58" s="43">
        <f>INDEX(AtencionPersonasSE!$D$2:$P$41,MATCH(M$37,AtencionPersonasSE!$R$2:$R$41,0),MATCH(ResumenAtencionMedica!$A58,AtencionPersonasSE!$D$1:$P$1,0))</f>
        <v>513673</v>
      </c>
      <c r="N58" s="44">
        <f>INDEX(AtencionPersonasSEIC!$D$2:$P$41,MATCH(N$37,AtencionPersonasSEIC!$R$2:$R$41,0),MATCH(ResumenAtencionMedica!$A58,AtencionPersonasSEIC!$D$1:$P$1,0))</f>
        <v>233220</v>
      </c>
      <c r="O58" s="44">
        <f>INDEX(AtencionPersonasSEnIC!$D$2:$P$41,MATCH(O$37,AtencionPersonasSEnIC!$R$2:$R$41,0),MATCH(ResumenAtencionMedica!$A58,AtencionPersonasSEnIC!$D$1:$P$1,0))</f>
        <v>280453</v>
      </c>
      <c r="P58" s="44">
        <f>INDEX(AtencionPersonasSE!$D$2:$P$41,MATCH(P$37,AtencionPersonasSE!$R$2:$R$41,0),MATCH(ResumenAtencionMedica!$A58,AtencionPersonasSE!$D$1:$P$1,0))</f>
        <v>681779</v>
      </c>
      <c r="Q58" s="44">
        <f>INDEX(AtencionPersonasSEIC!$D$2:$P$41,MATCH(Q$37,AtencionPersonasSEIC!$R$2:$R$41,0),MATCH(ResumenAtencionMedica!$A58,AtencionPersonasSEIC!$D$1:$P$1,0))</f>
        <v>278056</v>
      </c>
      <c r="R58" s="44">
        <f>INDEX(AtencionPersonasSEnIC!$D$2:$P$41,MATCH(R$37,AtencionPersonasSEnIC!$R$2:$R$41,0),MATCH(ResumenAtencionMedica!$A58,AtencionPersonasSEnIC!$D$1:$P$1,0))</f>
        <v>391892</v>
      </c>
    </row>
    <row r="59" spans="1:18">
      <c r="A59" s="36" t="s">
        <v>3</v>
      </c>
      <c r="B59" s="50" t="s">
        <v>738</v>
      </c>
      <c r="C59" s="51"/>
      <c r="D59" s="43">
        <f>INDEX(AtencionPersonasSE!$D$2:$P$41,MATCH(D$37,AtencionPersonasSE!$R$2:$R$41,0),MATCH(ResumenAtencionMedica!$A59,AtencionPersonasSE!$D$1:$P$1,0))</f>
        <v>474846</v>
      </c>
      <c r="E59" s="44">
        <f>INDEX(AtencionPersonasSEIC!$D$2:$P$41,MATCH(E$37,AtencionPersonasSEIC!$R$2:$R$41,0),MATCH(ResumenAtencionMedica!$A59,AtencionPersonasSEIC!$D$1:$P$1,0))</f>
        <v>27921</v>
      </c>
      <c r="F59" s="44">
        <f>INDEX(AtencionPersonasSEnIC!$D$2:$P$41,MATCH(F$37,AtencionPersonasSEnIC!$R$2:$R$41,0),MATCH(ResumenAtencionMedica!$A59,AtencionPersonasSEnIC!$D$1:$P$1,0))</f>
        <v>446925</v>
      </c>
      <c r="G59" s="43">
        <f>INDEX(AtencionPersonasSE!$D$2:$P$41,MATCH(G$37,AtencionPersonasSE!$R$2:$R$41,0),MATCH(ResumenAtencionMedica!$A59,AtencionPersonasSE!$D$1:$P$1,0))</f>
        <v>489749</v>
      </c>
      <c r="H59" s="44">
        <f>INDEX(AtencionPersonasSEIC!$D$2:$P$41,MATCH(H$37,AtencionPersonasSEIC!$R$2:$R$41,0),MATCH(ResumenAtencionMedica!$A59,AtencionPersonasSEIC!$D$1:$P$1,0))</f>
        <v>34882</v>
      </c>
      <c r="I59" s="44">
        <f>INDEX(AtencionPersonasSEnIC!$D$2:$P$41,MATCH(I$37,AtencionPersonasSEnIC!$R$2:$R$41,0),MATCH(ResumenAtencionMedica!$A59,AtencionPersonasSEnIC!$D$1:$P$1,0))</f>
        <v>454867</v>
      </c>
      <c r="J59" s="43">
        <f>INDEX(AtencionPersonasSE!$D$2:$P$41,MATCH(J$37,AtencionPersonasSE!$R$2:$R$41,0),MATCH(ResumenAtencionMedica!$A59,AtencionPersonasSE!$D$1:$P$1,0))</f>
        <v>350155</v>
      </c>
      <c r="K59" s="44">
        <f>INDEX(AtencionPersonasSEIC!$D$2:$P$41,MATCH(K$37,AtencionPersonasSEIC!$R$2:$R$41,0),MATCH(ResumenAtencionMedica!$A59,AtencionPersonasSEIC!$D$1:$P$1,0))</f>
        <v>73445</v>
      </c>
      <c r="L59" s="44">
        <f>INDEX(AtencionPersonasSEnIC!$D$2:$P$41,MATCH(L$37,AtencionPersonasSEnIC!$R$2:$R$41,0),MATCH(ResumenAtencionMedica!$A59,AtencionPersonasSEnIC!$D$1:$P$1,0))</f>
        <v>276710</v>
      </c>
      <c r="M59" s="43">
        <f>INDEX(AtencionPersonasSE!$D$2:$P$41,MATCH(M$37,AtencionPersonasSE!$R$2:$R$41,0),MATCH(ResumenAtencionMedica!$A59,AtencionPersonasSE!$D$1:$P$1,0))</f>
        <v>352706</v>
      </c>
      <c r="N59" s="44">
        <f>INDEX(AtencionPersonasSEIC!$D$2:$P$41,MATCH(N$37,AtencionPersonasSEIC!$R$2:$R$41,0),MATCH(ResumenAtencionMedica!$A59,AtencionPersonasSEIC!$D$1:$P$1,0))</f>
        <v>159131</v>
      </c>
      <c r="O59" s="44">
        <f>INDEX(AtencionPersonasSEnIC!$D$2:$P$41,MATCH(O$37,AtencionPersonasSEnIC!$R$2:$R$41,0),MATCH(ResumenAtencionMedica!$A59,AtencionPersonasSEnIC!$D$1:$P$1,0))</f>
        <v>193575</v>
      </c>
      <c r="P59" s="44">
        <f>INDEX(AtencionPersonasSE!$D$2:$P$41,MATCH(P$37,AtencionPersonasSE!$R$2:$R$41,0),MATCH(ResumenAtencionMedica!$A59,AtencionPersonasSE!$D$1:$P$1,0))</f>
        <v>413028</v>
      </c>
      <c r="Q59" s="44">
        <f>INDEX(AtencionPersonasSEIC!$D$2:$P$41,MATCH(Q$37,AtencionPersonasSEIC!$R$2:$R$41,0),MATCH(ResumenAtencionMedica!$A59,AtencionPersonasSEIC!$D$1:$P$1,0))</f>
        <v>185256</v>
      </c>
      <c r="R59" s="44">
        <f>INDEX(AtencionPersonasSEnIC!$D$2:$P$41,MATCH(R$37,AtencionPersonasSEnIC!$R$2:$R$41,0),MATCH(ResumenAtencionMedica!$A59,AtencionPersonasSEnIC!$D$1:$P$1,0))</f>
        <v>238116</v>
      </c>
    </row>
    <row r="60" spans="1:18">
      <c r="A60" s="36" t="s">
        <v>4</v>
      </c>
      <c r="B60" s="50" t="s">
        <v>739</v>
      </c>
      <c r="C60" s="51"/>
      <c r="D60" s="43">
        <f>INDEX(AtencionPersonasSE!$D$2:$P$41,MATCH(D$37,AtencionPersonasSE!$R$2:$R$41,0),MATCH(ResumenAtencionMedica!$A60,AtencionPersonasSE!$D$1:$P$1,0))</f>
        <v>1451447</v>
      </c>
      <c r="E60" s="44">
        <f>INDEX(AtencionPersonasSEIC!$D$2:$P$41,MATCH(E$37,AtencionPersonasSEIC!$R$2:$R$41,0),MATCH(ResumenAtencionMedica!$A60,AtencionPersonasSEIC!$D$1:$P$1,0))</f>
        <v>11593</v>
      </c>
      <c r="F60" s="44">
        <f>INDEX(AtencionPersonasSEnIC!$D$2:$P$41,MATCH(F$37,AtencionPersonasSEnIC!$R$2:$R$41,0),MATCH(ResumenAtencionMedica!$A60,AtencionPersonasSEnIC!$D$1:$P$1,0))</f>
        <v>1439854</v>
      </c>
      <c r="G60" s="43">
        <f>INDEX(AtencionPersonasSE!$D$2:$P$41,MATCH(G$37,AtencionPersonasSE!$R$2:$R$41,0),MATCH(ResumenAtencionMedica!$A60,AtencionPersonasSE!$D$1:$P$1,0))</f>
        <v>1725456</v>
      </c>
      <c r="H60" s="44">
        <f>INDEX(AtencionPersonasSEIC!$D$2:$P$41,MATCH(H$37,AtencionPersonasSEIC!$R$2:$R$41,0),MATCH(ResumenAtencionMedica!$A60,AtencionPersonasSEIC!$D$1:$P$1,0))</f>
        <v>15880</v>
      </c>
      <c r="I60" s="44">
        <f>INDEX(AtencionPersonasSEnIC!$D$2:$P$41,MATCH(I$37,AtencionPersonasSEnIC!$R$2:$R$41,0),MATCH(ResumenAtencionMedica!$A60,AtencionPersonasSEnIC!$D$1:$P$1,0))</f>
        <v>1709576</v>
      </c>
      <c r="J60" s="43">
        <f>INDEX(AtencionPersonasSE!$D$2:$P$41,MATCH(J$37,AtencionPersonasSE!$R$2:$R$41,0),MATCH(ResumenAtencionMedica!$A60,AtencionPersonasSE!$D$1:$P$1,0))</f>
        <v>1647256</v>
      </c>
      <c r="K60" s="44">
        <f>INDEX(AtencionPersonasSEIC!$D$2:$P$41,MATCH(K$37,AtencionPersonasSEIC!$R$2:$R$41,0),MATCH(ResumenAtencionMedica!$A60,AtencionPersonasSEIC!$D$1:$P$1,0))</f>
        <v>27434</v>
      </c>
      <c r="L60" s="44">
        <f>INDEX(AtencionPersonasSEnIC!$D$2:$P$41,MATCH(L$37,AtencionPersonasSEnIC!$R$2:$R$41,0),MATCH(ResumenAtencionMedica!$A60,AtencionPersonasSEnIC!$D$1:$P$1,0))</f>
        <v>1619822</v>
      </c>
      <c r="M60" s="43">
        <f>INDEX(AtencionPersonasSE!$D$2:$P$41,MATCH(M$37,AtencionPersonasSE!$R$2:$R$41,0),MATCH(ResumenAtencionMedica!$A60,AtencionPersonasSE!$D$1:$P$1,0))</f>
        <v>1824218</v>
      </c>
      <c r="N60" s="44">
        <f>INDEX(AtencionPersonasSEIC!$D$2:$P$41,MATCH(N$37,AtencionPersonasSEIC!$R$2:$R$41,0),MATCH(ResumenAtencionMedica!$A60,AtencionPersonasSEIC!$D$1:$P$1,0))</f>
        <v>32229</v>
      </c>
      <c r="O60" s="44">
        <f>INDEX(AtencionPersonasSEnIC!$D$2:$P$41,MATCH(O$37,AtencionPersonasSEnIC!$R$2:$R$41,0),MATCH(ResumenAtencionMedica!$A60,AtencionPersonasSEnIC!$D$1:$P$1,0))</f>
        <v>1791989</v>
      </c>
      <c r="P60" s="44">
        <f>INDEX(AtencionPersonasSE!$D$2:$P$41,MATCH(P$37,AtencionPersonasSE!$R$2:$R$41,0),MATCH(ResumenAtencionMedica!$A60,AtencionPersonasSE!$D$1:$P$1,0))</f>
        <v>2279158</v>
      </c>
      <c r="Q60" s="44">
        <f>INDEX(AtencionPersonasSEIC!$D$2:$P$41,MATCH(Q$37,AtencionPersonasSEIC!$R$2:$R$41,0),MATCH(ResumenAtencionMedica!$A60,AtencionPersonasSEIC!$D$1:$P$1,0))</f>
        <v>272653</v>
      </c>
      <c r="R60" s="44">
        <f>INDEX(AtencionPersonasSEnIC!$D$2:$P$41,MATCH(R$37,AtencionPersonasSEnIC!$R$2:$R$41,0),MATCH(ResumenAtencionMedica!$A60,AtencionPersonasSEnIC!$D$1:$P$1,0))</f>
        <v>1986588</v>
      </c>
    </row>
    <row r="61" spans="1:18">
      <c r="A61" s="36" t="s">
        <v>5</v>
      </c>
      <c r="B61" s="50" t="s">
        <v>740</v>
      </c>
      <c r="C61" s="51"/>
      <c r="D61" s="43">
        <f>INDEX(AtencionPersonasSE!$D$2:$P$41,MATCH(D$37,AtencionPersonasSE!$R$2:$R$41,0),MATCH(ResumenAtencionMedica!$A61,AtencionPersonasSE!$D$1:$P$1,0))</f>
        <v>50771</v>
      </c>
      <c r="E61" s="44">
        <f>INDEX(AtencionPersonasSEIC!$D$2:$P$41,MATCH(E$37,AtencionPersonasSEIC!$R$2:$R$41,0),MATCH(ResumenAtencionMedica!$A61,AtencionPersonasSEIC!$D$1:$P$1,0))</f>
        <v>512</v>
      </c>
      <c r="F61" s="44">
        <f>INDEX(AtencionPersonasSEnIC!$D$2:$P$41,MATCH(F$37,AtencionPersonasSEnIC!$R$2:$R$41,0),MATCH(ResumenAtencionMedica!$A61,AtencionPersonasSEnIC!$D$1:$P$1,0))</f>
        <v>50259</v>
      </c>
      <c r="G61" s="43">
        <f>INDEX(AtencionPersonasSE!$D$2:$P$41,MATCH(G$37,AtencionPersonasSE!$R$2:$R$41,0),MATCH(ResumenAtencionMedica!$A61,AtencionPersonasSE!$D$1:$P$1,0))</f>
        <v>67899</v>
      </c>
      <c r="H61" s="44">
        <f>INDEX(AtencionPersonasSEIC!$D$2:$P$41,MATCH(H$37,AtencionPersonasSEIC!$R$2:$R$41,0),MATCH(ResumenAtencionMedica!$A61,AtencionPersonasSEIC!$D$1:$P$1,0))</f>
        <v>417</v>
      </c>
      <c r="I61" s="44">
        <f>INDEX(AtencionPersonasSEnIC!$D$2:$P$41,MATCH(I$37,AtencionPersonasSEnIC!$R$2:$R$41,0),MATCH(ResumenAtencionMedica!$A61,AtencionPersonasSEnIC!$D$1:$P$1,0))</f>
        <v>67482</v>
      </c>
      <c r="J61" s="43">
        <f>INDEX(AtencionPersonasSE!$D$2:$P$41,MATCH(J$37,AtencionPersonasSE!$R$2:$R$41,0),MATCH(ResumenAtencionMedica!$A61,AtencionPersonasSE!$D$1:$P$1,0))</f>
        <v>81907</v>
      </c>
      <c r="K61" s="44">
        <f>INDEX(AtencionPersonasSEIC!$D$2:$P$41,MATCH(K$37,AtencionPersonasSEIC!$R$2:$R$41,0),MATCH(ResumenAtencionMedica!$A61,AtencionPersonasSEIC!$D$1:$P$1,0))</f>
        <v>5792</v>
      </c>
      <c r="L61" s="44">
        <f>INDEX(AtencionPersonasSEnIC!$D$2:$P$41,MATCH(L$37,AtencionPersonasSEnIC!$R$2:$R$41,0),MATCH(ResumenAtencionMedica!$A61,AtencionPersonasSEnIC!$D$1:$P$1,0))</f>
        <v>76115</v>
      </c>
      <c r="M61" s="43">
        <f>INDEX(AtencionPersonasSE!$D$2:$P$41,MATCH(M$37,AtencionPersonasSE!$R$2:$R$41,0),MATCH(ResumenAtencionMedica!$A61,AtencionPersonasSE!$D$1:$P$1,0))</f>
        <v>93063</v>
      </c>
      <c r="N61" s="44">
        <f>INDEX(AtencionPersonasSEIC!$D$2:$P$41,MATCH(N$37,AtencionPersonasSEIC!$R$2:$R$41,0),MATCH(ResumenAtencionMedica!$A61,AtencionPersonasSEIC!$D$1:$P$1,0))</f>
        <v>6972</v>
      </c>
      <c r="O61" s="44">
        <f>INDEX(AtencionPersonasSEnIC!$D$2:$P$41,MATCH(O$37,AtencionPersonasSEnIC!$R$2:$R$41,0),MATCH(ResumenAtencionMedica!$A61,AtencionPersonasSEnIC!$D$1:$P$1,0))</f>
        <v>86091</v>
      </c>
      <c r="P61" s="44">
        <f>INDEX(AtencionPersonasSE!$D$2:$P$41,MATCH(P$37,AtencionPersonasSE!$R$2:$R$41,0),MATCH(ResumenAtencionMedica!$A61,AtencionPersonasSE!$D$1:$P$1,0))</f>
        <v>181686</v>
      </c>
      <c r="Q61" s="44">
        <f>INDEX(AtencionPersonasSEIC!$D$2:$P$41,MATCH(Q$37,AtencionPersonasSEIC!$R$2:$R$41,0),MATCH(ResumenAtencionMedica!$A61,AtencionPersonasSEIC!$D$1:$P$1,0))</f>
        <v>34284</v>
      </c>
      <c r="R61" s="44">
        <f>INDEX(AtencionPersonasSEnIC!$D$2:$P$41,MATCH(R$37,AtencionPersonasSEnIC!$R$2:$R$41,0),MATCH(ResumenAtencionMedica!$A61,AtencionPersonasSEnIC!$D$1:$P$1,0))</f>
        <v>142195</v>
      </c>
    </row>
    <row r="62" spans="1:18">
      <c r="A62" s="36" t="s">
        <v>6</v>
      </c>
      <c r="B62" s="50" t="s">
        <v>741</v>
      </c>
      <c r="C62" s="51"/>
      <c r="D62" s="43">
        <f>INDEX(AtencionPersonasSE!$D$2:$P$41,MATCH(D$37,AtencionPersonasSE!$R$2:$R$41,0),MATCH(ResumenAtencionMedica!$A62,AtencionPersonasSE!$D$1:$P$1,0))</f>
        <v>340097</v>
      </c>
      <c r="E62" s="44">
        <f>INDEX(AtencionPersonasSEIC!$D$2:$P$41,MATCH(E$37,AtencionPersonasSEIC!$R$2:$R$41,0),MATCH(ResumenAtencionMedica!$A62,AtencionPersonasSEIC!$D$1:$P$1,0))</f>
        <v>2575</v>
      </c>
      <c r="F62" s="44">
        <f>INDEX(AtencionPersonasSEnIC!$D$2:$P$41,MATCH(F$37,AtencionPersonasSEnIC!$R$2:$R$41,0),MATCH(ResumenAtencionMedica!$A62,AtencionPersonasSEnIC!$D$1:$P$1,0))</f>
        <v>337522</v>
      </c>
      <c r="G62" s="43">
        <f>INDEX(AtencionPersonasSE!$D$2:$P$41,MATCH(G$37,AtencionPersonasSE!$R$2:$R$41,0),MATCH(ResumenAtencionMedica!$A62,AtencionPersonasSE!$D$1:$P$1,0))</f>
        <v>396319</v>
      </c>
      <c r="H62" s="44">
        <f>INDEX(AtencionPersonasSEIC!$D$2:$P$41,MATCH(H$37,AtencionPersonasSEIC!$R$2:$R$41,0),MATCH(ResumenAtencionMedica!$A62,AtencionPersonasSEIC!$D$1:$P$1,0))</f>
        <v>3834</v>
      </c>
      <c r="I62" s="44">
        <f>INDEX(AtencionPersonasSEnIC!$D$2:$P$41,MATCH(I$37,AtencionPersonasSEnIC!$R$2:$R$41,0),MATCH(ResumenAtencionMedica!$A62,AtencionPersonasSEnIC!$D$1:$P$1,0))</f>
        <v>392485</v>
      </c>
      <c r="J62" s="43">
        <f>INDEX(AtencionPersonasSE!$D$2:$P$41,MATCH(J$37,AtencionPersonasSE!$R$2:$R$41,0),MATCH(ResumenAtencionMedica!$A62,AtencionPersonasSE!$D$1:$P$1,0))</f>
        <v>392551</v>
      </c>
      <c r="K62" s="44">
        <f>INDEX(AtencionPersonasSEIC!$D$2:$P$41,MATCH(K$37,AtencionPersonasSEIC!$R$2:$R$41,0),MATCH(ResumenAtencionMedica!$A62,AtencionPersonasSEIC!$D$1:$P$1,0))</f>
        <v>4846</v>
      </c>
      <c r="L62" s="44">
        <f>INDEX(AtencionPersonasSEnIC!$D$2:$P$41,MATCH(L$37,AtencionPersonasSEnIC!$R$2:$R$41,0),MATCH(ResumenAtencionMedica!$A62,AtencionPersonasSEnIC!$D$1:$P$1,0))</f>
        <v>387705</v>
      </c>
      <c r="M62" s="43">
        <f>INDEX(AtencionPersonasSE!$D$2:$P$41,MATCH(M$37,AtencionPersonasSE!$R$2:$R$41,0),MATCH(ResumenAtencionMedica!$A62,AtencionPersonasSE!$D$1:$P$1,0))</f>
        <v>414935</v>
      </c>
      <c r="N62" s="44">
        <f>INDEX(AtencionPersonasSEIC!$D$2:$P$41,MATCH(N$37,AtencionPersonasSEIC!$R$2:$R$41,0),MATCH(ResumenAtencionMedica!$A62,AtencionPersonasSEIC!$D$1:$P$1,0))</f>
        <v>5422</v>
      </c>
      <c r="O62" s="44">
        <f>INDEX(AtencionPersonasSEnIC!$D$2:$P$41,MATCH(O$37,AtencionPersonasSEnIC!$R$2:$R$41,0),MATCH(ResumenAtencionMedica!$A62,AtencionPersonasSEnIC!$D$1:$P$1,0))</f>
        <v>409513</v>
      </c>
      <c r="P62" s="44">
        <f>INDEX(AtencionPersonasSE!$D$2:$P$41,MATCH(P$37,AtencionPersonasSE!$R$2:$R$41,0),MATCH(ResumenAtencionMedica!$A62,AtencionPersonasSE!$D$1:$P$1,0))</f>
        <v>505699</v>
      </c>
      <c r="Q62" s="44">
        <f>INDEX(AtencionPersonasSEIC!$D$2:$P$41,MATCH(Q$37,AtencionPersonasSEIC!$R$2:$R$41,0),MATCH(ResumenAtencionMedica!$A62,AtencionPersonasSEIC!$D$1:$P$1,0))</f>
        <v>51918</v>
      </c>
      <c r="R62" s="44">
        <f>INDEX(AtencionPersonasSEnIC!$D$2:$P$41,MATCH(R$37,AtencionPersonasSEnIC!$R$2:$R$41,0),MATCH(ResumenAtencionMedica!$A62,AtencionPersonasSEnIC!$D$1:$P$1,0))</f>
        <v>455584</v>
      </c>
    </row>
    <row r="63" spans="1:18">
      <c r="A63" s="36" t="s">
        <v>7</v>
      </c>
      <c r="B63" s="50" t="s">
        <v>742</v>
      </c>
      <c r="C63" s="51"/>
      <c r="D63" s="43">
        <f>INDEX(AtencionPersonasSE!$D$2:$P$41,MATCH(D$37,AtencionPersonasSE!$R$2:$R$41,0),MATCH(ResumenAtencionMedica!$A63,AtencionPersonasSE!$D$1:$P$1,0))</f>
        <v>62307</v>
      </c>
      <c r="E63" s="44">
        <f>INDEX(AtencionPersonasSEIC!$D$2:$P$41,MATCH(E$37,AtencionPersonasSEIC!$R$2:$R$41,0),MATCH(ResumenAtencionMedica!$A63,AtencionPersonasSEIC!$D$1:$P$1,0))</f>
        <v>1304</v>
      </c>
      <c r="F63" s="44">
        <f>INDEX(AtencionPersonasSEnIC!$D$2:$P$41,MATCH(F$37,AtencionPersonasSEnIC!$R$2:$R$41,0),MATCH(ResumenAtencionMedica!$A63,AtencionPersonasSEnIC!$D$1:$P$1,0))</f>
        <v>61003</v>
      </c>
      <c r="G63" s="43">
        <f>INDEX(AtencionPersonasSE!$D$2:$P$41,MATCH(G$37,AtencionPersonasSE!$R$2:$R$41,0),MATCH(ResumenAtencionMedica!$A63,AtencionPersonasSE!$D$1:$P$1,0))</f>
        <v>70417</v>
      </c>
      <c r="H63" s="44">
        <f>INDEX(AtencionPersonasSEIC!$D$2:$P$41,MATCH(H$37,AtencionPersonasSEIC!$R$2:$R$41,0),MATCH(ResumenAtencionMedica!$A63,AtencionPersonasSEIC!$D$1:$P$1,0))</f>
        <v>0</v>
      </c>
      <c r="I63" s="44">
        <f>INDEX(AtencionPersonasSEnIC!$D$2:$P$41,MATCH(I$37,AtencionPersonasSEnIC!$R$2:$R$41,0),MATCH(ResumenAtencionMedica!$A63,AtencionPersonasSEnIC!$D$1:$P$1,0))</f>
        <v>70417</v>
      </c>
      <c r="J63" s="43">
        <f>INDEX(AtencionPersonasSE!$D$2:$P$41,MATCH(J$37,AtencionPersonasSE!$R$2:$R$41,0),MATCH(ResumenAtencionMedica!$A63,AtencionPersonasSE!$D$1:$P$1,0))</f>
        <v>78286</v>
      </c>
      <c r="K63" s="44">
        <f>INDEX(AtencionPersonasSEIC!$D$2:$P$41,MATCH(K$37,AtencionPersonasSEIC!$R$2:$R$41,0),MATCH(ResumenAtencionMedica!$A63,AtencionPersonasSEIC!$D$1:$P$1,0))</f>
        <v>0</v>
      </c>
      <c r="L63" s="44">
        <f>INDEX(AtencionPersonasSEnIC!$D$2:$P$41,MATCH(L$37,AtencionPersonasSEnIC!$R$2:$R$41,0),MATCH(ResumenAtencionMedica!$A63,AtencionPersonasSEnIC!$D$1:$P$1,0))</f>
        <v>78286</v>
      </c>
      <c r="M63" s="43">
        <f>INDEX(AtencionPersonasSE!$D$2:$P$41,MATCH(M$37,AtencionPersonasSE!$R$2:$R$41,0),MATCH(ResumenAtencionMedica!$A63,AtencionPersonasSE!$D$1:$P$1,0))</f>
        <v>106822</v>
      </c>
      <c r="N63" s="44">
        <f>INDEX(AtencionPersonasSEIC!$D$2:$P$41,MATCH(N$37,AtencionPersonasSEIC!$R$2:$R$41,0),MATCH(ResumenAtencionMedica!$A63,AtencionPersonasSEIC!$D$1:$P$1,0))</f>
        <v>3944</v>
      </c>
      <c r="O63" s="44">
        <f>INDEX(AtencionPersonasSEnIC!$D$2:$P$41,MATCH(O$37,AtencionPersonasSEnIC!$R$2:$R$41,0),MATCH(ResumenAtencionMedica!$A63,AtencionPersonasSEnIC!$D$1:$P$1,0))</f>
        <v>102878</v>
      </c>
      <c r="P63" s="44">
        <f>INDEX(AtencionPersonasSE!$D$2:$P$41,MATCH(P$37,AtencionPersonasSE!$R$2:$R$41,0),MATCH(ResumenAtencionMedica!$A63,AtencionPersonasSE!$D$1:$P$1,0))</f>
        <v>124475</v>
      </c>
      <c r="Q63" s="44">
        <f>INDEX(AtencionPersonasSEIC!$D$2:$P$41,MATCH(Q$37,AtencionPersonasSEIC!$R$2:$R$41,0),MATCH(ResumenAtencionMedica!$A63,AtencionPersonasSEIC!$D$1:$P$1,0))</f>
        <v>17007</v>
      </c>
      <c r="R63" s="44">
        <f>INDEX(AtencionPersonasSEnIC!$D$2:$P$41,MATCH(R$37,AtencionPersonasSEnIC!$R$2:$R$41,0),MATCH(ResumenAtencionMedica!$A63,AtencionPersonasSEnIC!$D$1:$P$1,0))</f>
        <v>110255</v>
      </c>
    </row>
    <row r="64" spans="1:18">
      <c r="A64" s="36" t="s">
        <v>8</v>
      </c>
      <c r="B64" s="50" t="s">
        <v>745</v>
      </c>
      <c r="C64" s="51"/>
      <c r="D64" s="43">
        <f>INDEX(AtencionPersonasSE!$D$2:$P$41,MATCH(D$37,AtencionPersonasSE!$R$2:$R$41,0),MATCH(ResumenAtencionMedica!$A64,AtencionPersonasSE!$D$1:$P$1,0))</f>
        <v>59287</v>
      </c>
      <c r="E64" s="44">
        <f>INDEX(AtencionPersonasSEIC!$D$2:$P$41,MATCH(E$37,AtencionPersonasSEIC!$R$2:$R$41,0),MATCH(ResumenAtencionMedica!$A64,AtencionPersonasSEIC!$D$1:$P$1,0))</f>
        <v>741</v>
      </c>
      <c r="F64" s="44">
        <f>INDEX(AtencionPersonasSEnIC!$D$2:$P$41,MATCH(F$37,AtencionPersonasSEnIC!$R$2:$R$41,0),MATCH(ResumenAtencionMedica!$A64,AtencionPersonasSEnIC!$D$1:$P$1,0))</f>
        <v>58546</v>
      </c>
      <c r="G64" s="43">
        <f>INDEX(AtencionPersonasSE!$D$2:$P$41,MATCH(G$37,AtencionPersonasSE!$R$2:$R$41,0),MATCH(ResumenAtencionMedica!$A64,AtencionPersonasSE!$D$1:$P$1,0))</f>
        <v>78118</v>
      </c>
      <c r="H64" s="44">
        <f>INDEX(AtencionPersonasSEIC!$D$2:$P$41,MATCH(H$37,AtencionPersonasSEIC!$R$2:$R$41,0),MATCH(ResumenAtencionMedica!$A64,AtencionPersonasSEIC!$D$1:$P$1,0))</f>
        <v>4230</v>
      </c>
      <c r="I64" s="44">
        <f>INDEX(AtencionPersonasSEnIC!$D$2:$P$41,MATCH(I$37,AtencionPersonasSEnIC!$R$2:$R$41,0),MATCH(ResumenAtencionMedica!$A64,AtencionPersonasSEnIC!$D$1:$P$1,0))</f>
        <v>73888</v>
      </c>
      <c r="J64" s="43">
        <f>INDEX(AtencionPersonasSE!$D$2:$P$41,MATCH(J$37,AtencionPersonasSE!$R$2:$R$41,0),MATCH(ResumenAtencionMedica!$A64,AtencionPersonasSE!$D$1:$P$1,0))</f>
        <v>62207</v>
      </c>
      <c r="K64" s="44">
        <f>INDEX(AtencionPersonasSEIC!$D$2:$P$41,MATCH(K$37,AtencionPersonasSEIC!$R$2:$R$41,0),MATCH(ResumenAtencionMedica!$A64,AtencionPersonasSEIC!$D$1:$P$1,0))</f>
        <v>1670</v>
      </c>
      <c r="L64" s="44">
        <f>INDEX(AtencionPersonasSEnIC!$D$2:$P$41,MATCH(L$37,AtencionPersonasSEnIC!$R$2:$R$41,0),MATCH(ResumenAtencionMedica!$A64,AtencionPersonasSEnIC!$D$1:$P$1,0))</f>
        <v>60537</v>
      </c>
      <c r="M64" s="43">
        <f>INDEX(AtencionPersonasSE!$D$2:$P$41,MATCH(M$37,AtencionPersonasSE!$R$2:$R$41,0),MATCH(ResumenAtencionMedica!$A64,AtencionPersonasSE!$D$1:$P$1,0))</f>
        <v>105636</v>
      </c>
      <c r="N64" s="44">
        <f>INDEX(AtencionPersonasSEIC!$D$2:$P$41,MATCH(N$37,AtencionPersonasSEIC!$R$2:$R$41,0),MATCH(ResumenAtencionMedica!$A64,AtencionPersonasSEIC!$D$1:$P$1,0))</f>
        <v>6113</v>
      </c>
      <c r="O64" s="44">
        <f>INDEX(AtencionPersonasSEnIC!$D$2:$P$41,MATCH(O$37,AtencionPersonasSEnIC!$R$2:$R$41,0),MATCH(ResumenAtencionMedica!$A64,AtencionPersonasSEnIC!$D$1:$P$1,0))</f>
        <v>99523</v>
      </c>
      <c r="P64" s="44">
        <f>INDEX(AtencionPersonasSE!$D$2:$P$41,MATCH(P$37,AtencionPersonasSE!$R$2:$R$41,0),MATCH(ResumenAtencionMedica!$A64,AtencionPersonasSE!$D$1:$P$1,0))</f>
        <v>108575</v>
      </c>
      <c r="Q64" s="44">
        <f>INDEX(AtencionPersonasSEIC!$D$2:$P$41,MATCH(Q$37,AtencionPersonasSEIC!$R$2:$R$41,0),MATCH(ResumenAtencionMedica!$A64,AtencionPersonasSEIC!$D$1:$P$1,0))</f>
        <v>18935</v>
      </c>
      <c r="R64" s="44">
        <f>INDEX(AtencionPersonasSEnIC!$D$2:$P$41,MATCH(R$37,AtencionPersonasSEnIC!$R$2:$R$41,0),MATCH(ResumenAtencionMedica!$A64,AtencionPersonasSEnIC!$D$1:$P$1,0))</f>
        <v>98043</v>
      </c>
    </row>
    <row r="65" spans="1:18">
      <c r="A65" s="36" t="s">
        <v>9</v>
      </c>
      <c r="B65" s="50" t="s">
        <v>743</v>
      </c>
      <c r="C65" s="51"/>
      <c r="D65" s="43">
        <f>INDEX(AtencionPersonasSE!$D$2:$P$41,MATCH(D$37,AtencionPersonasSE!$R$2:$R$41,0),MATCH(ResumenAtencionMedica!$A65,AtencionPersonasSE!$D$1:$P$1,0))</f>
        <v>1566395</v>
      </c>
      <c r="E65" s="44">
        <f>INDEX(AtencionPersonasSEIC!$D$2:$P$41,MATCH(E$37,AtencionPersonasSEIC!$R$2:$R$41,0),MATCH(ResumenAtencionMedica!$A65,AtencionPersonasSEIC!$D$1:$P$1,0))</f>
        <v>269886</v>
      </c>
      <c r="F65" s="44">
        <f>INDEX(AtencionPersonasSEnIC!$D$2:$P$41,MATCH(F$37,AtencionPersonasSEnIC!$R$2:$R$41,0),MATCH(ResumenAtencionMedica!$A65,AtencionPersonasSEnIC!$D$1:$P$1,0))</f>
        <v>1296509</v>
      </c>
      <c r="G65" s="43">
        <f>INDEX(AtencionPersonasSE!$D$2:$P$41,MATCH(G$37,AtencionPersonasSE!$R$2:$R$41,0),MATCH(ResumenAtencionMedica!$A65,AtencionPersonasSE!$D$1:$P$1,0))</f>
        <v>1696665</v>
      </c>
      <c r="H65" s="44">
        <f>INDEX(AtencionPersonasSEIC!$D$2:$P$41,MATCH(H$37,AtencionPersonasSEIC!$R$2:$R$41,0),MATCH(ResumenAtencionMedica!$A65,AtencionPersonasSEIC!$D$1:$P$1,0))</f>
        <v>282216</v>
      </c>
      <c r="I65" s="44">
        <f>INDEX(AtencionPersonasSEnIC!$D$2:$P$41,MATCH(I$37,AtencionPersonasSEnIC!$R$2:$R$41,0),MATCH(ResumenAtencionMedica!$A65,AtencionPersonasSEnIC!$D$1:$P$1,0))</f>
        <v>1414449</v>
      </c>
      <c r="J65" s="43">
        <f>INDEX(AtencionPersonasSE!$D$2:$P$41,MATCH(J$37,AtencionPersonasSE!$R$2:$R$41,0),MATCH(ResumenAtencionMedica!$A65,AtencionPersonasSE!$D$1:$P$1,0))</f>
        <v>2591094</v>
      </c>
      <c r="K65" s="44">
        <f>INDEX(AtencionPersonasSEIC!$D$2:$P$41,MATCH(K$37,AtencionPersonasSEIC!$R$2:$R$41,0),MATCH(ResumenAtencionMedica!$A65,AtencionPersonasSEIC!$D$1:$P$1,0))</f>
        <v>648028</v>
      </c>
      <c r="L65" s="44">
        <f>INDEX(AtencionPersonasSEnIC!$D$2:$P$41,MATCH(L$37,AtencionPersonasSEnIC!$R$2:$R$41,0),MATCH(ResumenAtencionMedica!$A65,AtencionPersonasSEnIC!$D$1:$P$1,0))</f>
        <v>1943066</v>
      </c>
      <c r="M65" s="43">
        <f>INDEX(AtencionPersonasSE!$D$2:$P$41,MATCH(M$37,AtencionPersonasSE!$R$2:$R$41,0),MATCH(ResumenAtencionMedica!$A65,AtencionPersonasSE!$D$1:$P$1,0))</f>
        <v>2933839</v>
      </c>
      <c r="N65" s="44">
        <f>INDEX(AtencionPersonasSEIC!$D$2:$P$41,MATCH(N$37,AtencionPersonasSEIC!$R$2:$R$41,0),MATCH(ResumenAtencionMedica!$A65,AtencionPersonasSEIC!$D$1:$P$1,0))</f>
        <v>1134553</v>
      </c>
      <c r="O65" s="44">
        <f>INDEX(AtencionPersonasSEnIC!$D$2:$P$41,MATCH(O$37,AtencionPersonasSEnIC!$R$2:$R$41,0),MATCH(ResumenAtencionMedica!$A65,AtencionPersonasSEnIC!$D$1:$P$1,0))</f>
        <v>1799286</v>
      </c>
      <c r="P65" s="44">
        <f>INDEX(AtencionPersonasSE!$D$2:$P$41,MATCH(P$37,AtencionPersonasSE!$R$2:$R$41,0),MATCH(ResumenAtencionMedica!$A65,AtencionPersonasSE!$D$1:$P$1,0))</f>
        <v>2934505</v>
      </c>
      <c r="Q65" s="44">
        <f>INDEX(AtencionPersonasSEIC!$D$2:$P$41,MATCH(Q$37,AtencionPersonasSEIC!$R$2:$R$41,0),MATCH(ResumenAtencionMedica!$A65,AtencionPersonasSEIC!$D$1:$P$1,0))</f>
        <v>1134500</v>
      </c>
      <c r="R65" s="44">
        <f>INDEX(AtencionPersonasSEnIC!$D$2:$P$41,MATCH(R$37,AtencionPersonasSEnIC!$R$2:$R$41,0),MATCH(ResumenAtencionMedica!$A65,AtencionPersonasSEnIC!$D$1:$P$1,0))</f>
        <v>1796385</v>
      </c>
    </row>
    <row r="66" spans="1:18">
      <c r="A66" s="36" t="s">
        <v>10</v>
      </c>
      <c r="B66" s="50" t="s">
        <v>744</v>
      </c>
      <c r="C66" s="51"/>
      <c r="D66" s="43">
        <f>INDEX(AtencionPersonasSE!$D$2:$P$41,MATCH(D$37,AtencionPersonasSE!$R$2:$R$41,0),MATCH(ResumenAtencionMedica!$A66,AtencionPersonasSE!$D$1:$P$1,0))</f>
        <v>323991</v>
      </c>
      <c r="E66" s="44">
        <f>INDEX(AtencionPersonasSEIC!$D$2:$P$41,MATCH(E$37,AtencionPersonasSEIC!$R$2:$R$41,0),MATCH(ResumenAtencionMedica!$A66,AtencionPersonasSEIC!$D$1:$P$1,0))</f>
        <v>62158</v>
      </c>
      <c r="F66" s="44">
        <f>INDEX(AtencionPersonasSEnIC!$D$2:$P$41,MATCH(F$37,AtencionPersonasSEnIC!$R$2:$R$41,0),MATCH(ResumenAtencionMedica!$A66,AtencionPersonasSEnIC!$D$1:$P$1,0))</f>
        <v>261833</v>
      </c>
      <c r="G66" s="43">
        <f>INDEX(AtencionPersonasSE!$D$2:$P$41,MATCH(G$37,AtencionPersonasSE!$R$2:$R$41,0),MATCH(ResumenAtencionMedica!$A66,AtencionPersonasSE!$D$1:$P$1,0))</f>
        <v>410885</v>
      </c>
      <c r="H66" s="44">
        <f>INDEX(AtencionPersonasSEIC!$D$2:$P$41,MATCH(H$37,AtencionPersonasSEIC!$R$2:$R$41,0),MATCH(ResumenAtencionMedica!$A66,AtencionPersonasSEIC!$D$1:$P$1,0))</f>
        <v>92010</v>
      </c>
      <c r="I66" s="44">
        <f>INDEX(AtencionPersonasSEnIC!$D$2:$P$41,MATCH(I$37,AtencionPersonasSEnIC!$R$2:$R$41,0),MATCH(ResumenAtencionMedica!$A66,AtencionPersonasSEnIC!$D$1:$P$1,0))</f>
        <v>318875</v>
      </c>
      <c r="J66" s="43">
        <f>INDEX(AtencionPersonasSE!$D$2:$P$41,MATCH(J$37,AtencionPersonasSE!$R$2:$R$41,0),MATCH(ResumenAtencionMedica!$A66,AtencionPersonasSE!$D$1:$P$1,0))</f>
        <v>709473</v>
      </c>
      <c r="K66" s="44">
        <f>INDEX(AtencionPersonasSEIC!$D$2:$P$41,MATCH(K$37,AtencionPersonasSEIC!$R$2:$R$41,0),MATCH(ResumenAtencionMedica!$A66,AtencionPersonasSEIC!$D$1:$P$1,0))</f>
        <v>195609</v>
      </c>
      <c r="L66" s="44">
        <f>INDEX(AtencionPersonasSEnIC!$D$2:$P$41,MATCH(L$37,AtencionPersonasSEnIC!$R$2:$R$41,0),MATCH(ResumenAtencionMedica!$A66,AtencionPersonasSEnIC!$D$1:$P$1,0))</f>
        <v>513864</v>
      </c>
      <c r="M66" s="43">
        <f>INDEX(AtencionPersonasSE!$D$2:$P$41,MATCH(M$37,AtencionPersonasSE!$R$2:$R$41,0),MATCH(ResumenAtencionMedica!$A66,AtencionPersonasSE!$D$1:$P$1,0))</f>
        <v>865232</v>
      </c>
      <c r="N66" s="44">
        <f>INDEX(AtencionPersonasSEIC!$D$2:$P$41,MATCH(N$37,AtencionPersonasSEIC!$R$2:$R$41,0),MATCH(ResumenAtencionMedica!$A66,AtencionPersonasSEIC!$D$1:$P$1,0))</f>
        <v>365999</v>
      </c>
      <c r="O66" s="44">
        <f>INDEX(AtencionPersonasSEnIC!$D$2:$P$41,MATCH(O$37,AtencionPersonasSEnIC!$R$2:$R$41,0),MATCH(ResumenAtencionMedica!$A66,AtencionPersonasSEnIC!$D$1:$P$1,0))</f>
        <v>499233</v>
      </c>
      <c r="P66" s="44">
        <f>INDEX(AtencionPersonasSE!$D$2:$P$41,MATCH(P$37,AtencionPersonasSE!$R$2:$R$41,0),MATCH(ResumenAtencionMedica!$A66,AtencionPersonasSE!$D$1:$P$1,0))</f>
        <v>857055</v>
      </c>
      <c r="Q66" s="44">
        <f>INDEX(AtencionPersonasSEIC!$D$2:$P$41,MATCH(Q$37,AtencionPersonasSEIC!$R$2:$R$41,0),MATCH(ResumenAtencionMedica!$A66,AtencionPersonasSEIC!$D$1:$P$1,0))</f>
        <v>367770</v>
      </c>
      <c r="R66" s="44">
        <f>INDEX(AtencionPersonasSEnIC!$D$2:$P$41,MATCH(R$37,AtencionPersonasSEnIC!$R$2:$R$41,0),MATCH(ResumenAtencionMedica!$A66,AtencionPersonasSEnIC!$D$1:$P$1,0))</f>
        <v>504314</v>
      </c>
    </row>
    <row r="67" spans="1:18">
      <c r="A67" s="36" t="s">
        <v>11</v>
      </c>
      <c r="B67" s="50" t="s">
        <v>747</v>
      </c>
      <c r="C67" s="51"/>
      <c r="D67" s="43">
        <f>INDEX(AtencionPersonasSE!$D$2:$P$41,MATCH(D$37,AtencionPersonasSE!$R$2:$R$41,0),MATCH(ResumenAtencionMedica!$A67,AtencionPersonasSE!$D$1:$P$1,0))</f>
        <v>33710</v>
      </c>
      <c r="E67" s="44">
        <f>INDEX(AtencionPersonasSEIC!$D$2:$P$41,MATCH(E$37,AtencionPersonasSEIC!$R$2:$R$41,0),MATCH(ResumenAtencionMedica!$A67,AtencionPersonasSEIC!$D$1:$P$1,0))</f>
        <v>2956</v>
      </c>
      <c r="F67" s="44">
        <f>INDEX(AtencionPersonasSEnIC!$D$2:$P$41,MATCH(F$37,AtencionPersonasSEnIC!$R$2:$R$41,0),MATCH(ResumenAtencionMedica!$A67,AtencionPersonasSEnIC!$D$1:$P$1,0))</f>
        <v>30754</v>
      </c>
      <c r="G67" s="43">
        <f>INDEX(AtencionPersonasSE!$D$2:$P$41,MATCH(G$37,AtencionPersonasSE!$R$2:$R$41,0),MATCH(ResumenAtencionMedica!$A67,AtencionPersonasSE!$D$1:$P$1,0))</f>
        <v>53410</v>
      </c>
      <c r="H67" s="44">
        <f>INDEX(AtencionPersonasSEIC!$D$2:$P$41,MATCH(H$37,AtencionPersonasSEIC!$R$2:$R$41,0),MATCH(ResumenAtencionMedica!$A67,AtencionPersonasSEIC!$D$1:$P$1,0))</f>
        <v>8188</v>
      </c>
      <c r="I67" s="44">
        <f>INDEX(AtencionPersonasSEnIC!$D$2:$P$41,MATCH(I$37,AtencionPersonasSEnIC!$R$2:$R$41,0),MATCH(ResumenAtencionMedica!$A67,AtencionPersonasSEnIC!$D$1:$P$1,0))</f>
        <v>45222</v>
      </c>
      <c r="J67" s="43">
        <f>INDEX(AtencionPersonasSE!$D$2:$P$41,MATCH(J$37,AtencionPersonasSE!$R$2:$R$41,0),MATCH(ResumenAtencionMedica!$A67,AtencionPersonasSE!$D$1:$P$1,0))</f>
        <v>64850</v>
      </c>
      <c r="K67" s="44">
        <f>INDEX(AtencionPersonasSEIC!$D$2:$P$41,MATCH(K$37,AtencionPersonasSEIC!$R$2:$R$41,0),MATCH(ResumenAtencionMedica!$A67,AtencionPersonasSEIC!$D$1:$P$1,0))</f>
        <v>22204</v>
      </c>
      <c r="L67" s="44">
        <f>INDEX(AtencionPersonasSEnIC!$D$2:$P$41,MATCH(L$37,AtencionPersonasSEnIC!$R$2:$R$41,0),MATCH(ResumenAtencionMedica!$A67,AtencionPersonasSEnIC!$D$1:$P$1,0))</f>
        <v>42646</v>
      </c>
      <c r="M67" s="43">
        <f>INDEX(AtencionPersonasSE!$D$2:$P$41,MATCH(M$37,AtencionPersonasSE!$R$2:$R$41,0),MATCH(ResumenAtencionMedica!$A67,AtencionPersonasSE!$D$1:$P$1,0))</f>
        <v>61066</v>
      </c>
      <c r="N67" s="44">
        <f>INDEX(AtencionPersonasSEIC!$D$2:$P$41,MATCH(N$37,AtencionPersonasSEIC!$R$2:$R$41,0),MATCH(ResumenAtencionMedica!$A67,AtencionPersonasSEIC!$D$1:$P$1,0))</f>
        <v>31580</v>
      </c>
      <c r="O67" s="44">
        <f>INDEX(AtencionPersonasSEnIC!$D$2:$P$41,MATCH(O$37,AtencionPersonasSEnIC!$R$2:$R$41,0),MATCH(ResumenAtencionMedica!$A67,AtencionPersonasSEnIC!$D$1:$P$1,0))</f>
        <v>29486</v>
      </c>
      <c r="P67" s="44">
        <f>INDEX(AtencionPersonasSE!$D$2:$P$41,MATCH(P$37,AtencionPersonasSE!$R$2:$R$41,0),MATCH(ResumenAtencionMedica!$A67,AtencionPersonasSE!$D$1:$P$1,0))</f>
        <v>37725</v>
      </c>
      <c r="Q67" s="44">
        <f>INDEX(AtencionPersonasSEIC!$D$2:$P$41,MATCH(Q$37,AtencionPersonasSEIC!$R$2:$R$41,0),MATCH(ResumenAtencionMedica!$A67,AtencionPersonasSEIC!$D$1:$P$1,0))</f>
        <v>22817</v>
      </c>
      <c r="R67" s="44">
        <f>INDEX(AtencionPersonasSEnIC!$D$2:$P$41,MATCH(R$37,AtencionPersonasSEnIC!$R$2:$R$41,0),MATCH(ResumenAtencionMedica!$A67,AtencionPersonasSEnIC!$D$1:$P$1,0))</f>
        <v>12953</v>
      </c>
    </row>
    <row r="68" spans="1:18">
      <c r="A68" s="36" t="s">
        <v>12</v>
      </c>
      <c r="B68" s="50" t="s">
        <v>746</v>
      </c>
      <c r="C68" s="51"/>
      <c r="D68" s="43">
        <f>INDEX(AtencionPersonasSE!$D$2:$P$41,MATCH(D$37,AtencionPersonasSE!$R$2:$R$41,0),MATCH(ResumenAtencionMedica!$A68,AtencionPersonasSE!$D$1:$P$1,0))</f>
        <v>80541</v>
      </c>
      <c r="E68" s="44">
        <f>INDEX(AtencionPersonasSEIC!$D$2:$P$41,MATCH(E$37,AtencionPersonasSEIC!$R$2:$R$41,0),MATCH(ResumenAtencionMedica!$A68,AtencionPersonasSEIC!$D$1:$P$1,0))</f>
        <v>14856</v>
      </c>
      <c r="F68" s="44">
        <f>INDEX(AtencionPersonasSEnIC!$D$2:$P$41,MATCH(F$37,AtencionPersonasSEnIC!$R$2:$R$41,0),MATCH(ResumenAtencionMedica!$A68,AtencionPersonasSEnIC!$D$1:$P$1,0))</f>
        <v>65685</v>
      </c>
      <c r="G68" s="43">
        <f>INDEX(AtencionPersonasSE!$D$2:$P$41,MATCH(G$37,AtencionPersonasSE!$R$2:$R$41,0),MATCH(ResumenAtencionMedica!$A68,AtencionPersonasSE!$D$1:$P$1,0))</f>
        <v>74096</v>
      </c>
      <c r="H68" s="44">
        <f>INDEX(AtencionPersonasSEIC!$D$2:$P$41,MATCH(H$37,AtencionPersonasSEIC!$R$2:$R$41,0),MATCH(ResumenAtencionMedica!$A68,AtencionPersonasSEIC!$D$1:$P$1,0))</f>
        <v>11521</v>
      </c>
      <c r="I68" s="44">
        <f>INDEX(AtencionPersonasSEnIC!$D$2:$P$41,MATCH(I$37,AtencionPersonasSEnIC!$R$2:$R$41,0),MATCH(ResumenAtencionMedica!$A68,AtencionPersonasSEnIC!$D$1:$P$1,0))</f>
        <v>62575</v>
      </c>
      <c r="J68" s="43">
        <f>INDEX(AtencionPersonasSE!$D$2:$P$41,MATCH(J$37,AtencionPersonasSE!$R$2:$R$41,0),MATCH(ResumenAtencionMedica!$A68,AtencionPersonasSE!$D$1:$P$1,0))</f>
        <v>98862</v>
      </c>
      <c r="K68" s="44">
        <f>INDEX(AtencionPersonasSEIC!$D$2:$P$41,MATCH(K$37,AtencionPersonasSEIC!$R$2:$R$41,0),MATCH(ResumenAtencionMedica!$A68,AtencionPersonasSEIC!$D$1:$P$1,0))</f>
        <v>23358</v>
      </c>
      <c r="L68" s="44">
        <f>INDEX(AtencionPersonasSEnIC!$D$2:$P$41,MATCH(L$37,AtencionPersonasSEnIC!$R$2:$R$41,0),MATCH(ResumenAtencionMedica!$A68,AtencionPersonasSEnIC!$D$1:$P$1,0))</f>
        <v>75504</v>
      </c>
      <c r="M68" s="43">
        <f>INDEX(AtencionPersonasSE!$D$2:$P$41,MATCH(M$37,AtencionPersonasSE!$R$2:$R$41,0),MATCH(ResumenAtencionMedica!$A68,AtencionPersonasSE!$D$1:$P$1,0))</f>
        <v>122299</v>
      </c>
      <c r="N68" s="44">
        <f>INDEX(AtencionPersonasSEIC!$D$2:$P$41,MATCH(N$37,AtencionPersonasSEIC!$R$2:$R$41,0),MATCH(ResumenAtencionMedica!$A68,AtencionPersonasSEIC!$D$1:$P$1,0))</f>
        <v>33867</v>
      </c>
      <c r="O68" s="44">
        <f>INDEX(AtencionPersonasSEnIC!$D$2:$P$41,MATCH(O$37,AtencionPersonasSEnIC!$R$2:$R$41,0),MATCH(ResumenAtencionMedica!$A68,AtencionPersonasSEnIC!$D$1:$P$1,0))</f>
        <v>88432</v>
      </c>
      <c r="P68" s="44">
        <f>INDEX(AtencionPersonasSE!$D$2:$P$41,MATCH(P$37,AtencionPersonasSE!$R$2:$R$41,0),MATCH(ResumenAtencionMedica!$A68,AtencionPersonasSE!$D$1:$P$1,0))</f>
        <v>100785</v>
      </c>
      <c r="Q68" s="44">
        <f>INDEX(AtencionPersonasSEIC!$D$2:$P$41,MATCH(Q$37,AtencionPersonasSEIC!$R$2:$R$41,0),MATCH(ResumenAtencionMedica!$A68,AtencionPersonasSEIC!$D$1:$P$1,0))</f>
        <v>27043</v>
      </c>
      <c r="R68" s="44">
        <f>INDEX(AtencionPersonasSEnIC!$D$2:$P$41,MATCH(R$37,AtencionPersonasSEnIC!$R$2:$R$41,0),MATCH(ResumenAtencionMedica!$A68,AtencionPersonasSEnIC!$D$1:$P$1,0))</f>
        <v>76040</v>
      </c>
    </row>
    <row r="69" spans="1:18">
      <c r="A69" s="36" t="s">
        <v>13</v>
      </c>
      <c r="B69" s="50" t="s">
        <v>748</v>
      </c>
      <c r="C69" s="51"/>
      <c r="D69" s="43">
        <f>INDEX(AtencionPersonasSE!$D$2:$P$41,MATCH(D$37,AtencionPersonasSE!$R$2:$R$41,0),MATCH(ResumenAtencionMedica!$A69,AtencionPersonasSE!$D$1:$P$1,0))</f>
        <v>0</v>
      </c>
      <c r="E69" s="44">
        <f>INDEX(AtencionPersonasSEIC!$D$2:$P$41,MATCH(E$37,AtencionPersonasSEIC!$R$2:$R$41,0),MATCH(ResumenAtencionMedica!$A69,AtencionPersonasSEIC!$D$1:$P$1,0))</f>
        <v>0</v>
      </c>
      <c r="F69" s="44">
        <f>INDEX(AtencionPersonasSEnIC!$D$2:$P$41,MATCH(F$37,AtencionPersonasSEnIC!$R$2:$R$41,0),MATCH(ResumenAtencionMedica!$A69,AtencionPersonasSEnIC!$D$1:$P$1,0))</f>
        <v>0</v>
      </c>
      <c r="G69" s="43">
        <f>INDEX(AtencionPersonasSE!$D$2:$P$41,MATCH(G$37,AtencionPersonasSE!$R$2:$R$41,0),MATCH(ResumenAtencionMedica!$A69,AtencionPersonasSE!$D$1:$P$1,0))</f>
        <v>0</v>
      </c>
      <c r="H69" s="44">
        <f>INDEX(AtencionPersonasSEIC!$D$2:$P$41,MATCH(H$37,AtencionPersonasSEIC!$R$2:$R$41,0),MATCH(ResumenAtencionMedica!$A69,AtencionPersonasSEIC!$D$1:$P$1,0))</f>
        <v>0</v>
      </c>
      <c r="I69" s="44">
        <f>INDEX(AtencionPersonasSEnIC!$D$2:$P$41,MATCH(I$37,AtencionPersonasSEnIC!$R$2:$R$41,0),MATCH(ResumenAtencionMedica!$A69,AtencionPersonasSEnIC!$D$1:$P$1,0))</f>
        <v>0</v>
      </c>
      <c r="J69" s="43">
        <f>INDEX(AtencionPersonasSE!$D$2:$P$41,MATCH(J$37,AtencionPersonasSE!$R$2:$R$41,0),MATCH(ResumenAtencionMedica!$A69,AtencionPersonasSE!$D$1:$P$1,0))</f>
        <v>27598</v>
      </c>
      <c r="K69" s="44">
        <f>INDEX(AtencionPersonasSEIC!$D$2:$P$41,MATCH(K$37,AtencionPersonasSEIC!$R$2:$R$41,0),MATCH(ResumenAtencionMedica!$A69,AtencionPersonasSEIC!$D$1:$P$1,0))</f>
        <v>1851</v>
      </c>
      <c r="L69" s="44">
        <f>INDEX(AtencionPersonasSEnIC!$D$2:$P$41,MATCH(L$37,AtencionPersonasSEnIC!$R$2:$R$41,0),MATCH(ResumenAtencionMedica!$A69,AtencionPersonasSEnIC!$D$1:$P$1,0))</f>
        <v>25747</v>
      </c>
      <c r="M69" s="43">
        <f>INDEX(AtencionPersonasSE!$D$2:$P$41,MATCH(M$37,AtencionPersonasSE!$R$2:$R$41,0),MATCH(ResumenAtencionMedica!$A69,AtencionPersonasSE!$D$1:$P$1,0))</f>
        <v>36839</v>
      </c>
      <c r="N69" s="44">
        <f>INDEX(AtencionPersonasSEIC!$D$2:$P$41,MATCH(N$37,AtencionPersonasSEIC!$R$2:$R$41,0),MATCH(ResumenAtencionMedica!$A69,AtencionPersonasSEIC!$D$1:$P$1,0))</f>
        <v>1428</v>
      </c>
      <c r="O69" s="44">
        <f>INDEX(AtencionPersonasSEnIC!$D$2:$P$41,MATCH(O$37,AtencionPersonasSEnIC!$R$2:$R$41,0),MATCH(ResumenAtencionMedica!$A69,AtencionPersonasSEnIC!$D$1:$P$1,0))</f>
        <v>35411</v>
      </c>
      <c r="P69" s="44">
        <f>INDEX(AtencionPersonasSE!$D$2:$P$41,MATCH(P$37,AtencionPersonasSE!$R$2:$R$41,0),MATCH(ResumenAtencionMedica!$A69,AtencionPersonasSE!$D$1:$P$1,0))</f>
        <v>0</v>
      </c>
      <c r="Q69" s="44">
        <f>INDEX(AtencionPersonasSEIC!$D$2:$P$41,MATCH(Q$37,AtencionPersonasSEIC!$R$2:$R$41,0),MATCH(ResumenAtencionMedica!$A69,AtencionPersonasSEIC!$D$1:$P$1,0))</f>
        <v>0</v>
      </c>
      <c r="R69" s="44">
        <f>INDEX(AtencionPersonasSEnIC!$D$2:$P$41,MATCH(R$37,AtencionPersonasSEnIC!$R$2:$R$41,0),MATCH(ResumenAtencionMedica!$A69,AtencionPersonasSEnIC!$D$1:$P$1,0))</f>
        <v>0</v>
      </c>
    </row>
    <row r="70" spans="1:18">
      <c r="B70" s="45" t="s">
        <v>749</v>
      </c>
    </row>
  </sheetData>
  <mergeCells count="79">
    <mergeCell ref="B67:C67"/>
    <mergeCell ref="B68:C68"/>
    <mergeCell ref="B69:C69"/>
    <mergeCell ref="D38:R38"/>
    <mergeCell ref="A37:B37"/>
    <mergeCell ref="A38:B38"/>
    <mergeCell ref="B61:C61"/>
    <mergeCell ref="B62:C62"/>
    <mergeCell ref="B63:C63"/>
    <mergeCell ref="B64:C64"/>
    <mergeCell ref="B65:C65"/>
    <mergeCell ref="B66:C66"/>
    <mergeCell ref="M55:O55"/>
    <mergeCell ref="P55:R55"/>
    <mergeCell ref="B57:C57"/>
    <mergeCell ref="B58:C58"/>
    <mergeCell ref="B59:C59"/>
    <mergeCell ref="B60:C60"/>
    <mergeCell ref="B52:C52"/>
    <mergeCell ref="B53:C53"/>
    <mergeCell ref="B55:C56"/>
    <mergeCell ref="D55:F55"/>
    <mergeCell ref="G55:I55"/>
    <mergeCell ref="J55:L55"/>
    <mergeCell ref="B46:C46"/>
    <mergeCell ref="B47:C47"/>
    <mergeCell ref="B48:C48"/>
    <mergeCell ref="B49:C49"/>
    <mergeCell ref="B50:C50"/>
    <mergeCell ref="B51:C51"/>
    <mergeCell ref="P39:R39"/>
    <mergeCell ref="B41:C41"/>
    <mergeCell ref="B42:C42"/>
    <mergeCell ref="B43:C43"/>
    <mergeCell ref="B44:C44"/>
    <mergeCell ref="B45:C45"/>
    <mergeCell ref="B16:C16"/>
    <mergeCell ref="B39:C40"/>
    <mergeCell ref="D39:F39"/>
    <mergeCell ref="G39:I39"/>
    <mergeCell ref="J39:L39"/>
    <mergeCell ref="M39:O39"/>
    <mergeCell ref="B31:C31"/>
    <mergeCell ref="B32:C32"/>
    <mergeCell ref="B4:C4"/>
    <mergeCell ref="B5:C5"/>
    <mergeCell ref="B6:C6"/>
    <mergeCell ref="B7:C7"/>
    <mergeCell ref="B8:C8"/>
    <mergeCell ref="B9:C9"/>
    <mergeCell ref="B10:C10"/>
    <mergeCell ref="B11:C11"/>
    <mergeCell ref="B25:C25"/>
    <mergeCell ref="B26:C26"/>
    <mergeCell ref="B27:C27"/>
    <mergeCell ref="B28:C28"/>
    <mergeCell ref="B29:C29"/>
    <mergeCell ref="B30:C30"/>
    <mergeCell ref="P18:R18"/>
    <mergeCell ref="B20:C20"/>
    <mergeCell ref="B21:C21"/>
    <mergeCell ref="B22:C22"/>
    <mergeCell ref="B23:C23"/>
    <mergeCell ref="B24:C24"/>
    <mergeCell ref="B2:C3"/>
    <mergeCell ref="B18:C19"/>
    <mergeCell ref="D18:F18"/>
    <mergeCell ref="G18:I18"/>
    <mergeCell ref="J18:L18"/>
    <mergeCell ref="M18:O18"/>
    <mergeCell ref="B12:C12"/>
    <mergeCell ref="B13:C13"/>
    <mergeCell ref="B14:C14"/>
    <mergeCell ref="B15:C15"/>
    <mergeCell ref="D2:F2"/>
    <mergeCell ref="G2:I2"/>
    <mergeCell ref="J2:L2"/>
    <mergeCell ref="M2:O2"/>
    <mergeCell ref="P2:R2"/>
  </mergeCells>
  <conditionalFormatting sqref="H5:H1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1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H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I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K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:L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N3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:O3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:Q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R3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:H5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:I5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K5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:L5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:N5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:O5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2:Q5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:R5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8:H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:I6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K6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8:L6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:N6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8:O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8:Q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:R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AtencionPersonasASE!$B$2:$B$5</xm:f>
          </x14:formula1>
          <xm:sqref>C38</xm:sqref>
        </x14:dataValidation>
        <x14:dataValidation type="list" allowBlank="1" showInputMessage="1" showErrorMessage="1">
          <x14:formula1>
            <xm:f>AtencionPersonasASE!$A$5:$A$6</xm:f>
          </x14:formula1>
          <xm:sqref>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57"/>
  <sheetViews>
    <sheetView tabSelected="1" workbookViewId="0">
      <pane xSplit="2" ySplit="3" topLeftCell="C37" activePane="bottomRight" state="frozen"/>
      <selection pane="topRight" activeCell="D1" sqref="D1"/>
      <selection pane="bottomLeft" activeCell="A5" sqref="A5"/>
      <selection pane="bottomRight" activeCell="E38" sqref="E38"/>
    </sheetView>
  </sheetViews>
  <sheetFormatPr baseColWidth="10" defaultColWidth="11.42578125" defaultRowHeight="15"/>
  <cols>
    <col min="1" max="1" width="16.140625" style="2" bestFit="1" customWidth="1"/>
    <col min="2" max="2" width="35" style="2" bestFit="1" customWidth="1"/>
    <col min="3" max="3" width="13.7109375" style="2" bestFit="1" customWidth="1"/>
    <col min="4" max="4" width="11.85546875" style="2" bestFit="1" customWidth="1"/>
    <col min="5" max="16384" width="11.42578125" style="2"/>
  </cols>
  <sheetData>
    <row r="1" spans="1:17">
      <c r="C1" s="39">
        <v>2016</v>
      </c>
      <c r="D1" s="39"/>
      <c r="E1" s="39"/>
      <c r="F1" s="38">
        <v>2018</v>
      </c>
      <c r="G1" s="39"/>
      <c r="H1" s="40"/>
      <c r="I1" s="39">
        <v>2020</v>
      </c>
      <c r="J1" s="39"/>
      <c r="K1" s="39"/>
      <c r="L1" s="38">
        <v>2022</v>
      </c>
      <c r="M1" s="39"/>
      <c r="N1" s="40"/>
      <c r="O1" s="39">
        <v>2024</v>
      </c>
      <c r="P1" s="39"/>
      <c r="Q1" s="39"/>
    </row>
    <row r="2" spans="1:17" ht="45">
      <c r="A2" s="37" t="s">
        <v>733</v>
      </c>
      <c r="B2" s="37"/>
      <c r="C2" s="3" t="s">
        <v>561</v>
      </c>
      <c r="D2" s="12" t="s">
        <v>581</v>
      </c>
      <c r="E2" s="12" t="s">
        <v>582</v>
      </c>
      <c r="F2" s="21" t="s">
        <v>561</v>
      </c>
      <c r="G2" s="22" t="s">
        <v>581</v>
      </c>
      <c r="H2" s="30" t="s">
        <v>582</v>
      </c>
      <c r="I2" s="3" t="s">
        <v>561</v>
      </c>
      <c r="J2" s="12" t="s">
        <v>581</v>
      </c>
      <c r="K2" s="12" t="s">
        <v>582</v>
      </c>
      <c r="L2" s="21" t="s">
        <v>561</v>
      </c>
      <c r="M2" s="22" t="s">
        <v>581</v>
      </c>
      <c r="N2" s="30" t="s">
        <v>582</v>
      </c>
      <c r="O2" s="3" t="s">
        <v>561</v>
      </c>
      <c r="P2" s="12" t="s">
        <v>581</v>
      </c>
      <c r="Q2" s="12" t="s">
        <v>582</v>
      </c>
    </row>
    <row r="3" spans="1:17">
      <c r="A3" s="4" t="s">
        <v>493</v>
      </c>
      <c r="B3" s="4" t="s">
        <v>580</v>
      </c>
      <c r="C3" s="5">
        <f>SUMIFS(Gastos!$B:$B,Gastos!$A:$A,'ResumenGastos-Formulas'!C$1)</f>
        <v>120801511</v>
      </c>
      <c r="D3" s="5">
        <f>SUMIFS(GastosIC!$B:$B,GastosIC!$A:$A,'ResumenGastos-Formulas'!C$1)</f>
        <v>18788459</v>
      </c>
      <c r="E3" s="5">
        <f>SUMIFS(GastosnIC!$B:$B,GastosnIC!$A:$A,'ResumenGastos-Formulas'!C$1)</f>
        <v>102013052</v>
      </c>
      <c r="F3" s="23">
        <f>SUMIFS(Gastos!$B:$B,Gastos!$A:$A,'ResumenGastos-Formulas'!F$1)</f>
        <v>123836081</v>
      </c>
      <c r="G3" s="5">
        <f>SUMIFS(GastosIC!$B:$B,GastosIC!$A:$A,'ResumenGastos-Formulas'!F$1)</f>
        <v>20051539</v>
      </c>
      <c r="H3" s="31">
        <f>SUMIFS(GastosnIC!$B:$B,GastosnIC!$A:$A,'ResumenGastos-Formulas'!F$1)</f>
        <v>103784542</v>
      </c>
      <c r="I3" s="5">
        <f>SUMIFS(Gastos!$B:$B,Gastos!$A:$A,'ResumenGastos-Formulas'!I$1)</f>
        <v>126760856</v>
      </c>
      <c r="J3" s="5">
        <f>SUMIFS(GastosIC!$B:$B,GastosIC!$A:$A,'ResumenGastos-Formulas'!I$1)</f>
        <v>35683191</v>
      </c>
      <c r="K3" s="5">
        <f>SUMIFS(GastosnIC!$B:$B,GastosnIC!$A:$A,'ResumenGastos-Formulas'!I$1)</f>
        <v>91077665</v>
      </c>
      <c r="L3" s="23">
        <f>SUMIFS(Gastos!$B:$B,Gastos!$A:$A,'ResumenGastos-Formulas'!L$1)</f>
        <v>128889708</v>
      </c>
      <c r="M3" s="5">
        <f>SUMIFS(GastosIC!$B:$B,GastosIC!$A:$A,'ResumenGastos-Formulas'!L$1)</f>
        <v>50384746</v>
      </c>
      <c r="N3" s="31">
        <f>SUMIFS(GastosnIC!$B:$B,GastosnIC!$A:$A,'ResumenGastos-Formulas'!L$1)</f>
        <v>78504962</v>
      </c>
      <c r="O3" s="13">
        <f>SUMIFS(Gastos!$B:$B,Gastos!$A:$A,'ResumenGastos-Formulas'!O$1)</f>
        <v>130226218</v>
      </c>
      <c r="P3" s="13">
        <f>SUMIFS(GastosIC!$B:$B,GastosIC!$A:$A,'ResumenGastos-Formulas'!O$1)</f>
        <v>44506013</v>
      </c>
      <c r="Q3" s="13">
        <f>SUMIFS(GastosnIC!$B:$B,GastosnIC!$A:$A,'ResumenGastos-Formulas'!O$1)</f>
        <v>85720205</v>
      </c>
    </row>
    <row r="4" spans="1:17">
      <c r="A4" s="9" t="s">
        <v>511</v>
      </c>
      <c r="B4" s="4" t="s">
        <v>583</v>
      </c>
      <c r="C4" s="6">
        <f>SUMIFS(Gastos!$T:$T,Gastos!$A:$A,'ResumenGastos-Formulas'!C$1)</f>
        <v>4139.3315013492993</v>
      </c>
      <c r="D4" s="6">
        <f>SUMIFS(GastosIC!$T:$T,GastosIC!$A:$A,'ResumenGastos-Formulas'!C$1)</f>
        <v>3808.7949661188368</v>
      </c>
      <c r="E4" s="6">
        <f>SUMIFS(GastosnIC!$T:$T,GastosnIC!$A:$A,'ResumenGastos-Formulas'!C$1)</f>
        <v>4200.2087324333279</v>
      </c>
      <c r="F4" s="24">
        <f>SUMIFS(Gastos!$T:$T,Gastos!$A:$A,'ResumenGastos-Formulas'!F$1)</f>
        <v>4516.7002084855194</v>
      </c>
      <c r="G4" s="25">
        <f>SUMIFS(GastosIC!$T:$T,GastosIC!$A:$A,'ResumenGastos-Formulas'!F$1)</f>
        <v>4246.5638261156519</v>
      </c>
      <c r="H4" s="32">
        <f>SUMIFS(GastosnIC!$T:$T,GastosnIC!$A:$A,'ResumenGastos-Formulas'!F$1)</f>
        <v>4568.8915088662379</v>
      </c>
      <c r="I4" s="6">
        <f>SUMIFS(Gastos!$T:$T,Gastos!$A:$A,'ResumenGastos-Formulas'!I$1)</f>
        <v>4515.2376021517148</v>
      </c>
      <c r="J4" s="6">
        <f>SUMIFS(GastosIC!$T:$T,GastosIC!$A:$A,'ResumenGastos-Formulas'!I$1)</f>
        <v>3645.8886533007353</v>
      </c>
      <c r="K4" s="6">
        <f>SUMIFS(GastosnIC!$T:$T,GastosnIC!$A:$A,'ResumenGastos-Formulas'!I$1)</f>
        <v>4855.8386110544516</v>
      </c>
      <c r="L4" s="24">
        <f>SUMIFS(Gastos!$T:$T,Gastos!$A:$A,'ResumenGastos-Formulas'!L$1)</f>
        <v>6003.8371995586094</v>
      </c>
      <c r="M4" s="25">
        <f>SUMIFS(GastosIC!$T:$T,GastosIC!$A:$A,'ResumenGastos-Formulas'!L$1)</f>
        <v>4468.099741695969</v>
      </c>
      <c r="N4" s="32">
        <f>SUMIFS(GastosnIC!$T:$T,GastosnIC!$A:$A,'ResumenGastos-Formulas'!L$1)</f>
        <v>6989.4786133718617</v>
      </c>
      <c r="O4" s="14">
        <f>SUMIFS(Gastos!$T:$T,Gastos!$A:$A,'ResumenGastos-Formulas'!O$1)</f>
        <v>7468.424604930432</v>
      </c>
      <c r="P4" s="14">
        <f>SUMIFS(GastosIC!$T:$T,GastosIC!$A:$A,'ResumenGastos-Formulas'!O$1)</f>
        <v>5356.9244901556176</v>
      </c>
      <c r="Q4" s="14">
        <f>SUMIFS(GastosnIC!$T:$T,GastosnIC!$A:$A,'ResumenGastos-Formulas'!O$1)</f>
        <v>8564.7174982768047</v>
      </c>
    </row>
    <row r="5" spans="1:17">
      <c r="B5" s="7" t="s">
        <v>562</v>
      </c>
      <c r="C5" s="8"/>
      <c r="D5" s="8"/>
      <c r="E5" s="8"/>
      <c r="F5" s="26"/>
      <c r="G5" s="27"/>
      <c r="H5" s="33"/>
      <c r="I5" s="8"/>
      <c r="J5" s="8"/>
      <c r="K5" s="8"/>
      <c r="L5" s="26"/>
      <c r="M5" s="27"/>
      <c r="N5" s="33"/>
      <c r="O5" s="8"/>
      <c r="P5" s="8"/>
      <c r="Q5" s="8"/>
    </row>
    <row r="6" spans="1:17">
      <c r="A6" s="9" t="s">
        <v>494</v>
      </c>
      <c r="B6" s="9" t="s">
        <v>563</v>
      </c>
      <c r="C6" s="6">
        <f>INDEX(Gastos!$C$2:$S$6,MATCH('ResumenGastos-Formulas'!C$1,Gastos!$A$2:$A$6,0),MATCH('ResumenGastos-Formulas'!$A6,Gastos!$C$1:$S$1,0))</f>
        <v>35.802146911621094</v>
      </c>
      <c r="D6" s="6">
        <f>INDEX(GastosIC!$C$2:$S$6,MATCH('ResumenGastos-Formulas'!C$1,GastosIC!$A$2:$A$6,0),MATCH('ResumenGastos-Formulas'!$A6,GastosIC!$C$1:$S$1,0))</f>
        <v>35.315135955810547</v>
      </c>
      <c r="E6" s="6">
        <f>INDEX(GastosnIC!$C$2:$S$6,MATCH('ResumenGastos-Formulas'!C$1,GastosnIC!$A$2:$A$6,0),MATCH('ResumenGastos-Formulas'!$A6,GastosnIC!$C$1:$S$1,0))</f>
        <v>35.891841888427734</v>
      </c>
      <c r="F6" s="24">
        <f>INDEX(Gastos!$C$2:$S$6,MATCH('ResumenGastos-Formulas'!F$1,Gastos!$A$2:$A$6,0),MATCH('ResumenGastos-Formulas'!$A6,Gastos!$C$1:$S$1,0))</f>
        <v>40.214336395263672</v>
      </c>
      <c r="G6" s="25">
        <f>INDEX(GastosIC!$C$2:$S$6,MATCH('ResumenGastos-Formulas'!F$1,GastosIC!$A$2:$A$6,0),MATCH('ResumenGastos-Formulas'!$A6,GastosIC!$C$1:$S$1,0))</f>
        <v>43.445430755615234</v>
      </c>
      <c r="H6" s="32">
        <f>INDEX(GastosnIC!$C$2:$S$6,MATCH('ResumenGastos-Formulas'!F$1,GastosnIC!$A$2:$A$6,0),MATCH('ResumenGastos-Formulas'!$A6,GastosnIC!$C$1:$S$1,0))</f>
        <v>39.590103149414063</v>
      </c>
      <c r="I6" s="6">
        <f>INDEX(Gastos!$C$2:$S$6,MATCH('ResumenGastos-Formulas'!I$1,Gastos!$A$2:$A$6,0),MATCH('ResumenGastos-Formulas'!$A6,Gastos!$C$1:$S$1,0))</f>
        <v>72.730049133300781</v>
      </c>
      <c r="J6" s="6">
        <f>INDEX(GastosIC!$C$2:$S$6,MATCH('ResumenGastos-Formulas'!I$1,GastosIC!$A$2:$A$6,0),MATCH('ResumenGastos-Formulas'!$A6,GastosIC!$C$1:$S$1,0))</f>
        <v>62.152496337890625</v>
      </c>
      <c r="K6" s="6">
        <f>INDEX(GastosnIC!$C$2:$S$6,MATCH('ResumenGastos-Formulas'!I$1,GastosnIC!$A$2:$A$6,0),MATCH('ResumenGastos-Formulas'!$A6,GastosnIC!$C$1:$S$1,0))</f>
        <v>76.874183654785156</v>
      </c>
      <c r="L6" s="24">
        <f>INDEX(Gastos!$C$2:$S$6,MATCH('ResumenGastos-Formulas'!L$1,Gastos!$A$2:$A$6,0),MATCH('ResumenGastos-Formulas'!$A6,Gastos!$C$1:$S$1,0))</f>
        <v>70.734878540039063</v>
      </c>
      <c r="M6" s="25">
        <f>INDEX(GastosIC!$C$2:$S$6,MATCH('ResumenGastos-Formulas'!L$1,GastosIC!$A$2:$A$6,0),MATCH('ResumenGastos-Formulas'!$A6,GastosIC!$C$1:$S$1,0))</f>
        <v>56.077384948730469</v>
      </c>
      <c r="N6" s="32">
        <f>INDEX(GastosnIC!$C$2:$S$6,MATCH('ResumenGastos-Formulas'!L$1,GastosnIC!$A$2:$A$6,0),MATCH('ResumenGastos-Formulas'!$A6,GastosnIC!$C$1:$S$1,0))</f>
        <v>80.142005920410156</v>
      </c>
      <c r="O6" s="6">
        <f>INDEX(Gastos!$C$2:$S$6,MATCH('ResumenGastos-Formulas'!O$1,Gastos!$A$2:$A$6,0),MATCH('ResumenGastos-Formulas'!$A6,Gastos!$C$1:$S$1,0))</f>
        <v>445.61862182617188</v>
      </c>
      <c r="P6" s="6">
        <f>INDEX(GastosIC!$C$2:$S$6,MATCH('ResumenGastos-Formulas'!O$1,GastosIC!$A$2:$A$6,0),MATCH('ResumenGastos-Formulas'!$A6,GastosIC!$C$1:$S$1,0))</f>
        <v>387.43539428710938</v>
      </c>
      <c r="Q6" s="6">
        <f>INDEX(GastosnIC!$C$2:$S$6,MATCH('ResumenGastos-Formulas'!O$1,GastosnIC!$A$2:$A$6,0),MATCH('ResumenGastos-Formulas'!$A6,GastosnIC!$C$1:$S$1,0))</f>
        <v>475.827392578125</v>
      </c>
    </row>
    <row r="7" spans="1:17">
      <c r="A7" s="9" t="s">
        <v>495</v>
      </c>
      <c r="B7" s="9" t="s">
        <v>564</v>
      </c>
      <c r="C7" s="6">
        <f>INDEX(Gastos!$C$2:$S$6,MATCH('ResumenGastos-Formulas'!C$1,Gastos!$A$2:$A$6,0),MATCH('ResumenGastos-Formulas'!$A7,Gastos!$C$1:$S$1,0))</f>
        <v>11.257177352905273</v>
      </c>
      <c r="D7" s="6">
        <f>INDEX(GastosIC!$C$2:$S$6,MATCH('ResumenGastos-Formulas'!C$1,GastosIC!$A$2:$A$6,0),MATCH('ResumenGastos-Formulas'!$A7,GastosIC!$C$1:$S$1,0))</f>
        <v>12.37067699432373</v>
      </c>
      <c r="E7" s="6">
        <f>INDEX(GastosnIC!$C$2:$S$6,MATCH('ResumenGastos-Formulas'!C$1,GastosnIC!$A$2:$A$6,0),MATCH('ResumenGastos-Formulas'!$A7,GastosnIC!$C$1:$S$1,0))</f>
        <v>11.052096366882324</v>
      </c>
      <c r="F7" s="24">
        <f>INDEX(Gastos!$C$2:$S$6,MATCH('ResumenGastos-Formulas'!F$1,Gastos!$A$2:$A$6,0),MATCH('ResumenGastos-Formulas'!$A7,Gastos!$C$1:$S$1,0))</f>
        <v>13.825417518615723</v>
      </c>
      <c r="G7" s="25">
        <f>INDEX(GastosIC!$C$2:$S$6,MATCH('ResumenGastos-Formulas'!F$1,GastosIC!$A$2:$A$6,0),MATCH('ResumenGastos-Formulas'!$A7,GastosIC!$C$1:$S$1,0))</f>
        <v>21.527063369750977</v>
      </c>
      <c r="H7" s="32">
        <f>INDEX(GastosnIC!$C$2:$S$6,MATCH('ResumenGastos-Formulas'!F$1,GastosnIC!$A$2:$A$6,0),MATCH('ResumenGastos-Formulas'!$A7,GastosnIC!$C$1:$S$1,0))</f>
        <v>12.337492942810059</v>
      </c>
      <c r="I7" s="6">
        <f>INDEX(Gastos!$C$2:$S$6,MATCH('ResumenGastos-Formulas'!I$1,Gastos!$A$2:$A$6,0),MATCH('ResumenGastos-Formulas'!$A7,Gastos!$C$1:$S$1,0))</f>
        <v>23.889255523681641</v>
      </c>
      <c r="J7" s="6">
        <f>INDEX(GastosIC!$C$2:$S$6,MATCH('ResumenGastos-Formulas'!I$1,GastosIC!$A$2:$A$6,0),MATCH('ResumenGastos-Formulas'!$A7,GastosIC!$C$1:$S$1,0))</f>
        <v>22.114788055419922</v>
      </c>
      <c r="K7" s="6">
        <f>INDEX(GastosnIC!$C$2:$S$6,MATCH('ResumenGastos-Formulas'!I$1,GastosnIC!$A$2:$A$6,0),MATCH('ResumenGastos-Formulas'!$A7,GastosnIC!$C$1:$S$1,0))</f>
        <v>24.584466934204102</v>
      </c>
      <c r="L7" s="24">
        <f>INDEX(Gastos!$C$2:$S$6,MATCH('ResumenGastos-Formulas'!L$1,Gastos!$A$2:$A$6,0),MATCH('ResumenGastos-Formulas'!$A7,Gastos!$C$1:$S$1,0))</f>
        <v>24.404300689697266</v>
      </c>
      <c r="M7" s="25">
        <f>INDEX(GastosIC!$C$2:$S$6,MATCH('ResumenGastos-Formulas'!L$1,GastosIC!$A$2:$A$6,0),MATCH('ResumenGastos-Formulas'!$A7,GastosIC!$C$1:$S$1,0))</f>
        <v>22.920734405517578</v>
      </c>
      <c r="N7" s="32">
        <f>INDEX(GastosnIC!$C$2:$S$6,MATCH('ResumenGastos-Formulas'!L$1,GastosnIC!$A$2:$A$6,0),MATCH('ResumenGastos-Formulas'!$A7,GastosnIC!$C$1:$S$1,0))</f>
        <v>25.356447219848633</v>
      </c>
      <c r="O7" s="6">
        <f>INDEX(Gastos!$C$2:$S$6,MATCH('ResumenGastos-Formulas'!O$1,Gastos!$A$2:$A$6,0),MATCH('ResumenGastos-Formulas'!$A7,Gastos!$C$1:$S$1,0))</f>
        <v>0</v>
      </c>
      <c r="P7" s="6">
        <f>INDEX(GastosIC!$C$2:$S$6,MATCH('ResumenGastos-Formulas'!O$1,GastosIC!$A$2:$A$6,0),MATCH('ResumenGastos-Formulas'!$A7,GastosIC!$C$1:$S$1,0))</f>
        <v>0</v>
      </c>
      <c r="Q7" s="6">
        <f>INDEX(GastosnIC!$C$2:$S$6,MATCH('ResumenGastos-Formulas'!O$1,GastosnIC!$A$2:$A$6,0),MATCH('ResumenGastos-Formulas'!$A7,GastosnIC!$C$1:$S$1,0))</f>
        <v>0</v>
      </c>
    </row>
    <row r="8" spans="1:17">
      <c r="A8" s="9" t="s">
        <v>496</v>
      </c>
      <c r="B8" s="9" t="s">
        <v>565</v>
      </c>
      <c r="C8" s="6">
        <f>INDEX(Gastos!$C$2:$S$6,MATCH('ResumenGastos-Formulas'!C$1,Gastos!$A$2:$A$6,0),MATCH('ResumenGastos-Formulas'!$A8,Gastos!$C$1:$S$1,0))</f>
        <v>1.2827473878860474</v>
      </c>
      <c r="D8" s="6">
        <f>INDEX(GastosIC!$C$2:$S$6,MATCH('ResumenGastos-Formulas'!C$1,GastosIC!$A$2:$A$6,0),MATCH('ResumenGastos-Formulas'!$A8,GastosIC!$C$1:$S$1,0))</f>
        <v>0.96322602033615112</v>
      </c>
      <c r="E8" s="6">
        <f>INDEX(GastosnIC!$C$2:$S$6,MATCH('ResumenGastos-Formulas'!C$1,GastosnIC!$A$2:$A$6,0),MATCH('ResumenGastos-Formulas'!$A8,GastosnIC!$C$1:$S$1,0))</f>
        <v>1.3415958881378174</v>
      </c>
      <c r="F8" s="24">
        <f>INDEX(Gastos!$C$2:$S$6,MATCH('ResumenGastos-Formulas'!F$1,Gastos!$A$2:$A$6,0),MATCH('ResumenGastos-Formulas'!$A8,Gastos!$C$1:$S$1,0))</f>
        <v>1.3557027578353882</v>
      </c>
      <c r="G8" s="25">
        <f>INDEX(GastosIC!$C$2:$S$6,MATCH('ResumenGastos-Formulas'!F$1,GastosIC!$A$2:$A$6,0),MATCH('ResumenGastos-Formulas'!$A8,GastosIC!$C$1:$S$1,0))</f>
        <v>1.2965483665466309</v>
      </c>
      <c r="H8" s="32">
        <f>INDEX(GastosnIC!$C$2:$S$6,MATCH('ResumenGastos-Formulas'!F$1,GastosnIC!$A$2:$A$6,0),MATCH('ResumenGastos-Formulas'!$A8,GastosnIC!$C$1:$S$1,0))</f>
        <v>1.3671311140060425</v>
      </c>
      <c r="I8" s="6">
        <f>INDEX(Gastos!$C$2:$S$6,MATCH('ResumenGastos-Formulas'!I$1,Gastos!$A$2:$A$6,0),MATCH('ResumenGastos-Formulas'!$A8,Gastos!$C$1:$S$1,0))</f>
        <v>22.082376480102539</v>
      </c>
      <c r="J8" s="6">
        <f>INDEX(GastosIC!$C$2:$S$6,MATCH('ResumenGastos-Formulas'!I$1,GastosIC!$A$2:$A$6,0),MATCH('ResumenGastos-Formulas'!$A8,GastosIC!$C$1:$S$1,0))</f>
        <v>19.560678482055664</v>
      </c>
      <c r="K8" s="6">
        <f>INDEX(GastosnIC!$C$2:$S$6,MATCH('ResumenGastos-Formulas'!I$1,GastosnIC!$A$2:$A$6,0),MATCH('ResumenGastos-Formulas'!$A8,GastosnIC!$C$1:$S$1,0))</f>
        <v>23.070341110229492</v>
      </c>
      <c r="L8" s="24">
        <f>INDEX(Gastos!$C$2:$S$6,MATCH('ResumenGastos-Formulas'!L$1,Gastos!$A$2:$A$6,0),MATCH('ResumenGastos-Formulas'!$A8,Gastos!$C$1:$S$1,0))</f>
        <v>9.3822650909423828</v>
      </c>
      <c r="M8" s="25">
        <f>INDEX(GastosIC!$C$2:$S$6,MATCH('ResumenGastos-Formulas'!L$1,GastosIC!$A$2:$A$6,0),MATCH('ResumenGastos-Formulas'!$A8,GastosIC!$C$1:$S$1,0))</f>
        <v>8.4390420913696289</v>
      </c>
      <c r="N8" s="32">
        <f>INDEX(GastosnIC!$C$2:$S$6,MATCH('ResumenGastos-Formulas'!L$1,GastosnIC!$A$2:$A$6,0),MATCH('ResumenGastos-Formulas'!$A8,GastosnIC!$C$1:$S$1,0))</f>
        <v>9.9876232147216797</v>
      </c>
      <c r="O8" s="6">
        <f>INDEX(Gastos!$C$2:$S$6,MATCH('ResumenGastos-Formulas'!O$1,Gastos!$A$2:$A$6,0),MATCH('ResumenGastos-Formulas'!$A8,Gastos!$C$1:$S$1,0))</f>
        <v>7.0237464904785156</v>
      </c>
      <c r="P8" s="6">
        <f>INDEX(GastosIC!$C$2:$S$6,MATCH('ResumenGastos-Formulas'!O$1,GastosIC!$A$2:$A$6,0),MATCH('ResumenGastos-Formulas'!$A8,GastosIC!$C$1:$S$1,0))</f>
        <v>5.7256321907043457</v>
      </c>
      <c r="Q8" s="6">
        <f>INDEX(GastosnIC!$C$2:$S$6,MATCH('ResumenGastos-Formulas'!O$1,GastosnIC!$A$2:$A$6,0),MATCH('ResumenGastos-Formulas'!$A8,GastosnIC!$C$1:$S$1,0))</f>
        <v>7.6977291107177734</v>
      </c>
    </row>
    <row r="9" spans="1:17">
      <c r="A9" s="9" t="s">
        <v>497</v>
      </c>
      <c r="B9" s="9" t="s">
        <v>566</v>
      </c>
      <c r="C9" s="6">
        <f>INDEX(Gastos!$C$2:$S$6,MATCH('ResumenGastos-Formulas'!C$1,Gastos!$A$2:$A$6,0),MATCH('ResumenGastos-Formulas'!$A9,Gastos!$C$1:$S$1,0))</f>
        <v>4.4517769813537598</v>
      </c>
      <c r="D9" s="6">
        <f>INDEX(GastosIC!$C$2:$S$6,MATCH('ResumenGastos-Formulas'!C$1,GastosIC!$A$2:$A$6,0),MATCH('ResumenGastos-Formulas'!$A9,GastosIC!$C$1:$S$1,0))</f>
        <v>5.2265386581420898</v>
      </c>
      <c r="E9" s="6">
        <f>INDEX(GastosnIC!$C$2:$S$6,MATCH('ResumenGastos-Formulas'!C$1,GastosnIC!$A$2:$A$6,0),MATCH('ResumenGastos-Formulas'!$A9,GastosnIC!$C$1:$S$1,0))</f>
        <v>4.3090834617614746</v>
      </c>
      <c r="F9" s="24">
        <f>INDEX(Gastos!$C$2:$S$6,MATCH('ResumenGastos-Formulas'!F$1,Gastos!$A$2:$A$6,0),MATCH('ResumenGastos-Formulas'!$A9,Gastos!$C$1:$S$1,0))</f>
        <v>4.8614091873168945</v>
      </c>
      <c r="G9" s="25">
        <f>INDEX(GastosIC!$C$2:$S$6,MATCH('ResumenGastos-Formulas'!F$1,GastosIC!$A$2:$A$6,0),MATCH('ResumenGastos-Formulas'!$A9,GastosIC!$C$1:$S$1,0))</f>
        <v>4.509526252746582</v>
      </c>
      <c r="H9" s="32">
        <f>INDEX(GastosnIC!$C$2:$S$6,MATCH('ResumenGastos-Formulas'!F$1,GastosnIC!$A$2:$A$6,0),MATCH('ResumenGastos-Formulas'!$A9,GastosnIC!$C$1:$S$1,0))</f>
        <v>4.9293913841247559</v>
      </c>
      <c r="I9" s="6">
        <f>INDEX(Gastos!$C$2:$S$6,MATCH('ResumenGastos-Formulas'!I$1,Gastos!$A$2:$A$6,0),MATCH('ResumenGastos-Formulas'!$A9,Gastos!$C$1:$S$1,0))</f>
        <v>5.8201308250427246</v>
      </c>
      <c r="J9" s="6">
        <f>INDEX(GastosIC!$C$2:$S$6,MATCH('ResumenGastos-Formulas'!I$1,GastosIC!$A$2:$A$6,0),MATCH('ResumenGastos-Formulas'!$A9,GastosIC!$C$1:$S$1,0))</f>
        <v>5.0568304061889648</v>
      </c>
      <c r="K9" s="6">
        <f>INDEX(GastosnIC!$C$2:$S$6,MATCH('ResumenGastos-Formulas'!I$1,GastosnIC!$A$2:$A$6,0),MATCH('ResumenGastos-Formulas'!$A9,GastosnIC!$C$1:$S$1,0))</f>
        <v>6.1191802024841309</v>
      </c>
      <c r="L9" s="24">
        <f>INDEX(Gastos!$C$2:$S$6,MATCH('ResumenGastos-Formulas'!L$1,Gastos!$A$2:$A$6,0),MATCH('ResumenGastos-Formulas'!$A9,Gastos!$C$1:$S$1,0))</f>
        <v>6.2734899520874023</v>
      </c>
      <c r="M9" s="25">
        <f>INDEX(GastosIC!$C$2:$S$6,MATCH('ResumenGastos-Formulas'!L$1,GastosIC!$A$2:$A$6,0),MATCH('ResumenGastos-Formulas'!$A9,GastosIC!$C$1:$S$1,0))</f>
        <v>5.7087216377258301</v>
      </c>
      <c r="N9" s="32">
        <f>INDEX(GastosnIC!$C$2:$S$6,MATCH('ResumenGastos-Formulas'!L$1,GastosnIC!$A$2:$A$6,0),MATCH('ResumenGastos-Formulas'!$A9,GastosnIC!$C$1:$S$1,0))</f>
        <v>6.6359562873840332</v>
      </c>
      <c r="O9" s="6">
        <f>INDEX(Gastos!$C$2:$S$6,MATCH('ResumenGastos-Formulas'!O$1,Gastos!$A$2:$A$6,0),MATCH('ResumenGastos-Formulas'!$A9,Gastos!$C$1:$S$1,0))</f>
        <v>6.8494367599487305</v>
      </c>
      <c r="P9" s="6">
        <f>INDEX(GastosIC!$C$2:$S$6,MATCH('ResumenGastos-Formulas'!O$1,GastosIC!$A$2:$A$6,0),MATCH('ResumenGastos-Formulas'!$A9,GastosIC!$C$1:$S$1,0))</f>
        <v>5.9854531288146973</v>
      </c>
      <c r="Q9" s="6">
        <f>INDEX(GastosnIC!$C$2:$S$6,MATCH('ResumenGastos-Formulas'!O$1,GastosnIC!$A$2:$A$6,0),MATCH('ResumenGastos-Formulas'!$A9,GastosnIC!$C$1:$S$1,0))</f>
        <v>7.2980175018310547</v>
      </c>
    </row>
    <row r="10" spans="1:17">
      <c r="A10" s="9" t="s">
        <v>498</v>
      </c>
      <c r="B10" s="9" t="s">
        <v>567</v>
      </c>
      <c r="C10" s="6">
        <f>INDEX(Gastos!$C$2:$S$6,MATCH('ResumenGastos-Formulas'!C$1,Gastos!$A$2:$A$6,0),MATCH('ResumenGastos-Formulas'!$A10,Gastos!$C$1:$S$1,0))</f>
        <v>18.810443878173828</v>
      </c>
      <c r="D10" s="6">
        <f>INDEX(GastosIC!$C$2:$S$6,MATCH('ResumenGastos-Formulas'!C$1,GastosIC!$A$2:$A$6,0),MATCH('ResumenGastos-Formulas'!$A10,GastosIC!$C$1:$S$1,0))</f>
        <v>16.754693984985352</v>
      </c>
      <c r="E10" s="6">
        <f>INDEX(GastosnIC!$C$2:$S$6,MATCH('ResumenGastos-Formulas'!C$1,GastosnIC!$A$2:$A$6,0),MATCH('ResumenGastos-Formulas'!$A10,GastosnIC!$C$1:$S$1,0))</f>
        <v>19.189065933227539</v>
      </c>
      <c r="F10" s="24">
        <f>INDEX(Gastos!$C$2:$S$6,MATCH('ResumenGastos-Formulas'!F$1,Gastos!$A$2:$A$6,0),MATCH('ResumenGastos-Formulas'!$A10,Gastos!$C$1:$S$1,0))</f>
        <v>20.171808242797852</v>
      </c>
      <c r="G10" s="25">
        <f>INDEX(GastosIC!$C$2:$S$6,MATCH('ResumenGastos-Formulas'!F$1,GastosIC!$A$2:$A$6,0),MATCH('ResumenGastos-Formulas'!$A10,GastosIC!$C$1:$S$1,0))</f>
        <v>16.11229133605957</v>
      </c>
      <c r="H10" s="32">
        <f>INDEX(GastosnIC!$C$2:$S$6,MATCH('ResumenGastos-Formulas'!F$1,GastosnIC!$A$2:$A$6,0),MATCH('ResumenGastos-Formulas'!$A10,GastosnIC!$C$1:$S$1,0))</f>
        <v>20.956087112426758</v>
      </c>
      <c r="I10" s="6">
        <f>INDEX(Gastos!$C$2:$S$6,MATCH('ResumenGastos-Formulas'!I$1,Gastos!$A$2:$A$6,0),MATCH('ResumenGastos-Formulas'!$A10,Gastos!$C$1:$S$1,0))</f>
        <v>20.938285827636719</v>
      </c>
      <c r="J10" s="6">
        <f>INDEX(GastosIC!$C$2:$S$6,MATCH('ResumenGastos-Formulas'!I$1,GastosIC!$A$2:$A$6,0),MATCH('ResumenGastos-Formulas'!$A10,GastosIC!$C$1:$S$1,0))</f>
        <v>15.420201301574707</v>
      </c>
      <c r="K10" s="6">
        <f>INDEX(GastosnIC!$C$2:$S$6,MATCH('ResumenGastos-Formulas'!I$1,GastosnIC!$A$2:$A$6,0),MATCH('ResumenGastos-Formulas'!$A10,GastosnIC!$C$1:$S$1,0))</f>
        <v>23.100191116333008</v>
      </c>
      <c r="L10" s="24">
        <f>INDEX(Gastos!$C$2:$S$6,MATCH('ResumenGastos-Formulas'!L$1,Gastos!$A$2:$A$6,0),MATCH('ResumenGastos-Formulas'!$A10,Gastos!$C$1:$S$1,0))</f>
        <v>30.674819946289063</v>
      </c>
      <c r="M10" s="25">
        <f>INDEX(GastosIC!$C$2:$S$6,MATCH('ResumenGastos-Formulas'!L$1,GastosIC!$A$2:$A$6,0),MATCH('ResumenGastos-Formulas'!$A10,GastosIC!$C$1:$S$1,0))</f>
        <v>19.008886337280273</v>
      </c>
      <c r="N10" s="32">
        <f>INDEX(GastosnIC!$C$2:$S$6,MATCH('ResumenGastos-Formulas'!L$1,GastosnIC!$A$2:$A$6,0),MATCH('ResumenGastos-Formulas'!$A10,GastosnIC!$C$1:$S$1,0))</f>
        <v>38.161975860595703</v>
      </c>
      <c r="O10" s="6">
        <f>INDEX(Gastos!$C$2:$S$6,MATCH('ResumenGastos-Formulas'!O$1,Gastos!$A$2:$A$6,0),MATCH('ResumenGastos-Formulas'!$A10,Gastos!$C$1:$S$1,0))</f>
        <v>42.351978302001953</v>
      </c>
      <c r="P10" s="6">
        <f>INDEX(GastosIC!$C$2:$S$6,MATCH('ResumenGastos-Formulas'!O$1,GastosIC!$A$2:$A$6,0),MATCH('ResumenGastos-Formulas'!$A10,GastosIC!$C$1:$S$1,0))</f>
        <v>25.240524291992188</v>
      </c>
      <c r="Q10" s="6">
        <f>INDEX(GastosnIC!$C$2:$S$6,MATCH('ResumenGastos-Formulas'!O$1,GastosnIC!$A$2:$A$6,0),MATCH('ResumenGastos-Formulas'!$A10,GastosnIC!$C$1:$S$1,0))</f>
        <v>51.236263275146484</v>
      </c>
    </row>
    <row r="11" spans="1:17">
      <c r="A11" s="9" t="s">
        <v>499</v>
      </c>
      <c r="B11" s="9" t="s">
        <v>568</v>
      </c>
      <c r="C11" s="6">
        <f>INDEX(Gastos!$C$2:$S$6,MATCH('ResumenGastos-Formulas'!C$1,Gastos!$A$2:$A$6,0),MATCH('ResumenGastos-Formulas'!$A11,Gastos!$C$1:$S$1,0))</f>
        <v>16.14640998840332</v>
      </c>
      <c r="D11" s="6">
        <f>INDEX(GastosIC!$C$2:$S$6,MATCH('ResumenGastos-Formulas'!C$1,GastosIC!$A$2:$A$6,0),MATCH('ResumenGastos-Formulas'!$A11,GastosIC!$C$1:$S$1,0))</f>
        <v>14.550816535949707</v>
      </c>
      <c r="E11" s="6">
        <f>INDEX(GastosnIC!$C$2:$S$6,MATCH('ResumenGastos-Formulas'!C$1,GastosnIC!$A$2:$A$6,0),MATCH('ResumenGastos-Formulas'!$A11,GastosnIC!$C$1:$S$1,0))</f>
        <v>16.440282821655273</v>
      </c>
      <c r="F11" s="24">
        <f>INDEX(Gastos!$C$2:$S$6,MATCH('ResumenGastos-Formulas'!F$1,Gastos!$A$2:$A$6,0),MATCH('ResumenGastos-Formulas'!$A11,Gastos!$C$1:$S$1,0))</f>
        <v>14.734423637390137</v>
      </c>
      <c r="G11" s="25">
        <f>INDEX(GastosIC!$C$2:$S$6,MATCH('ResumenGastos-Formulas'!F$1,GastosIC!$A$2:$A$6,0),MATCH('ResumenGastos-Formulas'!$A11,GastosIC!$C$1:$S$1,0))</f>
        <v>9.8906259536743164</v>
      </c>
      <c r="H11" s="32">
        <f>INDEX(GastosnIC!$C$2:$S$6,MATCH('ResumenGastos-Formulas'!F$1,GastosnIC!$A$2:$A$6,0),MATCH('ResumenGastos-Formulas'!$A11,GastosnIC!$C$1:$S$1,0))</f>
        <v>15.670224189758301</v>
      </c>
      <c r="I11" s="6">
        <f>INDEX(Gastos!$C$2:$S$6,MATCH('ResumenGastos-Formulas'!I$1,Gastos!$A$2:$A$6,0),MATCH('ResumenGastos-Formulas'!$A11,Gastos!$C$1:$S$1,0))</f>
        <v>23.251125335693359</v>
      </c>
      <c r="J11" s="6">
        <f>INDEX(GastosIC!$C$2:$S$6,MATCH('ResumenGastos-Formulas'!I$1,GastosIC!$A$2:$A$6,0),MATCH('ResumenGastos-Formulas'!$A11,GastosIC!$C$1:$S$1,0))</f>
        <v>6.8973226547241211</v>
      </c>
      <c r="K11" s="6">
        <f>INDEX(GastosnIC!$C$2:$S$6,MATCH('ResumenGastos-Formulas'!I$1,GastosnIC!$A$2:$A$6,0),MATCH('ResumenGastos-Formulas'!$A11,GastosnIC!$C$1:$S$1,0))</f>
        <v>29.658306121826172</v>
      </c>
      <c r="L11" s="24">
        <f>INDEX(Gastos!$C$2:$S$6,MATCH('ResumenGastos-Formulas'!L$1,Gastos!$A$2:$A$6,0),MATCH('ResumenGastos-Formulas'!$A11,Gastos!$C$1:$S$1,0))</f>
        <v>27.577011108398438</v>
      </c>
      <c r="M11" s="25">
        <f>INDEX(GastosIC!$C$2:$S$6,MATCH('ResumenGastos-Formulas'!L$1,GastosIC!$A$2:$A$6,0),MATCH('ResumenGastos-Formulas'!$A11,GastosIC!$C$1:$S$1,0))</f>
        <v>7.3409504890441895</v>
      </c>
      <c r="N11" s="32">
        <f>INDEX(GastosnIC!$C$2:$S$6,MATCH('ResumenGastos-Formulas'!L$1,GastosnIC!$A$2:$A$6,0),MATCH('ResumenGastos-Formulas'!$A11,GastosnIC!$C$1:$S$1,0))</f>
        <v>40.564445495605469</v>
      </c>
      <c r="O11" s="6">
        <f>INDEX(Gastos!$C$2:$S$6,MATCH('ResumenGastos-Formulas'!O$1,Gastos!$A$2:$A$6,0),MATCH('ResumenGastos-Formulas'!$A11,Gastos!$C$1:$S$1,0))</f>
        <v>10.115915298461914</v>
      </c>
      <c r="P11" s="6">
        <f>INDEX(GastosIC!$C$2:$S$6,MATCH('ResumenGastos-Formulas'!O$1,GastosIC!$A$2:$A$6,0),MATCH('ResumenGastos-Formulas'!$A11,GastosIC!$C$1:$S$1,0))</f>
        <v>2.6554789543151855</v>
      </c>
      <c r="Q11" s="6">
        <f>INDEX(GastosnIC!$C$2:$S$6,MATCH('ResumenGastos-Formulas'!O$1,GastosnIC!$A$2:$A$6,0),MATCH('ResumenGastos-Formulas'!$A11,GastosnIC!$C$1:$S$1,0))</f>
        <v>13.989380836486816</v>
      </c>
    </row>
    <row r="12" spans="1:17">
      <c r="A12" s="9" t="s">
        <v>500</v>
      </c>
      <c r="B12" s="9" t="s">
        <v>569</v>
      </c>
      <c r="C12" s="6">
        <f>INDEX(Gastos!$C$2:$S$6,MATCH('ResumenGastos-Formulas'!C$1,Gastos!$A$2:$A$6,0),MATCH('ResumenGastos-Formulas'!$A12,Gastos!$C$1:$S$1,0))</f>
        <v>9.715214729309082</v>
      </c>
      <c r="D12" s="6">
        <f>INDEX(GastosIC!$C$2:$S$6,MATCH('ResumenGastos-Formulas'!C$1,GastosIC!$A$2:$A$6,0),MATCH('ResumenGastos-Formulas'!$A12,GastosIC!$C$1:$S$1,0))</f>
        <v>16.240812301635742</v>
      </c>
      <c r="E12" s="6">
        <f>INDEX(GastosnIC!$C$2:$S$6,MATCH('ResumenGastos-Formulas'!C$1,GastosnIC!$A$2:$A$6,0),MATCH('ResumenGastos-Formulas'!$A12,GastosnIC!$C$1:$S$1,0))</f>
        <v>8.5133495330810547</v>
      </c>
      <c r="F12" s="24">
        <f>INDEX(Gastos!$C$2:$S$6,MATCH('ResumenGastos-Formulas'!F$1,Gastos!$A$2:$A$6,0),MATCH('ResumenGastos-Formulas'!$A12,Gastos!$C$1:$S$1,0))</f>
        <v>13.057969093322754</v>
      </c>
      <c r="G12" s="25">
        <f>INDEX(GastosIC!$C$2:$S$6,MATCH('ResumenGastos-Formulas'!F$1,GastosIC!$A$2:$A$6,0),MATCH('ResumenGastos-Formulas'!$A12,GastosIC!$C$1:$S$1,0))</f>
        <v>19.924968719482422</v>
      </c>
      <c r="H12" s="32">
        <f>INDEX(GastosnIC!$C$2:$S$6,MATCH('ResumenGastos-Formulas'!F$1,GastosnIC!$A$2:$A$6,0),MATCH('ResumenGastos-Formulas'!$A12,GastosnIC!$C$1:$S$1,0))</f>
        <v>11.731295585632324</v>
      </c>
      <c r="I12" s="6">
        <f>INDEX(Gastos!$C$2:$S$6,MATCH('ResumenGastos-Formulas'!I$1,Gastos!$A$2:$A$6,0),MATCH('ResumenGastos-Formulas'!$A12,Gastos!$C$1:$S$1,0))</f>
        <v>14.882742881774902</v>
      </c>
      <c r="J12" s="6">
        <f>INDEX(GastosIC!$C$2:$S$6,MATCH('ResumenGastos-Formulas'!I$1,GastosIC!$A$2:$A$6,0),MATCH('ResumenGastos-Formulas'!$A12,GastosIC!$C$1:$S$1,0))</f>
        <v>20.018487930297852</v>
      </c>
      <c r="K12" s="6">
        <f>INDEX(GastosnIC!$C$2:$S$6,MATCH('ResumenGastos-Formulas'!I$1,GastosnIC!$A$2:$A$6,0),MATCH('ResumenGastos-Formulas'!$A12,GastosnIC!$C$1:$S$1,0))</f>
        <v>12.870633125305176</v>
      </c>
      <c r="L12" s="24">
        <f>INDEX(Gastos!$C$2:$S$6,MATCH('ResumenGastos-Formulas'!L$1,Gastos!$A$2:$A$6,0),MATCH('ResumenGastos-Formulas'!$A12,Gastos!$C$1:$S$1,0))</f>
        <v>21.984403610229492</v>
      </c>
      <c r="M12" s="25">
        <f>INDEX(GastosIC!$C$2:$S$6,MATCH('ResumenGastos-Formulas'!L$1,GastosIC!$A$2:$A$6,0),MATCH('ResumenGastos-Formulas'!$A12,GastosIC!$C$1:$S$1,0))</f>
        <v>33.344890594482422</v>
      </c>
      <c r="N12" s="32">
        <f>INDEX(GastosnIC!$C$2:$S$6,MATCH('ResumenGastos-Formulas'!L$1,GastosnIC!$A$2:$A$6,0),MATCH('ResumenGastos-Formulas'!$A12,GastosnIC!$C$1:$S$1,0))</f>
        <v>14.693281173706055</v>
      </c>
      <c r="O12" s="6">
        <f>INDEX(Gastos!$C$2:$S$6,MATCH('ResumenGastos-Formulas'!O$1,Gastos!$A$2:$A$6,0),MATCH('ResumenGastos-Formulas'!$A12,Gastos!$C$1:$S$1,0))</f>
        <v>16.257387161254883</v>
      </c>
      <c r="P12" s="6">
        <f>INDEX(GastosIC!$C$2:$S$6,MATCH('ResumenGastos-Formulas'!O$1,GastosIC!$A$2:$A$6,0),MATCH('ResumenGastos-Formulas'!$A12,GastosIC!$C$1:$S$1,0))</f>
        <v>16.483713150024414</v>
      </c>
      <c r="Q12" s="6">
        <f>INDEX(GastosnIC!$C$2:$S$6,MATCH('ResumenGastos-Formulas'!O$1,GastosnIC!$A$2:$A$6,0),MATCH('ResumenGastos-Formulas'!$A12,GastosnIC!$C$1:$S$1,0))</f>
        <v>16.139877319335938</v>
      </c>
    </row>
    <row r="13" spans="1:17">
      <c r="A13" s="9" t="s">
        <v>501</v>
      </c>
      <c r="B13" s="9" t="s">
        <v>570</v>
      </c>
      <c r="C13" s="6">
        <f>INDEX(Gastos!$C$2:$S$6,MATCH('ResumenGastos-Formulas'!C$1,Gastos!$A$2:$A$6,0),MATCH('ResumenGastos-Formulas'!$A13,Gastos!$C$1:$S$1,0))</f>
        <v>7.307072639465332</v>
      </c>
      <c r="D13" s="6">
        <f>INDEX(GastosIC!$C$2:$S$6,MATCH('ResumenGastos-Formulas'!C$1,GastosIC!$A$2:$A$6,0),MATCH('ResumenGastos-Formulas'!$A13,GastosIC!$C$1:$S$1,0))</f>
        <v>6.5286707878112793</v>
      </c>
      <c r="E13" s="6">
        <f>INDEX(GastosnIC!$C$2:$S$6,MATCH('ResumenGastos-Formulas'!C$1,GastosnIC!$A$2:$A$6,0),MATCH('ResumenGastos-Formulas'!$A13,GastosnIC!$C$1:$S$1,0))</f>
        <v>7.4504365921020508</v>
      </c>
      <c r="F13" s="24">
        <f>INDEX(Gastos!$C$2:$S$6,MATCH('ResumenGastos-Formulas'!F$1,Gastos!$A$2:$A$6,0),MATCH('ResumenGastos-Formulas'!$A13,Gastos!$C$1:$S$1,0))</f>
        <v>7.3272137641906738</v>
      </c>
      <c r="G13" s="25">
        <f>INDEX(GastosIC!$C$2:$S$6,MATCH('ResumenGastos-Formulas'!F$1,GastosIC!$A$2:$A$6,0),MATCH('ResumenGastos-Formulas'!$A13,GastosIC!$C$1:$S$1,0))</f>
        <v>7.2868671417236328</v>
      </c>
      <c r="H13" s="32">
        <f>INDEX(GastosnIC!$C$2:$S$6,MATCH('ResumenGastos-Formulas'!F$1,GastosnIC!$A$2:$A$6,0),MATCH('ResumenGastos-Formulas'!$A13,GastosnIC!$C$1:$S$1,0))</f>
        <v>7.3350086212158203</v>
      </c>
      <c r="I13" s="6">
        <f>INDEX(Gastos!$C$2:$S$6,MATCH('ResumenGastos-Formulas'!I$1,Gastos!$A$2:$A$6,0),MATCH('ResumenGastos-Formulas'!$A13,Gastos!$C$1:$S$1,0))</f>
        <v>9.513401985168457</v>
      </c>
      <c r="J13" s="6">
        <f>INDEX(GastosIC!$C$2:$S$6,MATCH('ResumenGastos-Formulas'!I$1,GastosIC!$A$2:$A$6,0),MATCH('ResumenGastos-Formulas'!$A13,GastosIC!$C$1:$S$1,0))</f>
        <v>9.1228780746459961</v>
      </c>
      <c r="K13" s="6">
        <f>INDEX(GastosnIC!$C$2:$S$6,MATCH('ResumenGastos-Formulas'!I$1,GastosnIC!$A$2:$A$6,0),MATCH('ResumenGastos-Formulas'!$A13,GastosnIC!$C$1:$S$1,0))</f>
        <v>9.6664037704467773</v>
      </c>
      <c r="L13" s="24">
        <f>INDEX(Gastos!$C$2:$S$6,MATCH('ResumenGastos-Formulas'!L$1,Gastos!$A$2:$A$6,0),MATCH('ResumenGastos-Formulas'!$A13,Gastos!$C$1:$S$1,0))</f>
        <v>10.744258880615234</v>
      </c>
      <c r="M13" s="25">
        <f>INDEX(GastosIC!$C$2:$S$6,MATCH('ResumenGastos-Formulas'!L$1,GastosIC!$A$2:$A$6,0),MATCH('ResumenGastos-Formulas'!$A13,GastosIC!$C$1:$S$1,0))</f>
        <v>12.729958534240723</v>
      </c>
      <c r="N13" s="32">
        <f>INDEX(GastosnIC!$C$2:$S$6,MATCH('ResumenGastos-Formulas'!L$1,GastosnIC!$A$2:$A$6,0),MATCH('ResumenGastos-Formulas'!$A13,GastosnIC!$C$1:$S$1,0))</f>
        <v>9.469843864440918</v>
      </c>
      <c r="O13" s="6">
        <f>INDEX(Gastos!$C$2:$S$6,MATCH('ResumenGastos-Formulas'!O$1,Gastos!$A$2:$A$6,0),MATCH('ResumenGastos-Formulas'!$A13,Gastos!$C$1:$S$1,0))</f>
        <v>8.2532558441162109</v>
      </c>
      <c r="P13" s="6">
        <f>INDEX(GastosIC!$C$2:$S$6,MATCH('ResumenGastos-Formulas'!O$1,GastosIC!$A$2:$A$6,0),MATCH('ResumenGastos-Formulas'!$A13,GastosIC!$C$1:$S$1,0))</f>
        <v>7.0047135353088379</v>
      </c>
      <c r="Q13" s="6">
        <f>INDEX(GastosnIC!$C$2:$S$6,MATCH('ResumenGastos-Formulas'!O$1,GastosnIC!$A$2:$A$6,0),MATCH('ResumenGastos-Formulas'!$A13,GastosnIC!$C$1:$S$1,0))</f>
        <v>8.9014997482299805</v>
      </c>
    </row>
    <row r="14" spans="1:17">
      <c r="A14" s="9" t="s">
        <v>502</v>
      </c>
      <c r="B14" s="9" t="s">
        <v>571</v>
      </c>
      <c r="C14" s="6">
        <f>INDEX(Gastos!$C$2:$S$6,MATCH('ResumenGastos-Formulas'!C$1,Gastos!$A$2:$A$6,0),MATCH('ResumenGastos-Formulas'!$A14,Gastos!$C$1:$S$1,0))</f>
        <v>17.022287368774414</v>
      </c>
      <c r="D14" s="6">
        <f>INDEX(GastosIC!$C$2:$S$6,MATCH('ResumenGastos-Formulas'!C$1,GastosIC!$A$2:$A$6,0),MATCH('ResumenGastos-Formulas'!$A14,GastosIC!$C$1:$S$1,0))</f>
        <v>22.76948356628418</v>
      </c>
      <c r="E14" s="6">
        <f>INDEX(GastosnIC!$C$2:$S$6,MATCH('ResumenGastos-Formulas'!C$1,GastosnIC!$A$2:$A$6,0),MATCH('ResumenGastos-Formulas'!$A14,GastosnIC!$C$1:$S$1,0))</f>
        <v>15.963786125183105</v>
      </c>
      <c r="F14" s="24">
        <f>INDEX(Gastos!$C$2:$S$6,MATCH('ResumenGastos-Formulas'!F$1,Gastos!$A$2:$A$6,0),MATCH('ResumenGastos-Formulas'!$A14,Gastos!$C$1:$S$1,0))</f>
        <v>20.385183334350586</v>
      </c>
      <c r="G14" s="25">
        <f>INDEX(GastosIC!$C$2:$S$6,MATCH('ResumenGastos-Formulas'!F$1,GastosIC!$A$2:$A$6,0),MATCH('ResumenGastos-Formulas'!$A14,GastosIC!$C$1:$S$1,0))</f>
        <v>27.211835861206055</v>
      </c>
      <c r="H14" s="32">
        <f>INDEX(GastosnIC!$C$2:$S$6,MATCH('ResumenGastos-Formulas'!F$1,GastosnIC!$A$2:$A$6,0),MATCH('ResumenGastos-Formulas'!$A14,GastosnIC!$C$1:$S$1,0))</f>
        <v>19.066303253173828</v>
      </c>
      <c r="I14" s="6">
        <f>INDEX(Gastos!$C$2:$S$6,MATCH('ResumenGastos-Formulas'!I$1,Gastos!$A$2:$A$6,0),MATCH('ResumenGastos-Formulas'!$A14,Gastos!$C$1:$S$1,0))</f>
        <v>24.396144866943359</v>
      </c>
      <c r="J14" s="6">
        <f>INDEX(GastosIC!$C$2:$S$6,MATCH('ResumenGastos-Formulas'!I$1,GastosIC!$A$2:$A$6,0),MATCH('ResumenGastos-Formulas'!$A14,GastosIC!$C$1:$S$1,0))</f>
        <v>29.141365051269531</v>
      </c>
      <c r="K14" s="6">
        <f>INDEX(GastosnIC!$C$2:$S$6,MATCH('ResumenGastos-Formulas'!I$1,GastosnIC!$A$2:$A$6,0),MATCH('ResumenGastos-Formulas'!$A14,GastosnIC!$C$1:$S$1,0))</f>
        <v>22.537036895751953</v>
      </c>
      <c r="L14" s="24">
        <f>INDEX(Gastos!$C$2:$S$6,MATCH('ResumenGastos-Formulas'!L$1,Gastos!$A$2:$A$6,0),MATCH('ResumenGastos-Formulas'!$A14,Gastos!$C$1:$S$1,0))</f>
        <v>32.728660583496094</v>
      </c>
      <c r="M14" s="25">
        <f>INDEX(GastosIC!$C$2:$S$6,MATCH('ResumenGastos-Formulas'!L$1,GastosIC!$A$2:$A$6,0),MATCH('ResumenGastos-Formulas'!$A14,GastosIC!$C$1:$S$1,0))</f>
        <v>46.074848175048828</v>
      </c>
      <c r="N14" s="32">
        <f>INDEX(GastosnIC!$C$2:$S$6,MATCH('ResumenGastos-Formulas'!L$1,GastosnIC!$A$2:$A$6,0),MATCH('ResumenGastos-Formulas'!$A14,GastosnIC!$C$1:$S$1,0))</f>
        <v>24.163124084472656</v>
      </c>
      <c r="O14" s="6">
        <f>INDEX(Gastos!$C$2:$S$6,MATCH('ResumenGastos-Formulas'!O$1,Gastos!$A$2:$A$6,0),MATCH('ResumenGastos-Formulas'!$A14,Gastos!$C$1:$S$1,0))</f>
        <v>24.510643005371094</v>
      </c>
      <c r="P14" s="6">
        <f>INDEX(GastosIC!$C$2:$S$6,MATCH('ResumenGastos-Formulas'!O$1,GastosIC!$A$2:$A$6,0),MATCH('ResumenGastos-Formulas'!$A14,GastosIC!$C$1:$S$1,0))</f>
        <v>23.488426208496094</v>
      </c>
      <c r="Q14" s="6">
        <f>INDEX(GastosnIC!$C$2:$S$6,MATCH('ResumenGastos-Formulas'!O$1,GastosnIC!$A$2:$A$6,0),MATCH('ResumenGastos-Formulas'!$A14,GastosnIC!$C$1:$S$1,0))</f>
        <v>25.041378021240234</v>
      </c>
    </row>
    <row r="15" spans="1:17">
      <c r="A15" s="9" t="s">
        <v>503</v>
      </c>
      <c r="B15" s="9" t="s">
        <v>572</v>
      </c>
      <c r="C15" s="6">
        <f>INDEX(Gastos!$C$2:$S$6,MATCH('ResumenGastos-Formulas'!C$1,Gastos!$A$2:$A$6,0),MATCH('ResumenGastos-Formulas'!$A15,Gastos!$C$1:$S$1,0))</f>
        <v>59.378715515136719</v>
      </c>
      <c r="D15" s="6">
        <f>INDEX(GastosIC!$C$2:$S$6,MATCH('ResumenGastos-Formulas'!C$1,GastosIC!$A$2:$A$6,0),MATCH('ResumenGastos-Formulas'!$A15,GastosIC!$C$1:$S$1,0))</f>
        <v>57.660709381103516</v>
      </c>
      <c r="E15" s="6">
        <f>INDEX(GastosnIC!$C$2:$S$6,MATCH('ResumenGastos-Formulas'!C$1,GastosnIC!$A$2:$A$6,0),MATCH('ResumenGastos-Formulas'!$A15,GastosnIC!$C$1:$S$1,0))</f>
        <v>59.695133209228516</v>
      </c>
      <c r="F15" s="24">
        <f>INDEX(Gastos!$C$2:$S$6,MATCH('ResumenGastos-Formulas'!F$1,Gastos!$A$2:$A$6,0),MATCH('ResumenGastos-Formulas'!$A15,Gastos!$C$1:$S$1,0))</f>
        <v>66.369720458984375</v>
      </c>
      <c r="G15" s="25">
        <f>INDEX(GastosIC!$C$2:$S$6,MATCH('ResumenGastos-Formulas'!F$1,GastosIC!$A$2:$A$6,0),MATCH('ResumenGastos-Formulas'!$A15,GastosIC!$C$1:$S$1,0))</f>
        <v>57.974349975585938</v>
      </c>
      <c r="H15" s="32">
        <f>INDEX(GastosnIC!$C$2:$S$6,MATCH('ResumenGastos-Formulas'!F$1,GastosnIC!$A$2:$A$6,0),MATCH('ResumenGastos-Formulas'!$A15,GastosnIC!$C$1:$S$1,0))</f>
        <v>67.991668701171875</v>
      </c>
      <c r="I15" s="6">
        <f>INDEX(Gastos!$C$2:$S$6,MATCH('ResumenGastos-Formulas'!I$1,Gastos!$A$2:$A$6,0),MATCH('ResumenGastos-Formulas'!$A15,Gastos!$C$1:$S$1,0))</f>
        <v>91.013168334960938</v>
      </c>
      <c r="J15" s="6">
        <f>INDEX(GastosIC!$C$2:$S$6,MATCH('ResumenGastos-Formulas'!I$1,GastosIC!$A$2:$A$6,0),MATCH('ResumenGastos-Formulas'!$A15,GastosIC!$C$1:$S$1,0))</f>
        <v>77.741325378417969</v>
      </c>
      <c r="K15" s="6">
        <f>INDEX(GastosnIC!$C$2:$S$6,MATCH('ResumenGastos-Formulas'!I$1,GastosnIC!$A$2:$A$6,0),MATCH('ResumenGastos-Formulas'!$A15,GastosnIC!$C$1:$S$1,0))</f>
        <v>96.212875366210938</v>
      </c>
      <c r="L15" s="24">
        <f>INDEX(Gastos!$C$2:$S$6,MATCH('ResumenGastos-Formulas'!L$1,Gastos!$A$2:$A$6,0),MATCH('ResumenGastos-Formulas'!$A15,Gastos!$C$1:$S$1,0))</f>
        <v>105.99146270751953</v>
      </c>
      <c r="M15" s="25">
        <f>INDEX(GastosIC!$C$2:$S$6,MATCH('ResumenGastos-Formulas'!L$1,GastosIC!$A$2:$A$6,0),MATCH('ResumenGastos-Formulas'!$A15,GastosIC!$C$1:$S$1,0))</f>
        <v>90.934356689453125</v>
      </c>
      <c r="N15" s="32">
        <f>INDEX(GastosnIC!$C$2:$S$6,MATCH('ResumenGastos-Formulas'!L$1,GastosnIC!$A$2:$A$6,0),MATCH('ResumenGastos-Formulas'!$A15,GastosnIC!$C$1:$S$1,0))</f>
        <v>115.65505218505859</v>
      </c>
      <c r="O15" s="6">
        <f>INDEX(Gastos!$C$2:$S$6,MATCH('ResumenGastos-Formulas'!O$1,Gastos!$A$2:$A$6,0),MATCH('ResumenGastos-Formulas'!$A15,Gastos!$C$1:$S$1,0))</f>
        <v>149.45950317382813</v>
      </c>
      <c r="P15" s="6">
        <f>INDEX(GastosIC!$C$2:$S$6,MATCH('ResumenGastos-Formulas'!O$1,GastosIC!$A$2:$A$6,0),MATCH('ResumenGastos-Formulas'!$A15,GastosIC!$C$1:$S$1,0))</f>
        <v>118.17995452880859</v>
      </c>
      <c r="Q15" s="6">
        <f>INDEX(GastosnIC!$C$2:$S$6,MATCH('ResumenGastos-Formulas'!O$1,GastosnIC!$A$2:$A$6,0),MATCH('ResumenGastos-Formulas'!$A15,GastosnIC!$C$1:$S$1,0))</f>
        <v>165.69987487792969</v>
      </c>
    </row>
    <row r="16" spans="1:17">
      <c r="A16" s="9" t="s">
        <v>504</v>
      </c>
      <c r="B16" s="10" t="s">
        <v>573</v>
      </c>
      <c r="C16" s="11">
        <f>INDEX(Gastos!$C$2:$S$6,MATCH('ResumenGastos-Formulas'!C$1,Gastos!$A$2:$A$6,0),MATCH('ResumenGastos-Formulas'!$A16,Gastos!$C$1:$S$1,0))</f>
        <v>16.562709808349609</v>
      </c>
      <c r="D16" s="11">
        <f>INDEX(GastosIC!$C$2:$S$6,MATCH('ResumenGastos-Formulas'!C$1,GastosIC!$A$2:$A$6,0),MATCH('ResumenGastos-Formulas'!$A16,GastosIC!$C$1:$S$1,0))</f>
        <v>21.179203033447266</v>
      </c>
      <c r="E16" s="11">
        <f>INDEX(GastosnIC!$C$2:$S$6,MATCH('ResumenGastos-Formulas'!C$1,GastosnIC!$A$2:$A$6,0),MATCH('ResumenGastos-Formulas'!$A16,GastosnIC!$C$1:$S$1,0))</f>
        <v>15.712457656860352</v>
      </c>
      <c r="F16" s="28">
        <f>INDEX(Gastos!$C$2:$S$6,MATCH('ResumenGastos-Formulas'!F$1,Gastos!$A$2:$A$6,0),MATCH('ResumenGastos-Formulas'!$A16,Gastos!$C$1:$S$1,0))</f>
        <v>17.982757568359375</v>
      </c>
      <c r="G16" s="29">
        <f>INDEX(GastosIC!$C$2:$S$6,MATCH('ResumenGastos-Formulas'!F$1,GastosIC!$A$2:$A$6,0),MATCH('ResumenGastos-Formulas'!$A16,GastosIC!$C$1:$S$1,0))</f>
        <v>19.486501693725586</v>
      </c>
      <c r="H16" s="34">
        <f>INDEX(GastosnIC!$C$2:$S$6,MATCH('ResumenGastos-Formulas'!F$1,GastosnIC!$A$2:$A$6,0),MATCH('ResumenGastos-Formulas'!$A16,GastosnIC!$C$1:$S$1,0))</f>
        <v>17.692241668701172</v>
      </c>
      <c r="I16" s="11">
        <f>INDEX(Gastos!$C$2:$S$6,MATCH('ResumenGastos-Formulas'!I$1,Gastos!$A$2:$A$6,0),MATCH('ResumenGastos-Formulas'!$A16,Gastos!$C$1:$S$1,0))</f>
        <v>27.098756790161133</v>
      </c>
      <c r="J16" s="11">
        <f>INDEX(GastosIC!$C$2:$S$6,MATCH('ResumenGastos-Formulas'!I$1,GastosIC!$A$2:$A$6,0),MATCH('ResumenGastos-Formulas'!$A16,GastosIC!$C$1:$S$1,0))</f>
        <v>26.366788864135742</v>
      </c>
      <c r="K16" s="11">
        <f>INDEX(GastosnIC!$C$2:$S$6,MATCH('ResumenGastos-Formulas'!I$1,GastosnIC!$A$2:$A$6,0),MATCH('ResumenGastos-Formulas'!$A16,GastosnIC!$C$1:$S$1,0))</f>
        <v>27.385532379150391</v>
      </c>
      <c r="L16" s="28">
        <f>INDEX(Gastos!$C$2:$S$6,MATCH('ResumenGastos-Formulas'!L$1,Gastos!$A$2:$A$6,0),MATCH('ResumenGastos-Formulas'!$A16,Gastos!$C$1:$S$1,0))</f>
        <v>29.89350700378418</v>
      </c>
      <c r="M16" s="29">
        <f>INDEX(GastosIC!$C$2:$S$6,MATCH('ResumenGastos-Formulas'!L$1,GastosIC!$A$2:$A$6,0),MATCH('ResumenGastos-Formulas'!$A16,GastosIC!$C$1:$S$1,0))</f>
        <v>31.460430145263672</v>
      </c>
      <c r="N16" s="34">
        <f>INDEX(GastosnIC!$C$2:$S$6,MATCH('ResumenGastos-Formulas'!L$1,GastosnIC!$A$2:$A$6,0),MATCH('ResumenGastos-Formulas'!$A16,GastosnIC!$C$1:$S$1,0))</f>
        <v>28.887863159179688</v>
      </c>
      <c r="O16" s="11">
        <f>INDEX(Gastos!$C$2:$S$6,MATCH('ResumenGastos-Formulas'!O$1,Gastos!$A$2:$A$6,0),MATCH('ResumenGastos-Formulas'!$A16,Gastos!$C$1:$S$1,0))</f>
        <v>32.636745452880859</v>
      </c>
      <c r="P16" s="11">
        <f>INDEX(GastosIC!$C$2:$S$6,MATCH('ResumenGastos-Formulas'!O$1,GastosIC!$A$2:$A$6,0),MATCH('ResumenGastos-Formulas'!$A16,GastosIC!$C$1:$S$1,0))</f>
        <v>35.071517944335938</v>
      </c>
      <c r="Q16" s="11">
        <f>INDEX(GastosnIC!$C$2:$S$6,MATCH('ResumenGastos-Formulas'!O$1,GastosnIC!$A$2:$A$6,0),MATCH('ResumenGastos-Formulas'!$A16,GastosnIC!$C$1:$S$1,0))</f>
        <v>31.372611999511719</v>
      </c>
    </row>
    <row r="17" spans="1:17">
      <c r="A17" s="9" t="s">
        <v>505</v>
      </c>
      <c r="B17" s="10" t="s">
        <v>574</v>
      </c>
      <c r="C17" s="11">
        <f>INDEX(Gastos!$C$2:$S$6,MATCH('ResumenGastos-Formulas'!C$1,Gastos!$A$2:$A$6,0),MATCH('ResumenGastos-Formulas'!$A17,Gastos!$C$1:$S$1,0))</f>
        <v>16.779455184936523</v>
      </c>
      <c r="D17" s="11">
        <f>INDEX(GastosIC!$C$2:$S$6,MATCH('ResumenGastos-Formulas'!C$1,GastosIC!$A$2:$A$6,0),MATCH('ResumenGastos-Formulas'!$A17,GastosIC!$C$1:$S$1,0))</f>
        <v>14.860297203063965</v>
      </c>
      <c r="E17" s="11">
        <f>INDEX(GastosnIC!$C$2:$S$6,MATCH('ResumenGastos-Formulas'!C$1,GastosnIC!$A$2:$A$6,0),MATCH('ResumenGastos-Formulas'!$A17,GastosnIC!$C$1:$S$1,0))</f>
        <v>17.132919311523438</v>
      </c>
      <c r="F17" s="28">
        <f>INDEX(Gastos!$C$2:$S$6,MATCH('ResumenGastos-Formulas'!F$1,Gastos!$A$2:$A$6,0),MATCH('ResumenGastos-Formulas'!$A17,Gastos!$C$1:$S$1,0))</f>
        <v>19.771566390991211</v>
      </c>
      <c r="G17" s="29">
        <f>INDEX(GastosIC!$C$2:$S$6,MATCH('ResumenGastos-Formulas'!F$1,GastosIC!$A$2:$A$6,0),MATCH('ResumenGastos-Formulas'!$A17,GastosIC!$C$1:$S$1,0))</f>
        <v>16.787094116210938</v>
      </c>
      <c r="H17" s="34">
        <f>INDEX(GastosnIC!$C$2:$S$6,MATCH('ResumenGastos-Formulas'!F$1,GastosnIC!$A$2:$A$6,0),MATCH('ResumenGastos-Formulas'!$A17,GastosnIC!$C$1:$S$1,0))</f>
        <v>20.348154067993164</v>
      </c>
      <c r="I17" s="11">
        <f>INDEX(Gastos!$C$2:$S$6,MATCH('ResumenGastos-Formulas'!I$1,Gastos!$A$2:$A$6,0),MATCH('ResumenGastos-Formulas'!$A17,Gastos!$C$1:$S$1,0))</f>
        <v>22.568204879760742</v>
      </c>
      <c r="J17" s="11">
        <f>INDEX(GastosIC!$C$2:$S$6,MATCH('ResumenGastos-Formulas'!I$1,GastosIC!$A$2:$A$6,0),MATCH('ResumenGastos-Formulas'!$A17,GastosIC!$C$1:$S$1,0))</f>
        <v>18.935041427612305</v>
      </c>
      <c r="K17" s="11">
        <f>INDEX(GastosnIC!$C$2:$S$6,MATCH('ResumenGastos-Formulas'!I$1,GastosnIC!$A$2:$A$6,0),MATCH('ResumenGastos-Formulas'!$A17,GastosnIC!$C$1:$S$1,0))</f>
        <v>23.99162483215332</v>
      </c>
      <c r="L17" s="28">
        <f>INDEX(Gastos!$C$2:$S$6,MATCH('ResumenGastos-Formulas'!L$1,Gastos!$A$2:$A$6,0),MATCH('ResumenGastos-Formulas'!$A17,Gastos!$C$1:$S$1,0))</f>
        <v>30.559623718261719</v>
      </c>
      <c r="M17" s="29">
        <f>INDEX(GastosIC!$C$2:$S$6,MATCH('ResumenGastos-Formulas'!L$1,GastosIC!$A$2:$A$6,0),MATCH('ResumenGastos-Formulas'!$A17,GastosIC!$C$1:$S$1,0))</f>
        <v>21.501134872436523</v>
      </c>
      <c r="N17" s="34">
        <f>INDEX(GastosnIC!$C$2:$S$6,MATCH('ResumenGastos-Formulas'!L$1,GastosnIC!$A$2:$A$6,0),MATCH('ResumenGastos-Formulas'!$A17,GastosnIC!$C$1:$S$1,0))</f>
        <v>36.373332977294922</v>
      </c>
      <c r="O17" s="11">
        <f>INDEX(Gastos!$C$2:$S$6,MATCH('ResumenGastos-Formulas'!O$1,Gastos!$A$2:$A$6,0),MATCH('ResumenGastos-Formulas'!$A17,Gastos!$C$1:$S$1,0))</f>
        <v>41.78253173828125</v>
      </c>
      <c r="P17" s="11">
        <f>INDEX(GastosIC!$C$2:$S$6,MATCH('ResumenGastos-Formulas'!O$1,GastosIC!$A$2:$A$6,0),MATCH('ResumenGastos-Formulas'!$A17,GastosIC!$C$1:$S$1,0))</f>
        <v>31.009078979492188</v>
      </c>
      <c r="Q17" s="11">
        <f>INDEX(GastosnIC!$C$2:$S$6,MATCH('ResumenGastos-Formulas'!O$1,GastosnIC!$A$2:$A$6,0),MATCH('ResumenGastos-Formulas'!$A17,GastosnIC!$C$1:$S$1,0))</f>
        <v>47.376117706298828</v>
      </c>
    </row>
    <row r="18" spans="1:17">
      <c r="A18" s="9" t="s">
        <v>506</v>
      </c>
      <c r="B18" s="10" t="s">
        <v>575</v>
      </c>
      <c r="C18" s="11">
        <f>INDEX(Gastos!$C$2:$S$6,MATCH('ResumenGastos-Formulas'!C$1,Gastos!$A$2:$A$6,0),MATCH('ResumenGastos-Formulas'!$A18,Gastos!$C$1:$S$1,0))</f>
        <v>13.718406677246094</v>
      </c>
      <c r="D18" s="11">
        <f>INDEX(GastosIC!$C$2:$S$6,MATCH('ResumenGastos-Formulas'!C$1,GastosIC!$A$2:$A$6,0),MATCH('ResumenGastos-Formulas'!$A18,GastosIC!$C$1:$S$1,0))</f>
        <v>11.552597999572754</v>
      </c>
      <c r="E18" s="11">
        <f>INDEX(GastosnIC!$C$2:$S$6,MATCH('ResumenGastos-Formulas'!C$1,GastosnIC!$A$2:$A$6,0),MATCH('ResumenGastos-Formulas'!$A18,GastosnIC!$C$1:$S$1,0))</f>
        <v>14.11729907989502</v>
      </c>
      <c r="F18" s="28">
        <f>INDEX(Gastos!$C$2:$S$6,MATCH('ResumenGastos-Formulas'!F$1,Gastos!$A$2:$A$6,0),MATCH('ResumenGastos-Formulas'!$A18,Gastos!$C$1:$S$1,0))</f>
        <v>14.950090408325195</v>
      </c>
      <c r="G18" s="29">
        <f>INDEX(GastosIC!$C$2:$S$6,MATCH('ResumenGastos-Formulas'!F$1,GastosIC!$A$2:$A$6,0),MATCH('ResumenGastos-Formulas'!$A18,GastosIC!$C$1:$S$1,0))</f>
        <v>10.505341529846191</v>
      </c>
      <c r="H18" s="34">
        <f>INDEX(GastosnIC!$C$2:$S$6,MATCH('ResumenGastos-Formulas'!F$1,GastosnIC!$A$2:$A$6,0),MATCH('ResumenGastos-Formulas'!$A18,GastosnIC!$C$1:$S$1,0))</f>
        <v>15.808796882629395</v>
      </c>
      <c r="I18" s="11">
        <f>INDEX(Gastos!$C$2:$S$6,MATCH('ResumenGastos-Formulas'!I$1,Gastos!$A$2:$A$6,0),MATCH('ResumenGastos-Formulas'!$A18,Gastos!$C$1:$S$1,0))</f>
        <v>16.665903091430664</v>
      </c>
      <c r="J18" s="11">
        <f>INDEX(GastosIC!$C$2:$S$6,MATCH('ResumenGastos-Formulas'!I$1,GastosIC!$A$2:$A$6,0),MATCH('ResumenGastos-Formulas'!$A18,GastosIC!$C$1:$S$1,0))</f>
        <v>12.405571937561035</v>
      </c>
      <c r="K18" s="11">
        <f>INDEX(GastosnIC!$C$2:$S$6,MATCH('ResumenGastos-Formulas'!I$1,GastosnIC!$A$2:$A$6,0),MATCH('ResumenGastos-Formulas'!$A18,GastosnIC!$C$1:$S$1,0))</f>
        <v>18.335037231445313</v>
      </c>
      <c r="L18" s="28">
        <f>INDEX(Gastos!$C$2:$S$6,MATCH('ResumenGastos-Formulas'!L$1,Gastos!$A$2:$A$6,0),MATCH('ResumenGastos-Formulas'!$A18,Gastos!$C$1:$S$1,0))</f>
        <v>20.835472106933594</v>
      </c>
      <c r="M18" s="29">
        <f>INDEX(GastosIC!$C$2:$S$6,MATCH('ResumenGastos-Formulas'!L$1,GastosIC!$A$2:$A$6,0),MATCH('ResumenGastos-Formulas'!$A18,GastosIC!$C$1:$S$1,0))</f>
        <v>16.764314651489258</v>
      </c>
      <c r="N18" s="34">
        <f>INDEX(GastosnIC!$C$2:$S$6,MATCH('ResumenGastos-Formulas'!L$1,GastosnIC!$A$2:$A$6,0),MATCH('ResumenGastos-Formulas'!$A18,GastosnIC!$C$1:$S$1,0))</f>
        <v>23.448328018188477</v>
      </c>
      <c r="O18" s="11">
        <f>INDEX(Gastos!$C$2:$S$6,MATCH('ResumenGastos-Formulas'!O$1,Gastos!$A$2:$A$6,0),MATCH('ResumenGastos-Formulas'!$A18,Gastos!$C$1:$S$1,0))</f>
        <v>38.529529571533203</v>
      </c>
      <c r="P18" s="11">
        <f>INDEX(GastosIC!$C$2:$S$6,MATCH('ResumenGastos-Formulas'!O$1,GastosIC!$A$2:$A$6,0),MATCH('ResumenGastos-Formulas'!$A18,GastosIC!$C$1:$S$1,0))</f>
        <v>20.453445434570313</v>
      </c>
      <c r="Q18" s="11">
        <f>INDEX(GastosnIC!$C$2:$S$6,MATCH('ResumenGastos-Formulas'!O$1,GastosnIC!$A$2:$A$6,0),MATCH('ResumenGastos-Formulas'!$A18,GastosnIC!$C$1:$S$1,0))</f>
        <v>47.914649963378906</v>
      </c>
    </row>
    <row r="19" spans="1:17">
      <c r="A19" s="9" t="s">
        <v>507</v>
      </c>
      <c r="B19" s="10" t="s">
        <v>576</v>
      </c>
      <c r="C19" s="11">
        <f>INDEX(Gastos!$C$2:$S$6,MATCH('ResumenGastos-Formulas'!C$1,Gastos!$A$2:$A$6,0),MATCH('ResumenGastos-Formulas'!$A19,Gastos!$C$1:$S$1,0))</f>
        <v>12.318144798278809</v>
      </c>
      <c r="D19" s="11">
        <f>INDEX(GastosIC!$C$2:$S$6,MATCH('ResumenGastos-Formulas'!C$1,GastosIC!$A$2:$A$6,0),MATCH('ResumenGastos-Formulas'!$A19,GastosIC!$C$1:$S$1,0))</f>
        <v>10.068610191345215</v>
      </c>
      <c r="E19" s="11">
        <f>INDEX(GastosnIC!$C$2:$S$6,MATCH('ResumenGastos-Formulas'!C$1,GastosnIC!$A$2:$A$6,0),MATCH('ResumenGastos-Formulas'!$A19,GastosnIC!$C$1:$S$1,0))</f>
        <v>12.732457160949707</v>
      </c>
      <c r="F19" s="28">
        <f>INDEX(Gastos!$C$2:$S$6,MATCH('ResumenGastos-Formulas'!F$1,Gastos!$A$2:$A$6,0),MATCH('ResumenGastos-Formulas'!$A19,Gastos!$C$1:$S$1,0))</f>
        <v>13.66530704498291</v>
      </c>
      <c r="G19" s="29">
        <f>INDEX(GastosIC!$C$2:$S$6,MATCH('ResumenGastos-Formulas'!F$1,GastosIC!$A$2:$A$6,0),MATCH('ResumenGastos-Formulas'!$A19,GastosIC!$C$1:$S$1,0))</f>
        <v>11.195412635803223</v>
      </c>
      <c r="H19" s="34">
        <f>INDEX(GastosnIC!$C$2:$S$6,MATCH('ResumenGastos-Formulas'!F$1,GastosnIC!$A$2:$A$6,0),MATCH('ResumenGastos-Formulas'!$A19,GastosnIC!$C$1:$S$1,0))</f>
        <v>14.142478942871094</v>
      </c>
      <c r="I19" s="11">
        <f>INDEX(Gastos!$C$2:$S$6,MATCH('ResumenGastos-Formulas'!I$1,Gastos!$A$2:$A$6,0),MATCH('ResumenGastos-Formulas'!$A19,Gastos!$C$1:$S$1,0))</f>
        <v>24.680299758911133</v>
      </c>
      <c r="J19" s="11">
        <f>INDEX(GastosIC!$C$2:$S$6,MATCH('ResumenGastos-Formulas'!I$1,GastosIC!$A$2:$A$6,0),MATCH('ResumenGastos-Formulas'!$A19,GastosIC!$C$1:$S$1,0))</f>
        <v>20.033924102783203</v>
      </c>
      <c r="K19" s="11">
        <f>INDEX(GastosnIC!$C$2:$S$6,MATCH('ResumenGastos-Formulas'!I$1,GastosnIC!$A$2:$A$6,0),MATCH('ResumenGastos-Formulas'!$A19,GastosnIC!$C$1:$S$1,0))</f>
        <v>26.500682830810547</v>
      </c>
      <c r="L19" s="28">
        <f>INDEX(Gastos!$C$2:$S$6,MATCH('ResumenGastos-Formulas'!L$1,Gastos!$A$2:$A$6,0),MATCH('ResumenGastos-Formulas'!$A19,Gastos!$C$1:$S$1,0))</f>
        <v>24.702854156494141</v>
      </c>
      <c r="M19" s="29">
        <f>INDEX(GastosIC!$C$2:$S$6,MATCH('ResumenGastos-Formulas'!L$1,GastosIC!$A$2:$A$6,0),MATCH('ResumenGastos-Formulas'!$A19,GastosIC!$C$1:$S$1,0))</f>
        <v>21.208480834960938</v>
      </c>
      <c r="N19" s="34">
        <f>INDEX(GastosnIC!$C$2:$S$6,MATCH('ResumenGastos-Formulas'!L$1,GastosnIC!$A$2:$A$6,0),MATCH('ResumenGastos-Formulas'!$A19,GastosnIC!$C$1:$S$1,0))</f>
        <v>26.945531845092773</v>
      </c>
      <c r="O19" s="11">
        <f>INDEX(Gastos!$C$2:$S$6,MATCH('ResumenGastos-Formulas'!O$1,Gastos!$A$2:$A$6,0),MATCH('ResumenGastos-Formulas'!$A19,Gastos!$C$1:$S$1,0))</f>
        <v>36.071460723876953</v>
      </c>
      <c r="P19" s="11">
        <f>INDEX(GastosIC!$C$2:$S$6,MATCH('ResumenGastos-Formulas'!O$1,GastosIC!$A$2:$A$6,0),MATCH('ResumenGastos-Formulas'!$A19,GastosIC!$C$1:$S$1,0))</f>
        <v>31.365999221801758</v>
      </c>
      <c r="Q19" s="11">
        <f>INDEX(GastosnIC!$C$2:$S$6,MATCH('ResumenGastos-Formulas'!O$1,GastosnIC!$A$2:$A$6,0),MATCH('ResumenGastos-Formulas'!$A19,GastosnIC!$C$1:$S$1,0))</f>
        <v>38.514541625976563</v>
      </c>
    </row>
    <row r="20" spans="1:17">
      <c r="A20" s="9" t="s">
        <v>508</v>
      </c>
      <c r="B20" s="9" t="s">
        <v>577</v>
      </c>
      <c r="C20" s="6">
        <f>INDEX(Gastos!$C$2:$S$6,MATCH('ResumenGastos-Formulas'!C$1,Gastos!$A$2:$A$6,0),MATCH('ResumenGastos-Formulas'!$A20,Gastos!$C$1:$S$1,0))</f>
        <v>53.929084777832031</v>
      </c>
      <c r="D20" s="6">
        <f>INDEX(GastosIC!$C$2:$S$6,MATCH('ResumenGastos-Formulas'!C$1,GastosIC!$A$2:$A$6,0),MATCH('ResumenGastos-Formulas'!$A20,GastosIC!$C$1:$S$1,0))</f>
        <v>59.926422119140625</v>
      </c>
      <c r="E20" s="6">
        <f>INDEX(GastosnIC!$C$2:$S$6,MATCH('ResumenGastos-Formulas'!C$1,GastosnIC!$A$2:$A$6,0),MATCH('ResumenGastos-Formulas'!$A20,GastosnIC!$C$1:$S$1,0))</f>
        <v>52.824512481689453</v>
      </c>
      <c r="F20" s="24">
        <f>INDEX(Gastos!$C$2:$S$6,MATCH('ResumenGastos-Formulas'!F$1,Gastos!$A$2:$A$6,0),MATCH('ResumenGastos-Formulas'!$A20,Gastos!$C$1:$S$1,0))</f>
        <v>58.907695770263672</v>
      </c>
      <c r="G20" s="25">
        <f>INDEX(GastosIC!$C$2:$S$6,MATCH('ResumenGastos-Formulas'!F$1,GastosIC!$A$2:$A$6,0),MATCH('ResumenGastos-Formulas'!$A20,GastosIC!$C$1:$S$1,0))</f>
        <v>61.684429168701172</v>
      </c>
      <c r="H20" s="32">
        <f>INDEX(GastosnIC!$C$2:$S$6,MATCH('ResumenGastos-Formulas'!F$1,GastosnIC!$A$2:$A$6,0),MATCH('ResumenGastos-Formulas'!$A20,GastosnIC!$C$1:$S$1,0))</f>
        <v>58.371242523193359</v>
      </c>
      <c r="I20" s="6">
        <f>INDEX(Gastos!$C$2:$S$6,MATCH('ResumenGastos-Formulas'!I$1,Gastos!$A$2:$A$6,0),MATCH('ResumenGastos-Formulas'!$A20,Gastos!$C$1:$S$1,0))</f>
        <v>96.954338073730469</v>
      </c>
      <c r="J20" s="6">
        <f>INDEX(GastosIC!$C$2:$S$6,MATCH('ResumenGastos-Formulas'!I$1,GastosIC!$A$2:$A$6,0),MATCH('ResumenGastos-Formulas'!$A20,GastosIC!$C$1:$S$1,0))</f>
        <v>91.547698974609375</v>
      </c>
      <c r="K20" s="6">
        <f>INDEX(GastosnIC!$C$2:$S$6,MATCH('ResumenGastos-Formulas'!I$1,GastosnIC!$A$2:$A$6,0),MATCH('ResumenGastos-Formulas'!$A20,GastosnIC!$C$1:$S$1,0))</f>
        <v>99.072578430175781</v>
      </c>
      <c r="L20" s="24">
        <f>INDEX(Gastos!$C$2:$S$6,MATCH('ResumenGastos-Formulas'!L$1,Gastos!$A$2:$A$6,0),MATCH('ResumenGastos-Formulas'!$A20,Gastos!$C$1:$S$1,0))</f>
        <v>101.74171447753906</v>
      </c>
      <c r="M20" s="25">
        <f>INDEX(GastosIC!$C$2:$S$6,MATCH('ResumenGastos-Formulas'!L$1,GastosIC!$A$2:$A$6,0),MATCH('ResumenGastos-Formulas'!$A20,GastosIC!$C$1:$S$1,0))</f>
        <v>97.049057006835938</v>
      </c>
      <c r="N20" s="32">
        <f>INDEX(GastosnIC!$C$2:$S$6,MATCH('ResumenGastos-Formulas'!L$1,GastosnIC!$A$2:$A$6,0),MATCH('ResumenGastos-Formulas'!$A20,GastosnIC!$C$1:$S$1,0))</f>
        <v>104.75344848632813</v>
      </c>
      <c r="O20" s="6">
        <f>INDEX(Gastos!$C$2:$S$6,MATCH('ResumenGastos-Formulas'!O$1,Gastos!$A$2:$A$6,0),MATCH('ResumenGastos-Formulas'!$A20,Gastos!$C$1:$S$1,0))</f>
        <v>0</v>
      </c>
      <c r="P20" s="6">
        <f>INDEX(GastosIC!$C$2:$S$6,MATCH('ResumenGastos-Formulas'!O$1,GastosIC!$A$2:$A$6,0),MATCH('ResumenGastos-Formulas'!$A20,GastosIC!$C$1:$S$1,0))</f>
        <v>0</v>
      </c>
      <c r="Q20" s="6">
        <f>INDEX(GastosnIC!$C$2:$S$6,MATCH('ResumenGastos-Formulas'!O$1,GastosnIC!$A$2:$A$6,0),MATCH('ResumenGastos-Formulas'!$A20,GastosnIC!$C$1:$S$1,0))</f>
        <v>0</v>
      </c>
    </row>
    <row r="21" spans="1:17">
      <c r="A21" s="9" t="s">
        <v>509</v>
      </c>
      <c r="B21" s="9" t="s">
        <v>578</v>
      </c>
      <c r="C21" s="6">
        <f>INDEX(Gastos!$C$2:$S$6,MATCH('ResumenGastos-Formulas'!C$1,Gastos!$A$2:$A$6,0),MATCH('ResumenGastos-Formulas'!$A21,Gastos!$C$1:$S$1,0))</f>
        <v>2.1972339153289795</v>
      </c>
      <c r="D21" s="6">
        <f>INDEX(GastosIC!$C$2:$S$6,MATCH('ResumenGastos-Formulas'!C$1,GastosIC!$A$2:$A$6,0),MATCH('ResumenGastos-Formulas'!$A21,GastosIC!$C$1:$S$1,0))</f>
        <v>1.3813467025756836</v>
      </c>
      <c r="E21" s="6">
        <f>INDEX(GastosnIC!$C$2:$S$6,MATCH('ResumenGastos-Formulas'!C$1,GastosnIC!$A$2:$A$6,0),MATCH('ResumenGastos-Formulas'!$A21,GastosnIC!$C$1:$S$1,0))</f>
        <v>2.3475017547607422</v>
      </c>
      <c r="F21" s="24">
        <f>INDEX(Gastos!$C$2:$S$6,MATCH('ResumenGastos-Formulas'!F$1,Gastos!$A$2:$A$6,0),MATCH('ResumenGastos-Formulas'!$A21,Gastos!$C$1:$S$1,0))</f>
        <v>2.1658546924591064</v>
      </c>
      <c r="G21" s="25">
        <f>INDEX(GastosIC!$C$2:$S$6,MATCH('ResumenGastos-Formulas'!F$1,GastosIC!$A$2:$A$6,0),MATCH('ResumenGastos-Formulas'!$A21,GastosIC!$C$1:$S$1,0))</f>
        <v>2.1747167110443115</v>
      </c>
      <c r="H21" s="32">
        <f>INDEX(GastosnIC!$C$2:$S$6,MATCH('ResumenGastos-Formulas'!F$1,GastosnIC!$A$2:$A$6,0),MATCH('ResumenGastos-Formulas'!$A21,GastosnIC!$C$1:$S$1,0))</f>
        <v>2.1641426086425781</v>
      </c>
      <c r="I21" s="6">
        <f>INDEX(Gastos!$C$2:$S$6,MATCH('ResumenGastos-Formulas'!I$1,Gastos!$A$2:$A$6,0),MATCH('ResumenGastos-Formulas'!$A21,Gastos!$C$1:$S$1,0))</f>
        <v>1.9327600002288818</v>
      </c>
      <c r="J21" s="6">
        <f>INDEX(GastosIC!$C$2:$S$6,MATCH('ResumenGastos-Formulas'!I$1,GastosIC!$A$2:$A$6,0),MATCH('ResumenGastos-Formulas'!$A21,GastosIC!$C$1:$S$1,0))</f>
        <v>0.9984971284866333</v>
      </c>
      <c r="K21" s="6">
        <f>INDEX(GastosnIC!$C$2:$S$6,MATCH('ResumenGastos-Formulas'!I$1,GastosnIC!$A$2:$A$6,0),MATCH('ResumenGastos-Formulas'!$A21,GastosnIC!$C$1:$S$1,0))</f>
        <v>2.298790454864502</v>
      </c>
      <c r="L21" s="24">
        <f>INDEX(Gastos!$C$2:$S$6,MATCH('ResumenGastos-Formulas'!L$1,Gastos!$A$2:$A$6,0),MATCH('ResumenGastos-Formulas'!$A21,Gastos!$C$1:$S$1,0))</f>
        <v>2.8478124141693115</v>
      </c>
      <c r="M21" s="25">
        <f>INDEX(GastosIC!$C$2:$S$6,MATCH('ResumenGastos-Formulas'!L$1,GastosIC!$A$2:$A$6,0),MATCH('ResumenGastos-Formulas'!$A21,GastosIC!$C$1:$S$1,0))</f>
        <v>1.1705067157745361</v>
      </c>
      <c r="N21" s="32">
        <f>INDEX(GastosnIC!$C$2:$S$6,MATCH('ResumenGastos-Formulas'!L$1,GastosnIC!$A$2:$A$6,0),MATCH('ResumenGastos-Formulas'!$A21,GastosnIC!$C$1:$S$1,0))</f>
        <v>3.9243016242980957</v>
      </c>
      <c r="O21" s="6">
        <f>INDEX(Gastos!$C$2:$S$6,MATCH('ResumenGastos-Formulas'!O$1,Gastos!$A$2:$A$6,0),MATCH('ResumenGastos-Formulas'!$A21,Gastos!$C$1:$S$1,0))</f>
        <v>0.6331329345703125</v>
      </c>
      <c r="P21" s="6">
        <f>INDEX(GastosIC!$C$2:$S$6,MATCH('ResumenGastos-Formulas'!O$1,GastosIC!$A$2:$A$6,0),MATCH('ResumenGastos-Formulas'!$A21,GastosIC!$C$1:$S$1,0))</f>
        <v>0.73233801126480103</v>
      </c>
      <c r="Q21" s="6">
        <f>INDEX(GastosnIC!$C$2:$S$6,MATCH('ResumenGastos-Formulas'!O$1,GastosnIC!$A$2:$A$6,0),MATCH('ResumenGastos-Formulas'!$A21,GastosnIC!$C$1:$S$1,0))</f>
        <v>0.58162552118301392</v>
      </c>
    </row>
    <row r="22" spans="1:17">
      <c r="A22" s="9" t="s">
        <v>510</v>
      </c>
      <c r="B22" s="9" t="s">
        <v>579</v>
      </c>
      <c r="C22" s="6">
        <f>INDEX(Gastos!$C$2:$S$6,MATCH('ResumenGastos-Formulas'!C$1,Gastos!$A$2:$A$6,0),MATCH('ResumenGastos-Formulas'!$A22,Gastos!$C$1:$S$1,0))</f>
        <v>40.917671203613281</v>
      </c>
      <c r="D22" s="6">
        <f>INDEX(GastosIC!$C$2:$S$6,MATCH('ResumenGastos-Formulas'!C$1,GastosIC!$A$2:$A$6,0),MATCH('ResumenGastos-Formulas'!$A22,GastosIC!$C$1:$S$1,0))</f>
        <v>52.832275390625</v>
      </c>
      <c r="E22" s="6">
        <f>INDEX(GastosnIC!$C$2:$S$6,MATCH('ResumenGastos-Formulas'!C$1,GastosnIC!$A$2:$A$6,0),MATCH('ResumenGastos-Formulas'!$A22,GastosnIC!$C$1:$S$1,0))</f>
        <v>38.723274230957031</v>
      </c>
      <c r="F22" s="24">
        <f>INDEX(Gastos!$C$2:$S$6,MATCH('ResumenGastos-Formulas'!F$1,Gastos!$A$2:$A$6,0),MATCH('ResumenGastos-Formulas'!$A22,Gastos!$C$1:$S$1,0))</f>
        <v>49.168781280517578</v>
      </c>
      <c r="G22" s="25">
        <f>INDEX(GastosIC!$C$2:$S$6,MATCH('ResumenGastos-Formulas'!F$1,GastosIC!$A$2:$A$6,0),MATCH('ResumenGastos-Formulas'!$A22,GastosIC!$C$1:$S$1,0))</f>
        <v>62.067047119140625</v>
      </c>
      <c r="H22" s="32">
        <f>INDEX(GastosnIC!$C$2:$S$6,MATCH('ResumenGastos-Formulas'!F$1,GastosnIC!$A$2:$A$6,0),MATCH('ResumenGastos-Formulas'!$A22,GastosnIC!$C$1:$S$1,0))</f>
        <v>46.676891326904297</v>
      </c>
      <c r="I22" s="6">
        <f>INDEX(Gastos!$C$2:$S$6,MATCH('ResumenGastos-Formulas'!I$1,Gastos!$A$2:$A$6,0),MATCH('ResumenGastos-Formulas'!$A22,Gastos!$C$1:$S$1,0))</f>
        <v>72.496528625488281</v>
      </c>
      <c r="J22" s="6">
        <f>INDEX(GastosIC!$C$2:$S$6,MATCH('ResumenGastos-Formulas'!I$1,GastosIC!$A$2:$A$6,0),MATCH('ResumenGastos-Formulas'!$A22,GastosIC!$C$1:$S$1,0))</f>
        <v>94.439414978027344</v>
      </c>
      <c r="K22" s="6">
        <f>INDEX(GastosnIC!$C$2:$S$6,MATCH('ResumenGastos-Formulas'!I$1,GastosnIC!$A$2:$A$6,0),MATCH('ResumenGastos-Formulas'!$A22,GastosnIC!$C$1:$S$1,0))</f>
        <v>63.899627685546875</v>
      </c>
      <c r="L22" s="24">
        <f>INDEX(Gastos!$C$2:$S$6,MATCH('ResumenGastos-Formulas'!L$1,Gastos!$A$2:$A$6,0),MATCH('ResumenGastos-Formulas'!$A22,Gastos!$C$1:$S$1,0))</f>
        <v>78.476272583007813</v>
      </c>
      <c r="M22" s="25">
        <f>INDEX(GastosIC!$C$2:$S$6,MATCH('ResumenGastos-Formulas'!L$1,GastosIC!$A$2:$A$6,0),MATCH('ResumenGastos-Formulas'!$A22,GastosIC!$C$1:$S$1,0))</f>
        <v>82.48797607421875</v>
      </c>
      <c r="N22" s="32">
        <f>INDEX(GastosnIC!$C$2:$S$6,MATCH('ResumenGastos-Formulas'!L$1,GastosnIC!$A$2:$A$6,0),MATCH('ResumenGastos-Formulas'!$A22,GastosnIC!$C$1:$S$1,0))</f>
        <v>75.901573181152344</v>
      </c>
      <c r="O22" s="6">
        <f>INDEX(Gastos!$C$2:$S$6,MATCH('ResumenGastos-Formulas'!O$1,Gastos!$A$2:$A$6,0),MATCH('ResumenGastos-Formulas'!$A22,Gastos!$C$1:$S$1,0))</f>
        <v>67.343528747558594</v>
      </c>
      <c r="P22" s="6">
        <f>INDEX(GastosIC!$C$2:$S$6,MATCH('ResumenGastos-Formulas'!O$1,GastosIC!$A$2:$A$6,0),MATCH('ResumenGastos-Formulas'!$A22,GastosIC!$C$1:$S$1,0))</f>
        <v>66.838310241699219</v>
      </c>
      <c r="Q22" s="6">
        <f>INDEX(GastosnIC!$C$2:$S$6,MATCH('ResumenGastos-Formulas'!O$1,GastosnIC!$A$2:$A$6,0),MATCH('ResumenGastos-Formulas'!$A22,GastosnIC!$C$1:$S$1,0))</f>
        <v>67.6058349609375</v>
      </c>
    </row>
    <row r="23" spans="1:17">
      <c r="A23" s="9" t="s">
        <v>514</v>
      </c>
      <c r="B23" s="4" t="s">
        <v>735</v>
      </c>
      <c r="C23" s="6">
        <f>C7+C20</f>
        <v>65.186262130737305</v>
      </c>
      <c r="D23" s="6">
        <f t="shared" ref="D23:N23" si="0">D7+D20</f>
        <v>72.297099113464355</v>
      </c>
      <c r="E23" s="6">
        <f t="shared" si="0"/>
        <v>63.876608848571777</v>
      </c>
      <c r="F23" s="24">
        <f t="shared" si="0"/>
        <v>72.733113288879395</v>
      </c>
      <c r="G23" s="25">
        <f t="shared" si="0"/>
        <v>83.211492538452148</v>
      </c>
      <c r="H23" s="32">
        <f t="shared" si="0"/>
        <v>70.708735466003418</v>
      </c>
      <c r="I23" s="6">
        <f t="shared" si="0"/>
        <v>120.84359359741211</v>
      </c>
      <c r="J23" s="6">
        <f t="shared" si="0"/>
        <v>113.6624870300293</v>
      </c>
      <c r="K23" s="6">
        <f t="shared" si="0"/>
        <v>123.65704536437988</v>
      </c>
      <c r="L23" s="24">
        <f t="shared" si="0"/>
        <v>126.14601516723633</v>
      </c>
      <c r="M23" s="25">
        <f t="shared" si="0"/>
        <v>119.96979141235352</v>
      </c>
      <c r="N23" s="32">
        <f t="shared" si="0"/>
        <v>130.10989570617676</v>
      </c>
      <c r="O23" s="6">
        <f>SUMIFS(Gastos!$W:$W,Gastos!$A:$A,'ResumenGastos-Formulas'!$O$1)</f>
        <v>164.45452880859375</v>
      </c>
      <c r="P23" s="6">
        <f>SUMIFS(GastosIC!$W:$W,GastosIC!$A:$A,'ResumenGastos-Formulas'!$O$1)</f>
        <v>151.8486328125</v>
      </c>
      <c r="Q23" s="6">
        <f>SUMIFS(GastosnIC!$W:$W,GastosnIC!$A:$A,'ResumenGastos-Formulas'!$O$1)</f>
        <v>170.99951171875</v>
      </c>
    </row>
    <row r="25" spans="1:17">
      <c r="C25" s="39">
        <v>2016</v>
      </c>
      <c r="D25" s="39"/>
      <c r="E25" s="39"/>
      <c r="F25" s="38">
        <v>2018</v>
      </c>
      <c r="G25" s="39"/>
      <c r="H25" s="40"/>
      <c r="I25" s="39">
        <v>2020</v>
      </c>
      <c r="J25" s="39"/>
      <c r="K25" s="39"/>
      <c r="L25" s="38">
        <v>2022</v>
      </c>
      <c r="M25" s="39"/>
      <c r="N25" s="40"/>
      <c r="O25" s="39">
        <v>2024</v>
      </c>
      <c r="P25" s="39"/>
      <c r="Q25" s="39"/>
    </row>
    <row r="26" spans="1:17" ht="45">
      <c r="A26" s="37" t="s">
        <v>734</v>
      </c>
      <c r="B26" s="37"/>
      <c r="C26" s="3" t="s">
        <v>561</v>
      </c>
      <c r="D26" s="12" t="s">
        <v>581</v>
      </c>
      <c r="E26" s="12" t="s">
        <v>582</v>
      </c>
      <c r="F26" s="21" t="s">
        <v>561</v>
      </c>
      <c r="G26" s="22" t="s">
        <v>581</v>
      </c>
      <c r="H26" s="30" t="s">
        <v>582</v>
      </c>
      <c r="I26" s="3" t="s">
        <v>561</v>
      </c>
      <c r="J26" s="12" t="s">
        <v>581</v>
      </c>
      <c r="K26" s="12" t="s">
        <v>582</v>
      </c>
      <c r="L26" s="21" t="s">
        <v>561</v>
      </c>
      <c r="M26" s="22" t="s">
        <v>581</v>
      </c>
      <c r="N26" s="30" t="s">
        <v>582</v>
      </c>
      <c r="O26" s="3" t="s">
        <v>561</v>
      </c>
      <c r="P26" s="12" t="s">
        <v>581</v>
      </c>
      <c r="Q26" s="12" t="s">
        <v>582</v>
      </c>
    </row>
    <row r="27" spans="1:17">
      <c r="A27" s="4" t="s">
        <v>493</v>
      </c>
      <c r="B27" s="4" t="s">
        <v>580</v>
      </c>
      <c r="C27" s="5">
        <f>SUMIFS(Gastos!$B:$B,Gastos!$A:$A,'ResumenGastos-Formulas'!C$1)</f>
        <v>120801511</v>
      </c>
      <c r="D27" s="5">
        <f>SUMIFS(GastosIC!$B:$B,GastosIC!$A:$A,'ResumenGastos-Formulas'!C$1)</f>
        <v>18788459</v>
      </c>
      <c r="E27" s="5">
        <f>SUMIFS(GastosnIC!$B:$B,GastosnIC!$A:$A,'ResumenGastos-Formulas'!C$1)</f>
        <v>102013052</v>
      </c>
      <c r="F27" s="23">
        <f>SUMIFS(Gastos!$B:$B,Gastos!$A:$A,'ResumenGastos-Formulas'!F$1)</f>
        <v>123836081</v>
      </c>
      <c r="G27" s="5">
        <f>SUMIFS(GastosIC!$B:$B,GastosIC!$A:$A,'ResumenGastos-Formulas'!F$1)</f>
        <v>20051539</v>
      </c>
      <c r="H27" s="31">
        <f>SUMIFS(GastosnIC!$B:$B,GastosnIC!$A:$A,'ResumenGastos-Formulas'!F$1)</f>
        <v>103784542</v>
      </c>
      <c r="I27" s="5">
        <f>SUMIFS(Gastos!$B:$B,Gastos!$A:$A,'ResumenGastos-Formulas'!I$1)</f>
        <v>126760856</v>
      </c>
      <c r="J27" s="5">
        <f>SUMIFS(GastosIC!$B:$B,GastosIC!$A:$A,'ResumenGastos-Formulas'!I$1)</f>
        <v>35683191</v>
      </c>
      <c r="K27" s="5">
        <f>SUMIFS(GastosnIC!$B:$B,GastosnIC!$A:$A,'ResumenGastos-Formulas'!I$1)</f>
        <v>91077665</v>
      </c>
      <c r="L27" s="23">
        <f>SUMIFS(Gastos!$B:$B,Gastos!$A:$A,'ResumenGastos-Formulas'!L$1)</f>
        <v>128889708</v>
      </c>
      <c r="M27" s="5">
        <f>SUMIFS(GastosIC!$B:$B,GastosIC!$A:$A,'ResumenGastos-Formulas'!L$1)</f>
        <v>50384746</v>
      </c>
      <c r="N27" s="31">
        <f>SUMIFS(GastosnIC!$B:$B,GastosnIC!$A:$A,'ResumenGastos-Formulas'!L$1)</f>
        <v>78504962</v>
      </c>
      <c r="O27" s="13">
        <f>SUMIFS(Gastos!$B:$B,Gastos!$A:$A,'ResumenGastos-Formulas'!O$1)</f>
        <v>130226218</v>
      </c>
      <c r="P27" s="13">
        <f>SUMIFS(GastosIC!$B:$B,GastosIC!$A:$A,'ResumenGastos-Formulas'!O$1)</f>
        <v>44506013</v>
      </c>
      <c r="Q27" s="13">
        <f>SUMIFS(GastosnIC!$B:$B,GastosnIC!$A:$A,'ResumenGastos-Formulas'!O$1)</f>
        <v>85720205</v>
      </c>
    </row>
    <row r="28" spans="1:17">
      <c r="A28" s="9" t="s">
        <v>511</v>
      </c>
      <c r="B28" s="4" t="s">
        <v>583</v>
      </c>
      <c r="C28" s="35">
        <f>C4/SUMIFS(INPC!$H$18:$H$28,INPC!$F$18:$F$28,'ResumenGastos-Formulas'!C$25)</f>
        <v>6410.4460915554537</v>
      </c>
      <c r="D28" s="35">
        <f>D4/SUMIFS(INPC!$H$18:$H$28,INPC!$F$18:$F$28,'ResumenGastos-Formulas'!C$25)</f>
        <v>5898.5550676802932</v>
      </c>
      <c r="E28" s="35">
        <f>E4/SUMIFS(INPC!$H$18:$H$28,INPC!$F$18:$F$28,'ResumenGastos-Formulas'!C$25)</f>
        <v>6504.7246502889402</v>
      </c>
      <c r="F28" s="24">
        <f>F4/SUMIFS(INPC!$H$18:$H$28,INPC!$F$18:$F$28,'ResumenGastos-Formulas'!F$25)</f>
        <v>6288.2648754216634</v>
      </c>
      <c r="G28" s="25">
        <f>G4/SUMIFS(INPC!$H$18:$H$28,INPC!$F$18:$F$28,'ResumenGastos-Formulas'!F$25)</f>
        <v>5912.1741351864384</v>
      </c>
      <c r="H28" s="32">
        <f>H4/SUMIFS(INPC!$H$18:$H$28,INPC!$F$18:$F$28,'ResumenGastos-Formulas'!F$25)</f>
        <v>6360.926930868709</v>
      </c>
      <c r="I28" s="6">
        <f>I4/SUMIFS(INPC!$H$18:$H$28,INPC!$F$18:$F$28,'ResumenGastos-Formulas'!I$25)</f>
        <v>5866.4104911763498</v>
      </c>
      <c r="J28" s="6">
        <f>J4/SUMIFS(INPC!$H$18:$H$28,INPC!$F$18:$F$28,'ResumenGastos-Formulas'!I$25)</f>
        <v>4736.9111727789841</v>
      </c>
      <c r="K28" s="6">
        <f>K4/SUMIFS(INPC!$H$18:$H$28,INPC!$F$18:$F$28,'ResumenGastos-Formulas'!I$25)</f>
        <v>6308.9354495484349</v>
      </c>
      <c r="L28" s="24">
        <f>L4/SUMIFS(INPC!$H$18:$H$28,INPC!$F$18:$F$28,'ResumenGastos-Formulas'!L$25)</f>
        <v>6840.4338210396909</v>
      </c>
      <c r="M28" s="25">
        <f>M4/SUMIFS(INPC!$H$18:$H$28,INPC!$F$18:$F$28,'ResumenGastos-Formulas'!L$25)</f>
        <v>5090.7010921486681</v>
      </c>
      <c r="N28" s="32">
        <f>N4/SUMIFS(INPC!$H$18:$H$28,INPC!$F$18:$F$28,'ResumenGastos-Formulas'!L$25)</f>
        <v>7963.4181123128155</v>
      </c>
      <c r="O28" s="14">
        <f>O4/SUMIFS(INPC!$H$18:$H$28,INPC!$F$18:$F$28,'ResumenGastos-Formulas'!O$25)</f>
        <v>7699.7602737247689</v>
      </c>
      <c r="P28" s="14">
        <f>P4/SUMIFS(INPC!$H$18:$H$28,INPC!$F$18:$F$28,'ResumenGastos-Formulas'!O$25)</f>
        <v>5522.8560989172292</v>
      </c>
      <c r="Q28" s="14">
        <f>Q4/SUMIFS(INPC!$H$18:$H$28,INPC!$F$18:$F$28,'ResumenGastos-Formulas'!O$25)</f>
        <v>8830.0110180360334</v>
      </c>
    </row>
    <row r="29" spans="1:17">
      <c r="B29" s="7" t="s">
        <v>562</v>
      </c>
      <c r="C29" s="8"/>
      <c r="D29" s="8"/>
      <c r="E29" s="8"/>
      <c r="F29" s="26"/>
      <c r="G29" s="27"/>
      <c r="H29" s="33"/>
      <c r="I29" s="8"/>
      <c r="J29" s="8"/>
      <c r="K29" s="8"/>
      <c r="L29" s="26"/>
      <c r="M29" s="27"/>
      <c r="N29" s="33"/>
      <c r="O29" s="8"/>
      <c r="P29" s="8"/>
      <c r="Q29" s="8"/>
    </row>
    <row r="30" spans="1:17">
      <c r="A30" s="9" t="s">
        <v>494</v>
      </c>
      <c r="B30" s="9" t="s">
        <v>563</v>
      </c>
      <c r="C30" s="6">
        <f>C6/SUMIFS(INPC!$H$18:$H$28,INPC!$F$18:$F$28,'ResumenGastos-Formulas'!C$25)</f>
        <v>55.445603393708112</v>
      </c>
      <c r="D30" s="6">
        <f>D6/SUMIFS(INPC!$H$18:$H$28,INPC!$F$18:$F$28,'ResumenGastos-Formulas'!C$25)</f>
        <v>54.69138559858763</v>
      </c>
      <c r="E30" s="6">
        <f>E6/SUMIFS(INPC!$H$18:$H$28,INPC!$F$18:$F$28,'ResumenGastos-Formulas'!C$25)</f>
        <v>55.584511044210338</v>
      </c>
      <c r="F30" s="24">
        <f>F6/SUMIFS(INPC!$H$18:$H$28,INPC!$F$18:$F$28,'ResumenGastos-Formulas'!F$25)</f>
        <v>55.987421650798353</v>
      </c>
      <c r="G30" s="25">
        <f>G6/SUMIFS(INPC!$H$18:$H$28,INPC!$F$18:$F$28,'ResumenGastos-Formulas'!F$25)</f>
        <v>60.485833375623564</v>
      </c>
      <c r="H30" s="32">
        <f>H6/SUMIFS(INPC!$H$18:$H$28,INPC!$F$18:$F$28,'ResumenGastos-Formulas'!F$25)</f>
        <v>55.118348253681575</v>
      </c>
      <c r="I30" s="6">
        <f>I6/SUMIFS(INPC!$H$18:$H$28,INPC!$F$18:$F$28,'ResumenGastos-Formulas'!I$25)</f>
        <v>94.494323633388021</v>
      </c>
      <c r="J30" s="6">
        <f>J6/SUMIFS(INPC!$H$18:$H$28,INPC!$F$18:$F$28,'ResumenGastos-Formulas'!I$25)</f>
        <v>80.751466189873838</v>
      </c>
      <c r="K30" s="6">
        <f>K6/SUMIFS(INPC!$H$18:$H$28,INPC!$F$18:$F$28,'ResumenGastos-Formulas'!I$25)</f>
        <v>99.878579430269369</v>
      </c>
      <c r="L30" s="24">
        <f>L6/SUMIFS(INPC!$H$18:$H$28,INPC!$F$18:$F$28,'ResumenGastos-Formulas'!L$25)</f>
        <v>80.591335076172641</v>
      </c>
      <c r="M30" s="25">
        <f>M6/SUMIFS(INPC!$H$18:$H$28,INPC!$F$18:$F$28,'ResumenGastos-Formulas'!L$25)</f>
        <v>63.891412749659345</v>
      </c>
      <c r="N30" s="32">
        <f>N6/SUMIFS(INPC!$H$18:$H$28,INPC!$F$18:$F$28,'ResumenGastos-Formulas'!L$25)</f>
        <v>91.309285972018003</v>
      </c>
      <c r="O30" s="6">
        <f>O6/SUMIFS(INPC!$H$18:$H$28,INPC!$F$18:$F$28,'ResumenGastos-Formulas'!O$25)</f>
        <v>459.42173123150923</v>
      </c>
      <c r="P30" s="6">
        <f>P6/SUMIFS(INPC!$H$18:$H$28,INPC!$F$18:$F$28,'ResumenGastos-Formulas'!O$25)</f>
        <v>399.43626874098504</v>
      </c>
      <c r="Q30" s="6">
        <f>Q6/SUMIFS(INPC!$H$18:$H$28,INPC!$F$18:$F$28,'ResumenGastos-Formulas'!O$25)</f>
        <v>490.56622357871612</v>
      </c>
    </row>
    <row r="31" spans="1:17">
      <c r="A31" s="9" t="s">
        <v>495</v>
      </c>
      <c r="B31" s="9" t="s">
        <v>564</v>
      </c>
      <c r="C31" s="6">
        <f>C7/SUMIFS(INPC!$H$18:$H$28,INPC!$F$18:$F$28,'ResumenGastos-Formulas'!C$25)</f>
        <v>17.433619061521167</v>
      </c>
      <c r="D31" s="6">
        <f>D7/SUMIFS(INPC!$H$18:$H$28,INPC!$F$18:$F$28,'ResumenGastos-Formulas'!C$25)</f>
        <v>19.15805920891032</v>
      </c>
      <c r="E31" s="6">
        <f>E7/SUMIFS(INPC!$H$18:$H$28,INPC!$F$18:$F$28,'ResumenGastos-Formulas'!C$25)</f>
        <v>17.11601690646917</v>
      </c>
      <c r="F31" s="24">
        <f>F7/SUMIFS(INPC!$H$18:$H$28,INPC!$F$18:$F$28,'ResumenGastos-Formulas'!F$25)</f>
        <v>19.248097805344813</v>
      </c>
      <c r="G31" s="25">
        <f>G7/SUMIFS(INPC!$H$18:$H$28,INPC!$F$18:$F$28,'ResumenGastos-Formulas'!F$25)</f>
        <v>29.970524987393652</v>
      </c>
      <c r="H31" s="32">
        <f>H7/SUMIFS(INPC!$H$18:$H$28,INPC!$F$18:$F$28,'ResumenGastos-Formulas'!F$25)</f>
        <v>17.176571377768891</v>
      </c>
      <c r="I31" s="6">
        <f>I7/SUMIFS(INPC!$H$18:$H$28,INPC!$F$18:$F$28,'ResumenGastos-Formulas'!I$25)</f>
        <v>31.038051942988226</v>
      </c>
      <c r="J31" s="6">
        <f>J7/SUMIFS(INPC!$H$18:$H$28,INPC!$F$18:$F$28,'ResumenGastos-Formulas'!I$25)</f>
        <v>28.73257978641756</v>
      </c>
      <c r="K31" s="6">
        <f>K7/SUMIFS(INPC!$H$18:$H$28,INPC!$F$18:$F$28,'ResumenGastos-Formulas'!I$25)</f>
        <v>31.941303526101134</v>
      </c>
      <c r="L31" s="24">
        <f>L7/SUMIFS(INPC!$H$18:$H$28,INPC!$F$18:$F$28,'ResumenGastos-Formulas'!L$25)</f>
        <v>27.804885153931263</v>
      </c>
      <c r="M31" s="25">
        <f>M7/SUMIFS(INPC!$H$18:$H$28,INPC!$F$18:$F$28,'ResumenGastos-Formulas'!L$25)</f>
        <v>26.114593320767799</v>
      </c>
      <c r="N31" s="32">
        <f>N7/SUMIFS(INPC!$H$18:$H$28,INPC!$F$18:$F$28,'ResumenGastos-Formulas'!L$25)</f>
        <v>28.889707262017712</v>
      </c>
      <c r="O31" s="6">
        <f>O7/SUMIFS(INPC!$H$18:$H$28,INPC!$F$18:$F$28,'ResumenGastos-Formulas'!O$25)</f>
        <v>0</v>
      </c>
      <c r="P31" s="6">
        <f>P7/SUMIFS(INPC!$H$18:$H$28,INPC!$F$18:$F$28,'ResumenGastos-Formulas'!O$25)</f>
        <v>0</v>
      </c>
      <c r="Q31" s="6">
        <f>Q7/SUMIFS(INPC!$H$18:$H$28,INPC!$F$18:$F$28,'ResumenGastos-Formulas'!O$25)</f>
        <v>0</v>
      </c>
    </row>
    <row r="32" spans="1:17">
      <c r="A32" s="9" t="s">
        <v>496</v>
      </c>
      <c r="B32" s="9" t="s">
        <v>565</v>
      </c>
      <c r="C32" s="6">
        <f>C8/SUMIFS(INPC!$H$18:$H$28,INPC!$F$18:$F$28,'ResumenGastos-Formulas'!C$25)</f>
        <v>1.9865485468961912</v>
      </c>
      <c r="D32" s="6">
        <f>D8/SUMIFS(INPC!$H$18:$H$28,INPC!$F$18:$F$28,'ResumenGastos-Formulas'!C$25)</f>
        <v>1.4917163496897077</v>
      </c>
      <c r="E32" s="6">
        <f>E8/SUMIFS(INPC!$H$18:$H$28,INPC!$F$18:$F$28,'ResumenGastos-Formulas'!C$25)</f>
        <v>2.0776852771411325</v>
      </c>
      <c r="F32" s="24">
        <f>F8/SUMIFS(INPC!$H$18:$H$28,INPC!$F$18:$F$28,'ResumenGastos-Formulas'!F$25)</f>
        <v>1.8874438506218791</v>
      </c>
      <c r="G32" s="25">
        <f>G8/SUMIFS(INPC!$H$18:$H$28,INPC!$F$18:$F$28,'ResumenGastos-Formulas'!F$25)</f>
        <v>1.8050876029636427</v>
      </c>
      <c r="H32" s="32">
        <f>H8/SUMIFS(INPC!$H$18:$H$28,INPC!$F$18:$F$28,'ResumenGastos-Formulas'!F$25)</f>
        <v>1.9033546986690271</v>
      </c>
      <c r="I32" s="6">
        <f>I8/SUMIFS(INPC!$H$18:$H$28,INPC!$F$18:$F$28,'ResumenGastos-Formulas'!I$25)</f>
        <v>28.690469133063051</v>
      </c>
      <c r="J32" s="6">
        <f>J8/SUMIFS(INPC!$H$18:$H$28,INPC!$F$18:$F$28,'ResumenGastos-Formulas'!I$25)</f>
        <v>25.4141596905055</v>
      </c>
      <c r="K32" s="6">
        <f>K8/SUMIFS(INPC!$H$18:$H$28,INPC!$F$18:$F$28,'ResumenGastos-Formulas'!I$25)</f>
        <v>29.97407956107817</v>
      </c>
      <c r="L32" s="24">
        <f>L8/SUMIFS(INPC!$H$18:$H$28,INPC!$F$18:$F$28,'ResumenGastos-Formulas'!L$25)</f>
        <v>10.689624204127421</v>
      </c>
      <c r="M32" s="25">
        <f>M8/SUMIFS(INPC!$H$18:$H$28,INPC!$F$18:$F$28,'ResumenGastos-Formulas'!L$25)</f>
        <v>9.6149690639889922</v>
      </c>
      <c r="N32" s="32">
        <f>N8/SUMIFS(INPC!$H$18:$H$28,INPC!$F$18:$F$28,'ResumenGastos-Formulas'!L$25)</f>
        <v>11.379335141666745</v>
      </c>
      <c r="O32" s="6">
        <f>O8/SUMIFS(INPC!$H$18:$H$28,INPC!$F$18:$F$28,'ResumenGastos-Formulas'!O$25)</f>
        <v>7.2413081822366481</v>
      </c>
      <c r="P32" s="6">
        <f>P8/SUMIFS(INPC!$H$18:$H$28,INPC!$F$18:$F$28,'ResumenGastos-Formulas'!O$25)</f>
        <v>5.9029845805554197</v>
      </c>
      <c r="Q32" s="6">
        <f>Q8/SUMIFS(INPC!$H$18:$H$28,INPC!$F$18:$F$28,'ResumenGastos-Formulas'!O$25)</f>
        <v>7.9361675239341203</v>
      </c>
    </row>
    <row r="33" spans="1:17">
      <c r="A33" s="9" t="s">
        <v>497</v>
      </c>
      <c r="B33" s="9" t="s">
        <v>566</v>
      </c>
      <c r="C33" s="6">
        <f>C9/SUMIFS(INPC!$H$18:$H$28,INPC!$F$18:$F$28,'ResumenGastos-Formulas'!C$25)</f>
        <v>6.894320095235968</v>
      </c>
      <c r="D33" s="6">
        <f>D9/SUMIFS(INPC!$H$18:$H$28,INPC!$F$18:$F$28,'ResumenGastos-Formulas'!C$25)</f>
        <v>8.0941679356990353</v>
      </c>
      <c r="E33" s="6">
        <f>E9/SUMIFS(INPC!$H$18:$H$28,INPC!$F$18:$F$28,'ResumenGastos-Formulas'!C$25)</f>
        <v>6.6733353505586015</v>
      </c>
      <c r="F33" s="24">
        <f>F9/SUMIFS(INPC!$H$18:$H$28,INPC!$F$18:$F$28,'ResumenGastos-Formulas'!F$25)</f>
        <v>6.7681774805920263</v>
      </c>
      <c r="G33" s="25">
        <f>G9/SUMIFS(INPC!$H$18:$H$28,INPC!$F$18:$F$28,'ResumenGastos-Formulas'!F$25)</f>
        <v>6.2782771118312803</v>
      </c>
      <c r="H33" s="32">
        <f>H9/SUMIFS(INPC!$H$18:$H$28,INPC!$F$18:$F$28,'ResumenGastos-Formulas'!F$25)</f>
        <v>6.8628240235566782</v>
      </c>
      <c r="I33" s="6">
        <f>I9/SUMIFS(INPC!$H$18:$H$28,INPC!$F$18:$F$28,'ResumenGastos-Formulas'!I$25)</f>
        <v>7.5617895536169986</v>
      </c>
      <c r="J33" s="6">
        <f>J9/SUMIFS(INPC!$H$18:$H$28,INPC!$F$18:$F$28,'ResumenGastos-Formulas'!I$25)</f>
        <v>6.5700735068359588</v>
      </c>
      <c r="K33" s="6">
        <f>K9/SUMIFS(INPC!$H$18:$H$28,INPC!$F$18:$F$28,'ResumenGastos-Formulas'!I$25)</f>
        <v>7.9503286649067331</v>
      </c>
      <c r="L33" s="24">
        <f>L9/SUMIFS(INPC!$H$18:$H$28,INPC!$F$18:$F$28,'ResumenGastos-Formulas'!L$25)</f>
        <v>7.14766097377961</v>
      </c>
      <c r="M33" s="25">
        <f>M9/SUMIFS(INPC!$H$18:$H$28,INPC!$F$18:$F$28,'ResumenGastos-Formulas'!L$25)</f>
        <v>6.504195778072023</v>
      </c>
      <c r="N33" s="32">
        <f>N9/SUMIFS(INPC!$H$18:$H$28,INPC!$F$18:$F$28,'ResumenGastos-Formulas'!L$25)</f>
        <v>7.560634693175877</v>
      </c>
      <c r="O33" s="6">
        <f>O9/SUMIFS(INPC!$H$18:$H$28,INPC!$F$18:$F$28,'ResumenGastos-Formulas'!O$25)</f>
        <v>7.0615991794074748</v>
      </c>
      <c r="P33" s="6">
        <f>P9/SUMIFS(INPC!$H$18:$H$28,INPC!$F$18:$F$28,'ResumenGastos-Formulas'!O$25)</f>
        <v>6.1708535145503181</v>
      </c>
      <c r="Q33" s="6">
        <f>Q9/SUMIFS(INPC!$H$18:$H$28,INPC!$F$18:$F$28,'ResumenGastos-Formulas'!O$25)</f>
        <v>7.5240747828464247</v>
      </c>
    </row>
    <row r="34" spans="1:17">
      <c r="A34" s="9" t="s">
        <v>498</v>
      </c>
      <c r="B34" s="9" t="s">
        <v>567</v>
      </c>
      <c r="C34" s="6">
        <f>C10/SUMIFS(INPC!$H$18:$H$28,INPC!$F$18:$F$28,'ResumenGastos-Formulas'!C$25)</f>
        <v>29.131113659284363</v>
      </c>
      <c r="D34" s="6">
        <f>D10/SUMIFS(INPC!$H$18:$H$28,INPC!$F$18:$F$28,'ResumenGastos-Formulas'!C$25)</f>
        <v>25.947441642749837</v>
      </c>
      <c r="E34" s="6">
        <f>E10/SUMIFS(INPC!$H$18:$H$28,INPC!$F$18:$F$28,'ResumenGastos-Formulas'!C$25)</f>
        <v>29.717473140810448</v>
      </c>
      <c r="F34" s="24">
        <f>F10/SUMIFS(INPC!$H$18:$H$28,INPC!$F$18:$F$28,'ResumenGastos-Formulas'!F$25)</f>
        <v>28.083704339867875</v>
      </c>
      <c r="G34" s="25">
        <f>G10/SUMIFS(INPC!$H$18:$H$28,INPC!$F$18:$F$28,'ResumenGastos-Formulas'!F$25)</f>
        <v>22.431941681840541</v>
      </c>
      <c r="H34" s="32">
        <f>H10/SUMIFS(INPC!$H$18:$H$28,INPC!$F$18:$F$28,'ResumenGastos-Formulas'!F$25)</f>
        <v>29.17559732385596</v>
      </c>
      <c r="I34" s="6">
        <f>I10/SUMIFS(INPC!$H$18:$H$28,INPC!$F$18:$F$28,'ResumenGastos-Formulas'!I$25)</f>
        <v>27.204012384190335</v>
      </c>
      <c r="J34" s="6">
        <f>J10/SUMIFS(INPC!$H$18:$H$28,INPC!$F$18:$F$28,'ResumenGastos-Formulas'!I$25)</f>
        <v>20.034655684232472</v>
      </c>
      <c r="K34" s="6">
        <f>K10/SUMIFS(INPC!$H$18:$H$28,INPC!$F$18:$F$28,'ResumenGastos-Formulas'!I$25)</f>
        <v>30.012862102418605</v>
      </c>
      <c r="L34" s="24">
        <f>L10/SUMIFS(INPC!$H$18:$H$28,INPC!$F$18:$F$28,'ResumenGastos-Formulas'!L$25)</f>
        <v>34.949161484645998</v>
      </c>
      <c r="M34" s="25">
        <f>M10/SUMIFS(INPC!$H$18:$H$28,INPC!$F$18:$F$28,'ResumenGastos-Formulas'!L$25)</f>
        <v>21.657654043549144</v>
      </c>
      <c r="N34" s="32">
        <f>N10/SUMIFS(INPC!$H$18:$H$28,INPC!$F$18:$F$28,'ResumenGastos-Formulas'!L$25)</f>
        <v>43.479605072187937</v>
      </c>
      <c r="O34" s="6">
        <f>O10/SUMIFS(INPC!$H$18:$H$28,INPC!$F$18:$F$28,'ResumenGastos-Formulas'!O$25)</f>
        <v>43.663837729328684</v>
      </c>
      <c r="P34" s="6">
        <f>P10/SUMIFS(INPC!$H$18:$H$28,INPC!$F$18:$F$28,'ResumenGastos-Formulas'!O$25)</f>
        <v>26.022353643787877</v>
      </c>
      <c r="Q34" s="6">
        <f>Q10/SUMIFS(INPC!$H$18:$H$28,INPC!$F$18:$F$28,'ResumenGastos-Formulas'!O$25)</f>
        <v>52.82331487682616</v>
      </c>
    </row>
    <row r="35" spans="1:17">
      <c r="A35" s="9" t="s">
        <v>499</v>
      </c>
      <c r="B35" s="9" t="s">
        <v>568</v>
      </c>
      <c r="C35" s="6">
        <f>C11/SUMIFS(INPC!$H$18:$H$28,INPC!$F$18:$F$28,'ResumenGastos-Formulas'!C$25)</f>
        <v>25.005412291591583</v>
      </c>
      <c r="D35" s="6">
        <f>D11/SUMIFS(INPC!$H$18:$H$28,INPC!$F$18:$F$28,'ResumenGastos-Formulas'!C$25)</f>
        <v>22.534369368921929</v>
      </c>
      <c r="E35" s="6">
        <f>E11/SUMIFS(INPC!$H$18:$H$28,INPC!$F$18:$F$28,'ResumenGastos-Formulas'!C$25)</f>
        <v>25.460523450173646</v>
      </c>
      <c r="F35" s="24">
        <f>F11/SUMIFS(INPC!$H$18:$H$28,INPC!$F$18:$F$28,'ResumenGastos-Formulas'!F$25)</f>
        <v>20.513639237006306</v>
      </c>
      <c r="G35" s="25">
        <f>G11/SUMIFS(INPC!$H$18:$H$28,INPC!$F$18:$F$28,'ResumenGastos-Formulas'!F$25)</f>
        <v>13.769980939531621</v>
      </c>
      <c r="H35" s="32">
        <f>H11/SUMIFS(INPC!$H$18:$H$28,INPC!$F$18:$F$28,'ResumenGastos-Formulas'!F$25)</f>
        <v>21.816484560413333</v>
      </c>
      <c r="I35" s="6">
        <f>I11/SUMIFS(INPC!$H$18:$H$28,INPC!$F$18:$F$28,'ResumenGastos-Formulas'!I$25)</f>
        <v>30.208962987012391</v>
      </c>
      <c r="J35" s="6">
        <f>J11/SUMIFS(INPC!$H$18:$H$28,INPC!$F$18:$F$28,'ResumenGastos-Formulas'!I$25)</f>
        <v>8.9613281842398873</v>
      </c>
      <c r="K35" s="6">
        <f>K11/SUMIFS(INPC!$H$18:$H$28,INPC!$F$18:$F$28,'ResumenGastos-Formulas'!I$25)</f>
        <v>38.533475647148173</v>
      </c>
      <c r="L35" s="24">
        <f>L11/SUMIFS(INPC!$H$18:$H$28,INPC!$F$18:$F$28,'ResumenGastos-Formulas'!L$25)</f>
        <v>31.419692639724524</v>
      </c>
      <c r="M35" s="25">
        <f>M11/SUMIFS(INPC!$H$18:$H$28,INPC!$F$18:$F$28,'ResumenGastos-Formulas'!L$25)</f>
        <v>8.3638653638921898</v>
      </c>
      <c r="N35" s="32">
        <f>N11/SUMIFS(INPC!$H$18:$H$28,INPC!$F$18:$F$28,'ResumenGastos-Formulas'!L$25)</f>
        <v>46.216843607994647</v>
      </c>
      <c r="O35" s="6">
        <f>O11/SUMIFS(INPC!$H$18:$H$28,INPC!$F$18:$F$28,'ResumenGastos-Formulas'!O$25)</f>
        <v>10.429257422782436</v>
      </c>
      <c r="P35" s="6">
        <f>P11/SUMIFS(INPC!$H$18:$H$28,INPC!$F$18:$F$28,'ResumenGastos-Formulas'!O$25)</f>
        <v>2.7377328475204865</v>
      </c>
      <c r="Q35" s="6">
        <f>Q11/SUMIFS(INPC!$H$18:$H$28,INPC!$F$18:$F$28,'ResumenGastos-Formulas'!O$25)</f>
        <v>14.422704186861257</v>
      </c>
    </row>
    <row r="36" spans="1:17">
      <c r="A36" s="9" t="s">
        <v>500</v>
      </c>
      <c r="B36" s="9" t="s">
        <v>569</v>
      </c>
      <c r="C36" s="6">
        <f>C12/SUMIFS(INPC!$H$18:$H$28,INPC!$F$18:$F$28,'ResumenGastos-Formulas'!C$25)</f>
        <v>15.045632433599561</v>
      </c>
      <c r="D36" s="6">
        <f>D12/SUMIFS(INPC!$H$18:$H$28,INPC!$F$18:$F$28,'ResumenGastos-Formulas'!C$25)</f>
        <v>25.151610038666757</v>
      </c>
      <c r="E36" s="6">
        <f>E12/SUMIFS(INPC!$H$18:$H$28,INPC!$F$18:$F$28,'ResumenGastos-Formulas'!C$25)</f>
        <v>13.184343467681984</v>
      </c>
      <c r="F36" s="24">
        <f>F12/SUMIFS(INPC!$H$18:$H$28,INPC!$F$18:$F$28,'ResumenGastos-Formulas'!F$25)</f>
        <v>18.179636593905322</v>
      </c>
      <c r="G36" s="25">
        <f>G12/SUMIFS(INPC!$H$18:$H$28,INPC!$F$18:$F$28,'ResumenGastos-Formulas'!F$25)</f>
        <v>27.740048079172482</v>
      </c>
      <c r="H36" s="32">
        <f>H12/SUMIFS(INPC!$H$18:$H$28,INPC!$F$18:$F$28,'ResumenGastos-Formulas'!F$25)</f>
        <v>16.332608003455775</v>
      </c>
      <c r="I36" s="6">
        <f>I12/SUMIFS(INPC!$H$18:$H$28,INPC!$F$18:$F$28,'ResumenGastos-Formulas'!I$25)</f>
        <v>19.336364256339042</v>
      </c>
      <c r="J36" s="6">
        <f>J12/SUMIFS(INPC!$H$18:$H$28,INPC!$F$18:$F$28,'ResumenGastos-Formulas'!I$25)</f>
        <v>26.008967403137891</v>
      </c>
      <c r="K36" s="6">
        <f>K12/SUMIFS(INPC!$H$18:$H$28,INPC!$F$18:$F$28,'ResumenGastos-Formulas'!I$25)</f>
        <v>16.722135986463009</v>
      </c>
      <c r="L36" s="24">
        <f>L12/SUMIFS(INPC!$H$18:$H$28,INPC!$F$18:$F$28,'ResumenGastos-Formulas'!L$25)</f>
        <v>25.047790769852448</v>
      </c>
      <c r="M36" s="25">
        <f>M12/SUMIFS(INPC!$H$18:$H$28,INPC!$F$18:$F$28,'ResumenGastos-Formulas'!L$25)</f>
        <v>37.991289536987253</v>
      </c>
      <c r="N36" s="32">
        <f>N12/SUMIFS(INPC!$H$18:$H$28,INPC!$F$18:$F$28,'ResumenGastos-Formulas'!L$25)</f>
        <v>16.740696681457958</v>
      </c>
      <c r="O36" s="6">
        <f>O12/SUMIFS(INPC!$H$18:$H$28,INPC!$F$18:$F$28,'ResumenGastos-Formulas'!O$25)</f>
        <v>16.760962377012504</v>
      </c>
      <c r="P36" s="6">
        <f>P12/SUMIFS(INPC!$H$18:$H$28,INPC!$F$18:$F$28,'ResumenGastos-Formulas'!O$25)</f>
        <v>16.994298850154198</v>
      </c>
      <c r="Q36" s="6">
        <f>Q12/SUMIFS(INPC!$H$18:$H$28,INPC!$F$18:$F$28,'ResumenGastos-Formulas'!O$25)</f>
        <v>16.639812648596976</v>
      </c>
    </row>
    <row r="37" spans="1:17">
      <c r="A37" s="9" t="s">
        <v>501</v>
      </c>
      <c r="B37" s="9" t="s">
        <v>570</v>
      </c>
      <c r="C37" s="6">
        <f>C13/SUMIFS(INPC!$H$18:$H$28,INPC!$F$18:$F$28,'ResumenGastos-Formulas'!C$25)</f>
        <v>11.31622225161318</v>
      </c>
      <c r="D37" s="6">
        <f>D13/SUMIFS(INPC!$H$18:$H$28,INPC!$F$18:$F$28,'ResumenGastos-Formulas'!C$25)</f>
        <v>10.110736992467181</v>
      </c>
      <c r="E37" s="6">
        <f>E13/SUMIFS(INPC!$H$18:$H$28,INPC!$F$18:$F$28,'ResumenGastos-Formulas'!C$25)</f>
        <v>11.538245273821094</v>
      </c>
      <c r="F37" s="24">
        <f>F13/SUMIFS(INPC!$H$18:$H$28,INPC!$F$18:$F$28,'ResumenGastos-Formulas'!F$25)</f>
        <v>10.201133310000175</v>
      </c>
      <c r="G37" s="25">
        <f>G13/SUMIFS(INPC!$H$18:$H$28,INPC!$F$18:$F$28,'ResumenGastos-Formulas'!F$25)</f>
        <v>10.144961716316638</v>
      </c>
      <c r="H37" s="32">
        <f>H13/SUMIFS(INPC!$H$18:$H$28,INPC!$F$18:$F$28,'ResumenGastos-Formulas'!F$25)</f>
        <v>10.211985508148743</v>
      </c>
      <c r="I37" s="6">
        <f>I13/SUMIFS(INPC!$H$18:$H$28,INPC!$F$18:$F$28,'ResumenGastos-Formulas'!I$25)</f>
        <v>12.360262322845289</v>
      </c>
      <c r="J37" s="6">
        <f>J13/SUMIFS(INPC!$H$18:$H$28,INPC!$F$18:$F$28,'ResumenGastos-Formulas'!I$25)</f>
        <v>11.852875166817791</v>
      </c>
      <c r="K37" s="6">
        <f>K13/SUMIFS(INPC!$H$18:$H$28,INPC!$F$18:$F$28,'ResumenGastos-Formulas'!I$25)</f>
        <v>12.559049486979843</v>
      </c>
      <c r="L37" s="24">
        <f>L13/SUMIFS(INPC!$H$18:$H$28,INPC!$F$18:$F$28,'ResumenGastos-Formulas'!L$25)</f>
        <v>12.241403187010091</v>
      </c>
      <c r="M37" s="25">
        <f>M13/SUMIFS(INPC!$H$18:$H$28,INPC!$F$18:$F$28,'ResumenGastos-Formulas'!L$25)</f>
        <v>14.503797488788491</v>
      </c>
      <c r="N37" s="32">
        <f>N13/SUMIFS(INPC!$H$18:$H$28,INPC!$F$18:$F$28,'ResumenGastos-Formulas'!L$25)</f>
        <v>10.789406524055849</v>
      </c>
      <c r="O37" s="6">
        <f>O13/SUMIFS(INPC!$H$18:$H$28,INPC!$F$18:$F$28,'ResumenGastos-Formulas'!O$25)</f>
        <v>8.5089017883986173</v>
      </c>
      <c r="P37" s="6">
        <f>P13/SUMIFS(INPC!$H$18:$H$28,INPC!$F$18:$F$28,'ResumenGastos-Formulas'!O$25)</f>
        <v>7.221685678179993</v>
      </c>
      <c r="Q37" s="6">
        <f>Q13/SUMIFS(INPC!$H$18:$H$28,INPC!$F$18:$F$28,'ResumenGastos-Formulas'!O$25)</f>
        <v>9.1772251530456046</v>
      </c>
    </row>
    <row r="38" spans="1:17">
      <c r="A38" s="9" t="s">
        <v>502</v>
      </c>
      <c r="B38" s="9" t="s">
        <v>571</v>
      </c>
      <c r="C38" s="6">
        <f>C14/SUMIFS(INPC!$H$18:$H$28,INPC!$F$18:$F$28,'ResumenGastos-Formulas'!C$25)</f>
        <v>26.361854685212741</v>
      </c>
      <c r="D38" s="6">
        <f>D14/SUMIFS(INPC!$H$18:$H$28,INPC!$F$18:$F$28,'ResumenGastos-Formulas'!C$25)</f>
        <v>35.262347769595912</v>
      </c>
      <c r="E38" s="6">
        <f>E14/SUMIFS(INPC!$H$18:$H$28,INPC!$F$18:$F$28,'ResumenGastos-Formulas'!C$25)</f>
        <v>24.722588741503078</v>
      </c>
      <c r="F38" s="24">
        <f>F14/SUMIFS(INPC!$H$18:$H$28,INPC!$F$18:$F$28,'ResumenGastos-Formulas'!F$25)</f>
        <v>28.380770567770313</v>
      </c>
      <c r="G38" s="25">
        <f>G14/SUMIFS(INPC!$H$18:$H$28,INPC!$F$18:$F$28,'ResumenGastos-Formulas'!F$25)</f>
        <v>37.885009795489118</v>
      </c>
      <c r="H38" s="32">
        <f>H14/SUMIFS(INPC!$H$18:$H$28,INPC!$F$18:$F$28,'ResumenGastos-Formulas'!F$25)</f>
        <v>26.544592183874887</v>
      </c>
      <c r="I38" s="6">
        <f>I14/SUMIFS(INPC!$H$18:$H$28,INPC!$F$18:$F$28,'ResumenGastos-Formulas'!I$25)</f>
        <v>31.696626579184329</v>
      </c>
      <c r="J38" s="6">
        <f>J14/SUMIFS(INPC!$H$18:$H$28,INPC!$F$18:$F$28,'ResumenGastos-Formulas'!I$25)</f>
        <v>37.861841330896851</v>
      </c>
      <c r="K38" s="6">
        <f>K14/SUMIFS(INPC!$H$18:$H$28,INPC!$F$18:$F$28,'ResumenGastos-Formulas'!I$25)</f>
        <v>29.28118547344285</v>
      </c>
      <c r="L38" s="24">
        <f>L14/SUMIFS(INPC!$H$18:$H$28,INPC!$F$18:$F$28,'ResumenGastos-Formulas'!L$25)</f>
        <v>37.289191783736975</v>
      </c>
      <c r="M38" s="25">
        <f>M14/SUMIFS(INPC!$H$18:$H$28,INPC!$F$18:$F$28,'ResumenGastos-Formulas'!L$25)</f>
        <v>52.495085939212963</v>
      </c>
      <c r="N38" s="32">
        <f>N14/SUMIFS(INPC!$H$18:$H$28,INPC!$F$18:$F$28,'ResumenGastos-Formulas'!L$25)</f>
        <v>27.530102118951028</v>
      </c>
      <c r="O38" s="6">
        <f>O14/SUMIFS(INPC!$H$18:$H$28,INPC!$F$18:$F$28,'ResumenGastos-Formulas'!O$25)</f>
        <v>25.269864165411121</v>
      </c>
      <c r="P38" s="6">
        <f>P14/SUMIFS(INPC!$H$18:$H$28,INPC!$F$18:$F$28,'ResumenGastos-Formulas'!O$25)</f>
        <v>24.215984036726923</v>
      </c>
      <c r="Q38" s="6">
        <f>Q14/SUMIFS(INPC!$H$18:$H$28,INPC!$F$18:$F$28,'ResumenGastos-Formulas'!O$25)</f>
        <v>25.817038784857115</v>
      </c>
    </row>
    <row r="39" spans="1:17">
      <c r="A39" s="9" t="s">
        <v>503</v>
      </c>
      <c r="B39" s="9" t="s">
        <v>572</v>
      </c>
      <c r="C39" s="6">
        <f>C15/SUMIFS(INPC!$H$18:$H$28,INPC!$F$18:$F$28,'ResumenGastos-Formulas'!C$25)</f>
        <v>91.957857125362551</v>
      </c>
      <c r="D39" s="6">
        <f>D15/SUMIFS(INPC!$H$18:$H$28,INPC!$F$18:$F$28,'ResumenGastos-Formulas'!C$25)</f>
        <v>89.297237722545589</v>
      </c>
      <c r="E39" s="6">
        <f>E15/SUMIFS(INPC!$H$18:$H$28,INPC!$F$18:$F$28,'ResumenGastos-Formulas'!C$25)</f>
        <v>92.447882765910691</v>
      </c>
      <c r="F39" s="24">
        <f>F15/SUMIFS(INPC!$H$18:$H$28,INPC!$F$18:$F$28,'ResumenGastos-Formulas'!F$25)</f>
        <v>92.401612391654936</v>
      </c>
      <c r="G39" s="25">
        <f>G15/SUMIFS(INPC!$H$18:$H$28,INPC!$F$18:$F$28,'ResumenGastos-Formulas'!F$25)</f>
        <v>80.71336413738176</v>
      </c>
      <c r="H39" s="32">
        <f>H15/SUMIFS(INPC!$H$18:$H$28,INPC!$F$18:$F$28,'ResumenGastos-Formulas'!F$25)</f>
        <v>94.659729975358701</v>
      </c>
      <c r="I39" s="6">
        <f>I15/SUMIFS(INPC!$H$18:$H$28,INPC!$F$18:$F$28,'ResumenGastos-Formulas'!I$25)</f>
        <v>118.24861781381708</v>
      </c>
      <c r="J39" s="6">
        <f>J15/SUMIFS(INPC!$H$18:$H$28,INPC!$F$18:$F$28,'ResumenGastos-Formulas'!I$25)</f>
        <v>101.00521101715023</v>
      </c>
      <c r="K39" s="6">
        <f>K15/SUMIFS(INPC!$H$18:$H$28,INPC!$F$18:$F$28,'ResumenGastos-Formulas'!I$25)</f>
        <v>125.00432339720255</v>
      </c>
      <c r="L39" s="24">
        <f>L15/SUMIFS(INPC!$H$18:$H$28,INPC!$F$18:$F$28,'ResumenGastos-Formulas'!L$25)</f>
        <v>120.76070055651849</v>
      </c>
      <c r="M39" s="25">
        <f>M15/SUMIFS(INPC!$H$18:$H$28,INPC!$F$18:$F$28,'ResumenGastos-Formulas'!L$25)</f>
        <v>103.60548234698177</v>
      </c>
      <c r="N39" s="32">
        <f>N15/SUMIFS(INPC!$H$18:$H$28,INPC!$F$18:$F$28,'ResumenGastos-Formulas'!L$25)</f>
        <v>131.77084991560858</v>
      </c>
      <c r="O39" s="6">
        <f>O15/SUMIFS(INPC!$H$18:$H$28,INPC!$F$18:$F$28,'ResumenGastos-Formulas'!O$25)</f>
        <v>154.08903563259611</v>
      </c>
      <c r="P39" s="6">
        <f>P15/SUMIFS(INPC!$H$18:$H$28,INPC!$F$18:$F$28,'ResumenGastos-Formulas'!O$25)</f>
        <v>121.84059787264817</v>
      </c>
      <c r="Q39" s="6">
        <f>Q15/SUMIFS(INPC!$H$18:$H$28,INPC!$F$18:$F$28,'ResumenGastos-Formulas'!O$25)</f>
        <v>170.83245549589805</v>
      </c>
    </row>
    <row r="40" spans="1:17">
      <c r="A40" s="9" t="s">
        <v>504</v>
      </c>
      <c r="B40" s="10" t="s">
        <v>573</v>
      </c>
      <c r="C40" s="11">
        <f>C16/SUMIFS(INPC!$H$18:$H$28,INPC!$F$18:$F$28,'ResumenGastos-Formulas'!C$25)</f>
        <v>25.650122084180076</v>
      </c>
      <c r="D40" s="11">
        <f>D16/SUMIFS(INPC!$H$18:$H$28,INPC!$F$18:$F$28,'ResumenGastos-Formulas'!C$25)</f>
        <v>32.799532790201759</v>
      </c>
      <c r="E40" s="11">
        <f>E16/SUMIFS(INPC!$H$18:$H$28,INPC!$F$18:$F$28,'ResumenGastos-Formulas'!C$25)</f>
        <v>24.33336463685453</v>
      </c>
      <c r="F40" s="28">
        <f>F16/SUMIFS(INPC!$H$18:$H$28,INPC!$F$18:$F$28,'ResumenGastos-Formulas'!F$25)</f>
        <v>25.036052330392316</v>
      </c>
      <c r="G40" s="29">
        <f>G16/SUMIFS(INPC!$H$18:$H$28,INPC!$F$18:$F$28,'ResumenGastos-Formulas'!F$25)</f>
        <v>27.129603137106727</v>
      </c>
      <c r="H40" s="34">
        <f>H16/SUMIFS(INPC!$H$18:$H$28,INPC!$F$18:$F$28,'ResumenGastos-Formulas'!F$25)</f>
        <v>24.631588708002653</v>
      </c>
      <c r="I40" s="11">
        <f>I16/SUMIFS(INPC!$H$18:$H$28,INPC!$F$18:$F$28,'ResumenGastos-Formulas'!I$25)</f>
        <v>35.207987959676821</v>
      </c>
      <c r="J40" s="11">
        <f>J16/SUMIFS(INPC!$H$18:$H$28,INPC!$F$18:$F$28,'ResumenGastos-Formulas'!I$25)</f>
        <v>34.256980571185537</v>
      </c>
      <c r="K40" s="11">
        <f>K16/SUMIFS(INPC!$H$18:$H$28,INPC!$F$18:$F$28,'ResumenGastos-Formulas'!I$25)</f>
        <v>35.580580383840307</v>
      </c>
      <c r="L40" s="28">
        <f>L16/SUMIFS(INPC!$H$18:$H$28,INPC!$F$18:$F$28,'ResumenGastos-Formulas'!L$25)</f>
        <v>34.058977540764346</v>
      </c>
      <c r="M40" s="29">
        <f>M16/SUMIFS(INPC!$H$18:$H$28,INPC!$F$18:$F$28,'ResumenGastos-Formulas'!L$25)</f>
        <v>35.844241480421815</v>
      </c>
      <c r="N40" s="34">
        <f>N16/SUMIFS(INPC!$H$18:$H$28,INPC!$F$18:$F$28,'ResumenGastos-Formulas'!L$25)</f>
        <v>32.913203606877751</v>
      </c>
      <c r="O40" s="11">
        <f>O16/SUMIFS(INPC!$H$18:$H$28,INPC!$F$18:$F$28,'ResumenGastos-Formulas'!O$25)</f>
        <v>33.647673960029266</v>
      </c>
      <c r="P40" s="11">
        <f>P16/SUMIFS(INPC!$H$18:$H$28,INPC!$F$18:$F$28,'ResumenGastos-Formulas'!O$25)</f>
        <v>36.157863926047987</v>
      </c>
      <c r="Q40" s="11">
        <f>Q16/SUMIFS(INPC!$H$18:$H$28,INPC!$F$18:$F$28,'ResumenGastos-Formulas'!O$25)</f>
        <v>32.344383767006171</v>
      </c>
    </row>
    <row r="41" spans="1:17">
      <c r="A41" s="9" t="s">
        <v>505</v>
      </c>
      <c r="B41" s="10" t="s">
        <v>574</v>
      </c>
      <c r="C41" s="11">
        <f>C17/SUMIFS(INPC!$H$18:$H$28,INPC!$F$18:$F$28,'ResumenGastos-Formulas'!C$25)</f>
        <v>25.985788495954871</v>
      </c>
      <c r="D41" s="11">
        <f>D17/SUMIFS(INPC!$H$18:$H$28,INPC!$F$18:$F$28,'ResumenGastos-Formulas'!C$25)</f>
        <v>23.01365186472297</v>
      </c>
      <c r="E41" s="11">
        <f>E17/SUMIFS(INPC!$H$18:$H$28,INPC!$F$18:$F$28,'ResumenGastos-Formulas'!C$25)</f>
        <v>26.533186723916451</v>
      </c>
      <c r="F41" s="28">
        <f>F17/SUMIFS(INPC!$H$18:$H$28,INPC!$F$18:$F$28,'ResumenGastos-Formulas'!F$25)</f>
        <v>27.52647745691889</v>
      </c>
      <c r="G41" s="29">
        <f>G17/SUMIFS(INPC!$H$18:$H$28,INPC!$F$18:$F$28,'ResumenGastos-Formulas'!F$25)</f>
        <v>23.371419270432934</v>
      </c>
      <c r="H41" s="34">
        <f>H17/SUMIFS(INPC!$H$18:$H$28,INPC!$F$18:$F$28,'ResumenGastos-Formulas'!F$25)</f>
        <v>28.329217481612289</v>
      </c>
      <c r="I41" s="11">
        <f>I17/SUMIFS(INPC!$H$18:$H$28,INPC!$F$18:$F$28,'ResumenGastos-Formulas'!I$25)</f>
        <v>29.321680394084645</v>
      </c>
      <c r="J41" s="11">
        <f>J17/SUMIFS(INPC!$H$18:$H$28,INPC!$F$18:$F$28,'ResumenGastos-Formulas'!I$25)</f>
        <v>24.601302405186527</v>
      </c>
      <c r="K41" s="11">
        <f>K17/SUMIFS(INPC!$H$18:$H$28,INPC!$F$18:$F$28,'ResumenGastos-Formulas'!I$25)</f>
        <v>31.171054995785834</v>
      </c>
      <c r="L41" s="28">
        <f>L17/SUMIFS(INPC!$H$18:$H$28,INPC!$F$18:$F$28,'ResumenGastos-Formulas'!L$25)</f>
        <v>34.817913393123398</v>
      </c>
      <c r="M41" s="29">
        <f>M17/SUMIFS(INPC!$H$18:$H$28,INPC!$F$18:$F$28,'ResumenGastos-Formulas'!L$25)</f>
        <v>24.49718159962158</v>
      </c>
      <c r="N41" s="34">
        <f>N17/SUMIFS(INPC!$H$18:$H$28,INPC!$F$18:$F$28,'ResumenGastos-Formulas'!L$25)</f>
        <v>41.441726151421712</v>
      </c>
      <c r="O41" s="11">
        <f>O17/SUMIFS(INPC!$H$18:$H$28,INPC!$F$18:$F$28,'ResumenGastos-Formulas'!O$25)</f>
        <v>43.076752465530049</v>
      </c>
      <c r="P41" s="11">
        <f>P17/SUMIFS(INPC!$H$18:$H$28,INPC!$F$18:$F$28,'ResumenGastos-Formulas'!O$25)</f>
        <v>31.969590252469558</v>
      </c>
      <c r="Q41" s="11">
        <f>Q17/SUMIFS(INPC!$H$18:$H$28,INPC!$F$18:$F$28,'ResumenGastos-Formulas'!O$25)</f>
        <v>48.843600670139764</v>
      </c>
    </row>
    <row r="42" spans="1:17">
      <c r="A42" s="9" t="s">
        <v>506</v>
      </c>
      <c r="B42" s="10" t="s">
        <v>575</v>
      </c>
      <c r="C42" s="11">
        <f>C18/SUMIFS(INPC!$H$18:$H$28,INPC!$F$18:$F$28,'ResumenGastos-Formulas'!C$25)</f>
        <v>21.245243691609204</v>
      </c>
      <c r="D42" s="11">
        <f>D18/SUMIFS(INPC!$H$18:$H$28,INPC!$F$18:$F$28,'ResumenGastos-Formulas'!C$25)</f>
        <v>17.891127267659531</v>
      </c>
      <c r="E42" s="11">
        <f>E18/SUMIFS(INPC!$H$18:$H$28,INPC!$F$18:$F$28,'ResumenGastos-Formulas'!C$25)</f>
        <v>21.862995191501987</v>
      </c>
      <c r="F42" s="28">
        <f>F18/SUMIFS(INPC!$H$18:$H$28,INPC!$F$18:$F$28,'ResumenGastos-Formulas'!F$25)</f>
        <v>20.813895999214854</v>
      </c>
      <c r="G42" s="29">
        <f>G18/SUMIFS(INPC!$H$18:$H$28,INPC!$F$18:$F$28,'ResumenGastos-Formulas'!F$25)</f>
        <v>14.625803594919306</v>
      </c>
      <c r="H42" s="34">
        <f>H18/SUMIFS(INPC!$H$18:$H$28,INPC!$F$18:$F$28,'ResumenGastos-Formulas'!F$25)</f>
        <v>22.009408986886633</v>
      </c>
      <c r="I42" s="11">
        <f>I18/SUMIFS(INPC!$H$18:$H$28,INPC!$F$18:$F$28,'ResumenGastos-Formulas'!I$25)</f>
        <v>21.653130434133928</v>
      </c>
      <c r="J42" s="11">
        <f>J18/SUMIFS(INPC!$H$18:$H$28,INPC!$F$18:$F$28,'ResumenGastos-Formulas'!I$25)</f>
        <v>16.117906470496663</v>
      </c>
      <c r="K42" s="11">
        <f>K18/SUMIFS(INPC!$H$18:$H$28,INPC!$F$18:$F$28,'ResumenGastos-Formulas'!I$25)</f>
        <v>23.821748543067176</v>
      </c>
      <c r="L42" s="28">
        <f>L18/SUMIFS(INPC!$H$18:$H$28,INPC!$F$18:$F$28,'ResumenGastos-Formulas'!L$25)</f>
        <v>23.738762951146597</v>
      </c>
      <c r="M42" s="29">
        <f>M18/SUMIFS(INPC!$H$18:$H$28,INPC!$F$18:$F$28,'ResumenGastos-Formulas'!L$25)</f>
        <v>19.100315534376755</v>
      </c>
      <c r="N42" s="34">
        <f>N18/SUMIFS(INPC!$H$18:$H$28,INPC!$F$18:$F$28,'ResumenGastos-Formulas'!L$25)</f>
        <v>26.715703755964785</v>
      </c>
      <c r="O42" s="11">
        <f>O18/SUMIFS(INPC!$H$18:$H$28,INPC!$F$18:$F$28,'ResumenGastos-Formulas'!O$25)</f>
        <v>39.722988026731045</v>
      </c>
      <c r="P42" s="11">
        <f>P18/SUMIFS(INPC!$H$18:$H$28,INPC!$F$18:$F$28,'ResumenGastos-Formulas'!O$25)</f>
        <v>21.086994238910005</v>
      </c>
      <c r="Q42" s="11">
        <f>Q18/SUMIFS(INPC!$H$18:$H$28,INPC!$F$18:$F$28,'ResumenGastos-Formulas'!O$25)</f>
        <v>49.398814051613428</v>
      </c>
    </row>
    <row r="43" spans="1:17">
      <c r="A43" s="9" t="s">
        <v>507</v>
      </c>
      <c r="B43" s="10" t="s">
        <v>576</v>
      </c>
      <c r="C43" s="11">
        <f>C19/SUMIFS(INPC!$H$18:$H$28,INPC!$F$18:$F$28,'ResumenGastos-Formulas'!C$25)</f>
        <v>19.076704330542345</v>
      </c>
      <c r="D43" s="11">
        <f>D19/SUMIFS(INPC!$H$18:$H$28,INPC!$F$18:$F$28,'ResumenGastos-Formulas'!C$25)</f>
        <v>15.592924323037384</v>
      </c>
      <c r="E43" s="11">
        <f>E19/SUMIFS(INPC!$H$18:$H$28,INPC!$F$18:$F$28,'ResumenGastos-Formulas'!C$25)</f>
        <v>19.718336213637723</v>
      </c>
      <c r="F43" s="28">
        <f>F19/SUMIFS(INPC!$H$18:$H$28,INPC!$F$18:$F$28,'ResumenGastos-Formulas'!F$25)</f>
        <v>19.025187932858515</v>
      </c>
      <c r="G43" s="29">
        <f>G19/SUMIFS(INPC!$H$18:$H$28,INPC!$F$18:$F$28,'ResumenGastos-Formulas'!F$25)</f>
        <v>15.586538134922792</v>
      </c>
      <c r="H43" s="34">
        <f>H19/SUMIFS(INPC!$H$18:$H$28,INPC!$F$18:$F$28,'ResumenGastos-Formulas'!F$25)</f>
        <v>19.689518782046019</v>
      </c>
      <c r="I43" s="11">
        <f>I19/SUMIFS(INPC!$H$18:$H$28,INPC!$F$18:$F$28,'ResumenGastos-Formulas'!I$25)</f>
        <v>32.065814069686368</v>
      </c>
      <c r="J43" s="11">
        <f>J19/SUMIFS(INPC!$H$18:$H$28,INPC!$F$18:$F$28,'ResumenGastos-Formulas'!I$25)</f>
        <v>26.029022809340329</v>
      </c>
      <c r="K43" s="11">
        <f>K19/SUMIFS(INPC!$H$18:$H$28,INPC!$F$18:$F$28,'ResumenGastos-Formulas'!I$25)</f>
        <v>34.430941952626895</v>
      </c>
      <c r="L43" s="28">
        <f>L19/SUMIFS(INPC!$H$18:$H$28,INPC!$F$18:$F$28,'ResumenGastos-Formulas'!L$25)</f>
        <v>28.145040152107452</v>
      </c>
      <c r="M43" s="29">
        <f>M19/SUMIFS(INPC!$H$18:$H$28,INPC!$F$18:$F$28,'ResumenGastos-Formulas'!L$25)</f>
        <v>24.163748078812755</v>
      </c>
      <c r="N43" s="34">
        <f>N19/SUMIFS(INPC!$H$18:$H$28,INPC!$F$18:$F$28,'ResumenGastos-Formulas'!L$25)</f>
        <v>30.700220747595459</v>
      </c>
      <c r="O43" s="11">
        <f>O19/SUMIFS(INPC!$H$18:$H$28,INPC!$F$18:$F$28,'ResumenGastos-Formulas'!O$25)</f>
        <v>37.188780096082688</v>
      </c>
      <c r="P43" s="11">
        <f>P19/SUMIFS(INPC!$H$18:$H$28,INPC!$F$18:$F$28,'ResumenGastos-Formulas'!O$25)</f>
        <v>32.337566157429379</v>
      </c>
      <c r="Q43" s="11">
        <f>Q19/SUMIFS(INPC!$H$18:$H$28,INPC!$F$18:$F$28,'ResumenGastos-Formulas'!O$25)</f>
        <v>39.707535827119152</v>
      </c>
    </row>
    <row r="44" spans="1:17">
      <c r="A44" s="9" t="s">
        <v>508</v>
      </c>
      <c r="B44" s="9" t="s">
        <v>577</v>
      </c>
      <c r="C44" s="6">
        <f>C20/SUMIFS(INPC!$H$18:$H$28,INPC!$F$18:$F$28,'ResumenGastos-Formulas'!C$25)</f>
        <v>83.518193849061134</v>
      </c>
      <c r="D44" s="6">
        <f>D20/SUMIFS(INPC!$H$18:$H$28,INPC!$F$18:$F$28,'ResumenGastos-Formulas'!C$25)</f>
        <v>92.806072267786263</v>
      </c>
      <c r="E44" s="6">
        <f>E20/SUMIFS(INPC!$H$18:$H$28,INPC!$F$18:$F$28,'ResumenGastos-Formulas'!C$25)</f>
        <v>81.807579186684009</v>
      </c>
      <c r="F44" s="24">
        <f>F20/SUMIFS(INPC!$H$18:$H$28,INPC!$F$18:$F$28,'ResumenGastos-Formulas'!F$25)</f>
        <v>82.012791884715583</v>
      </c>
      <c r="G44" s="25">
        <f>G20/SUMIFS(INPC!$H$18:$H$28,INPC!$F$18:$F$28,'ResumenGastos-Formulas'!F$25)</f>
        <v>85.878630725425239</v>
      </c>
      <c r="H44" s="32">
        <f>H20/SUMIFS(INPC!$H$18:$H$28,INPC!$F$18:$F$28,'ResumenGastos-Formulas'!F$25)</f>
        <v>81.265928033862551</v>
      </c>
      <c r="I44" s="6">
        <f>I20/SUMIFS(INPC!$H$18:$H$28,INPC!$F$18:$F$28,'ResumenGastos-Formulas'!I$25)</f>
        <v>125.96766685539306</v>
      </c>
      <c r="J44" s="6">
        <f>J20/SUMIFS(INPC!$H$18:$H$28,INPC!$F$18:$F$28,'ResumenGastos-Formulas'!I$25)</f>
        <v>118.9431053311062</v>
      </c>
      <c r="K44" s="6">
        <f>K20/SUMIFS(INPC!$H$18:$H$28,INPC!$F$18:$F$28,'ResumenGastos-Formulas'!I$25)</f>
        <v>128.71978502608735</v>
      </c>
      <c r="L44" s="24">
        <f>L20/SUMIFS(INPC!$H$18:$H$28,INPC!$F$18:$F$28,'ResumenGastos-Formulas'!L$25)</f>
        <v>115.9187768738778</v>
      </c>
      <c r="M44" s="25">
        <f>M20/SUMIFS(INPC!$H$18:$H$28,INPC!$F$18:$F$28,'ResumenGastos-Formulas'!L$25)</f>
        <v>110.57222735792621</v>
      </c>
      <c r="N44" s="32">
        <f>N20/SUMIFS(INPC!$H$18:$H$28,INPC!$F$18:$F$28,'ResumenGastos-Formulas'!L$25)</f>
        <v>119.35017690837752</v>
      </c>
      <c r="O44" s="6">
        <f>O20/SUMIFS(INPC!$H$18:$H$28,INPC!$F$18:$F$28,'ResumenGastos-Formulas'!O$25)</f>
        <v>0</v>
      </c>
      <c r="P44" s="6">
        <f>P20/SUMIFS(INPC!$H$18:$H$28,INPC!$F$18:$F$28,'ResumenGastos-Formulas'!O$25)</f>
        <v>0</v>
      </c>
      <c r="Q44" s="6">
        <f>Q20/SUMIFS(INPC!$H$18:$H$28,INPC!$F$18:$F$28,'ResumenGastos-Formulas'!O$25)</f>
        <v>0</v>
      </c>
    </row>
    <row r="45" spans="1:17">
      <c r="A45" s="9" t="s">
        <v>509</v>
      </c>
      <c r="B45" s="9" t="s">
        <v>578</v>
      </c>
      <c r="C45" s="6">
        <f>C21/SUMIFS(INPC!$H$18:$H$28,INPC!$F$18:$F$28,'ResumenGastos-Formulas'!C$25)</f>
        <v>3.402783652423675</v>
      </c>
      <c r="D45" s="6">
        <f>D21/SUMIFS(INPC!$H$18:$H$28,INPC!$F$18:$F$28,'ResumenGastos-Formulas'!C$25)</f>
        <v>2.1392460516203693</v>
      </c>
      <c r="E45" s="6">
        <f>E21/SUMIFS(INPC!$H$18:$H$28,INPC!$F$18:$F$28,'ResumenGastos-Formulas'!C$25)</f>
        <v>3.6354984962717274</v>
      </c>
      <c r="F45" s="24">
        <f>F21/SUMIFS(INPC!$H$18:$H$28,INPC!$F$18:$F$28,'ResumenGastos-Formulas'!F$25)</f>
        <v>3.015357973564619</v>
      </c>
      <c r="G45" s="25">
        <f>G21/SUMIFS(INPC!$H$18:$H$28,INPC!$F$18:$F$28,'ResumenGastos-Formulas'!F$25)</f>
        <v>3.0276959011715889</v>
      </c>
      <c r="H45" s="32">
        <f>H21/SUMIFS(INPC!$H$18:$H$28,INPC!$F$18:$F$28,'ResumenGastos-Formulas'!F$25)</f>
        <v>3.0129743669424602</v>
      </c>
      <c r="I45" s="6">
        <f>I21/SUMIFS(INPC!$H$18:$H$28,INPC!$F$18:$F$28,'ResumenGastos-Formulas'!I$25)</f>
        <v>2.5111333093225201</v>
      </c>
      <c r="J45" s="6">
        <f>J21/SUMIFS(INPC!$H$18:$H$28,INPC!$F$18:$F$28,'ResumenGastos-Formulas'!I$25)</f>
        <v>1.2972947486023851</v>
      </c>
      <c r="K45" s="6">
        <f>K21/SUMIFS(INPC!$H$18:$H$28,INPC!$F$18:$F$28,'ResumenGastos-Formulas'!I$25)</f>
        <v>2.986697407686064</v>
      </c>
      <c r="L45" s="24">
        <f>L21/SUMIFS(INPC!$H$18:$H$28,INPC!$F$18:$F$28,'ResumenGastos-Formulas'!L$25)</f>
        <v>3.2446370056957243</v>
      </c>
      <c r="M45" s="25">
        <f>M21/SUMIFS(INPC!$H$18:$H$28,INPC!$F$18:$F$28,'ResumenGastos-Formulas'!L$25)</f>
        <v>1.333609400156099</v>
      </c>
      <c r="N45" s="32">
        <f>N21/SUMIFS(INPC!$H$18:$H$28,INPC!$F$18:$F$28,'ResumenGastos-Formulas'!L$25)</f>
        <v>4.4711281573030002</v>
      </c>
      <c r="O45" s="6">
        <f>O21/SUMIFS(INPC!$H$18:$H$28,INPC!$F$18:$F$28,'ResumenGastos-Formulas'!O$25)</f>
        <v>0.65274433036024282</v>
      </c>
      <c r="P45" s="6">
        <f>P21/SUMIFS(INPC!$H$18:$H$28,INPC!$F$18:$F$28,'ResumenGastos-Formulas'!O$25)</f>
        <v>0.75502230046651753</v>
      </c>
      <c r="Q45" s="6">
        <f>Q21/SUMIFS(INPC!$H$18:$H$28,INPC!$F$18:$F$28,'ResumenGastos-Formulas'!O$25)</f>
        <v>0.59964146645236849</v>
      </c>
    </row>
    <row r="46" spans="1:17">
      <c r="A46" s="9" t="s">
        <v>510</v>
      </c>
      <c r="B46" s="9" t="s">
        <v>579</v>
      </c>
      <c r="C46" s="6">
        <f>C22/SUMIFS(INPC!$H$18:$H$28,INPC!$F$18:$F$28,'ResumenGastos-Formulas'!C$25)</f>
        <v>63.367847044203081</v>
      </c>
      <c r="D46" s="6">
        <f>D22/SUMIFS(INPC!$H$18:$H$28,INPC!$F$18:$F$28,'ResumenGastos-Formulas'!C$25)</f>
        <v>81.819601347564046</v>
      </c>
      <c r="E46" s="6">
        <f>E22/SUMIFS(INPC!$H$18:$H$28,INPC!$F$18:$F$28,'ResumenGastos-Formulas'!C$25)</f>
        <v>59.969456871272996</v>
      </c>
      <c r="F46" s="24">
        <f>F22/SUMIFS(INPC!$H$18:$H$28,INPC!$F$18:$F$28,'ResumenGastos-Formulas'!F$25)</f>
        <v>68.454027502799704</v>
      </c>
      <c r="G46" s="25">
        <f>G22/SUMIFS(INPC!$H$18:$H$28,INPC!$F$18:$F$28,'ResumenGastos-Formulas'!F$25)</f>
        <v>86.411321164771664</v>
      </c>
      <c r="H46" s="32">
        <f>H22/SUMIFS(INPC!$H$18:$H$28,INPC!$F$18:$F$28,'ResumenGastos-Formulas'!F$25)</f>
        <v>64.98475494862754</v>
      </c>
      <c r="I46" s="6">
        <f>I22/SUMIFS(INPC!$H$18:$H$28,INPC!$F$18:$F$28,'ResumenGastos-Formulas'!I$25)</f>
        <v>94.190922732340596</v>
      </c>
      <c r="J46" s="6">
        <f>J22/SUMIFS(INPC!$H$18:$H$28,INPC!$F$18:$F$28,'ResumenGastos-Formulas'!I$25)</f>
        <v>122.70015968675507</v>
      </c>
      <c r="K46" s="6">
        <f>K22/SUMIFS(INPC!$H$18:$H$28,INPC!$F$18:$F$28,'ResumenGastos-Formulas'!I$25)</f>
        <v>83.021421964176696</v>
      </c>
      <c r="L46" s="24">
        <f>L22/SUMIFS(INPC!$H$18:$H$28,INPC!$F$18:$F$28,'ResumenGastos-Formulas'!L$25)</f>
        <v>89.411443262552467</v>
      </c>
      <c r="M46" s="25">
        <f>M22/SUMIFS(INPC!$H$18:$H$28,INPC!$F$18:$F$28,'ResumenGastos-Formulas'!L$25)</f>
        <v>93.982152182387892</v>
      </c>
      <c r="N46" s="32">
        <f>N22/SUMIFS(INPC!$H$18:$H$28,INPC!$F$18:$F$28,'ResumenGastos-Formulas'!L$25)</f>
        <v>86.477975834628594</v>
      </c>
      <c r="O46" s="6">
        <f>O22/SUMIFS(INPC!$H$18:$H$28,INPC!$F$18:$F$28,'ResumenGastos-Formulas'!O$25)</f>
        <v>69.429505521228151</v>
      </c>
      <c r="P46" s="6">
        <f>P22/SUMIFS(INPC!$H$18:$H$28,INPC!$F$18:$F$28,'ResumenGastos-Formulas'!O$25)</f>
        <v>68.908637789846296</v>
      </c>
      <c r="Q46" s="6">
        <f>Q22/SUMIFS(INPC!$H$18:$H$28,INPC!$F$18:$F$28,'ResumenGastos-Formulas'!O$25)</f>
        <v>69.699936712297912</v>
      </c>
    </row>
    <row r="47" spans="1:17">
      <c r="A47" s="9" t="s">
        <v>514</v>
      </c>
      <c r="B47" s="4" t="s">
        <v>735</v>
      </c>
      <c r="C47" s="6">
        <f>C31+C44</f>
        <v>100.9518129105823</v>
      </c>
      <c r="D47" s="6">
        <f t="shared" ref="D47:N47" si="1">D31+D44</f>
        <v>111.96413147669658</v>
      </c>
      <c r="E47" s="6">
        <f t="shared" si="1"/>
        <v>98.923596093153179</v>
      </c>
      <c r="F47" s="24">
        <f t="shared" si="1"/>
        <v>101.2608896900604</v>
      </c>
      <c r="G47" s="25">
        <f t="shared" si="1"/>
        <v>115.84915571281888</v>
      </c>
      <c r="H47" s="32">
        <f t="shared" si="1"/>
        <v>98.442499411631445</v>
      </c>
      <c r="I47" s="6">
        <f t="shared" si="1"/>
        <v>157.00571879838128</v>
      </c>
      <c r="J47" s="6">
        <f t="shared" si="1"/>
        <v>147.67568511752376</v>
      </c>
      <c r="K47" s="6">
        <f t="shared" si="1"/>
        <v>160.66108855218849</v>
      </c>
      <c r="L47" s="24">
        <f t="shared" si="1"/>
        <v>143.72366202780907</v>
      </c>
      <c r="M47" s="25">
        <f t="shared" si="1"/>
        <v>136.686820678694</v>
      </c>
      <c r="N47" s="32">
        <f t="shared" si="1"/>
        <v>148.23988417039524</v>
      </c>
      <c r="O47" s="6">
        <f>O23/SUMIFS(INPC!$H$18:$H$28,INPC!$F$18:$F$28,'ResumenGastos-Formulas'!O$25)</f>
        <v>169.54853462918916</v>
      </c>
      <c r="P47" s="6">
        <f>P23/SUMIFS(INPC!$H$18:$H$28,INPC!$F$18:$F$28,'ResumenGastos-Formulas'!O$25)</f>
        <v>156.55216895103115</v>
      </c>
      <c r="Q47" s="6">
        <f>Q23/SUMIFS(INPC!$H$18:$H$28,INPC!$F$18:$F$28,'ResumenGastos-Formulas'!O$25)</f>
        <v>176.29624945120926</v>
      </c>
    </row>
    <row r="52" spans="1:1">
      <c r="A52" s="4" t="s">
        <v>736</v>
      </c>
    </row>
    <row r="53" spans="1:1">
      <c r="A53" s="2">
        <v>2016</v>
      </c>
    </row>
    <row r="54" spans="1:1">
      <c r="A54" s="2">
        <v>2018</v>
      </c>
    </row>
    <row r="55" spans="1:1">
      <c r="A55" s="2">
        <v>2020</v>
      </c>
    </row>
    <row r="56" spans="1:1">
      <c r="A56" s="2">
        <v>2022</v>
      </c>
    </row>
    <row r="57" spans="1:1">
      <c r="A57" s="2">
        <v>2024</v>
      </c>
    </row>
  </sheetData>
  <mergeCells count="12">
    <mergeCell ref="A26:B26"/>
    <mergeCell ref="L1:N1"/>
    <mergeCell ref="O1:Q1"/>
    <mergeCell ref="C25:E25"/>
    <mergeCell ref="F25:H25"/>
    <mergeCell ref="I25:K25"/>
    <mergeCell ref="L25:N25"/>
    <mergeCell ref="O25:Q25"/>
    <mergeCell ref="A2:B2"/>
    <mergeCell ref="C1:E1"/>
    <mergeCell ref="F1:H1"/>
    <mergeCell ref="I1:K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'F:\2025\Datos\8-Agosto\ENIGH\Salud\[Salud_ENIGH_24f.xlsx]INPC'!#REF!</xm:f>
          </x14:formula1>
          <xm:sqref>B1 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N1"/>
    </sheetView>
  </sheetViews>
  <sheetFormatPr baseColWidth="10" defaultColWidth="9.1406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120801512</v>
      </c>
      <c r="B2" s="1">
        <v>72955587</v>
      </c>
      <c r="C2" s="1">
        <v>13087448</v>
      </c>
      <c r="D2" s="1">
        <v>7000717</v>
      </c>
      <c r="E2" s="1">
        <v>15858970</v>
      </c>
      <c r="F2" s="1">
        <v>945701</v>
      </c>
      <c r="G2" s="1">
        <v>2559325</v>
      </c>
      <c r="H2" s="1">
        <v>725923</v>
      </c>
      <c r="I2" s="1">
        <v>754010</v>
      </c>
      <c r="J2" s="1">
        <v>20792816</v>
      </c>
      <c r="K2" s="1">
        <v>10336278</v>
      </c>
      <c r="L2" s="1">
        <v>573515</v>
      </c>
      <c r="M2" s="1">
        <v>1168121</v>
      </c>
      <c r="N2" s="1">
        <v>0</v>
      </c>
      <c r="O2" s="1">
        <v>2016</v>
      </c>
    </row>
    <row r="3" spans="1:15">
      <c r="A3" s="1">
        <v>123836080</v>
      </c>
      <c r="B3" s="1">
        <v>77411171</v>
      </c>
      <c r="C3" s="1">
        <v>12044703</v>
      </c>
      <c r="D3" s="1">
        <v>7202728</v>
      </c>
      <c r="E3" s="1">
        <v>17888719</v>
      </c>
      <c r="F3" s="1">
        <v>845451</v>
      </c>
      <c r="G3" s="1">
        <v>2641924</v>
      </c>
      <c r="H3" s="1">
        <v>856167</v>
      </c>
      <c r="I3" s="1">
        <v>744570</v>
      </c>
      <c r="J3" s="1">
        <v>22174752</v>
      </c>
      <c r="K3" s="1">
        <v>12144090</v>
      </c>
      <c r="L3" s="1">
        <v>642795</v>
      </c>
      <c r="M3" s="1">
        <v>1084555</v>
      </c>
      <c r="N3" s="1">
        <v>0</v>
      </c>
      <c r="O3" s="1">
        <v>2018</v>
      </c>
    </row>
    <row r="4" spans="1:15">
      <c r="A4" s="1">
        <v>126760856</v>
      </c>
      <c r="B4" s="1">
        <v>79510620</v>
      </c>
      <c r="C4" s="1">
        <v>7932529</v>
      </c>
      <c r="D4" s="1">
        <v>4973890</v>
      </c>
      <c r="E4" s="1">
        <v>16237590</v>
      </c>
      <c r="F4" s="1">
        <v>898176</v>
      </c>
      <c r="G4" s="1">
        <v>2396274</v>
      </c>
      <c r="H4" s="1">
        <v>784229</v>
      </c>
      <c r="I4" s="1">
        <v>591473</v>
      </c>
      <c r="J4" s="1">
        <v>28903074</v>
      </c>
      <c r="K4" s="1">
        <v>15476494</v>
      </c>
      <c r="L4" s="1">
        <v>725152</v>
      </c>
      <c r="M4" s="1">
        <v>1054477</v>
      </c>
      <c r="N4" s="1">
        <v>428784</v>
      </c>
      <c r="O4" s="1">
        <v>2020</v>
      </c>
    </row>
    <row r="5" spans="1:15">
      <c r="A5" s="1">
        <v>128889712</v>
      </c>
      <c r="B5" s="1">
        <v>84680176</v>
      </c>
      <c r="C5" s="1">
        <v>7640703</v>
      </c>
      <c r="D5" s="1">
        <v>4311675</v>
      </c>
      <c r="E5" s="1">
        <v>17414158</v>
      </c>
      <c r="F5" s="1">
        <v>979539</v>
      </c>
      <c r="G5" s="1">
        <v>2533029</v>
      </c>
      <c r="H5" s="1">
        <v>886729</v>
      </c>
      <c r="I5" s="1">
        <v>719245</v>
      </c>
      <c r="J5" s="1">
        <v>30188033</v>
      </c>
      <c r="K5" s="1">
        <v>18598262</v>
      </c>
      <c r="L5" s="1">
        <v>575087</v>
      </c>
      <c r="M5" s="1">
        <v>1364419</v>
      </c>
      <c r="N5" s="1">
        <v>358591</v>
      </c>
      <c r="O5" s="1">
        <v>2022</v>
      </c>
    </row>
    <row r="6" spans="1:15">
      <c r="A6" s="1">
        <v>130226216</v>
      </c>
      <c r="B6" s="1">
        <v>88980617</v>
      </c>
      <c r="C6" s="1">
        <v>9284050</v>
      </c>
      <c r="D6" s="1">
        <v>4945556</v>
      </c>
      <c r="E6" s="1">
        <v>19451334</v>
      </c>
      <c r="F6" s="1">
        <v>2044289</v>
      </c>
      <c r="G6" s="1">
        <v>2718026</v>
      </c>
      <c r="H6" s="1">
        <v>917784</v>
      </c>
      <c r="I6" s="1">
        <v>794021</v>
      </c>
      <c r="J6" s="1">
        <v>29829450</v>
      </c>
      <c r="K6" s="1">
        <v>18721835</v>
      </c>
      <c r="L6" s="1">
        <v>462536</v>
      </c>
      <c r="M6" s="1">
        <v>1017416</v>
      </c>
      <c r="N6" s="1">
        <v>0</v>
      </c>
      <c r="O6" s="1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1" sqref="B1"/>
    </sheetView>
  </sheetViews>
  <sheetFormatPr baseColWidth="10" defaultColWidth="9.140625" defaultRowHeight="15"/>
  <sheetData>
    <row r="1" spans="1: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>
      <c r="A2" s="1">
        <v>120801512</v>
      </c>
      <c r="B2" s="1">
        <v>42890177</v>
      </c>
      <c r="C2" s="1">
        <v>8352711</v>
      </c>
      <c r="D2" s="1">
        <v>3297053</v>
      </c>
      <c r="E2" s="1">
        <v>8016100</v>
      </c>
      <c r="F2" s="1">
        <v>562168</v>
      </c>
      <c r="G2" s="1">
        <v>1355315</v>
      </c>
      <c r="H2" s="1">
        <v>391335</v>
      </c>
      <c r="I2" s="1">
        <v>406625</v>
      </c>
      <c r="J2" s="1">
        <v>12358400</v>
      </c>
      <c r="K2" s="1">
        <v>7547344</v>
      </c>
      <c r="L2" s="1">
        <v>347900</v>
      </c>
      <c r="M2" s="1">
        <v>756509</v>
      </c>
      <c r="N2" s="1">
        <v>0</v>
      </c>
      <c r="O2" s="1">
        <v>2016</v>
      </c>
    </row>
    <row r="3" spans="1:15">
      <c r="A3" s="1">
        <v>123836080</v>
      </c>
      <c r="B3" s="1">
        <v>44424612</v>
      </c>
      <c r="C3" s="1">
        <v>7487570</v>
      </c>
      <c r="D3" s="1">
        <v>3101499</v>
      </c>
      <c r="E3" s="1">
        <v>9097598</v>
      </c>
      <c r="F3" s="1">
        <v>476871</v>
      </c>
      <c r="G3" s="1">
        <v>1309494</v>
      </c>
      <c r="H3" s="1">
        <v>457939</v>
      </c>
      <c r="I3" s="1">
        <v>433940</v>
      </c>
      <c r="J3" s="1">
        <v>12905478</v>
      </c>
      <c r="K3" s="1">
        <v>8570962</v>
      </c>
      <c r="L3" s="1">
        <v>381062</v>
      </c>
      <c r="M3" s="1">
        <v>693762</v>
      </c>
      <c r="N3" s="1">
        <v>0</v>
      </c>
      <c r="O3" s="1">
        <v>2018</v>
      </c>
    </row>
    <row r="4" spans="1:15">
      <c r="A4" s="1">
        <v>126760856</v>
      </c>
      <c r="B4" s="1">
        <v>41544766</v>
      </c>
      <c r="C4" s="1">
        <v>4038002</v>
      </c>
      <c r="D4" s="1">
        <v>1496193</v>
      </c>
      <c r="E4" s="1">
        <v>6328640</v>
      </c>
      <c r="F4" s="1">
        <v>335792</v>
      </c>
      <c r="G4" s="1">
        <v>830133</v>
      </c>
      <c r="H4" s="1">
        <v>346807</v>
      </c>
      <c r="I4" s="1">
        <v>245620</v>
      </c>
      <c r="J4" s="1">
        <v>17081224</v>
      </c>
      <c r="K4" s="1">
        <v>10041064</v>
      </c>
      <c r="L4" s="1">
        <v>443969</v>
      </c>
      <c r="M4" s="1">
        <v>660459</v>
      </c>
      <c r="N4" s="1">
        <v>186269</v>
      </c>
      <c r="O4" s="1">
        <v>2020</v>
      </c>
    </row>
    <row r="5" spans="1:15">
      <c r="A5" s="1">
        <v>128889712</v>
      </c>
      <c r="B5" s="1">
        <v>48787133</v>
      </c>
      <c r="C5" s="1">
        <v>4717352</v>
      </c>
      <c r="D5" s="1">
        <v>1799628</v>
      </c>
      <c r="E5" s="1">
        <v>8708555</v>
      </c>
      <c r="F5" s="1">
        <v>538119</v>
      </c>
      <c r="G5" s="1">
        <v>1301374</v>
      </c>
      <c r="H5" s="1">
        <v>492011</v>
      </c>
      <c r="I5" s="1">
        <v>378095</v>
      </c>
      <c r="J5" s="1">
        <v>17391483</v>
      </c>
      <c r="K5" s="1">
        <v>12593689</v>
      </c>
      <c r="L5" s="1">
        <v>348605</v>
      </c>
      <c r="M5" s="1">
        <v>835642</v>
      </c>
      <c r="N5" s="1">
        <v>195944</v>
      </c>
      <c r="O5" s="1">
        <v>2022</v>
      </c>
    </row>
    <row r="6" spans="1:15">
      <c r="A6" s="1">
        <v>130226216</v>
      </c>
      <c r="B6" s="1">
        <v>50574856</v>
      </c>
      <c r="C6" s="1">
        <v>5630448</v>
      </c>
      <c r="D6" s="1">
        <v>2084710</v>
      </c>
      <c r="E6" s="1">
        <v>9495980</v>
      </c>
      <c r="F6" s="1">
        <v>1254121</v>
      </c>
      <c r="G6" s="1">
        <v>1364988</v>
      </c>
      <c r="H6" s="1">
        <v>554703</v>
      </c>
      <c r="I6" s="1">
        <v>443670</v>
      </c>
      <c r="J6" s="1">
        <v>17098779</v>
      </c>
      <c r="K6" s="1">
        <v>12450134</v>
      </c>
      <c r="L6" s="1">
        <v>273154</v>
      </c>
      <c r="M6" s="1">
        <v>632547</v>
      </c>
      <c r="N6" s="1">
        <v>0</v>
      </c>
      <c r="O6" s="1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R1" sqref="R1:R1048576"/>
    </sheetView>
  </sheetViews>
  <sheetFormatPr baseColWidth="10" defaultColWidth="9.140625" defaultRowHeight="15"/>
  <sheetData>
    <row r="1" spans="1:18">
      <c r="A1" t="s">
        <v>30</v>
      </c>
      <c r="B1" t="s">
        <v>41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</row>
    <row r="2" spans="1:18">
      <c r="A2" t="s">
        <v>31</v>
      </c>
      <c r="B2" t="s">
        <v>42</v>
      </c>
      <c r="C2" s="1">
        <v>120801512</v>
      </c>
      <c r="D2" s="1">
        <v>8387270</v>
      </c>
      <c r="E2" s="1">
        <v>1980521</v>
      </c>
      <c r="F2" s="1">
        <v>649422</v>
      </c>
      <c r="G2" s="1">
        <v>1141690</v>
      </c>
      <c r="H2" s="1">
        <v>123678</v>
      </c>
      <c r="I2" s="1">
        <v>143578</v>
      </c>
      <c r="J2" s="1">
        <v>49542</v>
      </c>
      <c r="K2" s="1">
        <v>58153</v>
      </c>
      <c r="L2" s="1">
        <v>2453482</v>
      </c>
      <c r="M2" s="1">
        <v>1726103</v>
      </c>
      <c r="N2" s="1">
        <v>29017</v>
      </c>
      <c r="O2" s="1">
        <v>98954</v>
      </c>
      <c r="P2" s="1">
        <v>0</v>
      </c>
      <c r="Q2" s="1">
        <v>2016</v>
      </c>
      <c r="R2" t="str">
        <f>CONCATENATE(Q2,A2,B2)</f>
        <v>2016Hombres0 a 11</v>
      </c>
    </row>
    <row r="3" spans="1:18">
      <c r="A3" t="s">
        <v>31</v>
      </c>
      <c r="B3" t="s">
        <v>43</v>
      </c>
      <c r="C3" s="1">
        <v>120801512</v>
      </c>
      <c r="D3" s="1">
        <v>3703543</v>
      </c>
      <c r="E3" s="1">
        <v>854475</v>
      </c>
      <c r="F3" s="1">
        <v>338927</v>
      </c>
      <c r="G3" s="1">
        <v>572762</v>
      </c>
      <c r="H3" s="1">
        <v>57963</v>
      </c>
      <c r="I3" s="1">
        <v>89161</v>
      </c>
      <c r="J3" s="1">
        <v>48058</v>
      </c>
      <c r="K3" s="1">
        <v>42955</v>
      </c>
      <c r="L3" s="1">
        <v>902139</v>
      </c>
      <c r="M3" s="1">
        <v>698322</v>
      </c>
      <c r="N3" s="1">
        <v>49536</v>
      </c>
      <c r="O3" s="1">
        <v>75710</v>
      </c>
      <c r="P3" s="1">
        <v>0</v>
      </c>
      <c r="Q3" s="1">
        <v>2016</v>
      </c>
      <c r="R3" t="str">
        <f t="shared" ref="R3:R41" si="0">CONCATENATE(Q3,A3,B3)</f>
        <v>2016Hombres12 a 17</v>
      </c>
    </row>
    <row r="4" spans="1:18">
      <c r="A4" t="s">
        <v>31</v>
      </c>
      <c r="B4" t="s">
        <v>44</v>
      </c>
      <c r="C4" s="1">
        <v>120801512</v>
      </c>
      <c r="D4" s="1">
        <v>17763557</v>
      </c>
      <c r="E4" s="1">
        <v>2413225</v>
      </c>
      <c r="F4" s="1">
        <v>1620482</v>
      </c>
      <c r="G4" s="1">
        <v>4625086</v>
      </c>
      <c r="H4" s="1">
        <v>180474</v>
      </c>
      <c r="I4" s="1">
        <v>626909</v>
      </c>
      <c r="J4" s="1">
        <v>194537</v>
      </c>
      <c r="K4" s="1">
        <v>218544</v>
      </c>
      <c r="L4" s="1">
        <v>5270963</v>
      </c>
      <c r="M4" s="1">
        <v>2278788</v>
      </c>
      <c r="N4" s="1">
        <v>190231</v>
      </c>
      <c r="O4" s="1">
        <v>364375</v>
      </c>
      <c r="P4" s="1">
        <v>0</v>
      </c>
      <c r="Q4" s="1">
        <v>2016</v>
      </c>
      <c r="R4" t="str">
        <f t="shared" si="0"/>
        <v>2016Hombres18 a 60</v>
      </c>
    </row>
    <row r="5" spans="1:18">
      <c r="A5" t="s">
        <v>31</v>
      </c>
      <c r="B5" t="s">
        <v>45</v>
      </c>
      <c r="C5" s="1">
        <v>120801512</v>
      </c>
      <c r="D5" s="1">
        <v>4007812</v>
      </c>
      <c r="E5" s="1">
        <v>539762</v>
      </c>
      <c r="F5" s="1">
        <v>377285</v>
      </c>
      <c r="G5" s="1">
        <v>1296674</v>
      </c>
      <c r="H5" s="1">
        <v>49116</v>
      </c>
      <c r="I5" s="1">
        <v>238741</v>
      </c>
      <c r="J5" s="1">
        <v>41013</v>
      </c>
      <c r="K5" s="1">
        <v>61785</v>
      </c>
      <c r="L5" s="1">
        <v>1166503</v>
      </c>
      <c r="M5" s="1">
        <v>228300</v>
      </c>
      <c r="N5" s="1">
        <v>25363</v>
      </c>
      <c r="O5" s="1">
        <v>54176</v>
      </c>
      <c r="P5" s="1">
        <v>0</v>
      </c>
      <c r="Q5" s="1">
        <v>2016</v>
      </c>
      <c r="R5" t="str">
        <f t="shared" si="0"/>
        <v>2016Hombres61 a más</v>
      </c>
    </row>
    <row r="6" spans="1:18">
      <c r="A6" t="s">
        <v>32</v>
      </c>
      <c r="B6" t="s">
        <v>46</v>
      </c>
      <c r="C6" s="1">
        <v>120801512</v>
      </c>
      <c r="D6" s="1">
        <v>7911181</v>
      </c>
      <c r="E6" s="1">
        <v>1905796</v>
      </c>
      <c r="F6" s="1">
        <v>574769</v>
      </c>
      <c r="G6" s="1">
        <v>1041539</v>
      </c>
      <c r="H6" s="1">
        <v>119646</v>
      </c>
      <c r="I6" s="1">
        <v>137655</v>
      </c>
      <c r="J6" s="1">
        <v>36896</v>
      </c>
      <c r="K6" s="1">
        <v>57217</v>
      </c>
      <c r="L6" s="1">
        <v>2303118</v>
      </c>
      <c r="M6" s="1">
        <v>1676958</v>
      </c>
      <c r="N6" s="1">
        <v>28401</v>
      </c>
      <c r="O6" s="1">
        <v>97240</v>
      </c>
      <c r="P6" s="1">
        <v>0</v>
      </c>
      <c r="Q6" s="1">
        <v>2016</v>
      </c>
      <c r="R6" t="str">
        <f t="shared" si="0"/>
        <v>2016Mujeres0 a 11</v>
      </c>
    </row>
    <row r="7" spans="1:18">
      <c r="A7" t="s">
        <v>32</v>
      </c>
      <c r="B7" t="s">
        <v>47</v>
      </c>
      <c r="C7" s="1">
        <v>120801512</v>
      </c>
      <c r="D7" s="1">
        <v>3585211</v>
      </c>
      <c r="E7" s="1">
        <v>858149</v>
      </c>
      <c r="F7" s="1">
        <v>322349</v>
      </c>
      <c r="G7" s="1">
        <v>536668</v>
      </c>
      <c r="H7" s="1">
        <v>65089</v>
      </c>
      <c r="I7" s="1">
        <v>79285</v>
      </c>
      <c r="J7" s="1">
        <v>40973</v>
      </c>
      <c r="K7" s="1">
        <v>30224</v>
      </c>
      <c r="L7" s="1">
        <v>918464</v>
      </c>
      <c r="M7" s="1">
        <v>688405</v>
      </c>
      <c r="N7" s="1">
        <v>22607</v>
      </c>
      <c r="O7" s="1">
        <v>60849</v>
      </c>
      <c r="P7" s="1">
        <v>0</v>
      </c>
      <c r="Q7" s="1">
        <v>2016</v>
      </c>
      <c r="R7" t="str">
        <f t="shared" si="0"/>
        <v>2016Mujeres12 a 17</v>
      </c>
    </row>
    <row r="8" spans="1:18">
      <c r="A8" t="s">
        <v>32</v>
      </c>
      <c r="B8" t="s">
        <v>48</v>
      </c>
      <c r="C8" s="1">
        <v>120801512</v>
      </c>
      <c r="D8" s="1">
        <v>22555270</v>
      </c>
      <c r="E8" s="1">
        <v>3856991</v>
      </c>
      <c r="F8" s="1">
        <v>2642637</v>
      </c>
      <c r="G8" s="1">
        <v>5193104</v>
      </c>
      <c r="H8" s="1">
        <v>298964</v>
      </c>
      <c r="I8" s="1">
        <v>903899</v>
      </c>
      <c r="J8" s="1">
        <v>252597</v>
      </c>
      <c r="K8" s="1">
        <v>225845</v>
      </c>
      <c r="L8" s="1">
        <v>6211752</v>
      </c>
      <c r="M8" s="1">
        <v>2715411</v>
      </c>
      <c r="N8" s="1">
        <v>194650</v>
      </c>
      <c r="O8" s="1">
        <v>336276</v>
      </c>
      <c r="P8" s="1">
        <v>0</v>
      </c>
      <c r="Q8" s="1">
        <v>2016</v>
      </c>
      <c r="R8" t="str">
        <f t="shared" si="0"/>
        <v>2016Mujeres18 a 60</v>
      </c>
    </row>
    <row r="9" spans="1:18">
      <c r="A9" t="s">
        <v>32</v>
      </c>
      <c r="B9" t="s">
        <v>49</v>
      </c>
      <c r="C9" s="1">
        <v>120801512</v>
      </c>
      <c r="D9" s="1">
        <v>5041743</v>
      </c>
      <c r="E9" s="1">
        <v>678529</v>
      </c>
      <c r="F9" s="1">
        <v>474846</v>
      </c>
      <c r="G9" s="1">
        <v>1451447</v>
      </c>
      <c r="H9" s="1">
        <v>50771</v>
      </c>
      <c r="I9" s="1">
        <v>340097</v>
      </c>
      <c r="J9" s="1">
        <v>62307</v>
      </c>
      <c r="K9" s="1">
        <v>59287</v>
      </c>
      <c r="L9" s="1">
        <v>1566395</v>
      </c>
      <c r="M9" s="1">
        <v>323991</v>
      </c>
      <c r="N9" s="1">
        <v>33710</v>
      </c>
      <c r="O9" s="1">
        <v>80541</v>
      </c>
      <c r="P9" s="1">
        <v>0</v>
      </c>
      <c r="Q9" s="1">
        <v>2016</v>
      </c>
      <c r="R9" t="str">
        <f t="shared" si="0"/>
        <v>2016Mujeres61 a más</v>
      </c>
    </row>
    <row r="10" spans="1:18">
      <c r="A10" t="s">
        <v>33</v>
      </c>
      <c r="B10" t="s">
        <v>50</v>
      </c>
      <c r="C10" s="1">
        <v>123836080</v>
      </c>
      <c r="D10" s="1">
        <v>8412696</v>
      </c>
      <c r="E10" s="1">
        <v>1747647</v>
      </c>
      <c r="F10" s="1">
        <v>601261</v>
      </c>
      <c r="G10" s="1">
        <v>1264285</v>
      </c>
      <c r="H10" s="1">
        <v>90444</v>
      </c>
      <c r="I10" s="1">
        <v>150926</v>
      </c>
      <c r="J10" s="1">
        <v>40082</v>
      </c>
      <c r="K10" s="1">
        <v>67498</v>
      </c>
      <c r="L10" s="1">
        <v>2455052</v>
      </c>
      <c r="M10" s="1">
        <v>1951857</v>
      </c>
      <c r="N10" s="1">
        <v>24225</v>
      </c>
      <c r="O10" s="1">
        <v>84825</v>
      </c>
      <c r="P10" s="1">
        <v>0</v>
      </c>
      <c r="Q10" s="1">
        <v>2018</v>
      </c>
      <c r="R10" t="str">
        <f t="shared" si="0"/>
        <v>2018Hombres0 a 11</v>
      </c>
    </row>
    <row r="11" spans="1:18">
      <c r="A11" t="s">
        <v>33</v>
      </c>
      <c r="B11" t="s">
        <v>51</v>
      </c>
      <c r="C11" s="1">
        <v>123836080</v>
      </c>
      <c r="D11" s="1">
        <v>3773862</v>
      </c>
      <c r="E11" s="1">
        <v>773789</v>
      </c>
      <c r="F11" s="1">
        <v>332464</v>
      </c>
      <c r="G11" s="1">
        <v>670614</v>
      </c>
      <c r="H11" s="1">
        <v>45969</v>
      </c>
      <c r="I11" s="1">
        <v>75513</v>
      </c>
      <c r="J11" s="1">
        <v>41498</v>
      </c>
      <c r="K11" s="1">
        <v>27013</v>
      </c>
      <c r="L11" s="1">
        <v>951749</v>
      </c>
      <c r="M11" s="1">
        <v>783829</v>
      </c>
      <c r="N11" s="1">
        <v>39774</v>
      </c>
      <c r="O11" s="1">
        <v>54942</v>
      </c>
      <c r="P11" s="1">
        <v>0</v>
      </c>
      <c r="Q11" s="1">
        <v>2018</v>
      </c>
      <c r="R11" t="str">
        <f t="shared" si="0"/>
        <v>2018Hombres12 a 17</v>
      </c>
    </row>
    <row r="12" spans="1:18">
      <c r="A12" t="s">
        <v>33</v>
      </c>
      <c r="B12" t="s">
        <v>52</v>
      </c>
      <c r="C12" s="1">
        <v>123836080</v>
      </c>
      <c r="D12" s="1">
        <v>19264332</v>
      </c>
      <c r="E12" s="1">
        <v>2270178</v>
      </c>
      <c r="F12" s="1">
        <v>1666193</v>
      </c>
      <c r="G12" s="1">
        <v>5141227</v>
      </c>
      <c r="H12" s="1">
        <v>162928</v>
      </c>
      <c r="I12" s="1">
        <v>620869</v>
      </c>
      <c r="J12" s="1">
        <v>213287</v>
      </c>
      <c r="K12" s="1">
        <v>189432</v>
      </c>
      <c r="L12" s="1">
        <v>5829213</v>
      </c>
      <c r="M12" s="1">
        <v>2824342</v>
      </c>
      <c r="N12" s="1">
        <v>231531</v>
      </c>
      <c r="O12" s="1">
        <v>336919</v>
      </c>
      <c r="P12" s="1">
        <v>0</v>
      </c>
      <c r="Q12" s="1">
        <v>2018</v>
      </c>
      <c r="R12" t="str">
        <f t="shared" si="0"/>
        <v>2018Hombres18 a 60</v>
      </c>
    </row>
    <row r="13" spans="1:18">
      <c r="A13" t="s">
        <v>33</v>
      </c>
      <c r="B13" t="s">
        <v>53</v>
      </c>
      <c r="C13" s="1">
        <v>123836080</v>
      </c>
      <c r="D13" s="1">
        <v>4611631</v>
      </c>
      <c r="E13" s="1">
        <v>564540</v>
      </c>
      <c r="F13" s="1">
        <v>457509</v>
      </c>
      <c r="G13" s="1">
        <v>1528225</v>
      </c>
      <c r="H13" s="1">
        <v>49780</v>
      </c>
      <c r="I13" s="1">
        <v>282298</v>
      </c>
      <c r="J13" s="1">
        <v>73317</v>
      </c>
      <c r="K13" s="1">
        <v>72152</v>
      </c>
      <c r="L13" s="1">
        <v>1261482</v>
      </c>
      <c r="M13" s="1">
        <v>301222</v>
      </c>
      <c r="N13" s="1">
        <v>36813</v>
      </c>
      <c r="O13" s="1">
        <v>51751</v>
      </c>
      <c r="P13" s="1">
        <v>0</v>
      </c>
      <c r="Q13" s="1">
        <v>2018</v>
      </c>
      <c r="R13" t="str">
        <f t="shared" si="0"/>
        <v>2018Hombres61 a más</v>
      </c>
    </row>
    <row r="14" spans="1:18">
      <c r="A14" t="s">
        <v>34</v>
      </c>
      <c r="B14" t="s">
        <v>54</v>
      </c>
      <c r="C14" s="1">
        <v>123836080</v>
      </c>
      <c r="D14" s="1">
        <v>7921497</v>
      </c>
      <c r="E14" s="1">
        <v>1627522</v>
      </c>
      <c r="F14" s="1">
        <v>506758</v>
      </c>
      <c r="G14" s="1">
        <v>1160388</v>
      </c>
      <c r="H14" s="1">
        <v>91178</v>
      </c>
      <c r="I14" s="1">
        <v>121627</v>
      </c>
      <c r="J14" s="1">
        <v>62438</v>
      </c>
      <c r="K14" s="1">
        <v>59306</v>
      </c>
      <c r="L14" s="1">
        <v>2397550</v>
      </c>
      <c r="M14" s="1">
        <v>1852057</v>
      </c>
      <c r="N14" s="1">
        <v>35525</v>
      </c>
      <c r="O14" s="1">
        <v>84888</v>
      </c>
      <c r="P14" s="1">
        <v>0</v>
      </c>
      <c r="Q14" s="1">
        <v>2018</v>
      </c>
      <c r="R14" t="str">
        <f t="shared" si="0"/>
        <v>2018Mujeres0 a 11</v>
      </c>
    </row>
    <row r="15" spans="1:18">
      <c r="A15" t="s">
        <v>34</v>
      </c>
      <c r="B15" t="s">
        <v>55</v>
      </c>
      <c r="C15" s="1">
        <v>123836080</v>
      </c>
      <c r="D15" s="1">
        <v>3683181</v>
      </c>
      <c r="E15" s="1">
        <v>757595</v>
      </c>
      <c r="F15" s="1">
        <v>315140</v>
      </c>
      <c r="G15" s="1">
        <v>601427</v>
      </c>
      <c r="H15" s="1">
        <v>63804</v>
      </c>
      <c r="I15" s="1">
        <v>80295</v>
      </c>
      <c r="J15" s="1">
        <v>30432</v>
      </c>
      <c r="K15" s="1">
        <v>25867</v>
      </c>
      <c r="L15" s="1">
        <v>953579</v>
      </c>
      <c r="M15" s="1">
        <v>806302</v>
      </c>
      <c r="N15" s="1">
        <v>25698</v>
      </c>
      <c r="O15" s="1">
        <v>54144</v>
      </c>
      <c r="P15" s="1">
        <v>0</v>
      </c>
      <c r="Q15" s="1">
        <v>2018</v>
      </c>
      <c r="R15" t="str">
        <f t="shared" si="0"/>
        <v>2018Mujeres12 a 17</v>
      </c>
    </row>
    <row r="16" spans="1:18">
      <c r="A16" t="s">
        <v>34</v>
      </c>
      <c r="B16" t="s">
        <v>56</v>
      </c>
      <c r="C16" s="1">
        <v>123836080</v>
      </c>
      <c r="D16" s="1">
        <v>24043055</v>
      </c>
      <c r="E16" s="1">
        <v>3564428</v>
      </c>
      <c r="F16" s="1">
        <v>2833654</v>
      </c>
      <c r="G16" s="1">
        <v>5797097</v>
      </c>
      <c r="H16" s="1">
        <v>273449</v>
      </c>
      <c r="I16" s="1">
        <v>914077</v>
      </c>
      <c r="J16" s="1">
        <v>324696</v>
      </c>
      <c r="K16" s="1">
        <v>225184</v>
      </c>
      <c r="L16" s="1">
        <v>6629462</v>
      </c>
      <c r="M16" s="1">
        <v>3213596</v>
      </c>
      <c r="N16" s="1">
        <v>195819</v>
      </c>
      <c r="O16" s="1">
        <v>342990</v>
      </c>
      <c r="P16" s="1">
        <v>0</v>
      </c>
      <c r="Q16" s="1">
        <v>2018</v>
      </c>
      <c r="R16" t="str">
        <f t="shared" si="0"/>
        <v>2018Mujeres18 a 60</v>
      </c>
    </row>
    <row r="17" spans="1:18">
      <c r="A17" t="s">
        <v>34</v>
      </c>
      <c r="B17" t="s">
        <v>57</v>
      </c>
      <c r="C17" s="1">
        <v>123836080</v>
      </c>
      <c r="D17" s="1">
        <v>5700917</v>
      </c>
      <c r="E17" s="1">
        <v>739004</v>
      </c>
      <c r="F17" s="1">
        <v>489749</v>
      </c>
      <c r="G17" s="1">
        <v>1725456</v>
      </c>
      <c r="H17" s="1">
        <v>67899</v>
      </c>
      <c r="I17" s="1">
        <v>396319</v>
      </c>
      <c r="J17" s="1">
        <v>70417</v>
      </c>
      <c r="K17" s="1">
        <v>78118</v>
      </c>
      <c r="L17" s="1">
        <v>1696665</v>
      </c>
      <c r="M17" s="1">
        <v>410885</v>
      </c>
      <c r="N17" s="1">
        <v>53410</v>
      </c>
      <c r="O17" s="1">
        <v>74096</v>
      </c>
      <c r="P17" s="1">
        <v>0</v>
      </c>
      <c r="Q17" s="1">
        <v>2018</v>
      </c>
      <c r="R17" t="str">
        <f t="shared" si="0"/>
        <v>2018Mujeres61 a más</v>
      </c>
    </row>
    <row r="18" spans="1:18">
      <c r="A18" t="s">
        <v>35</v>
      </c>
      <c r="B18" t="s">
        <v>58</v>
      </c>
      <c r="C18" s="1">
        <v>126760856</v>
      </c>
      <c r="D18" s="1">
        <v>7545078</v>
      </c>
      <c r="E18" s="1">
        <v>1027485</v>
      </c>
      <c r="F18" s="1">
        <v>360061</v>
      </c>
      <c r="G18" s="1">
        <v>976057</v>
      </c>
      <c r="H18" s="1">
        <v>69046</v>
      </c>
      <c r="I18" s="1">
        <v>80807</v>
      </c>
      <c r="J18" s="1">
        <v>36318</v>
      </c>
      <c r="K18" s="1">
        <v>32923</v>
      </c>
      <c r="L18" s="1">
        <v>2839385</v>
      </c>
      <c r="M18" s="1">
        <v>2039184</v>
      </c>
      <c r="N18" s="1">
        <v>31184</v>
      </c>
      <c r="O18" s="1">
        <v>53810</v>
      </c>
      <c r="P18" s="1">
        <v>47934</v>
      </c>
      <c r="Q18" s="1">
        <v>2020</v>
      </c>
      <c r="R18" t="str">
        <f t="shared" si="0"/>
        <v>2020Hombres0 a 11</v>
      </c>
    </row>
    <row r="19" spans="1:18">
      <c r="A19" t="s">
        <v>35</v>
      </c>
      <c r="B19" t="s">
        <v>59</v>
      </c>
      <c r="C19" s="1">
        <v>126760856</v>
      </c>
      <c r="D19" s="1">
        <v>3641662</v>
      </c>
      <c r="E19" s="1">
        <v>495351</v>
      </c>
      <c r="F19" s="1">
        <v>211759</v>
      </c>
      <c r="G19" s="1">
        <v>569601</v>
      </c>
      <c r="H19" s="1">
        <v>43327</v>
      </c>
      <c r="I19" s="1">
        <v>76203</v>
      </c>
      <c r="J19" s="1">
        <v>30087</v>
      </c>
      <c r="K19" s="1">
        <v>26490</v>
      </c>
      <c r="L19" s="1">
        <v>1166246</v>
      </c>
      <c r="M19" s="1">
        <v>934726</v>
      </c>
      <c r="N19" s="1">
        <v>38386</v>
      </c>
      <c r="O19" s="1">
        <v>46529</v>
      </c>
      <c r="P19" s="1">
        <v>28473</v>
      </c>
      <c r="Q19" s="1">
        <v>2020</v>
      </c>
      <c r="R19" t="str">
        <f t="shared" si="0"/>
        <v>2020Hombres12 a 17</v>
      </c>
    </row>
    <row r="20" spans="1:18">
      <c r="A20" t="s">
        <v>35</v>
      </c>
      <c r="B20" t="s">
        <v>60</v>
      </c>
      <c r="C20" s="1">
        <v>126760856</v>
      </c>
      <c r="D20" s="1">
        <v>20575893</v>
      </c>
      <c r="E20" s="1">
        <v>1610009</v>
      </c>
      <c r="F20" s="1">
        <v>1259019</v>
      </c>
      <c r="G20" s="1">
        <v>4920572</v>
      </c>
      <c r="H20" s="1">
        <v>186030</v>
      </c>
      <c r="I20" s="1">
        <v>537264</v>
      </c>
      <c r="J20" s="1">
        <v>225422</v>
      </c>
      <c r="K20" s="1">
        <v>165319</v>
      </c>
      <c r="L20" s="1">
        <v>7497574</v>
      </c>
      <c r="M20" s="1">
        <v>3740294</v>
      </c>
      <c r="N20" s="1">
        <v>240535</v>
      </c>
      <c r="O20" s="1">
        <v>357015</v>
      </c>
      <c r="P20" s="1">
        <v>90143</v>
      </c>
      <c r="Q20" s="1">
        <v>2020</v>
      </c>
      <c r="R20" t="str">
        <f t="shared" si="0"/>
        <v>2020Hombres18 a 60</v>
      </c>
    </row>
    <row r="21" spans="1:18">
      <c r="A21" t="s">
        <v>35</v>
      </c>
      <c r="B21" t="s">
        <v>61</v>
      </c>
      <c r="C21" s="1">
        <v>126760856</v>
      </c>
      <c r="D21" s="1">
        <v>5124080</v>
      </c>
      <c r="E21" s="1">
        <v>374214</v>
      </c>
      <c r="F21" s="1">
        <v>323731</v>
      </c>
      <c r="G21" s="1">
        <v>1428027</v>
      </c>
      <c r="H21" s="1">
        <v>77886</v>
      </c>
      <c r="I21" s="1">
        <v>341651</v>
      </c>
      <c r="J21" s="1">
        <v>64182</v>
      </c>
      <c r="K21" s="1">
        <v>57247</v>
      </c>
      <c r="L21" s="1">
        <v>1918328</v>
      </c>
      <c r="M21" s="1">
        <v>476397</v>
      </c>
      <c r="N21" s="1">
        <v>35406</v>
      </c>
      <c r="O21" s="1">
        <v>74215</v>
      </c>
      <c r="P21" s="1">
        <v>30997</v>
      </c>
      <c r="Q21" s="1">
        <v>2020</v>
      </c>
      <c r="R21" t="str">
        <f t="shared" si="0"/>
        <v>2020Hombres61 a más</v>
      </c>
    </row>
    <row r="22" spans="1:18">
      <c r="A22" t="s">
        <v>36</v>
      </c>
      <c r="B22" t="s">
        <v>62</v>
      </c>
      <c r="C22" s="1">
        <v>126760856</v>
      </c>
      <c r="D22" s="1">
        <v>7254782</v>
      </c>
      <c r="E22" s="1">
        <v>998927</v>
      </c>
      <c r="F22" s="1">
        <v>287285</v>
      </c>
      <c r="G22" s="1">
        <v>905714</v>
      </c>
      <c r="H22" s="1">
        <v>66607</v>
      </c>
      <c r="I22" s="1">
        <v>83894</v>
      </c>
      <c r="J22" s="1">
        <v>43573</v>
      </c>
      <c r="K22" s="1">
        <v>40091</v>
      </c>
      <c r="L22" s="1">
        <v>2761184</v>
      </c>
      <c r="M22" s="1">
        <v>1989019</v>
      </c>
      <c r="N22" s="1">
        <v>31096</v>
      </c>
      <c r="O22" s="1">
        <v>57761</v>
      </c>
      <c r="P22" s="1">
        <v>40491</v>
      </c>
      <c r="Q22" s="1">
        <v>2020</v>
      </c>
      <c r="R22" t="str">
        <f t="shared" si="0"/>
        <v>2020Mujeres0 a 11</v>
      </c>
    </row>
    <row r="23" spans="1:18">
      <c r="A23" t="s">
        <v>36</v>
      </c>
      <c r="B23" t="s">
        <v>63</v>
      </c>
      <c r="C23" s="1">
        <v>126760856</v>
      </c>
      <c r="D23" s="1">
        <v>3546240</v>
      </c>
      <c r="E23" s="1">
        <v>490882</v>
      </c>
      <c r="F23" s="1">
        <v>204844</v>
      </c>
      <c r="G23" s="1">
        <v>508095</v>
      </c>
      <c r="H23" s="1">
        <v>41885</v>
      </c>
      <c r="I23" s="1">
        <v>68320</v>
      </c>
      <c r="J23" s="1">
        <v>37589</v>
      </c>
      <c r="K23" s="1">
        <v>23182</v>
      </c>
      <c r="L23" s="1">
        <v>1150219</v>
      </c>
      <c r="M23" s="1">
        <v>953308</v>
      </c>
      <c r="N23" s="1">
        <v>32364</v>
      </c>
      <c r="O23" s="1">
        <v>35143</v>
      </c>
      <c r="P23" s="1">
        <v>21089</v>
      </c>
      <c r="Q23" s="1">
        <v>2020</v>
      </c>
      <c r="R23" t="str">
        <f t="shared" si="0"/>
        <v>2020Mujeres12 a 17</v>
      </c>
    </row>
    <row r="24" spans="1:18">
      <c r="A24" t="s">
        <v>36</v>
      </c>
      <c r="B24" t="s">
        <v>64</v>
      </c>
      <c r="C24" s="1">
        <v>126760856</v>
      </c>
      <c r="D24" s="1">
        <v>25356203</v>
      </c>
      <c r="E24" s="1">
        <v>2473265</v>
      </c>
      <c r="F24" s="1">
        <v>1977036</v>
      </c>
      <c r="G24" s="1">
        <v>5282268</v>
      </c>
      <c r="H24" s="1">
        <v>331488</v>
      </c>
      <c r="I24" s="1">
        <v>815584</v>
      </c>
      <c r="J24" s="1">
        <v>268772</v>
      </c>
      <c r="K24" s="1">
        <v>184014</v>
      </c>
      <c r="L24" s="1">
        <v>8979044</v>
      </c>
      <c r="M24" s="1">
        <v>4634093</v>
      </c>
      <c r="N24" s="1">
        <v>251331</v>
      </c>
      <c r="O24" s="1">
        <v>331142</v>
      </c>
      <c r="P24" s="1">
        <v>142059</v>
      </c>
      <c r="Q24" s="1">
        <v>2020</v>
      </c>
      <c r="R24" t="str">
        <f t="shared" si="0"/>
        <v>2020Mujeres18 a 60</v>
      </c>
    </row>
    <row r="25" spans="1:18">
      <c r="A25" t="s">
        <v>36</v>
      </c>
      <c r="B25" t="s">
        <v>65</v>
      </c>
      <c r="C25" s="1">
        <v>126760856</v>
      </c>
      <c r="D25" s="1">
        <v>6466682</v>
      </c>
      <c r="E25" s="1">
        <v>462396</v>
      </c>
      <c r="F25" s="1">
        <v>350155</v>
      </c>
      <c r="G25" s="1">
        <v>1647256</v>
      </c>
      <c r="H25" s="1">
        <v>81907</v>
      </c>
      <c r="I25" s="1">
        <v>392551</v>
      </c>
      <c r="J25" s="1">
        <v>78286</v>
      </c>
      <c r="K25" s="1">
        <v>62207</v>
      </c>
      <c r="L25" s="1">
        <v>2591094</v>
      </c>
      <c r="M25" s="1">
        <v>709473</v>
      </c>
      <c r="N25" s="1">
        <v>64850</v>
      </c>
      <c r="O25" s="1">
        <v>98862</v>
      </c>
      <c r="P25" s="1">
        <v>27598</v>
      </c>
      <c r="Q25" s="1">
        <v>2020</v>
      </c>
      <c r="R25" t="str">
        <f t="shared" si="0"/>
        <v>2020Mujeres61 a más</v>
      </c>
    </row>
    <row r="26" spans="1:18">
      <c r="A26" t="s">
        <v>37</v>
      </c>
      <c r="B26" t="s">
        <v>66</v>
      </c>
      <c r="C26" s="1">
        <v>128889712</v>
      </c>
      <c r="D26" s="1">
        <v>8138704</v>
      </c>
      <c r="E26" s="1">
        <v>1005675</v>
      </c>
      <c r="F26" s="1">
        <v>300657</v>
      </c>
      <c r="G26" s="1">
        <v>948724</v>
      </c>
      <c r="H26" s="1">
        <v>75346</v>
      </c>
      <c r="I26" s="1">
        <v>106397</v>
      </c>
      <c r="J26" s="1">
        <v>37650</v>
      </c>
      <c r="K26" s="1">
        <v>47276</v>
      </c>
      <c r="L26" s="1">
        <v>2992760</v>
      </c>
      <c r="M26" s="1">
        <v>2531253</v>
      </c>
      <c r="N26" s="1">
        <v>27643</v>
      </c>
      <c r="O26" s="1">
        <v>78323</v>
      </c>
      <c r="P26" s="1">
        <v>41635</v>
      </c>
      <c r="Q26" s="1">
        <v>2022</v>
      </c>
      <c r="R26" t="str">
        <f t="shared" si="0"/>
        <v>2022Hombres0 a 11</v>
      </c>
    </row>
    <row r="27" spans="1:18">
      <c r="A27" t="s">
        <v>37</v>
      </c>
      <c r="B27" t="s">
        <v>67</v>
      </c>
      <c r="C27" s="1">
        <v>128889712</v>
      </c>
      <c r="D27" s="1">
        <v>3862190</v>
      </c>
      <c r="E27" s="1">
        <v>396589</v>
      </c>
      <c r="F27" s="1">
        <v>173685</v>
      </c>
      <c r="G27" s="1">
        <v>587371</v>
      </c>
      <c r="H27" s="1">
        <v>37758</v>
      </c>
      <c r="I27" s="1">
        <v>76414</v>
      </c>
      <c r="J27" s="1">
        <v>47076</v>
      </c>
      <c r="K27" s="1">
        <v>23863</v>
      </c>
      <c r="L27" s="1">
        <v>1226281</v>
      </c>
      <c r="M27" s="1">
        <v>1223018</v>
      </c>
      <c r="N27" s="1">
        <v>30247</v>
      </c>
      <c r="O27" s="1">
        <v>50805</v>
      </c>
      <c r="P27" s="1">
        <v>10025</v>
      </c>
      <c r="Q27" s="1">
        <v>2022</v>
      </c>
      <c r="R27" t="str">
        <f t="shared" si="0"/>
        <v>2022Hombres12 a 17</v>
      </c>
    </row>
    <row r="28" spans="1:18">
      <c r="A28" t="s">
        <v>37</v>
      </c>
      <c r="B28" t="s">
        <v>68</v>
      </c>
      <c r="C28" s="1">
        <v>128889712</v>
      </c>
      <c r="D28" s="1">
        <v>21554776</v>
      </c>
      <c r="E28" s="1">
        <v>1525414</v>
      </c>
      <c r="F28" s="1">
        <v>1031787</v>
      </c>
      <c r="G28" s="1">
        <v>5229188</v>
      </c>
      <c r="H28" s="1">
        <v>244596</v>
      </c>
      <c r="I28" s="1">
        <v>571701</v>
      </c>
      <c r="J28" s="1">
        <v>225956</v>
      </c>
      <c r="K28" s="1">
        <v>175048</v>
      </c>
      <c r="L28" s="1">
        <v>7675194</v>
      </c>
      <c r="M28" s="1">
        <v>4437285</v>
      </c>
      <c r="N28" s="1">
        <v>178638</v>
      </c>
      <c r="O28" s="1">
        <v>416511</v>
      </c>
      <c r="P28" s="1">
        <v>63505</v>
      </c>
      <c r="Q28" s="1">
        <v>2022</v>
      </c>
      <c r="R28" t="str">
        <f t="shared" si="0"/>
        <v>2022Hombres18 a 60</v>
      </c>
    </row>
    <row r="29" spans="1:18">
      <c r="A29" t="s">
        <v>37</v>
      </c>
      <c r="B29" t="s">
        <v>69</v>
      </c>
      <c r="C29" s="1">
        <v>128889712</v>
      </c>
      <c r="D29" s="1">
        <v>5517959</v>
      </c>
      <c r="E29" s="1">
        <v>408856</v>
      </c>
      <c r="F29" s="1">
        <v>298359</v>
      </c>
      <c r="G29" s="1">
        <v>1457169</v>
      </c>
      <c r="H29" s="1">
        <v>78295</v>
      </c>
      <c r="I29" s="1">
        <v>322841</v>
      </c>
      <c r="J29" s="1">
        <v>87682</v>
      </c>
      <c r="K29" s="1">
        <v>82860</v>
      </c>
      <c r="L29" s="1">
        <v>2117974</v>
      </c>
      <c r="M29" s="1">
        <v>578977</v>
      </c>
      <c r="N29" s="1">
        <v>35516</v>
      </c>
      <c r="O29" s="1">
        <v>104330</v>
      </c>
      <c r="P29" s="1">
        <v>29143</v>
      </c>
      <c r="Q29" s="1">
        <v>2022</v>
      </c>
      <c r="R29" t="str">
        <f t="shared" si="0"/>
        <v>2022Hombres61 a más</v>
      </c>
    </row>
    <row r="30" spans="1:18">
      <c r="A30" t="s">
        <v>38</v>
      </c>
      <c r="B30" t="s">
        <v>70</v>
      </c>
      <c r="C30" s="1">
        <v>128889712</v>
      </c>
      <c r="D30" s="1">
        <v>7779649</v>
      </c>
      <c r="E30" s="1">
        <v>1008714</v>
      </c>
      <c r="F30" s="1">
        <v>235247</v>
      </c>
      <c r="G30" s="1">
        <v>950254</v>
      </c>
      <c r="H30" s="1">
        <v>76325</v>
      </c>
      <c r="I30" s="1">
        <v>97963</v>
      </c>
      <c r="J30" s="1">
        <v>39069</v>
      </c>
      <c r="K30" s="1">
        <v>40433</v>
      </c>
      <c r="L30" s="1">
        <v>2783354</v>
      </c>
      <c r="M30" s="1">
        <v>2433727</v>
      </c>
      <c r="N30" s="1">
        <v>32843</v>
      </c>
      <c r="O30" s="1">
        <v>94171</v>
      </c>
      <c r="P30" s="1">
        <v>33509</v>
      </c>
      <c r="Q30" s="1">
        <v>2022</v>
      </c>
      <c r="R30" t="str">
        <f t="shared" si="0"/>
        <v>2022Mujeres0 a 11</v>
      </c>
    </row>
    <row r="31" spans="1:18">
      <c r="A31" t="s">
        <v>38</v>
      </c>
      <c r="B31" t="s">
        <v>71</v>
      </c>
      <c r="C31" s="1">
        <v>128889712</v>
      </c>
      <c r="D31" s="1">
        <v>3722615</v>
      </c>
      <c r="E31" s="1">
        <v>459030</v>
      </c>
      <c r="F31" s="1">
        <v>184324</v>
      </c>
      <c r="G31" s="1">
        <v>528259</v>
      </c>
      <c r="H31" s="1">
        <v>37682</v>
      </c>
      <c r="I31" s="1">
        <v>52560</v>
      </c>
      <c r="J31" s="1">
        <v>34121</v>
      </c>
      <c r="K31" s="1">
        <v>28438</v>
      </c>
      <c r="L31" s="1">
        <v>1179710</v>
      </c>
      <c r="M31" s="1">
        <v>1156136</v>
      </c>
      <c r="N31" s="1">
        <v>20885</v>
      </c>
      <c r="O31" s="1">
        <v>58985</v>
      </c>
      <c r="P31" s="1">
        <v>15118</v>
      </c>
      <c r="Q31" s="1">
        <v>2022</v>
      </c>
      <c r="R31" t="str">
        <f t="shared" si="0"/>
        <v>2022Mujeres12 a 17</v>
      </c>
    </row>
    <row r="32" spans="1:18">
      <c r="A32" t="s">
        <v>38</v>
      </c>
      <c r="B32" t="s">
        <v>72</v>
      </c>
      <c r="C32" s="1">
        <v>128889712</v>
      </c>
      <c r="D32" s="1">
        <v>26795627</v>
      </c>
      <c r="E32" s="1">
        <v>2322752</v>
      </c>
      <c r="F32" s="1">
        <v>1734910</v>
      </c>
      <c r="G32" s="1">
        <v>5888975</v>
      </c>
      <c r="H32" s="1">
        <v>336474</v>
      </c>
      <c r="I32" s="1">
        <v>890218</v>
      </c>
      <c r="J32" s="1">
        <v>308353</v>
      </c>
      <c r="K32" s="1">
        <v>215691</v>
      </c>
      <c r="L32" s="1">
        <v>9278921</v>
      </c>
      <c r="M32" s="1">
        <v>5372634</v>
      </c>
      <c r="N32" s="1">
        <v>188249</v>
      </c>
      <c r="O32" s="1">
        <v>438995</v>
      </c>
      <c r="P32" s="1">
        <v>128817</v>
      </c>
      <c r="Q32" s="1">
        <v>2022</v>
      </c>
      <c r="R32" t="str">
        <f t="shared" si="0"/>
        <v>2022Mujeres18 a 60</v>
      </c>
    </row>
    <row r="33" spans="1:18">
      <c r="A33" t="s">
        <v>38</v>
      </c>
      <c r="B33" t="s">
        <v>73</v>
      </c>
      <c r="C33" s="1">
        <v>128889712</v>
      </c>
      <c r="D33" s="1">
        <v>7308656</v>
      </c>
      <c r="E33" s="1">
        <v>513673</v>
      </c>
      <c r="F33" s="1">
        <v>352706</v>
      </c>
      <c r="G33" s="1">
        <v>1824218</v>
      </c>
      <c r="H33" s="1">
        <v>93063</v>
      </c>
      <c r="I33" s="1">
        <v>414935</v>
      </c>
      <c r="J33" s="1">
        <v>106822</v>
      </c>
      <c r="K33" s="1">
        <v>105636</v>
      </c>
      <c r="L33" s="1">
        <v>2933839</v>
      </c>
      <c r="M33" s="1">
        <v>865232</v>
      </c>
      <c r="N33" s="1">
        <v>61066</v>
      </c>
      <c r="O33" s="1">
        <v>122299</v>
      </c>
      <c r="P33" s="1">
        <v>36839</v>
      </c>
      <c r="Q33" s="1">
        <v>2022</v>
      </c>
      <c r="R33" t="str">
        <f t="shared" si="0"/>
        <v>2022Mujeres61 a más</v>
      </c>
    </row>
    <row r="34" spans="1:18">
      <c r="A34" t="s">
        <v>39</v>
      </c>
      <c r="B34" t="s">
        <v>74</v>
      </c>
      <c r="C34" s="1">
        <v>130226216</v>
      </c>
      <c r="D34" s="1">
        <v>8259244</v>
      </c>
      <c r="E34" s="1">
        <v>1197568</v>
      </c>
      <c r="F34" s="1">
        <v>346184</v>
      </c>
      <c r="G34" s="1">
        <v>1066323</v>
      </c>
      <c r="H34" s="1">
        <v>230005</v>
      </c>
      <c r="I34" s="1">
        <v>115586</v>
      </c>
      <c r="J34" s="1">
        <v>50841</v>
      </c>
      <c r="K34" s="1">
        <v>57383</v>
      </c>
      <c r="L34" s="1">
        <v>2870207</v>
      </c>
      <c r="M34" s="1">
        <v>2334123</v>
      </c>
      <c r="N34" s="1">
        <v>19094</v>
      </c>
      <c r="O34" s="1">
        <v>52208</v>
      </c>
      <c r="P34" s="1">
        <v>0</v>
      </c>
      <c r="Q34" s="1">
        <v>2024</v>
      </c>
      <c r="R34" t="str">
        <f t="shared" si="0"/>
        <v>2024Hombres0 a 11</v>
      </c>
    </row>
    <row r="35" spans="1:18">
      <c r="A35" t="s">
        <v>39</v>
      </c>
      <c r="B35" t="s">
        <v>75</v>
      </c>
      <c r="C35" s="1">
        <v>130226216</v>
      </c>
      <c r="D35" s="1">
        <v>4285578</v>
      </c>
      <c r="E35" s="1">
        <v>527295</v>
      </c>
      <c r="F35" s="1">
        <v>187615</v>
      </c>
      <c r="G35" s="1">
        <v>685000</v>
      </c>
      <c r="H35" s="1">
        <v>102634</v>
      </c>
      <c r="I35" s="1">
        <v>88360</v>
      </c>
      <c r="J35" s="1">
        <v>37879</v>
      </c>
      <c r="K35" s="1">
        <v>34223</v>
      </c>
      <c r="L35" s="1">
        <v>1262169</v>
      </c>
      <c r="M35" s="1">
        <v>1332445</v>
      </c>
      <c r="N35" s="1">
        <v>19837</v>
      </c>
      <c r="O35" s="1">
        <v>38402</v>
      </c>
      <c r="P35" s="1">
        <v>0</v>
      </c>
      <c r="Q35" s="1">
        <v>2024</v>
      </c>
      <c r="R35" t="str">
        <f t="shared" si="0"/>
        <v>2024Hombres12 a 17</v>
      </c>
    </row>
    <row r="36" spans="1:18">
      <c r="A36" t="s">
        <v>39</v>
      </c>
      <c r="B36" t="s">
        <v>76</v>
      </c>
      <c r="C36" s="1">
        <v>130226216</v>
      </c>
      <c r="D36" s="1">
        <v>22263241</v>
      </c>
      <c r="E36" s="1">
        <v>1869219</v>
      </c>
      <c r="F36" s="1">
        <v>1203566</v>
      </c>
      <c r="G36" s="1">
        <v>5594861</v>
      </c>
      <c r="H36" s="1">
        <v>405352</v>
      </c>
      <c r="I36" s="1">
        <v>577410</v>
      </c>
      <c r="J36" s="1">
        <v>221044</v>
      </c>
      <c r="K36" s="1">
        <v>206312</v>
      </c>
      <c r="L36" s="1">
        <v>7489799</v>
      </c>
      <c r="M36" s="1">
        <v>4497862</v>
      </c>
      <c r="N36" s="1">
        <v>154366</v>
      </c>
      <c r="O36" s="1">
        <v>348566</v>
      </c>
      <c r="P36" s="1">
        <v>0</v>
      </c>
      <c r="Q36" s="1">
        <v>2024</v>
      </c>
      <c r="R36" t="str">
        <f t="shared" si="0"/>
        <v>2024Hombres18 a 60</v>
      </c>
    </row>
    <row r="37" spans="1:18">
      <c r="A37" t="s">
        <v>39</v>
      </c>
      <c r="B37" t="s">
        <v>77</v>
      </c>
      <c r="C37" s="1">
        <v>130226216</v>
      </c>
      <c r="D37" s="1">
        <v>6151208</v>
      </c>
      <c r="E37" s="1">
        <v>491069</v>
      </c>
      <c r="F37" s="1">
        <v>360439</v>
      </c>
      <c r="G37" s="1">
        <v>1885167</v>
      </c>
      <c r="H37" s="1">
        <v>144094</v>
      </c>
      <c r="I37" s="1">
        <v>366916</v>
      </c>
      <c r="J37" s="1">
        <v>87127</v>
      </c>
      <c r="K37" s="1">
        <v>85067</v>
      </c>
      <c r="L37" s="1">
        <v>2143905</v>
      </c>
      <c r="M37" s="1">
        <v>597492</v>
      </c>
      <c r="N37" s="1">
        <v>35681</v>
      </c>
      <c r="O37" s="1">
        <v>67793</v>
      </c>
      <c r="P37" s="1">
        <v>0</v>
      </c>
      <c r="Q37" s="1">
        <v>2024</v>
      </c>
      <c r="R37" t="str">
        <f t="shared" si="0"/>
        <v>2024Hombres61 a más</v>
      </c>
    </row>
    <row r="38" spans="1:18">
      <c r="A38" t="s">
        <v>40</v>
      </c>
      <c r="B38" t="s">
        <v>78</v>
      </c>
      <c r="C38" s="1">
        <v>130226216</v>
      </c>
      <c r="D38" s="1">
        <v>7885275</v>
      </c>
      <c r="E38" s="1">
        <v>1082560</v>
      </c>
      <c r="F38" s="1">
        <v>285859</v>
      </c>
      <c r="G38" s="1">
        <v>1038228</v>
      </c>
      <c r="H38" s="1">
        <v>209728</v>
      </c>
      <c r="I38" s="1">
        <v>100402</v>
      </c>
      <c r="J38" s="1">
        <v>54629</v>
      </c>
      <c r="K38" s="1">
        <v>43716</v>
      </c>
      <c r="L38" s="1">
        <v>2830573</v>
      </c>
      <c r="M38" s="1">
        <v>2254723</v>
      </c>
      <c r="N38" s="1">
        <v>15338</v>
      </c>
      <c r="O38" s="1">
        <v>42004</v>
      </c>
      <c r="P38" s="1">
        <v>0</v>
      </c>
      <c r="Q38" s="1">
        <v>2024</v>
      </c>
      <c r="R38" t="str">
        <f t="shared" si="0"/>
        <v>2024Mujeres0 a 11</v>
      </c>
    </row>
    <row r="39" spans="1:18">
      <c r="A39" t="s">
        <v>40</v>
      </c>
      <c r="B39" t="s">
        <v>79</v>
      </c>
      <c r="C39" s="1">
        <v>130226216</v>
      </c>
      <c r="D39" s="1">
        <v>4100450</v>
      </c>
      <c r="E39" s="1">
        <v>534565</v>
      </c>
      <c r="F39" s="1">
        <v>195786</v>
      </c>
      <c r="G39" s="1">
        <v>617504</v>
      </c>
      <c r="H39" s="1">
        <v>91462</v>
      </c>
      <c r="I39" s="1">
        <v>74291</v>
      </c>
      <c r="J39" s="1">
        <v>39708</v>
      </c>
      <c r="K39" s="1">
        <v>35250</v>
      </c>
      <c r="L39" s="1">
        <v>1221424</v>
      </c>
      <c r="M39" s="1">
        <v>1261964</v>
      </c>
      <c r="N39" s="1">
        <v>22393</v>
      </c>
      <c r="O39" s="1">
        <v>39028</v>
      </c>
      <c r="P39" s="1">
        <v>0</v>
      </c>
      <c r="Q39" s="1">
        <v>2024</v>
      </c>
      <c r="R39" t="str">
        <f t="shared" si="0"/>
        <v>2024Mujeres12 a 17</v>
      </c>
    </row>
    <row r="40" spans="1:18">
      <c r="A40" t="s">
        <v>40</v>
      </c>
      <c r="B40" t="s">
        <v>80</v>
      </c>
      <c r="C40" s="1">
        <v>130226216</v>
      </c>
      <c r="D40" s="1">
        <v>27965022</v>
      </c>
      <c r="E40" s="1">
        <v>2899995</v>
      </c>
      <c r="F40" s="1">
        <v>1953079</v>
      </c>
      <c r="G40" s="1">
        <v>6285093</v>
      </c>
      <c r="H40" s="1">
        <v>679328</v>
      </c>
      <c r="I40" s="1">
        <v>889362</v>
      </c>
      <c r="J40" s="1">
        <v>302081</v>
      </c>
      <c r="K40" s="1">
        <v>223495</v>
      </c>
      <c r="L40" s="1">
        <v>9076868</v>
      </c>
      <c r="M40" s="1">
        <v>5586171</v>
      </c>
      <c r="N40" s="1">
        <v>158102</v>
      </c>
      <c r="O40" s="1">
        <v>328630</v>
      </c>
      <c r="P40" s="1">
        <v>0</v>
      </c>
      <c r="Q40" s="1">
        <v>2024</v>
      </c>
      <c r="R40" t="str">
        <f t="shared" si="0"/>
        <v>2024Mujeres18 a 60</v>
      </c>
    </row>
    <row r="41" spans="1:18">
      <c r="A41" t="s">
        <v>40</v>
      </c>
      <c r="B41" t="s">
        <v>81</v>
      </c>
      <c r="C41" s="1">
        <v>130226216</v>
      </c>
      <c r="D41" s="1">
        <v>8070599</v>
      </c>
      <c r="E41" s="1">
        <v>681779</v>
      </c>
      <c r="F41" s="1">
        <v>413028</v>
      </c>
      <c r="G41" s="1">
        <v>2279158</v>
      </c>
      <c r="H41" s="1">
        <v>181686</v>
      </c>
      <c r="I41" s="1">
        <v>505699</v>
      </c>
      <c r="J41" s="1">
        <v>124475</v>
      </c>
      <c r="K41" s="1">
        <v>108575</v>
      </c>
      <c r="L41" s="1">
        <v>2934505</v>
      </c>
      <c r="M41" s="1">
        <v>857055</v>
      </c>
      <c r="N41" s="1">
        <v>37725</v>
      </c>
      <c r="O41" s="1">
        <v>100785</v>
      </c>
      <c r="P41" s="1">
        <v>0</v>
      </c>
      <c r="Q41" s="1">
        <v>2024</v>
      </c>
      <c r="R41" t="str">
        <f t="shared" si="0"/>
        <v>2024Mujeres61 a más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R1" sqref="R1:R1048576"/>
    </sheetView>
  </sheetViews>
  <sheetFormatPr baseColWidth="10" defaultColWidth="9.140625" defaultRowHeight="15"/>
  <sheetData>
    <row r="1" spans="1:18">
      <c r="A1" t="s">
        <v>97</v>
      </c>
      <c r="B1" t="s">
        <v>108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</row>
    <row r="2" spans="1:18">
      <c r="A2" t="s">
        <v>98</v>
      </c>
      <c r="B2" t="s">
        <v>109</v>
      </c>
      <c r="C2" s="1">
        <v>120801512</v>
      </c>
      <c r="D2" s="1">
        <v>6355275</v>
      </c>
      <c r="E2" s="1">
        <v>1505013</v>
      </c>
      <c r="F2" s="1">
        <v>377122</v>
      </c>
      <c r="G2" s="1">
        <v>762869</v>
      </c>
      <c r="H2" s="1">
        <v>97095</v>
      </c>
      <c r="I2" s="1">
        <v>107358</v>
      </c>
      <c r="J2" s="1">
        <v>38452</v>
      </c>
      <c r="K2" s="1">
        <v>43072</v>
      </c>
      <c r="L2" s="1">
        <v>1943380</v>
      </c>
      <c r="M2" s="1">
        <v>1437855</v>
      </c>
      <c r="N2" s="1">
        <v>23327</v>
      </c>
      <c r="O2" s="1">
        <v>69867</v>
      </c>
      <c r="P2" s="1">
        <v>0</v>
      </c>
      <c r="Q2" s="1">
        <v>2016</v>
      </c>
      <c r="R2" t="str">
        <f>CONCATENATE(Q2,A2,B2)</f>
        <v>2016Hombres0 a 11</v>
      </c>
    </row>
    <row r="3" spans="1:18">
      <c r="A3" t="s">
        <v>98</v>
      </c>
      <c r="B3" t="s">
        <v>110</v>
      </c>
      <c r="C3" s="1">
        <v>120801512</v>
      </c>
      <c r="D3" s="1">
        <v>2169953</v>
      </c>
      <c r="E3" s="1">
        <v>504906</v>
      </c>
      <c r="F3" s="1">
        <v>155395</v>
      </c>
      <c r="G3" s="1">
        <v>277534</v>
      </c>
      <c r="H3" s="1">
        <v>35186</v>
      </c>
      <c r="I3" s="1">
        <v>56789</v>
      </c>
      <c r="J3" s="1">
        <v>27956</v>
      </c>
      <c r="K3" s="1">
        <v>21237</v>
      </c>
      <c r="L3" s="1">
        <v>541426</v>
      </c>
      <c r="M3" s="1">
        <v>474009</v>
      </c>
      <c r="N3" s="1">
        <v>33558</v>
      </c>
      <c r="O3" s="1">
        <v>55754</v>
      </c>
      <c r="P3" s="1">
        <v>0</v>
      </c>
      <c r="Q3" s="1">
        <v>2016</v>
      </c>
      <c r="R3" t="str">
        <f t="shared" ref="R3:R41" si="0">CONCATENATE(Q3,A3,B3)</f>
        <v>2016Hombres12 a 17</v>
      </c>
    </row>
    <row r="4" spans="1:18">
      <c r="A4" t="s">
        <v>98</v>
      </c>
      <c r="B4" t="s">
        <v>111</v>
      </c>
      <c r="C4" s="1">
        <v>120801512</v>
      </c>
      <c r="D4" s="1">
        <v>8572852</v>
      </c>
      <c r="E4" s="1">
        <v>1250635</v>
      </c>
      <c r="F4" s="1">
        <v>631973</v>
      </c>
      <c r="G4" s="1">
        <v>1947786</v>
      </c>
      <c r="H4" s="1">
        <v>90539</v>
      </c>
      <c r="I4" s="1">
        <v>260715</v>
      </c>
      <c r="J4" s="1">
        <v>84536</v>
      </c>
      <c r="K4" s="1">
        <v>97602</v>
      </c>
      <c r="L4" s="1">
        <v>2569414</v>
      </c>
      <c r="M4" s="1">
        <v>1440184</v>
      </c>
      <c r="N4" s="1">
        <v>101042</v>
      </c>
      <c r="O4" s="1">
        <v>210592</v>
      </c>
      <c r="P4" s="1">
        <v>0</v>
      </c>
      <c r="Q4" s="1">
        <v>2016</v>
      </c>
      <c r="R4" t="str">
        <f t="shared" si="0"/>
        <v>2016Hombres18 a 60</v>
      </c>
    </row>
    <row r="5" spans="1:18">
      <c r="A5" t="s">
        <v>98</v>
      </c>
      <c r="B5" t="s">
        <v>112</v>
      </c>
      <c r="C5" s="1">
        <v>120801512</v>
      </c>
      <c r="D5" s="1">
        <v>1961575</v>
      </c>
      <c r="E5" s="1">
        <v>311520</v>
      </c>
      <c r="F5" s="1">
        <v>168920</v>
      </c>
      <c r="G5" s="1">
        <v>561350</v>
      </c>
      <c r="H5" s="1">
        <v>24518</v>
      </c>
      <c r="I5" s="1">
        <v>109084</v>
      </c>
      <c r="J5" s="1">
        <v>17763</v>
      </c>
      <c r="K5" s="1">
        <v>32303</v>
      </c>
      <c r="L5" s="1">
        <v>588338</v>
      </c>
      <c r="M5" s="1">
        <v>151210</v>
      </c>
      <c r="N5" s="1">
        <v>12551</v>
      </c>
      <c r="O5" s="1">
        <v>26528</v>
      </c>
      <c r="P5" s="1">
        <v>0</v>
      </c>
      <c r="Q5" s="1">
        <v>2016</v>
      </c>
      <c r="R5" t="str">
        <f t="shared" si="0"/>
        <v>2016Hombres61 a más</v>
      </c>
    </row>
    <row r="6" spans="1:18">
      <c r="A6" t="s">
        <v>99</v>
      </c>
      <c r="B6" t="s">
        <v>113</v>
      </c>
      <c r="C6" s="1">
        <v>120801512</v>
      </c>
      <c r="D6" s="1">
        <v>6033578</v>
      </c>
      <c r="E6" s="1">
        <v>1436039</v>
      </c>
      <c r="F6" s="1">
        <v>376653</v>
      </c>
      <c r="G6" s="1">
        <v>723406</v>
      </c>
      <c r="H6" s="1">
        <v>84288</v>
      </c>
      <c r="I6" s="1">
        <v>106796</v>
      </c>
      <c r="J6" s="1">
        <v>29586</v>
      </c>
      <c r="K6" s="1">
        <v>37720</v>
      </c>
      <c r="L6" s="1">
        <v>1791779</v>
      </c>
      <c r="M6" s="1">
        <v>1404612</v>
      </c>
      <c r="N6" s="1">
        <v>18590</v>
      </c>
      <c r="O6" s="1">
        <v>78507</v>
      </c>
      <c r="P6" s="1">
        <v>0</v>
      </c>
      <c r="Q6" s="1">
        <v>2016</v>
      </c>
      <c r="R6" t="str">
        <f t="shared" si="0"/>
        <v>2016Mujeres0 a 11</v>
      </c>
    </row>
    <row r="7" spans="1:18">
      <c r="A7" t="s">
        <v>99</v>
      </c>
      <c r="B7" t="s">
        <v>114</v>
      </c>
      <c r="C7" s="1">
        <v>120801512</v>
      </c>
      <c r="D7" s="1">
        <v>2247314</v>
      </c>
      <c r="E7" s="1">
        <v>531736</v>
      </c>
      <c r="F7" s="1">
        <v>173846</v>
      </c>
      <c r="G7" s="1">
        <v>310849</v>
      </c>
      <c r="H7" s="1">
        <v>39515</v>
      </c>
      <c r="I7" s="1">
        <v>44846</v>
      </c>
      <c r="J7" s="1">
        <v>25285</v>
      </c>
      <c r="K7" s="1">
        <v>18257</v>
      </c>
      <c r="L7" s="1">
        <v>570116</v>
      </c>
      <c r="M7" s="1">
        <v>495729</v>
      </c>
      <c r="N7" s="1">
        <v>12698</v>
      </c>
      <c r="O7" s="1">
        <v>47498</v>
      </c>
      <c r="P7" s="1">
        <v>0</v>
      </c>
      <c r="Q7" s="1">
        <v>2016</v>
      </c>
      <c r="R7" t="str">
        <f t="shared" si="0"/>
        <v>2016Mujeres12 a 17</v>
      </c>
    </row>
    <row r="8" spans="1:18">
      <c r="A8" t="s">
        <v>99</v>
      </c>
      <c r="B8" t="s">
        <v>115</v>
      </c>
      <c r="C8" s="1">
        <v>120801512</v>
      </c>
      <c r="D8" s="1">
        <v>12640860</v>
      </c>
      <c r="E8" s="1">
        <v>2362864</v>
      </c>
      <c r="F8" s="1">
        <v>1169064</v>
      </c>
      <c r="G8" s="1">
        <v>2686715</v>
      </c>
      <c r="H8" s="1">
        <v>156108</v>
      </c>
      <c r="I8" s="1">
        <v>469972</v>
      </c>
      <c r="J8" s="1">
        <v>131065</v>
      </c>
      <c r="K8" s="1">
        <v>128824</v>
      </c>
      <c r="L8" s="1">
        <v>3448443</v>
      </c>
      <c r="M8" s="1">
        <v>1907009</v>
      </c>
      <c r="N8" s="1">
        <v>125484</v>
      </c>
      <c r="O8" s="1">
        <v>215837</v>
      </c>
      <c r="P8" s="1">
        <v>0</v>
      </c>
      <c r="Q8" s="1">
        <v>2016</v>
      </c>
      <c r="R8" t="str">
        <f t="shared" si="0"/>
        <v>2016Mujeres18 a 60</v>
      </c>
    </row>
    <row r="9" spans="1:18">
      <c r="A9" t="s">
        <v>99</v>
      </c>
      <c r="B9" t="s">
        <v>116</v>
      </c>
      <c r="C9" s="1">
        <v>120801512</v>
      </c>
      <c r="D9" s="1">
        <v>2908770</v>
      </c>
      <c r="E9" s="1">
        <v>449998</v>
      </c>
      <c r="F9" s="1">
        <v>244080</v>
      </c>
      <c r="G9" s="1">
        <v>745591</v>
      </c>
      <c r="H9" s="1">
        <v>34919</v>
      </c>
      <c r="I9" s="1">
        <v>199755</v>
      </c>
      <c r="J9" s="1">
        <v>36692</v>
      </c>
      <c r="K9" s="1">
        <v>27610</v>
      </c>
      <c r="L9" s="1">
        <v>905504</v>
      </c>
      <c r="M9" s="1">
        <v>236736</v>
      </c>
      <c r="N9" s="1">
        <v>20650</v>
      </c>
      <c r="O9" s="1">
        <v>51926</v>
      </c>
      <c r="P9" s="1">
        <v>0</v>
      </c>
      <c r="Q9" s="1">
        <v>2016</v>
      </c>
      <c r="R9" t="str">
        <f t="shared" si="0"/>
        <v>2016Mujeres61 a más</v>
      </c>
    </row>
    <row r="10" spans="1:18">
      <c r="A10" t="s">
        <v>100</v>
      </c>
      <c r="B10" t="s">
        <v>117</v>
      </c>
      <c r="C10" s="1">
        <v>123836080</v>
      </c>
      <c r="D10" s="1">
        <v>6234811</v>
      </c>
      <c r="E10" s="1">
        <v>1278522</v>
      </c>
      <c r="F10" s="1">
        <v>373384</v>
      </c>
      <c r="G10" s="1">
        <v>859702</v>
      </c>
      <c r="H10" s="1">
        <v>63065</v>
      </c>
      <c r="I10" s="1">
        <v>109389</v>
      </c>
      <c r="J10" s="1">
        <v>26030</v>
      </c>
      <c r="K10" s="1">
        <v>53780</v>
      </c>
      <c r="L10" s="1">
        <v>1867427</v>
      </c>
      <c r="M10" s="1">
        <v>1570161</v>
      </c>
      <c r="N10" s="1">
        <v>18455</v>
      </c>
      <c r="O10" s="1">
        <v>61426</v>
      </c>
      <c r="P10" s="1">
        <v>0</v>
      </c>
      <c r="Q10" s="1">
        <v>2018</v>
      </c>
      <c r="R10" t="str">
        <f t="shared" si="0"/>
        <v>2018Hombres0 a 11</v>
      </c>
    </row>
    <row r="11" spans="1:18">
      <c r="A11" t="s">
        <v>100</v>
      </c>
      <c r="B11" t="s">
        <v>118</v>
      </c>
      <c r="C11" s="1">
        <v>123836080</v>
      </c>
      <c r="D11" s="1">
        <v>2124833</v>
      </c>
      <c r="E11" s="1">
        <v>459330</v>
      </c>
      <c r="F11" s="1">
        <v>144265</v>
      </c>
      <c r="G11" s="1">
        <v>338341</v>
      </c>
      <c r="H11" s="1">
        <v>24814</v>
      </c>
      <c r="I11" s="1">
        <v>37866</v>
      </c>
      <c r="J11" s="1">
        <v>21483</v>
      </c>
      <c r="K11" s="1">
        <v>15961</v>
      </c>
      <c r="L11" s="1">
        <v>515519</v>
      </c>
      <c r="M11" s="1">
        <v>517106</v>
      </c>
      <c r="N11" s="1">
        <v>27187</v>
      </c>
      <c r="O11" s="1">
        <v>34918</v>
      </c>
      <c r="P11" s="1">
        <v>0</v>
      </c>
      <c r="Q11" s="1">
        <v>2018</v>
      </c>
      <c r="R11" t="str">
        <f t="shared" si="0"/>
        <v>2018Hombres12 a 17</v>
      </c>
    </row>
    <row r="12" spans="1:18">
      <c r="A12" t="s">
        <v>100</v>
      </c>
      <c r="B12" t="s">
        <v>119</v>
      </c>
      <c r="C12" s="1">
        <v>123836080</v>
      </c>
      <c r="D12" s="1">
        <v>8989749</v>
      </c>
      <c r="E12" s="1">
        <v>1114321</v>
      </c>
      <c r="F12" s="1">
        <v>530838</v>
      </c>
      <c r="G12" s="1">
        <v>2118278</v>
      </c>
      <c r="H12" s="1">
        <v>65620</v>
      </c>
      <c r="I12" s="1">
        <v>235437</v>
      </c>
      <c r="J12" s="1">
        <v>85914</v>
      </c>
      <c r="K12" s="1">
        <v>89088</v>
      </c>
      <c r="L12" s="1">
        <v>2774633</v>
      </c>
      <c r="M12" s="1">
        <v>1758579</v>
      </c>
      <c r="N12" s="1">
        <v>116660</v>
      </c>
      <c r="O12" s="1">
        <v>201307</v>
      </c>
      <c r="P12" s="1">
        <v>0</v>
      </c>
      <c r="Q12" s="1">
        <v>2018</v>
      </c>
      <c r="R12" t="str">
        <f t="shared" si="0"/>
        <v>2018Hombres18 a 60</v>
      </c>
    </row>
    <row r="13" spans="1:18">
      <c r="A13" t="s">
        <v>100</v>
      </c>
      <c r="B13" t="s">
        <v>120</v>
      </c>
      <c r="C13" s="1">
        <v>123836080</v>
      </c>
      <c r="D13" s="1">
        <v>2239093</v>
      </c>
      <c r="E13" s="1">
        <v>318405</v>
      </c>
      <c r="F13" s="1">
        <v>158888</v>
      </c>
      <c r="G13" s="1">
        <v>674821</v>
      </c>
      <c r="H13" s="1">
        <v>26162</v>
      </c>
      <c r="I13" s="1">
        <v>139135</v>
      </c>
      <c r="J13" s="1">
        <v>41123</v>
      </c>
      <c r="K13" s="1">
        <v>34888</v>
      </c>
      <c r="L13" s="1">
        <v>625666</v>
      </c>
      <c r="M13" s="1">
        <v>204769</v>
      </c>
      <c r="N13" s="1">
        <v>20862</v>
      </c>
      <c r="O13" s="1">
        <v>27476</v>
      </c>
      <c r="P13" s="1">
        <v>0</v>
      </c>
      <c r="Q13" s="1">
        <v>2018</v>
      </c>
      <c r="R13" t="str">
        <f t="shared" si="0"/>
        <v>2018Hombres61 a más</v>
      </c>
    </row>
    <row r="14" spans="1:18">
      <c r="A14" t="s">
        <v>101</v>
      </c>
      <c r="B14" t="s">
        <v>121</v>
      </c>
      <c r="C14" s="1">
        <v>123836080</v>
      </c>
      <c r="D14" s="1">
        <v>6042055</v>
      </c>
      <c r="E14" s="1">
        <v>1255197</v>
      </c>
      <c r="F14" s="1">
        <v>311463</v>
      </c>
      <c r="G14" s="1">
        <v>812022</v>
      </c>
      <c r="H14" s="1">
        <v>66515</v>
      </c>
      <c r="I14" s="1">
        <v>88049</v>
      </c>
      <c r="J14" s="1">
        <v>45382</v>
      </c>
      <c r="K14" s="1">
        <v>45991</v>
      </c>
      <c r="L14" s="1">
        <v>1856850</v>
      </c>
      <c r="M14" s="1">
        <v>1521795</v>
      </c>
      <c r="N14" s="1">
        <v>29566</v>
      </c>
      <c r="O14" s="1">
        <v>69016</v>
      </c>
      <c r="P14" s="1">
        <v>0</v>
      </c>
      <c r="Q14" s="1">
        <v>2018</v>
      </c>
      <c r="R14" t="str">
        <f t="shared" si="0"/>
        <v>2018Mujeres0 a 11</v>
      </c>
    </row>
    <row r="15" spans="1:18">
      <c r="A15" t="s">
        <v>101</v>
      </c>
      <c r="B15" t="s">
        <v>122</v>
      </c>
      <c r="C15" s="1">
        <v>123836080</v>
      </c>
      <c r="D15" s="1">
        <v>2299820</v>
      </c>
      <c r="E15" s="1">
        <v>474745</v>
      </c>
      <c r="F15" s="1">
        <v>166002</v>
      </c>
      <c r="G15" s="1">
        <v>329534</v>
      </c>
      <c r="H15" s="1">
        <v>38668</v>
      </c>
      <c r="I15" s="1">
        <v>41151</v>
      </c>
      <c r="J15" s="1">
        <v>25858</v>
      </c>
      <c r="K15" s="1">
        <v>14154</v>
      </c>
      <c r="L15" s="1">
        <v>591181</v>
      </c>
      <c r="M15" s="1">
        <v>580752</v>
      </c>
      <c r="N15" s="1">
        <v>17941</v>
      </c>
      <c r="O15" s="1">
        <v>38316</v>
      </c>
      <c r="P15" s="1">
        <v>0</v>
      </c>
      <c r="Q15" s="1">
        <v>2018</v>
      </c>
      <c r="R15" t="str">
        <f t="shared" si="0"/>
        <v>2018Mujeres12 a 17</v>
      </c>
    </row>
    <row r="16" spans="1:18">
      <c r="A16" t="s">
        <v>101</v>
      </c>
      <c r="B16" t="s">
        <v>123</v>
      </c>
      <c r="C16" s="1">
        <v>123836080</v>
      </c>
      <c r="D16" s="1">
        <v>13140402</v>
      </c>
      <c r="E16" s="1">
        <v>2102416</v>
      </c>
      <c r="F16" s="1">
        <v>1190679</v>
      </c>
      <c r="G16" s="1">
        <v>2980239</v>
      </c>
      <c r="H16" s="1">
        <v>153690</v>
      </c>
      <c r="I16" s="1">
        <v>431700</v>
      </c>
      <c r="J16" s="1">
        <v>171655</v>
      </c>
      <c r="K16" s="1">
        <v>126805</v>
      </c>
      <c r="L16" s="1">
        <v>3669086</v>
      </c>
      <c r="M16" s="1">
        <v>2134364</v>
      </c>
      <c r="N16" s="1">
        <v>125980</v>
      </c>
      <c r="O16" s="1">
        <v>215436</v>
      </c>
      <c r="P16" s="1">
        <v>0</v>
      </c>
      <c r="Q16" s="1">
        <v>2018</v>
      </c>
      <c r="R16" t="str">
        <f t="shared" si="0"/>
        <v>2018Mujeres18 a 60</v>
      </c>
    </row>
    <row r="17" spans="1:18">
      <c r="A17" t="s">
        <v>101</v>
      </c>
      <c r="B17" t="s">
        <v>124</v>
      </c>
      <c r="C17" s="1">
        <v>123836080</v>
      </c>
      <c r="D17" s="1">
        <v>3353849</v>
      </c>
      <c r="E17" s="1">
        <v>484634</v>
      </c>
      <c r="F17" s="1">
        <v>225980</v>
      </c>
      <c r="G17" s="1">
        <v>984661</v>
      </c>
      <c r="H17" s="1">
        <v>38337</v>
      </c>
      <c r="I17" s="1">
        <v>226767</v>
      </c>
      <c r="J17" s="1">
        <v>40494</v>
      </c>
      <c r="K17" s="1">
        <v>53273</v>
      </c>
      <c r="L17" s="1">
        <v>1005116</v>
      </c>
      <c r="M17" s="1">
        <v>283436</v>
      </c>
      <c r="N17" s="1">
        <v>24411</v>
      </c>
      <c r="O17" s="1">
        <v>45867</v>
      </c>
      <c r="P17" s="1">
        <v>0</v>
      </c>
      <c r="Q17" s="1">
        <v>2018</v>
      </c>
      <c r="R17" t="str">
        <f t="shared" si="0"/>
        <v>2018Mujeres61 a más</v>
      </c>
    </row>
    <row r="18" spans="1:18">
      <c r="A18" t="s">
        <v>102</v>
      </c>
      <c r="B18" t="s">
        <v>125</v>
      </c>
      <c r="C18" s="1">
        <v>126760856</v>
      </c>
      <c r="D18" s="1">
        <v>4711459</v>
      </c>
      <c r="E18" s="1">
        <v>622040</v>
      </c>
      <c r="F18" s="1">
        <v>144361</v>
      </c>
      <c r="G18" s="1">
        <v>469775</v>
      </c>
      <c r="H18" s="1">
        <v>32506</v>
      </c>
      <c r="I18" s="1">
        <v>29283</v>
      </c>
      <c r="J18" s="1">
        <v>19609</v>
      </c>
      <c r="K18" s="1">
        <v>19555</v>
      </c>
      <c r="L18" s="1">
        <v>1935024</v>
      </c>
      <c r="M18" s="1">
        <v>1385641</v>
      </c>
      <c r="N18" s="1">
        <v>23042</v>
      </c>
      <c r="O18" s="1">
        <v>37781</v>
      </c>
      <c r="P18" s="1">
        <v>24821</v>
      </c>
      <c r="Q18" s="1">
        <v>2020</v>
      </c>
      <c r="R18" t="str">
        <f t="shared" si="0"/>
        <v>2020Hombres0 a 11</v>
      </c>
    </row>
    <row r="19" spans="1:18">
      <c r="A19" t="s">
        <v>102</v>
      </c>
      <c r="B19" t="s">
        <v>126</v>
      </c>
      <c r="C19" s="1">
        <v>126760856</v>
      </c>
      <c r="D19" s="1">
        <v>1823975</v>
      </c>
      <c r="E19" s="1">
        <v>237657</v>
      </c>
      <c r="F19" s="1">
        <v>53265</v>
      </c>
      <c r="G19" s="1">
        <v>195053</v>
      </c>
      <c r="H19" s="1">
        <v>16733</v>
      </c>
      <c r="I19" s="1">
        <v>26029</v>
      </c>
      <c r="J19" s="1">
        <v>15306</v>
      </c>
      <c r="K19" s="1">
        <v>15407</v>
      </c>
      <c r="L19" s="1">
        <v>645818</v>
      </c>
      <c r="M19" s="1">
        <v>565220</v>
      </c>
      <c r="N19" s="1">
        <v>24023</v>
      </c>
      <c r="O19" s="1">
        <v>30825</v>
      </c>
      <c r="P19" s="1">
        <v>14024</v>
      </c>
      <c r="Q19" s="1">
        <v>2020</v>
      </c>
      <c r="R19" t="str">
        <f t="shared" si="0"/>
        <v>2020Hombres12 a 17</v>
      </c>
    </row>
    <row r="20" spans="1:18">
      <c r="A20" t="s">
        <v>102</v>
      </c>
      <c r="B20" t="s">
        <v>127</v>
      </c>
      <c r="C20" s="1">
        <v>126760856</v>
      </c>
      <c r="D20" s="1">
        <v>9506619</v>
      </c>
      <c r="E20" s="1">
        <v>660608</v>
      </c>
      <c r="F20" s="1">
        <v>302738</v>
      </c>
      <c r="G20" s="1">
        <v>1672235</v>
      </c>
      <c r="H20" s="1">
        <v>63005</v>
      </c>
      <c r="I20" s="1">
        <v>172282</v>
      </c>
      <c r="J20" s="1">
        <v>88038</v>
      </c>
      <c r="K20" s="1">
        <v>68254</v>
      </c>
      <c r="L20" s="1">
        <v>3977717</v>
      </c>
      <c r="M20" s="1">
        <v>2240878</v>
      </c>
      <c r="N20" s="1">
        <v>136752</v>
      </c>
      <c r="O20" s="1">
        <v>217994</v>
      </c>
      <c r="P20" s="1">
        <v>36426</v>
      </c>
      <c r="Q20" s="1">
        <v>2020</v>
      </c>
      <c r="R20" t="str">
        <f t="shared" si="0"/>
        <v>2020Hombres18 a 60</v>
      </c>
    </row>
    <row r="21" spans="1:18">
      <c r="A21" t="s">
        <v>102</v>
      </c>
      <c r="B21" t="s">
        <v>128</v>
      </c>
      <c r="C21" s="1">
        <v>126760856</v>
      </c>
      <c r="D21" s="1">
        <v>2392054</v>
      </c>
      <c r="E21" s="1">
        <v>180354</v>
      </c>
      <c r="F21" s="1">
        <v>85058</v>
      </c>
      <c r="G21" s="1">
        <v>507485</v>
      </c>
      <c r="H21" s="1">
        <v>23664</v>
      </c>
      <c r="I21" s="1">
        <v>111732</v>
      </c>
      <c r="J21" s="1">
        <v>29768</v>
      </c>
      <c r="K21" s="1">
        <v>20466</v>
      </c>
      <c r="L21" s="1">
        <v>1072021</v>
      </c>
      <c r="M21" s="1">
        <v>321032</v>
      </c>
      <c r="N21" s="1">
        <v>21505</v>
      </c>
      <c r="O21" s="1">
        <v>37808</v>
      </c>
      <c r="P21" s="1">
        <v>10331</v>
      </c>
      <c r="Q21" s="1">
        <v>2020</v>
      </c>
      <c r="R21" t="str">
        <f t="shared" si="0"/>
        <v>2020Hombres61 a más</v>
      </c>
    </row>
    <row r="22" spans="1:18">
      <c r="A22" t="s">
        <v>103</v>
      </c>
      <c r="B22" t="s">
        <v>129</v>
      </c>
      <c r="C22" s="1">
        <v>126760856</v>
      </c>
      <c r="D22" s="1">
        <v>4566137</v>
      </c>
      <c r="E22" s="1">
        <v>613143</v>
      </c>
      <c r="F22" s="1">
        <v>114231</v>
      </c>
      <c r="G22" s="1">
        <v>461139</v>
      </c>
      <c r="H22" s="1">
        <v>38312</v>
      </c>
      <c r="I22" s="1">
        <v>34817</v>
      </c>
      <c r="J22" s="1">
        <v>25355</v>
      </c>
      <c r="K22" s="1">
        <v>20666</v>
      </c>
      <c r="L22" s="1">
        <v>1847915</v>
      </c>
      <c r="M22" s="1">
        <v>1360108</v>
      </c>
      <c r="N22" s="1">
        <v>24412</v>
      </c>
      <c r="O22" s="1">
        <v>37340</v>
      </c>
      <c r="P22" s="1">
        <v>20351</v>
      </c>
      <c r="Q22" s="1">
        <v>2020</v>
      </c>
      <c r="R22" t="str">
        <f t="shared" si="0"/>
        <v>2020Mujeres0 a 11</v>
      </c>
    </row>
    <row r="23" spans="1:18">
      <c r="A23" t="s">
        <v>103</v>
      </c>
      <c r="B23" t="s">
        <v>130</v>
      </c>
      <c r="C23" s="1">
        <v>126760856</v>
      </c>
      <c r="D23" s="1">
        <v>1843398</v>
      </c>
      <c r="E23" s="1">
        <v>254655</v>
      </c>
      <c r="F23" s="1">
        <v>75502</v>
      </c>
      <c r="G23" s="1">
        <v>185356</v>
      </c>
      <c r="H23" s="1">
        <v>17763</v>
      </c>
      <c r="I23" s="1">
        <v>24211</v>
      </c>
      <c r="J23" s="1">
        <v>14251</v>
      </c>
      <c r="K23" s="1">
        <v>8459</v>
      </c>
      <c r="L23" s="1">
        <v>652635</v>
      </c>
      <c r="M23" s="1">
        <v>571828</v>
      </c>
      <c r="N23" s="1">
        <v>19894</v>
      </c>
      <c r="O23" s="1">
        <v>20495</v>
      </c>
      <c r="P23" s="1">
        <v>9767</v>
      </c>
      <c r="Q23" s="1">
        <v>2020</v>
      </c>
      <c r="R23" t="str">
        <f t="shared" si="0"/>
        <v>2020Mujeres12 a 17</v>
      </c>
    </row>
    <row r="24" spans="1:18">
      <c r="A24" t="s">
        <v>103</v>
      </c>
      <c r="B24" t="s">
        <v>131</v>
      </c>
      <c r="C24" s="1">
        <v>126760856</v>
      </c>
      <c r="D24" s="1">
        <v>13223693</v>
      </c>
      <c r="E24" s="1">
        <v>1220577</v>
      </c>
      <c r="F24" s="1">
        <v>606870</v>
      </c>
      <c r="G24" s="1">
        <v>2163356</v>
      </c>
      <c r="H24" s="1">
        <v>111245</v>
      </c>
      <c r="I24" s="1">
        <v>285988</v>
      </c>
      <c r="J24" s="1">
        <v>116476</v>
      </c>
      <c r="K24" s="1">
        <v>73159</v>
      </c>
      <c r="L24" s="1">
        <v>5315334</v>
      </c>
      <c r="M24" s="1">
        <v>3076191</v>
      </c>
      <c r="N24" s="1">
        <v>153710</v>
      </c>
      <c r="O24" s="1">
        <v>226159</v>
      </c>
      <c r="P24" s="1">
        <v>59009</v>
      </c>
      <c r="Q24" s="1">
        <v>2020</v>
      </c>
      <c r="R24" t="str">
        <f t="shared" si="0"/>
        <v>2020Mujeres18 a 60</v>
      </c>
    </row>
    <row r="25" spans="1:18">
      <c r="A25" t="s">
        <v>103</v>
      </c>
      <c r="B25" t="s">
        <v>132</v>
      </c>
      <c r="C25" s="1">
        <v>126760856</v>
      </c>
      <c r="D25" s="1">
        <v>3477431</v>
      </c>
      <c r="E25" s="1">
        <v>248968</v>
      </c>
      <c r="F25" s="1">
        <v>114168</v>
      </c>
      <c r="G25" s="1">
        <v>674241</v>
      </c>
      <c r="H25" s="1">
        <v>32564</v>
      </c>
      <c r="I25" s="1">
        <v>145791</v>
      </c>
      <c r="J25" s="1">
        <v>38004</v>
      </c>
      <c r="K25" s="1">
        <v>19654</v>
      </c>
      <c r="L25" s="1">
        <v>1634760</v>
      </c>
      <c r="M25" s="1">
        <v>520166</v>
      </c>
      <c r="N25" s="1">
        <v>40631</v>
      </c>
      <c r="O25" s="1">
        <v>52057</v>
      </c>
      <c r="P25" s="1">
        <v>11540</v>
      </c>
      <c r="Q25" s="1">
        <v>2020</v>
      </c>
      <c r="R25" t="str">
        <f t="shared" si="0"/>
        <v>2020Mujeres61 a más</v>
      </c>
    </row>
    <row r="26" spans="1:18">
      <c r="A26" t="s">
        <v>104</v>
      </c>
      <c r="B26" t="s">
        <v>133</v>
      </c>
      <c r="C26" s="1">
        <v>128889712</v>
      </c>
      <c r="D26" s="1">
        <v>6376282</v>
      </c>
      <c r="E26" s="1">
        <v>779665</v>
      </c>
      <c r="F26" s="1">
        <v>184115</v>
      </c>
      <c r="G26" s="1">
        <v>663087</v>
      </c>
      <c r="H26" s="1">
        <v>57163</v>
      </c>
      <c r="I26" s="1">
        <v>75664</v>
      </c>
      <c r="J26" s="1">
        <v>29353</v>
      </c>
      <c r="K26" s="1">
        <v>32968</v>
      </c>
      <c r="L26" s="1">
        <v>2396837</v>
      </c>
      <c r="M26" s="1">
        <v>2097370</v>
      </c>
      <c r="N26" s="1">
        <v>19870</v>
      </c>
      <c r="O26" s="1">
        <v>59560</v>
      </c>
      <c r="P26" s="1">
        <v>28063</v>
      </c>
      <c r="Q26" s="1">
        <v>2022</v>
      </c>
      <c r="R26" t="str">
        <f t="shared" si="0"/>
        <v>2022Hombres0 a 11</v>
      </c>
    </row>
    <row r="27" spans="1:18">
      <c r="A27" t="s">
        <v>104</v>
      </c>
      <c r="B27" t="s">
        <v>134</v>
      </c>
      <c r="C27" s="1">
        <v>128889712</v>
      </c>
      <c r="D27" s="1">
        <v>2342230</v>
      </c>
      <c r="E27" s="1">
        <v>245068</v>
      </c>
      <c r="F27" s="1">
        <v>76216</v>
      </c>
      <c r="G27" s="1">
        <v>307628</v>
      </c>
      <c r="H27" s="1">
        <v>20673</v>
      </c>
      <c r="I27" s="1">
        <v>48015</v>
      </c>
      <c r="J27" s="1">
        <v>27600</v>
      </c>
      <c r="K27" s="1">
        <v>14066</v>
      </c>
      <c r="L27" s="1">
        <v>746725</v>
      </c>
      <c r="M27" s="1">
        <v>816189</v>
      </c>
      <c r="N27" s="1">
        <v>19075</v>
      </c>
      <c r="O27" s="1">
        <v>27252</v>
      </c>
      <c r="P27" s="1">
        <v>4400</v>
      </c>
      <c r="Q27" s="1">
        <v>2022</v>
      </c>
      <c r="R27" t="str">
        <f t="shared" si="0"/>
        <v>2022Hombres12 a 17</v>
      </c>
    </row>
    <row r="28" spans="1:18">
      <c r="A28" t="s">
        <v>104</v>
      </c>
      <c r="B28" t="s">
        <v>135</v>
      </c>
      <c r="C28" s="1">
        <v>128889712</v>
      </c>
      <c r="D28" s="1">
        <v>10072412</v>
      </c>
      <c r="E28" s="1">
        <v>717278</v>
      </c>
      <c r="F28" s="1">
        <v>325827</v>
      </c>
      <c r="G28" s="1">
        <v>2213176</v>
      </c>
      <c r="H28" s="1">
        <v>111585</v>
      </c>
      <c r="I28" s="1">
        <v>255139</v>
      </c>
      <c r="J28" s="1">
        <v>108256</v>
      </c>
      <c r="K28" s="1">
        <v>67398</v>
      </c>
      <c r="L28" s="1">
        <v>3516814</v>
      </c>
      <c r="M28" s="1">
        <v>2503718</v>
      </c>
      <c r="N28" s="1">
        <v>102877</v>
      </c>
      <c r="O28" s="1">
        <v>228794</v>
      </c>
      <c r="P28" s="1">
        <v>27160</v>
      </c>
      <c r="Q28" s="1">
        <v>2022</v>
      </c>
      <c r="R28" t="str">
        <f t="shared" si="0"/>
        <v>2022Hombres18 a 60</v>
      </c>
    </row>
    <row r="29" spans="1:18">
      <c r="A29" t="s">
        <v>104</v>
      </c>
      <c r="B29" t="s">
        <v>136</v>
      </c>
      <c r="C29" s="1">
        <v>128889712</v>
      </c>
      <c r="D29" s="1">
        <v>2677170</v>
      </c>
      <c r="E29" s="1">
        <v>219572</v>
      </c>
      <c r="F29" s="1">
        <v>106594</v>
      </c>
      <c r="G29" s="1">
        <v>652678</v>
      </c>
      <c r="H29" s="1">
        <v>37668</v>
      </c>
      <c r="I29" s="1">
        <v>153172</v>
      </c>
      <c r="J29" s="1">
        <v>37947</v>
      </c>
      <c r="K29" s="1">
        <v>38576</v>
      </c>
      <c r="L29" s="1">
        <v>1027286</v>
      </c>
      <c r="M29" s="1">
        <v>361097</v>
      </c>
      <c r="N29" s="1">
        <v>20517</v>
      </c>
      <c r="O29" s="1">
        <v>52039</v>
      </c>
      <c r="P29" s="1">
        <v>10569</v>
      </c>
      <c r="Q29" s="1">
        <v>2022</v>
      </c>
      <c r="R29" t="str">
        <f t="shared" si="0"/>
        <v>2022Hombres61 a más</v>
      </c>
    </row>
    <row r="30" spans="1:18">
      <c r="A30" t="s">
        <v>105</v>
      </c>
      <c r="B30" t="s">
        <v>137</v>
      </c>
      <c r="C30" s="1">
        <v>128889712</v>
      </c>
      <c r="D30" s="1">
        <v>6114754</v>
      </c>
      <c r="E30" s="1">
        <v>782892</v>
      </c>
      <c r="F30" s="1">
        <v>142396</v>
      </c>
      <c r="G30" s="1">
        <v>660934</v>
      </c>
      <c r="H30" s="1">
        <v>61088</v>
      </c>
      <c r="I30" s="1">
        <v>71617</v>
      </c>
      <c r="J30" s="1">
        <v>35194</v>
      </c>
      <c r="K30" s="1">
        <v>30477</v>
      </c>
      <c r="L30" s="1">
        <v>2242821</v>
      </c>
      <c r="M30" s="1">
        <v>1998849</v>
      </c>
      <c r="N30" s="1">
        <v>24459</v>
      </c>
      <c r="O30" s="1">
        <v>74322</v>
      </c>
      <c r="P30" s="1">
        <v>24916</v>
      </c>
      <c r="Q30" s="1">
        <v>2022</v>
      </c>
      <c r="R30" t="str">
        <f t="shared" si="0"/>
        <v>2022Mujeres0 a 11</v>
      </c>
    </row>
    <row r="31" spans="1:18">
      <c r="A31" t="s">
        <v>105</v>
      </c>
      <c r="B31" t="s">
        <v>138</v>
      </c>
      <c r="C31" s="1">
        <v>128889712</v>
      </c>
      <c r="D31" s="1">
        <v>2331192</v>
      </c>
      <c r="E31" s="1">
        <v>296928</v>
      </c>
      <c r="F31" s="1">
        <v>96016</v>
      </c>
      <c r="G31" s="1">
        <v>284236</v>
      </c>
      <c r="H31" s="1">
        <v>23883</v>
      </c>
      <c r="I31" s="1">
        <v>34841</v>
      </c>
      <c r="J31" s="1">
        <v>17762</v>
      </c>
      <c r="K31" s="1">
        <v>19965</v>
      </c>
      <c r="L31" s="1">
        <v>726099</v>
      </c>
      <c r="M31" s="1">
        <v>783608</v>
      </c>
      <c r="N31" s="1">
        <v>15691</v>
      </c>
      <c r="O31" s="1">
        <v>45050</v>
      </c>
      <c r="P31" s="1">
        <v>8610</v>
      </c>
      <c r="Q31" s="1">
        <v>2022</v>
      </c>
      <c r="R31" t="str">
        <f t="shared" si="0"/>
        <v>2022Mujeres12 a 17</v>
      </c>
    </row>
    <row r="32" spans="1:18">
      <c r="A32" t="s">
        <v>105</v>
      </c>
      <c r="B32" t="s">
        <v>139</v>
      </c>
      <c r="C32" s="1">
        <v>128889712</v>
      </c>
      <c r="D32" s="1">
        <v>14662858</v>
      </c>
      <c r="E32" s="1">
        <v>1360877</v>
      </c>
      <c r="F32" s="1">
        <v>710108</v>
      </c>
      <c r="G32" s="1">
        <v>2952094</v>
      </c>
      <c r="H32" s="1">
        <v>171495</v>
      </c>
      <c r="I32" s="1">
        <v>444102</v>
      </c>
      <c r="J32" s="1">
        <v>177696</v>
      </c>
      <c r="K32" s="1">
        <v>114562</v>
      </c>
      <c r="L32" s="1">
        <v>5014662</v>
      </c>
      <c r="M32" s="1">
        <v>3444793</v>
      </c>
      <c r="N32" s="1">
        <v>111047</v>
      </c>
      <c r="O32" s="1">
        <v>272385</v>
      </c>
      <c r="P32" s="1">
        <v>69603</v>
      </c>
      <c r="Q32" s="1">
        <v>2022</v>
      </c>
      <c r="R32" t="str">
        <f t="shared" si="0"/>
        <v>2022Mujeres18 a 60</v>
      </c>
    </row>
    <row r="33" spans="1:18">
      <c r="A33" t="s">
        <v>105</v>
      </c>
      <c r="B33" t="s">
        <v>140</v>
      </c>
      <c r="C33" s="1">
        <v>128889712</v>
      </c>
      <c r="D33" s="1">
        <v>4210235</v>
      </c>
      <c r="E33" s="1">
        <v>315072</v>
      </c>
      <c r="F33" s="1">
        <v>158356</v>
      </c>
      <c r="G33" s="1">
        <v>974722</v>
      </c>
      <c r="H33" s="1">
        <v>54564</v>
      </c>
      <c r="I33" s="1">
        <v>218824</v>
      </c>
      <c r="J33" s="1">
        <v>58203</v>
      </c>
      <c r="K33" s="1">
        <v>60083</v>
      </c>
      <c r="L33" s="1">
        <v>1720239</v>
      </c>
      <c r="M33" s="1">
        <v>588065</v>
      </c>
      <c r="N33" s="1">
        <v>35069</v>
      </c>
      <c r="O33" s="1">
        <v>76240</v>
      </c>
      <c r="P33" s="1">
        <v>22623</v>
      </c>
      <c r="Q33" s="1">
        <v>2022</v>
      </c>
      <c r="R33" t="str">
        <f t="shared" si="0"/>
        <v>2022Mujeres61 a más</v>
      </c>
    </row>
    <row r="34" spans="1:18">
      <c r="A34" t="s">
        <v>106</v>
      </c>
      <c r="B34" t="s">
        <v>141</v>
      </c>
      <c r="C34" s="1">
        <v>130226216</v>
      </c>
      <c r="D34" s="1">
        <v>6242076</v>
      </c>
      <c r="E34" s="1">
        <v>914691</v>
      </c>
      <c r="F34" s="1">
        <v>227986</v>
      </c>
      <c r="G34" s="1">
        <v>715331</v>
      </c>
      <c r="H34" s="1">
        <v>176083</v>
      </c>
      <c r="I34" s="1">
        <v>78959</v>
      </c>
      <c r="J34" s="1">
        <v>38302</v>
      </c>
      <c r="K34" s="1">
        <v>42935</v>
      </c>
      <c r="L34" s="1">
        <v>2233808</v>
      </c>
      <c r="M34" s="1">
        <v>1826294</v>
      </c>
      <c r="N34" s="1">
        <v>14825</v>
      </c>
      <c r="O34" s="1">
        <v>35154</v>
      </c>
      <c r="P34" s="1">
        <v>0</v>
      </c>
      <c r="Q34" s="1">
        <v>2024</v>
      </c>
      <c r="R34" t="str">
        <f t="shared" si="0"/>
        <v>2024Hombres0 a 11</v>
      </c>
    </row>
    <row r="35" spans="1:18">
      <c r="A35" t="s">
        <v>106</v>
      </c>
      <c r="B35" t="s">
        <v>142</v>
      </c>
      <c r="C35" s="1">
        <v>130226216</v>
      </c>
      <c r="D35" s="1">
        <v>2619789</v>
      </c>
      <c r="E35" s="1">
        <v>309353</v>
      </c>
      <c r="F35" s="1">
        <v>93050</v>
      </c>
      <c r="G35" s="1">
        <v>349093</v>
      </c>
      <c r="H35" s="1">
        <v>62054</v>
      </c>
      <c r="I35" s="1">
        <v>49504</v>
      </c>
      <c r="J35" s="1">
        <v>25344</v>
      </c>
      <c r="K35" s="1">
        <v>18675</v>
      </c>
      <c r="L35" s="1">
        <v>794801</v>
      </c>
      <c r="M35" s="1">
        <v>904044</v>
      </c>
      <c r="N35" s="1">
        <v>11314</v>
      </c>
      <c r="O35" s="1">
        <v>24354</v>
      </c>
      <c r="P35" s="1">
        <v>0</v>
      </c>
      <c r="Q35" s="1">
        <v>2024</v>
      </c>
      <c r="R35" t="str">
        <f t="shared" si="0"/>
        <v>2024Hombres12 a 17</v>
      </c>
    </row>
    <row r="36" spans="1:18">
      <c r="A36" t="s">
        <v>106</v>
      </c>
      <c r="B36" t="s">
        <v>143</v>
      </c>
      <c r="C36" s="1">
        <v>130226216</v>
      </c>
      <c r="D36" s="1">
        <v>10312236</v>
      </c>
      <c r="E36" s="1">
        <v>878701</v>
      </c>
      <c r="F36" s="1">
        <v>387905</v>
      </c>
      <c r="G36" s="1">
        <v>2288236</v>
      </c>
      <c r="H36" s="1">
        <v>203583</v>
      </c>
      <c r="I36" s="1">
        <v>255142</v>
      </c>
      <c r="J36" s="1">
        <v>107878</v>
      </c>
      <c r="K36" s="1">
        <v>94601</v>
      </c>
      <c r="L36" s="1">
        <v>3416402</v>
      </c>
      <c r="M36" s="1">
        <v>2543622</v>
      </c>
      <c r="N36" s="1">
        <v>85243</v>
      </c>
      <c r="O36" s="1">
        <v>197815</v>
      </c>
      <c r="P36" s="1">
        <v>0</v>
      </c>
      <c r="Q36" s="1">
        <v>2024</v>
      </c>
      <c r="R36" t="str">
        <f t="shared" si="0"/>
        <v>2024Hombres18 a 60</v>
      </c>
    </row>
    <row r="37" spans="1:18">
      <c r="A37" t="s">
        <v>106</v>
      </c>
      <c r="B37" t="s">
        <v>144</v>
      </c>
      <c r="C37" s="1">
        <v>130226216</v>
      </c>
      <c r="D37" s="1">
        <v>3015699</v>
      </c>
      <c r="E37" s="1">
        <v>261026</v>
      </c>
      <c r="F37" s="1">
        <v>144814</v>
      </c>
      <c r="G37" s="1">
        <v>871989</v>
      </c>
      <c r="H37" s="1">
        <v>79419</v>
      </c>
      <c r="I37" s="1">
        <v>153767</v>
      </c>
      <c r="J37" s="1">
        <v>45862</v>
      </c>
      <c r="K37" s="1">
        <v>41561</v>
      </c>
      <c r="L37" s="1">
        <v>1070863</v>
      </c>
      <c r="M37" s="1">
        <v>345870</v>
      </c>
      <c r="N37" s="1">
        <v>19656</v>
      </c>
      <c r="O37" s="1">
        <v>36597</v>
      </c>
      <c r="P37" s="1">
        <v>0</v>
      </c>
      <c r="Q37" s="1">
        <v>2024</v>
      </c>
      <c r="R37" t="str">
        <f t="shared" si="0"/>
        <v>2024Hombres61 a más</v>
      </c>
    </row>
    <row r="38" spans="1:18">
      <c r="A38" t="s">
        <v>107</v>
      </c>
      <c r="B38" t="s">
        <v>145</v>
      </c>
      <c r="C38" s="1">
        <v>130226216</v>
      </c>
      <c r="D38" s="1">
        <v>5972751</v>
      </c>
      <c r="E38" s="1">
        <v>805479</v>
      </c>
      <c r="F38" s="1">
        <v>178392</v>
      </c>
      <c r="G38" s="1">
        <v>706600</v>
      </c>
      <c r="H38" s="1">
        <v>151020</v>
      </c>
      <c r="I38" s="1">
        <v>68167</v>
      </c>
      <c r="J38" s="1">
        <v>44882</v>
      </c>
      <c r="K38" s="1">
        <v>37651</v>
      </c>
      <c r="L38" s="1">
        <v>2200245</v>
      </c>
      <c r="M38" s="1">
        <v>1798778</v>
      </c>
      <c r="N38" s="1">
        <v>13525</v>
      </c>
      <c r="O38" s="1">
        <v>30233</v>
      </c>
      <c r="P38" s="1">
        <v>0</v>
      </c>
      <c r="Q38" s="1">
        <v>2024</v>
      </c>
      <c r="R38" t="str">
        <f t="shared" si="0"/>
        <v>2024Mujeres0 a 11</v>
      </c>
    </row>
    <row r="39" spans="1:18">
      <c r="A39" t="s">
        <v>107</v>
      </c>
      <c r="B39" t="s">
        <v>146</v>
      </c>
      <c r="C39" s="1">
        <v>130226216</v>
      </c>
      <c r="D39" s="1">
        <v>2547322</v>
      </c>
      <c r="E39" s="1">
        <v>333932</v>
      </c>
      <c r="F39" s="1">
        <v>110015</v>
      </c>
      <c r="G39" s="1">
        <v>310070</v>
      </c>
      <c r="H39" s="1">
        <v>56489</v>
      </c>
      <c r="I39" s="1">
        <v>39431</v>
      </c>
      <c r="J39" s="1">
        <v>28433</v>
      </c>
      <c r="K39" s="1">
        <v>16677</v>
      </c>
      <c r="L39" s="1">
        <v>786344</v>
      </c>
      <c r="M39" s="1">
        <v>842575</v>
      </c>
      <c r="N39" s="1">
        <v>15542</v>
      </c>
      <c r="O39" s="1">
        <v>30084</v>
      </c>
      <c r="P39" s="1">
        <v>0</v>
      </c>
      <c r="Q39" s="1">
        <v>2024</v>
      </c>
      <c r="R39" t="str">
        <f t="shared" si="0"/>
        <v>2024Mujeres12 a 17</v>
      </c>
    </row>
    <row r="40" spans="1:18">
      <c r="A40" t="s">
        <v>107</v>
      </c>
      <c r="B40" t="s">
        <v>147</v>
      </c>
      <c r="C40" s="1">
        <v>130226216</v>
      </c>
      <c r="D40" s="1">
        <v>15207718</v>
      </c>
      <c r="E40" s="1">
        <v>1697877</v>
      </c>
      <c r="F40" s="1">
        <v>759787</v>
      </c>
      <c r="G40" s="1">
        <v>3030115</v>
      </c>
      <c r="H40" s="1">
        <v>409165</v>
      </c>
      <c r="I40" s="1">
        <v>452250</v>
      </c>
      <c r="J40" s="1">
        <v>172166</v>
      </c>
      <c r="K40" s="1">
        <v>118528</v>
      </c>
      <c r="L40" s="1">
        <v>4902131</v>
      </c>
      <c r="M40" s="1">
        <v>3611998</v>
      </c>
      <c r="N40" s="1">
        <v>89608</v>
      </c>
      <c r="O40" s="1">
        <v>210104</v>
      </c>
      <c r="P40" s="1">
        <v>0</v>
      </c>
      <c r="Q40" s="1">
        <v>2024</v>
      </c>
      <c r="R40" t="str">
        <f t="shared" si="0"/>
        <v>2024Mujeres18 a 60</v>
      </c>
    </row>
    <row r="41" spans="1:18">
      <c r="A41" t="s">
        <v>107</v>
      </c>
      <c r="B41" t="s">
        <v>148</v>
      </c>
      <c r="C41" s="1">
        <v>130226216</v>
      </c>
      <c r="D41" s="1">
        <v>4657265</v>
      </c>
      <c r="E41" s="1">
        <v>429389</v>
      </c>
      <c r="F41" s="1">
        <v>182761</v>
      </c>
      <c r="G41" s="1">
        <v>1224546</v>
      </c>
      <c r="H41" s="1">
        <v>116308</v>
      </c>
      <c r="I41" s="1">
        <v>267768</v>
      </c>
      <c r="J41" s="1">
        <v>91836</v>
      </c>
      <c r="K41" s="1">
        <v>73042</v>
      </c>
      <c r="L41" s="1">
        <v>1694185</v>
      </c>
      <c r="M41" s="1">
        <v>576953</v>
      </c>
      <c r="N41" s="1">
        <v>23441</v>
      </c>
      <c r="O41" s="1">
        <v>68206</v>
      </c>
      <c r="P41" s="1">
        <v>0</v>
      </c>
      <c r="Q41" s="1">
        <v>2024</v>
      </c>
      <c r="R41" t="str">
        <f t="shared" si="0"/>
        <v>2024Mujeres61 a más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baseColWidth="10" defaultColWidth="9.140625" defaultRowHeight="15"/>
  <sheetData>
    <row r="1" spans="1:1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</row>
    <row r="2" spans="1:15">
      <c r="A2" s="1">
        <v>18788460</v>
      </c>
      <c r="B2" s="1">
        <v>9692142</v>
      </c>
      <c r="C2" s="1">
        <v>926175</v>
      </c>
      <c r="D2" s="1">
        <v>593019</v>
      </c>
      <c r="E2" s="1">
        <v>575947</v>
      </c>
      <c r="F2" s="1">
        <v>38470</v>
      </c>
      <c r="G2" s="1">
        <v>30585</v>
      </c>
      <c r="H2" s="1">
        <v>22558</v>
      </c>
      <c r="I2" s="1">
        <v>45081</v>
      </c>
      <c r="J2" s="1">
        <v>4643446</v>
      </c>
      <c r="K2" s="1">
        <v>2586063</v>
      </c>
      <c r="L2" s="1">
        <v>103713</v>
      </c>
      <c r="M2" s="1">
        <v>195596</v>
      </c>
      <c r="N2" s="1">
        <v>0</v>
      </c>
      <c r="O2" s="1">
        <v>2016</v>
      </c>
    </row>
    <row r="3" spans="1:15">
      <c r="A3" s="1">
        <v>20051204</v>
      </c>
      <c r="B3" s="1">
        <v>10838775</v>
      </c>
      <c r="C3" s="1">
        <v>905609</v>
      </c>
      <c r="D3" s="1">
        <v>670800</v>
      </c>
      <c r="E3" s="1">
        <v>626514</v>
      </c>
      <c r="F3" s="1">
        <v>39534</v>
      </c>
      <c r="G3" s="1">
        <v>33005</v>
      </c>
      <c r="H3" s="1">
        <v>18641</v>
      </c>
      <c r="I3" s="1">
        <v>72033</v>
      </c>
      <c r="J3" s="1">
        <v>5116150</v>
      </c>
      <c r="K3" s="1">
        <v>3097267</v>
      </c>
      <c r="L3" s="1">
        <v>129999</v>
      </c>
      <c r="M3" s="1">
        <v>190931</v>
      </c>
      <c r="N3" s="1">
        <v>0</v>
      </c>
      <c r="O3" s="1">
        <v>2018</v>
      </c>
    </row>
    <row r="4" spans="1:15">
      <c r="A4" s="1">
        <v>35683192</v>
      </c>
      <c r="B4" s="1">
        <v>19931117</v>
      </c>
      <c r="C4" s="1">
        <v>1956434</v>
      </c>
      <c r="D4" s="1">
        <v>1323948</v>
      </c>
      <c r="E4" s="1">
        <v>1057197</v>
      </c>
      <c r="F4" s="1">
        <v>106730</v>
      </c>
      <c r="G4" s="1">
        <v>49781</v>
      </c>
      <c r="H4" s="1">
        <v>20683</v>
      </c>
      <c r="I4" s="1">
        <v>47454</v>
      </c>
      <c r="J4" s="1">
        <v>9381668</v>
      </c>
      <c r="K4" s="1">
        <v>5530994</v>
      </c>
      <c r="L4" s="1">
        <v>288010</v>
      </c>
      <c r="M4" s="1">
        <v>283647</v>
      </c>
      <c r="N4" s="1">
        <v>31642</v>
      </c>
      <c r="O4" s="1">
        <v>2020</v>
      </c>
    </row>
    <row r="5" spans="1:15">
      <c r="A5" s="1">
        <v>50384744</v>
      </c>
      <c r="B5" s="1">
        <v>29765130</v>
      </c>
      <c r="C5" s="1">
        <v>3755098</v>
      </c>
      <c r="D5" s="1">
        <v>1977924</v>
      </c>
      <c r="E5" s="1">
        <v>752419</v>
      </c>
      <c r="F5" s="1">
        <v>178869</v>
      </c>
      <c r="G5" s="1">
        <v>51147</v>
      </c>
      <c r="H5" s="1">
        <v>19476</v>
      </c>
      <c r="I5" s="1">
        <v>68412</v>
      </c>
      <c r="J5" s="1">
        <v>13318173</v>
      </c>
      <c r="K5" s="1">
        <v>9071487</v>
      </c>
      <c r="L5" s="1">
        <v>324537</v>
      </c>
      <c r="M5" s="1">
        <v>420994</v>
      </c>
      <c r="N5" s="1">
        <v>30695</v>
      </c>
      <c r="O5" s="1">
        <v>2022</v>
      </c>
    </row>
    <row r="6" spans="1:15">
      <c r="A6" s="1">
        <v>44511584</v>
      </c>
      <c r="B6" s="1">
        <v>28490015</v>
      </c>
      <c r="C6" s="1">
        <v>4126408</v>
      </c>
      <c r="D6" s="1">
        <v>2357383</v>
      </c>
      <c r="E6" s="1">
        <v>1894861</v>
      </c>
      <c r="F6" s="1">
        <v>449927</v>
      </c>
      <c r="G6" s="1">
        <v>193902</v>
      </c>
      <c r="H6" s="1">
        <v>71418</v>
      </c>
      <c r="I6" s="1">
        <v>130755</v>
      </c>
      <c r="J6" s="1">
        <v>11461738</v>
      </c>
      <c r="K6" s="1">
        <v>7538250</v>
      </c>
      <c r="L6" s="1">
        <v>241492</v>
      </c>
      <c r="M6" s="1">
        <v>317905</v>
      </c>
      <c r="N6" s="1">
        <v>0</v>
      </c>
      <c r="O6" s="1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baseColWidth="10" defaultColWidth="9.140625" defaultRowHeight="15"/>
  <sheetData>
    <row r="1" spans="1:1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</row>
    <row r="2" spans="1:15">
      <c r="A2" s="1">
        <v>18788460</v>
      </c>
      <c r="B2" s="1">
        <v>5440440</v>
      </c>
      <c r="C2" s="1">
        <v>482904</v>
      </c>
      <c r="D2" s="1">
        <v>219746</v>
      </c>
      <c r="E2" s="1">
        <v>136015</v>
      </c>
      <c r="F2" s="1">
        <v>21423</v>
      </c>
      <c r="G2" s="1">
        <v>3375</v>
      </c>
      <c r="H2" s="1">
        <v>7211</v>
      </c>
      <c r="I2" s="1">
        <v>22777</v>
      </c>
      <c r="J2" s="1">
        <v>2636242</v>
      </c>
      <c r="K2" s="1">
        <v>1779849</v>
      </c>
      <c r="L2" s="1">
        <v>59669</v>
      </c>
      <c r="M2" s="1">
        <v>110246</v>
      </c>
      <c r="N2" s="1">
        <v>0</v>
      </c>
      <c r="O2" s="1">
        <v>2016</v>
      </c>
    </row>
    <row r="3" spans="1:15">
      <c r="A3" s="1">
        <v>20051204</v>
      </c>
      <c r="B3" s="1">
        <v>5894116</v>
      </c>
      <c r="C3" s="1">
        <v>474191</v>
      </c>
      <c r="D3" s="1">
        <v>225911</v>
      </c>
      <c r="E3" s="1">
        <v>137950</v>
      </c>
      <c r="F3" s="1">
        <v>20306</v>
      </c>
      <c r="G3" s="1">
        <v>7781</v>
      </c>
      <c r="H3" s="1">
        <v>4484</v>
      </c>
      <c r="I3" s="1">
        <v>48773</v>
      </c>
      <c r="J3" s="1">
        <v>2796682</v>
      </c>
      <c r="K3" s="1">
        <v>2030988</v>
      </c>
      <c r="L3" s="1">
        <v>66689</v>
      </c>
      <c r="M3" s="1">
        <v>103537</v>
      </c>
      <c r="N3" s="1">
        <v>0</v>
      </c>
      <c r="O3" s="1">
        <v>2018</v>
      </c>
    </row>
    <row r="4" spans="1:15">
      <c r="A4" s="1">
        <v>35683192</v>
      </c>
      <c r="B4" s="1">
        <v>10306160</v>
      </c>
      <c r="C4" s="1">
        <v>911313</v>
      </c>
      <c r="D4" s="1">
        <v>344671</v>
      </c>
      <c r="E4" s="1">
        <v>206825</v>
      </c>
      <c r="F4" s="1">
        <v>29569</v>
      </c>
      <c r="G4" s="1">
        <v>7685</v>
      </c>
      <c r="H4" s="1">
        <v>7363</v>
      </c>
      <c r="I4" s="1">
        <v>21594</v>
      </c>
      <c r="J4" s="1">
        <v>5238849</v>
      </c>
      <c r="K4" s="1">
        <v>3287062</v>
      </c>
      <c r="L4" s="1">
        <v>167104</v>
      </c>
      <c r="M4" s="1">
        <v>150763</v>
      </c>
      <c r="N4" s="1">
        <v>7369</v>
      </c>
      <c r="O4" s="1">
        <v>2020</v>
      </c>
    </row>
    <row r="5" spans="1:15">
      <c r="A5" s="1">
        <v>50384744</v>
      </c>
      <c r="B5" s="1">
        <v>17247895</v>
      </c>
      <c r="C5" s="1">
        <v>2218411</v>
      </c>
      <c r="D5" s="1">
        <v>785545</v>
      </c>
      <c r="E5" s="1">
        <v>179682</v>
      </c>
      <c r="F5" s="1">
        <v>86801</v>
      </c>
      <c r="G5" s="1">
        <v>17613</v>
      </c>
      <c r="H5" s="1">
        <v>7047</v>
      </c>
      <c r="I5" s="1">
        <v>42491</v>
      </c>
      <c r="J5" s="1">
        <v>7637207</v>
      </c>
      <c r="K5" s="1">
        <v>5933796</v>
      </c>
      <c r="L5" s="1">
        <v>190370</v>
      </c>
      <c r="M5" s="1">
        <v>254187</v>
      </c>
      <c r="N5" s="1">
        <v>10094</v>
      </c>
      <c r="O5" s="1">
        <v>2022</v>
      </c>
    </row>
    <row r="6" spans="1:15">
      <c r="A6" s="1">
        <v>44511584</v>
      </c>
      <c r="B6" s="1">
        <v>16292664</v>
      </c>
      <c r="C6" s="1">
        <v>2409293</v>
      </c>
      <c r="D6" s="1">
        <v>985263</v>
      </c>
      <c r="E6" s="1">
        <v>845187</v>
      </c>
      <c r="F6" s="1">
        <v>283939</v>
      </c>
      <c r="G6" s="1">
        <v>100336</v>
      </c>
      <c r="H6" s="1">
        <v>42795</v>
      </c>
      <c r="I6" s="1">
        <v>68074</v>
      </c>
      <c r="J6" s="1">
        <v>6636770</v>
      </c>
      <c r="K6" s="1">
        <v>4764151</v>
      </c>
      <c r="L6" s="1">
        <v>146776</v>
      </c>
      <c r="M6" s="1">
        <v>190357</v>
      </c>
      <c r="N6" s="1">
        <v>0</v>
      </c>
      <c r="O6" s="1">
        <v>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R1" sqref="R1:R1048576"/>
    </sheetView>
  </sheetViews>
  <sheetFormatPr baseColWidth="10" defaultColWidth="9.140625" defaultRowHeight="15"/>
  <sheetData>
    <row r="1" spans="1:18">
      <c r="A1" t="s">
        <v>194</v>
      </c>
      <c r="B1" t="s">
        <v>205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</row>
    <row r="2" spans="1:18">
      <c r="A2" t="s">
        <v>195</v>
      </c>
      <c r="B2" t="s">
        <v>206</v>
      </c>
      <c r="C2" s="1">
        <v>18788460</v>
      </c>
      <c r="D2" s="1">
        <v>1046525</v>
      </c>
      <c r="E2" s="1">
        <v>129730</v>
      </c>
      <c r="F2" s="1">
        <v>42504</v>
      </c>
      <c r="G2" s="1">
        <v>19537</v>
      </c>
      <c r="H2" s="1">
        <v>7977</v>
      </c>
      <c r="I2" s="1">
        <v>842</v>
      </c>
      <c r="J2" s="1">
        <v>0</v>
      </c>
      <c r="K2" s="1">
        <v>2397</v>
      </c>
      <c r="L2" s="1">
        <v>497343</v>
      </c>
      <c r="M2" s="1">
        <v>334801</v>
      </c>
      <c r="N2" s="1">
        <v>3080</v>
      </c>
      <c r="O2" s="1">
        <v>14106</v>
      </c>
      <c r="P2" s="1">
        <v>0</v>
      </c>
      <c r="Q2" s="1">
        <v>2016</v>
      </c>
      <c r="R2" t="str">
        <f>CONCATENATE(Q2,A2,B2)</f>
        <v>2016Hombres0 a 11</v>
      </c>
    </row>
    <row r="3" spans="1:18">
      <c r="A3" t="s">
        <v>195</v>
      </c>
      <c r="B3" t="s">
        <v>207</v>
      </c>
      <c r="C3" s="1">
        <v>18788460</v>
      </c>
      <c r="D3" s="1">
        <v>434072</v>
      </c>
      <c r="E3" s="1">
        <v>41915</v>
      </c>
      <c r="F3" s="1">
        <v>21743</v>
      </c>
      <c r="G3" s="1">
        <v>23872</v>
      </c>
      <c r="H3" s="1">
        <v>2629</v>
      </c>
      <c r="I3" s="1">
        <v>877</v>
      </c>
      <c r="J3" s="1">
        <v>0</v>
      </c>
      <c r="K3" s="1">
        <v>3462</v>
      </c>
      <c r="L3" s="1">
        <v>173414</v>
      </c>
      <c r="M3" s="1">
        <v>158557</v>
      </c>
      <c r="N3" s="1">
        <v>3595</v>
      </c>
      <c r="O3" s="1">
        <v>8090</v>
      </c>
      <c r="P3" s="1">
        <v>0</v>
      </c>
      <c r="Q3" s="1">
        <v>2016</v>
      </c>
      <c r="R3" t="str">
        <f t="shared" ref="R3:R41" si="0">CONCATENATE(Q3,A3,B3)</f>
        <v>2016Hombres12 a 17</v>
      </c>
    </row>
    <row r="4" spans="1:18">
      <c r="A4" t="s">
        <v>195</v>
      </c>
      <c r="B4" t="s">
        <v>208</v>
      </c>
      <c r="C4" s="1">
        <v>18788460</v>
      </c>
      <c r="D4" s="1">
        <v>3273792</v>
      </c>
      <c r="E4" s="1">
        <v>301934</v>
      </c>
      <c r="F4" s="1">
        <v>228969</v>
      </c>
      <c r="G4" s="1">
        <v>276570</v>
      </c>
      <c r="H4" s="1">
        <v>8799</v>
      </c>
      <c r="I4" s="1">
        <v>13352</v>
      </c>
      <c r="J4" s="1">
        <v>14336</v>
      </c>
      <c r="K4" s="1">
        <v>16086</v>
      </c>
      <c r="L4" s="1">
        <v>1492562</v>
      </c>
      <c r="M4" s="1">
        <v>817818</v>
      </c>
      <c r="N4" s="1">
        <v>49276</v>
      </c>
      <c r="O4" s="1">
        <v>80877</v>
      </c>
      <c r="P4" s="1">
        <v>0</v>
      </c>
      <c r="Q4" s="1">
        <v>2016</v>
      </c>
      <c r="R4" t="str">
        <f t="shared" si="0"/>
        <v>2016Hombres18 a 60</v>
      </c>
    </row>
    <row r="5" spans="1:18">
      <c r="A5" t="s">
        <v>195</v>
      </c>
      <c r="B5" t="s">
        <v>209</v>
      </c>
      <c r="C5" s="1">
        <v>18788460</v>
      </c>
      <c r="D5" s="1">
        <v>392938</v>
      </c>
      <c r="E5" s="1">
        <v>41496</v>
      </c>
      <c r="F5" s="1">
        <v>38659</v>
      </c>
      <c r="G5" s="1">
        <v>18183</v>
      </c>
      <c r="H5" s="1">
        <v>313</v>
      </c>
      <c r="I5" s="1">
        <v>450</v>
      </c>
      <c r="J5" s="1">
        <v>67</v>
      </c>
      <c r="K5" s="1">
        <v>668</v>
      </c>
      <c r="L5" s="1">
        <v>220437</v>
      </c>
      <c r="M5" s="1">
        <v>63993</v>
      </c>
      <c r="N5" s="1">
        <v>4878</v>
      </c>
      <c r="O5" s="1">
        <v>9787</v>
      </c>
      <c r="P5" s="1">
        <v>0</v>
      </c>
      <c r="Q5" s="1">
        <v>2016</v>
      </c>
      <c r="R5" t="str">
        <f t="shared" si="0"/>
        <v>2016Hombres61 a más</v>
      </c>
    </row>
    <row r="6" spans="1:18">
      <c r="A6" t="s">
        <v>196</v>
      </c>
      <c r="B6" t="s">
        <v>210</v>
      </c>
      <c r="C6" s="1">
        <v>18788460</v>
      </c>
      <c r="D6" s="1">
        <v>954914</v>
      </c>
      <c r="E6" s="1">
        <v>112263</v>
      </c>
      <c r="F6" s="1">
        <v>31918</v>
      </c>
      <c r="G6" s="1">
        <v>18743</v>
      </c>
      <c r="H6" s="1">
        <v>6929</v>
      </c>
      <c r="I6" s="1">
        <v>518</v>
      </c>
      <c r="J6" s="1">
        <v>360</v>
      </c>
      <c r="K6" s="1">
        <v>4100</v>
      </c>
      <c r="L6" s="1">
        <v>450974</v>
      </c>
      <c r="M6" s="1">
        <v>324013</v>
      </c>
      <c r="N6" s="1">
        <v>2171</v>
      </c>
      <c r="O6" s="1">
        <v>9478</v>
      </c>
      <c r="P6" s="1">
        <v>0</v>
      </c>
      <c r="Q6" s="1">
        <v>2016</v>
      </c>
      <c r="R6" t="str">
        <f t="shared" si="0"/>
        <v>2016Mujeres0 a 11</v>
      </c>
    </row>
    <row r="7" spans="1:18">
      <c r="A7" t="s">
        <v>196</v>
      </c>
      <c r="B7" t="s">
        <v>211</v>
      </c>
      <c r="C7" s="1">
        <v>18788460</v>
      </c>
      <c r="D7" s="1">
        <v>411754</v>
      </c>
      <c r="E7" s="1">
        <v>41495</v>
      </c>
      <c r="F7" s="1">
        <v>18075</v>
      </c>
      <c r="G7" s="1">
        <v>18327</v>
      </c>
      <c r="H7" s="1">
        <v>2866</v>
      </c>
      <c r="I7" s="1">
        <v>1302</v>
      </c>
      <c r="J7" s="1">
        <v>1313</v>
      </c>
      <c r="K7" s="1">
        <v>1025</v>
      </c>
      <c r="L7" s="1">
        <v>197711</v>
      </c>
      <c r="M7" s="1">
        <v>122223</v>
      </c>
      <c r="N7" s="1">
        <v>3982</v>
      </c>
      <c r="O7" s="1">
        <v>6035</v>
      </c>
      <c r="P7" s="1">
        <v>0</v>
      </c>
      <c r="Q7" s="1">
        <v>2016</v>
      </c>
      <c r="R7" t="str">
        <f t="shared" si="0"/>
        <v>2016Mujeres12 a 17</v>
      </c>
    </row>
    <row r="8" spans="1:18">
      <c r="A8" t="s">
        <v>196</v>
      </c>
      <c r="B8" t="s">
        <v>212</v>
      </c>
      <c r="C8" s="1">
        <v>18788460</v>
      </c>
      <c r="D8" s="1">
        <v>2756188</v>
      </c>
      <c r="E8" s="1">
        <v>223780</v>
      </c>
      <c r="F8" s="1">
        <v>183230</v>
      </c>
      <c r="G8" s="1">
        <v>189122</v>
      </c>
      <c r="H8" s="1">
        <v>8445</v>
      </c>
      <c r="I8" s="1">
        <v>10669</v>
      </c>
      <c r="J8" s="1">
        <v>5178</v>
      </c>
      <c r="K8" s="1">
        <v>16602</v>
      </c>
      <c r="L8" s="1">
        <v>1341119</v>
      </c>
      <c r="M8" s="1">
        <v>702500</v>
      </c>
      <c r="N8" s="1">
        <v>33775</v>
      </c>
      <c r="O8" s="1">
        <v>52367</v>
      </c>
      <c r="P8" s="1">
        <v>0</v>
      </c>
      <c r="Q8" s="1">
        <v>2016</v>
      </c>
      <c r="R8" t="str">
        <f t="shared" si="0"/>
        <v>2016Mujeres18 a 60</v>
      </c>
    </row>
    <row r="9" spans="1:18">
      <c r="A9" t="s">
        <v>196</v>
      </c>
      <c r="B9" t="s">
        <v>213</v>
      </c>
      <c r="C9" s="1">
        <v>18788460</v>
      </c>
      <c r="D9" s="1">
        <v>421959</v>
      </c>
      <c r="E9" s="1">
        <v>33562</v>
      </c>
      <c r="F9" s="1">
        <v>27921</v>
      </c>
      <c r="G9" s="1">
        <v>11593</v>
      </c>
      <c r="H9" s="1">
        <v>512</v>
      </c>
      <c r="I9" s="1">
        <v>2575</v>
      </c>
      <c r="J9" s="1">
        <v>1304</v>
      </c>
      <c r="K9" s="1">
        <v>741</v>
      </c>
      <c r="L9" s="1">
        <v>269886</v>
      </c>
      <c r="M9" s="1">
        <v>62158</v>
      </c>
      <c r="N9" s="1">
        <v>2956</v>
      </c>
      <c r="O9" s="1">
        <v>14856</v>
      </c>
      <c r="P9" s="1">
        <v>0</v>
      </c>
      <c r="Q9" s="1">
        <v>2016</v>
      </c>
      <c r="R9" t="str">
        <f t="shared" si="0"/>
        <v>2016Mujeres61 a más</v>
      </c>
    </row>
    <row r="10" spans="1:18">
      <c r="A10" t="s">
        <v>197</v>
      </c>
      <c r="B10" t="s">
        <v>214</v>
      </c>
      <c r="C10" s="1">
        <v>20051204</v>
      </c>
      <c r="D10" s="1">
        <v>1131216</v>
      </c>
      <c r="E10" s="1">
        <v>107989</v>
      </c>
      <c r="F10" s="1">
        <v>37095</v>
      </c>
      <c r="G10" s="1">
        <v>28982</v>
      </c>
      <c r="H10" s="1">
        <v>5176</v>
      </c>
      <c r="I10" s="1">
        <v>0</v>
      </c>
      <c r="J10" s="1">
        <v>0</v>
      </c>
      <c r="K10" s="1">
        <v>16336</v>
      </c>
      <c r="L10" s="1">
        <v>517032</v>
      </c>
      <c r="M10" s="1">
        <v>406316</v>
      </c>
      <c r="N10" s="1">
        <v>2323</v>
      </c>
      <c r="O10" s="1">
        <v>13178</v>
      </c>
      <c r="P10" s="1">
        <v>0</v>
      </c>
      <c r="Q10" s="1">
        <v>2018</v>
      </c>
      <c r="R10" t="str">
        <f t="shared" si="0"/>
        <v>2018Hombres0 a 11</v>
      </c>
    </row>
    <row r="11" spans="1:18">
      <c r="A11" t="s">
        <v>197</v>
      </c>
      <c r="B11" t="s">
        <v>215</v>
      </c>
      <c r="C11" s="1">
        <v>20051204</v>
      </c>
      <c r="D11" s="1">
        <v>460363</v>
      </c>
      <c r="E11" s="1">
        <v>44709</v>
      </c>
      <c r="F11" s="1">
        <v>22915</v>
      </c>
      <c r="G11" s="1">
        <v>21293</v>
      </c>
      <c r="H11" s="1">
        <v>3996</v>
      </c>
      <c r="I11" s="1">
        <v>0</v>
      </c>
      <c r="J11" s="1">
        <v>0</v>
      </c>
      <c r="K11" s="1">
        <v>2051</v>
      </c>
      <c r="L11" s="1">
        <v>177292</v>
      </c>
      <c r="M11" s="1">
        <v>179441</v>
      </c>
      <c r="N11" s="1">
        <v>1968</v>
      </c>
      <c r="O11" s="1">
        <v>7062</v>
      </c>
      <c r="P11" s="1">
        <v>0</v>
      </c>
      <c r="Q11" s="1">
        <v>2018</v>
      </c>
      <c r="R11" t="str">
        <f t="shared" si="0"/>
        <v>2018Hombres12 a 17</v>
      </c>
    </row>
    <row r="12" spans="1:18">
      <c r="A12" t="s">
        <v>197</v>
      </c>
      <c r="B12" t="s">
        <v>216</v>
      </c>
      <c r="C12" s="1">
        <v>20051204</v>
      </c>
      <c r="D12" s="1">
        <v>3662883</v>
      </c>
      <c r="E12" s="1">
        <v>305560</v>
      </c>
      <c r="F12" s="1">
        <v>262696</v>
      </c>
      <c r="G12" s="1">
        <v>275666</v>
      </c>
      <c r="H12" s="1">
        <v>8882</v>
      </c>
      <c r="I12" s="1">
        <v>12214</v>
      </c>
      <c r="J12" s="1">
        <v>9683</v>
      </c>
      <c r="K12" s="1">
        <v>25276</v>
      </c>
      <c r="L12" s="1">
        <v>1691804</v>
      </c>
      <c r="M12" s="1">
        <v>969444</v>
      </c>
      <c r="N12" s="1">
        <v>63103</v>
      </c>
      <c r="O12" s="1">
        <v>68253</v>
      </c>
      <c r="P12" s="1">
        <v>0</v>
      </c>
      <c r="Q12" s="1">
        <v>2018</v>
      </c>
      <c r="R12" t="str">
        <f t="shared" si="0"/>
        <v>2018Hombres18 a 60</v>
      </c>
    </row>
    <row r="13" spans="1:18">
      <c r="A13" t="s">
        <v>197</v>
      </c>
      <c r="B13" t="s">
        <v>217</v>
      </c>
      <c r="C13" s="1">
        <v>20051204</v>
      </c>
      <c r="D13" s="1">
        <v>439024</v>
      </c>
      <c r="E13" s="1">
        <v>38674</v>
      </c>
      <c r="F13" s="1">
        <v>44262</v>
      </c>
      <c r="G13" s="1">
        <v>26587</v>
      </c>
      <c r="H13" s="1">
        <v>1870</v>
      </c>
      <c r="I13" s="1">
        <v>2439</v>
      </c>
      <c r="J13" s="1">
        <v>912</v>
      </c>
      <c r="K13" s="1">
        <v>1620</v>
      </c>
      <c r="L13" s="1">
        <v>243891</v>
      </c>
      <c r="M13" s="1">
        <v>67921</v>
      </c>
      <c r="N13" s="1">
        <v>7250</v>
      </c>
      <c r="O13" s="1">
        <v>6209</v>
      </c>
      <c r="P13" s="1">
        <v>0</v>
      </c>
      <c r="Q13" s="1">
        <v>2018</v>
      </c>
      <c r="R13" t="str">
        <f t="shared" si="0"/>
        <v>2018Hombres61 a más</v>
      </c>
    </row>
    <row r="14" spans="1:18">
      <c r="A14" t="s">
        <v>198</v>
      </c>
      <c r="B14" t="s">
        <v>218</v>
      </c>
      <c r="C14" s="1">
        <v>20051204</v>
      </c>
      <c r="D14" s="1">
        <v>1038942</v>
      </c>
      <c r="E14" s="1">
        <v>94170</v>
      </c>
      <c r="F14" s="1">
        <v>39049</v>
      </c>
      <c r="G14" s="1">
        <v>20353</v>
      </c>
      <c r="H14" s="1">
        <v>5200</v>
      </c>
      <c r="I14" s="1">
        <v>643</v>
      </c>
      <c r="J14" s="1">
        <v>690</v>
      </c>
      <c r="K14" s="1">
        <v>2442</v>
      </c>
      <c r="L14" s="1">
        <v>486924</v>
      </c>
      <c r="M14" s="1">
        <v>378821</v>
      </c>
      <c r="N14" s="1">
        <v>5710</v>
      </c>
      <c r="O14" s="1">
        <v>9144</v>
      </c>
      <c r="P14" s="1">
        <v>0</v>
      </c>
      <c r="Q14" s="1">
        <v>2018</v>
      </c>
      <c r="R14" t="str">
        <f t="shared" si="0"/>
        <v>2018Mujeres0 a 11</v>
      </c>
    </row>
    <row r="15" spans="1:18">
      <c r="A15" t="s">
        <v>198</v>
      </c>
      <c r="B15" t="s">
        <v>219</v>
      </c>
      <c r="C15" s="1">
        <v>20051204</v>
      </c>
      <c r="D15" s="1">
        <v>454930</v>
      </c>
      <c r="E15" s="1">
        <v>38427</v>
      </c>
      <c r="F15" s="1">
        <v>18670</v>
      </c>
      <c r="G15" s="1">
        <v>17621</v>
      </c>
      <c r="H15" s="1">
        <v>1160</v>
      </c>
      <c r="I15" s="1">
        <v>514</v>
      </c>
      <c r="J15" s="1">
        <v>0</v>
      </c>
      <c r="K15" s="1">
        <v>1967</v>
      </c>
      <c r="L15" s="1">
        <v>203184</v>
      </c>
      <c r="M15" s="1">
        <v>163109</v>
      </c>
      <c r="N15" s="1">
        <v>4197</v>
      </c>
      <c r="O15" s="1">
        <v>9194</v>
      </c>
      <c r="P15" s="1">
        <v>0</v>
      </c>
      <c r="Q15" s="1">
        <v>2018</v>
      </c>
      <c r="R15" t="str">
        <f t="shared" si="0"/>
        <v>2018Mujeres12 a 17</v>
      </c>
    </row>
    <row r="16" spans="1:18">
      <c r="A16" t="s">
        <v>198</v>
      </c>
      <c r="B16" t="s">
        <v>220</v>
      </c>
      <c r="C16" s="1">
        <v>20051204</v>
      </c>
      <c r="D16" s="1">
        <v>3159570</v>
      </c>
      <c r="E16" s="1">
        <v>233700</v>
      </c>
      <c r="F16" s="1">
        <v>211231</v>
      </c>
      <c r="G16" s="1">
        <v>220132</v>
      </c>
      <c r="H16" s="1">
        <v>12833</v>
      </c>
      <c r="I16" s="1">
        <v>13361</v>
      </c>
      <c r="J16" s="1">
        <v>7356</v>
      </c>
      <c r="K16" s="1">
        <v>18111</v>
      </c>
      <c r="L16" s="1">
        <v>1513807</v>
      </c>
      <c r="M16" s="1">
        <v>840205</v>
      </c>
      <c r="N16" s="1">
        <v>37260</v>
      </c>
      <c r="O16" s="1">
        <v>66370</v>
      </c>
      <c r="P16" s="1">
        <v>0</v>
      </c>
      <c r="Q16" s="1">
        <v>2018</v>
      </c>
      <c r="R16" t="str">
        <f t="shared" si="0"/>
        <v>2018Mujeres18 a 60</v>
      </c>
    </row>
    <row r="17" spans="1:18">
      <c r="A17" t="s">
        <v>198</v>
      </c>
      <c r="B17" t="s">
        <v>221</v>
      </c>
      <c r="C17" s="1">
        <v>20051204</v>
      </c>
      <c r="D17" s="1">
        <v>491847</v>
      </c>
      <c r="E17" s="1">
        <v>42380</v>
      </c>
      <c r="F17" s="1">
        <v>34882</v>
      </c>
      <c r="G17" s="1">
        <v>15880</v>
      </c>
      <c r="H17" s="1">
        <v>417</v>
      </c>
      <c r="I17" s="1">
        <v>3834</v>
      </c>
      <c r="J17" s="1">
        <v>0</v>
      </c>
      <c r="K17" s="1">
        <v>4230</v>
      </c>
      <c r="L17" s="1">
        <v>282216</v>
      </c>
      <c r="M17" s="1">
        <v>92010</v>
      </c>
      <c r="N17" s="1">
        <v>8188</v>
      </c>
      <c r="O17" s="1">
        <v>11521</v>
      </c>
      <c r="P17" s="1">
        <v>0</v>
      </c>
      <c r="Q17" s="1">
        <v>2018</v>
      </c>
      <c r="R17" t="str">
        <f t="shared" si="0"/>
        <v>2018Mujeres61 a más</v>
      </c>
    </row>
    <row r="18" spans="1:18">
      <c r="A18" t="s">
        <v>199</v>
      </c>
      <c r="B18" t="s">
        <v>222</v>
      </c>
      <c r="C18" s="1">
        <v>35683192</v>
      </c>
      <c r="D18" s="1">
        <v>1879109</v>
      </c>
      <c r="E18" s="1">
        <v>223712</v>
      </c>
      <c r="F18" s="1">
        <v>76074</v>
      </c>
      <c r="G18" s="1">
        <v>36514</v>
      </c>
      <c r="H18" s="1">
        <v>7509</v>
      </c>
      <c r="I18" s="1">
        <v>210</v>
      </c>
      <c r="J18" s="1">
        <v>2350</v>
      </c>
      <c r="K18" s="1">
        <v>2830</v>
      </c>
      <c r="L18" s="1">
        <v>857188</v>
      </c>
      <c r="M18" s="1">
        <v>650381</v>
      </c>
      <c r="N18" s="1">
        <v>12152</v>
      </c>
      <c r="O18" s="1">
        <v>15486</v>
      </c>
      <c r="P18" s="1">
        <v>2758</v>
      </c>
      <c r="Q18" s="1">
        <v>2020</v>
      </c>
      <c r="R18" t="str">
        <f t="shared" si="0"/>
        <v>2020Hombres0 a 11</v>
      </c>
    </row>
    <row r="19" spans="1:18">
      <c r="A19" t="s">
        <v>199</v>
      </c>
      <c r="B19" t="s">
        <v>223</v>
      </c>
      <c r="C19" s="1">
        <v>35683192</v>
      </c>
      <c r="D19" s="1">
        <v>839453</v>
      </c>
      <c r="E19" s="1">
        <v>102606</v>
      </c>
      <c r="F19" s="1">
        <v>51900</v>
      </c>
      <c r="G19" s="1">
        <v>24257</v>
      </c>
      <c r="H19" s="1">
        <v>4250</v>
      </c>
      <c r="I19" s="1">
        <v>435</v>
      </c>
      <c r="J19" s="1">
        <v>183</v>
      </c>
      <c r="K19" s="1">
        <v>1717</v>
      </c>
      <c r="L19" s="1">
        <v>349399</v>
      </c>
      <c r="M19" s="1">
        <v>277254</v>
      </c>
      <c r="N19" s="1">
        <v>16988</v>
      </c>
      <c r="O19" s="1">
        <v>13917</v>
      </c>
      <c r="P19" s="1">
        <v>1127</v>
      </c>
      <c r="Q19" s="1">
        <v>2020</v>
      </c>
      <c r="R19" t="str">
        <f t="shared" si="0"/>
        <v>2020Hombres12 a 17</v>
      </c>
    </row>
    <row r="20" spans="1:18">
      <c r="A20" t="s">
        <v>199</v>
      </c>
      <c r="B20" t="s">
        <v>224</v>
      </c>
      <c r="C20" s="1">
        <v>35683192</v>
      </c>
      <c r="D20" s="1">
        <v>6221312</v>
      </c>
      <c r="E20" s="1">
        <v>535308</v>
      </c>
      <c r="F20" s="1">
        <v>421057</v>
      </c>
      <c r="G20" s="1">
        <v>494534</v>
      </c>
      <c r="H20" s="1">
        <v>29000</v>
      </c>
      <c r="I20" s="1">
        <v>17108</v>
      </c>
      <c r="J20" s="1">
        <v>9223</v>
      </c>
      <c r="K20" s="1">
        <v>16061</v>
      </c>
      <c r="L20" s="1">
        <v>2913144</v>
      </c>
      <c r="M20" s="1">
        <v>1608704</v>
      </c>
      <c r="N20" s="1">
        <v>110877</v>
      </c>
      <c r="O20" s="1">
        <v>108829</v>
      </c>
      <c r="P20" s="1">
        <v>11267</v>
      </c>
      <c r="Q20" s="1">
        <v>2020</v>
      </c>
      <c r="R20" t="str">
        <f t="shared" si="0"/>
        <v>2020Hombres18 a 60</v>
      </c>
    </row>
    <row r="21" spans="1:18">
      <c r="A21" t="s">
        <v>199</v>
      </c>
      <c r="B21" t="s">
        <v>225</v>
      </c>
      <c r="C21" s="1">
        <v>35683192</v>
      </c>
      <c r="D21" s="1">
        <v>958419</v>
      </c>
      <c r="E21" s="1">
        <v>99556</v>
      </c>
      <c r="F21" s="1">
        <v>86407</v>
      </c>
      <c r="G21" s="1">
        <v>33901</v>
      </c>
      <c r="H21" s="1">
        <v>6577</v>
      </c>
      <c r="I21" s="1">
        <v>3384</v>
      </c>
      <c r="J21" s="1">
        <v>0</v>
      </c>
      <c r="K21" s="1">
        <v>1753</v>
      </c>
      <c r="L21" s="1">
        <v>538624</v>
      </c>
      <c r="M21" s="1">
        <v>166356</v>
      </c>
      <c r="N21" s="1">
        <v>14194</v>
      </c>
      <c r="O21" s="1">
        <v>14733</v>
      </c>
      <c r="P21" s="1">
        <v>1706</v>
      </c>
      <c r="Q21" s="1">
        <v>2020</v>
      </c>
      <c r="R21" t="str">
        <f t="shared" si="0"/>
        <v>2020Hombres61 a más</v>
      </c>
    </row>
    <row r="22" spans="1:18">
      <c r="A22" t="s">
        <v>200</v>
      </c>
      <c r="B22" t="s">
        <v>226</v>
      </c>
      <c r="C22" s="1">
        <v>35683192</v>
      </c>
      <c r="D22" s="1">
        <v>1878067</v>
      </c>
      <c r="E22" s="1">
        <v>211714</v>
      </c>
      <c r="F22" s="1">
        <v>58383</v>
      </c>
      <c r="G22" s="1">
        <v>39167</v>
      </c>
      <c r="H22" s="1">
        <v>7781</v>
      </c>
      <c r="I22" s="1">
        <v>307</v>
      </c>
      <c r="J22" s="1">
        <v>2334</v>
      </c>
      <c r="K22" s="1">
        <v>4213</v>
      </c>
      <c r="L22" s="1">
        <v>849476</v>
      </c>
      <c r="M22" s="1">
        <v>678006</v>
      </c>
      <c r="N22" s="1">
        <v>14856</v>
      </c>
      <c r="O22" s="1">
        <v>16440</v>
      </c>
      <c r="P22" s="1">
        <v>921</v>
      </c>
      <c r="Q22" s="1">
        <v>2020</v>
      </c>
      <c r="R22" t="str">
        <f t="shared" si="0"/>
        <v>2020Mujeres0 a 11</v>
      </c>
    </row>
    <row r="23" spans="1:18">
      <c r="A23" t="s">
        <v>200</v>
      </c>
      <c r="B23" t="s">
        <v>227</v>
      </c>
      <c r="C23" s="1">
        <v>35683192</v>
      </c>
      <c r="D23" s="1">
        <v>819287</v>
      </c>
      <c r="E23" s="1">
        <v>103081</v>
      </c>
      <c r="F23" s="1">
        <v>45426</v>
      </c>
      <c r="G23" s="1">
        <v>23439</v>
      </c>
      <c r="H23" s="1">
        <v>4809</v>
      </c>
      <c r="I23" s="1">
        <v>327</v>
      </c>
      <c r="J23" s="1">
        <v>0</v>
      </c>
      <c r="K23" s="1">
        <v>2907</v>
      </c>
      <c r="L23" s="1">
        <v>334858</v>
      </c>
      <c r="M23" s="1">
        <v>290274</v>
      </c>
      <c r="N23" s="1">
        <v>10147</v>
      </c>
      <c r="O23" s="1">
        <v>6720</v>
      </c>
      <c r="P23" s="1">
        <v>0</v>
      </c>
      <c r="Q23" s="1">
        <v>2020</v>
      </c>
      <c r="R23" t="str">
        <f t="shared" si="0"/>
        <v>2020Mujeres12 a 17</v>
      </c>
    </row>
    <row r="24" spans="1:18">
      <c r="A24" t="s">
        <v>200</v>
      </c>
      <c r="B24" t="s">
        <v>228</v>
      </c>
      <c r="C24" s="1">
        <v>35683192</v>
      </c>
      <c r="D24" s="1">
        <v>6245539</v>
      </c>
      <c r="E24" s="1">
        <v>585183</v>
      </c>
      <c r="F24" s="1">
        <v>511256</v>
      </c>
      <c r="G24" s="1">
        <v>377951</v>
      </c>
      <c r="H24" s="1">
        <v>41012</v>
      </c>
      <c r="I24" s="1">
        <v>23164</v>
      </c>
      <c r="J24" s="1">
        <v>6593</v>
      </c>
      <c r="K24" s="1">
        <v>16303</v>
      </c>
      <c r="L24" s="1">
        <v>2890951</v>
      </c>
      <c r="M24" s="1">
        <v>1664410</v>
      </c>
      <c r="N24" s="1">
        <v>86592</v>
      </c>
      <c r="O24" s="1">
        <v>84164</v>
      </c>
      <c r="P24" s="1">
        <v>12012</v>
      </c>
      <c r="Q24" s="1">
        <v>2020</v>
      </c>
      <c r="R24" t="str">
        <f t="shared" si="0"/>
        <v>2020Mujeres18 a 60</v>
      </c>
    </row>
    <row r="25" spans="1:18">
      <c r="A25" t="s">
        <v>200</v>
      </c>
      <c r="B25" t="s">
        <v>229</v>
      </c>
      <c r="C25" s="1">
        <v>35683192</v>
      </c>
      <c r="D25" s="1">
        <v>1089931</v>
      </c>
      <c r="E25" s="1">
        <v>95274</v>
      </c>
      <c r="F25" s="1">
        <v>73445</v>
      </c>
      <c r="G25" s="1">
        <v>27434</v>
      </c>
      <c r="H25" s="1">
        <v>5792</v>
      </c>
      <c r="I25" s="1">
        <v>4846</v>
      </c>
      <c r="J25" s="1">
        <v>0</v>
      </c>
      <c r="K25" s="1">
        <v>1670</v>
      </c>
      <c r="L25" s="1">
        <v>648028</v>
      </c>
      <c r="M25" s="1">
        <v>195609</v>
      </c>
      <c r="N25" s="1">
        <v>22204</v>
      </c>
      <c r="O25" s="1">
        <v>23358</v>
      </c>
      <c r="P25" s="1">
        <v>1851</v>
      </c>
      <c r="Q25" s="1">
        <v>2020</v>
      </c>
      <c r="R25" t="str">
        <f t="shared" si="0"/>
        <v>2020Mujeres61 a más</v>
      </c>
    </row>
    <row r="26" spans="1:18">
      <c r="A26" t="s">
        <v>201</v>
      </c>
      <c r="B26" t="s">
        <v>230</v>
      </c>
      <c r="C26" s="1">
        <v>50384744</v>
      </c>
      <c r="D26" s="1">
        <v>3306450</v>
      </c>
      <c r="E26" s="1">
        <v>488472</v>
      </c>
      <c r="F26" s="1">
        <v>129687</v>
      </c>
      <c r="G26" s="1">
        <v>24685</v>
      </c>
      <c r="H26" s="1">
        <v>16342</v>
      </c>
      <c r="I26" s="1">
        <v>1108</v>
      </c>
      <c r="J26" s="1">
        <v>253</v>
      </c>
      <c r="K26" s="1">
        <v>6710</v>
      </c>
      <c r="L26" s="1">
        <v>1381677</v>
      </c>
      <c r="M26" s="1">
        <v>1226935</v>
      </c>
      <c r="N26" s="1">
        <v>18462</v>
      </c>
      <c r="O26" s="1">
        <v>28050</v>
      </c>
      <c r="P26" s="1">
        <v>2274</v>
      </c>
      <c r="Q26" s="1">
        <v>2022</v>
      </c>
      <c r="R26" t="str">
        <f t="shared" si="0"/>
        <v>2022Hombres0 a 11</v>
      </c>
    </row>
    <row r="27" spans="1:18">
      <c r="A27" t="s">
        <v>201</v>
      </c>
      <c r="B27" t="s">
        <v>231</v>
      </c>
      <c r="C27" s="1">
        <v>50384744</v>
      </c>
      <c r="D27" s="1">
        <v>1366943</v>
      </c>
      <c r="E27" s="1">
        <v>183319</v>
      </c>
      <c r="F27" s="1">
        <v>76492</v>
      </c>
      <c r="G27" s="1">
        <v>26197</v>
      </c>
      <c r="H27" s="1">
        <v>8513</v>
      </c>
      <c r="I27" s="1">
        <v>0</v>
      </c>
      <c r="J27" s="1">
        <v>0</v>
      </c>
      <c r="K27" s="1">
        <v>1504</v>
      </c>
      <c r="L27" s="1">
        <v>510740</v>
      </c>
      <c r="M27" s="1">
        <v>532642</v>
      </c>
      <c r="N27" s="1">
        <v>17417</v>
      </c>
      <c r="O27" s="1">
        <v>13526</v>
      </c>
      <c r="P27" s="1">
        <v>1763</v>
      </c>
      <c r="Q27" s="1">
        <v>2022</v>
      </c>
      <c r="R27" t="str">
        <f t="shared" si="0"/>
        <v>2022Hombres12 a 17</v>
      </c>
    </row>
    <row r="28" spans="1:18">
      <c r="A28" t="s">
        <v>201</v>
      </c>
      <c r="B28" t="s">
        <v>232</v>
      </c>
      <c r="C28" s="1">
        <v>50384744</v>
      </c>
      <c r="D28" s="1">
        <v>7991755</v>
      </c>
      <c r="E28" s="1">
        <v>823590</v>
      </c>
      <c r="F28" s="1">
        <v>531025</v>
      </c>
      <c r="G28" s="1">
        <v>326106</v>
      </c>
      <c r="H28" s="1">
        <v>44550</v>
      </c>
      <c r="I28" s="1">
        <v>17341</v>
      </c>
      <c r="J28" s="1">
        <v>8754</v>
      </c>
      <c r="K28" s="1">
        <v>15418</v>
      </c>
      <c r="L28" s="1">
        <v>3627985</v>
      </c>
      <c r="M28" s="1">
        <v>2404545</v>
      </c>
      <c r="N28" s="1">
        <v>106965</v>
      </c>
      <c r="O28" s="1">
        <v>127014</v>
      </c>
      <c r="P28" s="1">
        <v>5916</v>
      </c>
      <c r="Q28" s="1">
        <v>2022</v>
      </c>
      <c r="R28" t="str">
        <f t="shared" si="0"/>
        <v>2022Hombres18 a 60</v>
      </c>
    </row>
    <row r="29" spans="1:18">
      <c r="A29" t="s">
        <v>201</v>
      </c>
      <c r="B29" t="s">
        <v>233</v>
      </c>
      <c r="C29" s="1">
        <v>50384744</v>
      </c>
      <c r="D29" s="1">
        <v>1568207</v>
      </c>
      <c r="E29" s="1">
        <v>200144</v>
      </c>
      <c r="F29" s="1">
        <v>129495</v>
      </c>
      <c r="G29" s="1">
        <v>29675</v>
      </c>
      <c r="H29" s="1">
        <v>9077</v>
      </c>
      <c r="I29" s="1">
        <v>2589</v>
      </c>
      <c r="J29" s="1">
        <v>408</v>
      </c>
      <c r="K29" s="1">
        <v>2916</v>
      </c>
      <c r="L29" s="1">
        <v>877686</v>
      </c>
      <c r="M29" s="1">
        <v>289851</v>
      </c>
      <c r="N29" s="1">
        <v>17221</v>
      </c>
      <c r="O29" s="1">
        <v>24909</v>
      </c>
      <c r="P29" s="1">
        <v>801</v>
      </c>
      <c r="Q29" s="1">
        <v>2022</v>
      </c>
      <c r="R29" t="str">
        <f t="shared" si="0"/>
        <v>2022Hombres61 a más</v>
      </c>
    </row>
    <row r="30" spans="1:18">
      <c r="A30" t="s">
        <v>202</v>
      </c>
      <c r="B30" t="s">
        <v>234</v>
      </c>
      <c r="C30" s="1">
        <v>50384744</v>
      </c>
      <c r="D30" s="1">
        <v>3140926</v>
      </c>
      <c r="E30" s="1">
        <v>529746</v>
      </c>
      <c r="F30" s="1">
        <v>104230</v>
      </c>
      <c r="G30" s="1">
        <v>22929</v>
      </c>
      <c r="H30" s="1">
        <v>17269</v>
      </c>
      <c r="I30" s="1">
        <v>1568</v>
      </c>
      <c r="J30" s="1">
        <v>179</v>
      </c>
      <c r="K30" s="1">
        <v>6229</v>
      </c>
      <c r="L30" s="1">
        <v>1252356</v>
      </c>
      <c r="M30" s="1">
        <v>1161748</v>
      </c>
      <c r="N30" s="1">
        <v>21885</v>
      </c>
      <c r="O30" s="1">
        <v>34512</v>
      </c>
      <c r="P30" s="1">
        <v>2926</v>
      </c>
      <c r="Q30" s="1">
        <v>2022</v>
      </c>
      <c r="R30" t="str">
        <f t="shared" si="0"/>
        <v>2022Mujeres0 a 11</v>
      </c>
    </row>
    <row r="31" spans="1:18">
      <c r="A31" t="s">
        <v>202</v>
      </c>
      <c r="B31" t="s">
        <v>235</v>
      </c>
      <c r="C31" s="1">
        <v>50384744</v>
      </c>
      <c r="D31" s="1">
        <v>1286602</v>
      </c>
      <c r="E31" s="1">
        <v>208989</v>
      </c>
      <c r="F31" s="1">
        <v>78430</v>
      </c>
      <c r="G31" s="1">
        <v>13677</v>
      </c>
      <c r="H31" s="1">
        <v>7834</v>
      </c>
      <c r="I31" s="1">
        <v>411</v>
      </c>
      <c r="J31" s="1">
        <v>0</v>
      </c>
      <c r="K31" s="1">
        <v>3062</v>
      </c>
      <c r="L31" s="1">
        <v>480414</v>
      </c>
      <c r="M31" s="1">
        <v>470992</v>
      </c>
      <c r="N31" s="1">
        <v>10766</v>
      </c>
      <c r="O31" s="1">
        <v>23941</v>
      </c>
      <c r="P31" s="1">
        <v>554</v>
      </c>
      <c r="Q31" s="1">
        <v>2022</v>
      </c>
      <c r="R31" t="str">
        <f t="shared" si="0"/>
        <v>2022Mujeres12 a 17</v>
      </c>
    </row>
    <row r="32" spans="1:18">
      <c r="A32" t="s">
        <v>202</v>
      </c>
      <c r="B32" t="s">
        <v>236</v>
      </c>
      <c r="C32" s="1">
        <v>50384744</v>
      </c>
      <c r="D32" s="1">
        <v>9114125</v>
      </c>
      <c r="E32" s="1">
        <v>1087618</v>
      </c>
      <c r="F32" s="1">
        <v>769434</v>
      </c>
      <c r="G32" s="1">
        <v>276921</v>
      </c>
      <c r="H32" s="1">
        <v>68312</v>
      </c>
      <c r="I32" s="1">
        <v>22708</v>
      </c>
      <c r="J32" s="1">
        <v>5938</v>
      </c>
      <c r="K32" s="1">
        <v>26460</v>
      </c>
      <c r="L32" s="1">
        <v>4052762</v>
      </c>
      <c r="M32" s="1">
        <v>2618775</v>
      </c>
      <c r="N32" s="1">
        <v>100241</v>
      </c>
      <c r="O32" s="1">
        <v>135175</v>
      </c>
      <c r="P32" s="1">
        <v>15033</v>
      </c>
      <c r="Q32" s="1">
        <v>2022</v>
      </c>
      <c r="R32" t="str">
        <f t="shared" si="0"/>
        <v>2022Mujeres18 a 60</v>
      </c>
    </row>
    <row r="33" spans="1:18">
      <c r="A33" t="s">
        <v>202</v>
      </c>
      <c r="B33" t="s">
        <v>237</v>
      </c>
      <c r="C33" s="1">
        <v>50384744</v>
      </c>
      <c r="D33" s="1">
        <v>1990122</v>
      </c>
      <c r="E33" s="1">
        <v>233220</v>
      </c>
      <c r="F33" s="1">
        <v>159131</v>
      </c>
      <c r="G33" s="1">
        <v>32229</v>
      </c>
      <c r="H33" s="1">
        <v>6972</v>
      </c>
      <c r="I33" s="1">
        <v>5422</v>
      </c>
      <c r="J33" s="1">
        <v>3944</v>
      </c>
      <c r="K33" s="1">
        <v>6113</v>
      </c>
      <c r="L33" s="1">
        <v>1134553</v>
      </c>
      <c r="M33" s="1">
        <v>365999</v>
      </c>
      <c r="N33" s="1">
        <v>31580</v>
      </c>
      <c r="O33" s="1">
        <v>33867</v>
      </c>
      <c r="P33" s="1">
        <v>1428</v>
      </c>
      <c r="Q33" s="1">
        <v>2022</v>
      </c>
      <c r="R33" t="str">
        <f t="shared" si="0"/>
        <v>2022Mujeres61 a más</v>
      </c>
    </row>
    <row r="34" spans="1:18">
      <c r="A34" t="s">
        <v>203</v>
      </c>
      <c r="B34" t="s">
        <v>238</v>
      </c>
      <c r="C34" s="1">
        <v>44511584</v>
      </c>
      <c r="D34" s="1">
        <v>2857745</v>
      </c>
      <c r="E34" s="1">
        <v>515858</v>
      </c>
      <c r="F34" s="1">
        <v>176246</v>
      </c>
      <c r="G34" s="1">
        <v>63595</v>
      </c>
      <c r="H34" s="1">
        <v>55260</v>
      </c>
      <c r="I34" s="1">
        <v>2419</v>
      </c>
      <c r="J34" s="1">
        <v>537</v>
      </c>
      <c r="K34" s="1">
        <v>11392</v>
      </c>
      <c r="L34" s="1">
        <v>1092141</v>
      </c>
      <c r="M34" s="1">
        <v>929337</v>
      </c>
      <c r="N34" s="1">
        <v>8072</v>
      </c>
      <c r="O34" s="1">
        <v>20630</v>
      </c>
      <c r="P34" s="1">
        <v>0</v>
      </c>
      <c r="Q34" s="1">
        <v>2024</v>
      </c>
      <c r="R34" t="str">
        <f t="shared" si="0"/>
        <v>2024Hombres0 a 11</v>
      </c>
    </row>
    <row r="35" spans="1:18">
      <c r="A35" t="s">
        <v>203</v>
      </c>
      <c r="B35" t="s">
        <v>239</v>
      </c>
      <c r="C35" s="1">
        <v>44511584</v>
      </c>
      <c r="D35" s="1">
        <v>1419325</v>
      </c>
      <c r="E35" s="1">
        <v>227840</v>
      </c>
      <c r="F35" s="1">
        <v>86753</v>
      </c>
      <c r="G35" s="1">
        <v>59426</v>
      </c>
      <c r="H35" s="1">
        <v>15060</v>
      </c>
      <c r="I35" s="1">
        <v>4442</v>
      </c>
      <c r="J35" s="1">
        <v>1189</v>
      </c>
      <c r="K35" s="1">
        <v>9173</v>
      </c>
      <c r="L35" s="1">
        <v>495730</v>
      </c>
      <c r="M35" s="1">
        <v>504685</v>
      </c>
      <c r="N35" s="1">
        <v>6269</v>
      </c>
      <c r="O35" s="1">
        <v>15325</v>
      </c>
      <c r="P35" s="1">
        <v>0</v>
      </c>
      <c r="Q35" s="1">
        <v>2024</v>
      </c>
      <c r="R35" t="str">
        <f t="shared" si="0"/>
        <v>2024Hombres12 a 17</v>
      </c>
    </row>
    <row r="36" spans="1:18">
      <c r="A36" t="s">
        <v>203</v>
      </c>
      <c r="B36" t="s">
        <v>240</v>
      </c>
      <c r="C36" s="1">
        <v>44511584</v>
      </c>
      <c r="D36" s="1">
        <v>7031949</v>
      </c>
      <c r="E36" s="1">
        <v>891067</v>
      </c>
      <c r="F36" s="1">
        <v>594973</v>
      </c>
      <c r="G36" s="1">
        <v>570739</v>
      </c>
      <c r="H36" s="1">
        <v>92301</v>
      </c>
      <c r="I36" s="1">
        <v>32007</v>
      </c>
      <c r="J36" s="1">
        <v>19142</v>
      </c>
      <c r="K36" s="1">
        <v>30189</v>
      </c>
      <c r="L36" s="1">
        <v>2892723</v>
      </c>
      <c r="M36" s="1">
        <v>1794182</v>
      </c>
      <c r="N36" s="1">
        <v>88827</v>
      </c>
      <c r="O36" s="1">
        <v>104387</v>
      </c>
      <c r="P36" s="1">
        <v>0</v>
      </c>
      <c r="Q36" s="1">
        <v>2024</v>
      </c>
      <c r="R36" t="str">
        <f t="shared" si="0"/>
        <v>2024Hombres18 a 60</v>
      </c>
    </row>
    <row r="37" spans="1:18">
      <c r="A37" t="s">
        <v>203</v>
      </c>
      <c r="B37" t="s">
        <v>241</v>
      </c>
      <c r="C37" s="1">
        <v>44511584</v>
      </c>
      <c r="D37" s="1">
        <v>1808994</v>
      </c>
      <c r="E37" s="1">
        <v>232744</v>
      </c>
      <c r="F37" s="1">
        <v>187078</v>
      </c>
      <c r="G37" s="1">
        <v>179667</v>
      </c>
      <c r="H37" s="1">
        <v>30041</v>
      </c>
      <c r="I37" s="1">
        <v>34692</v>
      </c>
      <c r="J37" s="1">
        <v>6914</v>
      </c>
      <c r="K37" s="1">
        <v>8274</v>
      </c>
      <c r="L37" s="1">
        <v>834791</v>
      </c>
      <c r="M37" s="1">
        <v>265355</v>
      </c>
      <c r="N37" s="1">
        <v>20865</v>
      </c>
      <c r="O37" s="1">
        <v>28905</v>
      </c>
      <c r="P37" s="1">
        <v>0</v>
      </c>
      <c r="Q37" s="1">
        <v>2024</v>
      </c>
      <c r="R37" t="str">
        <f t="shared" si="0"/>
        <v>2024Hombres61 a más</v>
      </c>
    </row>
    <row r="38" spans="1:18">
      <c r="A38" t="s">
        <v>204</v>
      </c>
      <c r="B38" t="s">
        <v>242</v>
      </c>
      <c r="C38" s="1">
        <v>44511584</v>
      </c>
      <c r="D38" s="1">
        <v>2792273</v>
      </c>
      <c r="E38" s="1">
        <v>472726</v>
      </c>
      <c r="F38" s="1">
        <v>130488</v>
      </c>
      <c r="G38" s="1">
        <v>57296</v>
      </c>
      <c r="H38" s="1">
        <v>47302</v>
      </c>
      <c r="I38" s="1">
        <v>5608</v>
      </c>
      <c r="J38" s="1">
        <v>2591</v>
      </c>
      <c r="K38" s="1">
        <v>2852</v>
      </c>
      <c r="L38" s="1">
        <v>1107294</v>
      </c>
      <c r="M38" s="1">
        <v>960553</v>
      </c>
      <c r="N38" s="1">
        <v>6748</v>
      </c>
      <c r="O38" s="1">
        <v>17391</v>
      </c>
      <c r="P38" s="1">
        <v>0</v>
      </c>
      <c r="Q38" s="1">
        <v>2024</v>
      </c>
      <c r="R38" t="str">
        <f t="shared" si="0"/>
        <v>2024Mujeres0 a 11</v>
      </c>
    </row>
    <row r="39" spans="1:18">
      <c r="A39" t="s">
        <v>204</v>
      </c>
      <c r="B39" t="s">
        <v>243</v>
      </c>
      <c r="C39" s="1">
        <v>44511584</v>
      </c>
      <c r="D39" s="1">
        <v>1357423</v>
      </c>
      <c r="E39" s="1">
        <v>232395</v>
      </c>
      <c r="F39" s="1">
        <v>88090</v>
      </c>
      <c r="G39" s="1">
        <v>47216</v>
      </c>
      <c r="H39" s="1">
        <v>19370</v>
      </c>
      <c r="I39" s="1">
        <v>1747</v>
      </c>
      <c r="J39" s="1">
        <v>2476</v>
      </c>
      <c r="K39" s="1">
        <v>7543</v>
      </c>
      <c r="L39" s="1">
        <v>449802</v>
      </c>
      <c r="M39" s="1">
        <v>492449</v>
      </c>
      <c r="N39" s="1">
        <v>8317</v>
      </c>
      <c r="O39" s="1">
        <v>14474</v>
      </c>
      <c r="P39" s="1">
        <v>0</v>
      </c>
      <c r="Q39" s="1">
        <v>2024</v>
      </c>
      <c r="R39" t="str">
        <f t="shared" si="0"/>
        <v>2024Mujeres12 a 17</v>
      </c>
    </row>
    <row r="40" spans="1:18">
      <c r="A40" t="s">
        <v>204</v>
      </c>
      <c r="B40" t="s">
        <v>244</v>
      </c>
      <c r="C40" s="1">
        <v>44511584</v>
      </c>
      <c r="D40" s="1">
        <v>8852365</v>
      </c>
      <c r="E40" s="1">
        <v>1275722</v>
      </c>
      <c r="F40" s="1">
        <v>908499</v>
      </c>
      <c r="G40" s="1">
        <v>644269</v>
      </c>
      <c r="H40" s="1">
        <v>156309</v>
      </c>
      <c r="I40" s="1">
        <v>61069</v>
      </c>
      <c r="J40" s="1">
        <v>21562</v>
      </c>
      <c r="K40" s="1">
        <v>42397</v>
      </c>
      <c r="L40" s="1">
        <v>3454757</v>
      </c>
      <c r="M40" s="1">
        <v>2223919</v>
      </c>
      <c r="N40" s="1">
        <v>79577</v>
      </c>
      <c r="O40" s="1">
        <v>89750</v>
      </c>
      <c r="P40" s="1">
        <v>0</v>
      </c>
      <c r="Q40" s="1">
        <v>2024</v>
      </c>
      <c r="R40" t="str">
        <f t="shared" si="0"/>
        <v>2024Mujeres18 a 60</v>
      </c>
    </row>
    <row r="41" spans="1:18">
      <c r="A41" t="s">
        <v>204</v>
      </c>
      <c r="B41" t="s">
        <v>245</v>
      </c>
      <c r="C41" s="1">
        <v>44511584</v>
      </c>
      <c r="D41" s="1">
        <v>2369941</v>
      </c>
      <c r="E41" s="1">
        <v>278056</v>
      </c>
      <c r="F41" s="1">
        <v>185256</v>
      </c>
      <c r="G41" s="1">
        <v>272653</v>
      </c>
      <c r="H41" s="1">
        <v>34284</v>
      </c>
      <c r="I41" s="1">
        <v>51918</v>
      </c>
      <c r="J41" s="1">
        <v>17007</v>
      </c>
      <c r="K41" s="1">
        <v>18935</v>
      </c>
      <c r="L41" s="1">
        <v>1134500</v>
      </c>
      <c r="M41" s="1">
        <v>367770</v>
      </c>
      <c r="N41" s="1">
        <v>22817</v>
      </c>
      <c r="O41" s="1">
        <v>27043</v>
      </c>
      <c r="P41" s="1">
        <v>0</v>
      </c>
      <c r="Q41" s="1">
        <v>2024</v>
      </c>
      <c r="R41" t="str">
        <f t="shared" si="0"/>
        <v>2024Mujeres61 a más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R1" sqref="R1:R1048576"/>
    </sheetView>
  </sheetViews>
  <sheetFormatPr baseColWidth="10" defaultColWidth="9.140625" defaultRowHeight="15"/>
  <sheetData>
    <row r="1" spans="1:18">
      <c r="A1" t="s">
        <v>261</v>
      </c>
      <c r="B1" t="s">
        <v>272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</row>
    <row r="2" spans="1:18">
      <c r="A2" t="s">
        <v>262</v>
      </c>
      <c r="B2" t="s">
        <v>273</v>
      </c>
      <c r="C2" s="1">
        <v>18788460</v>
      </c>
      <c r="D2" s="1">
        <v>806840</v>
      </c>
      <c r="E2" s="1">
        <v>97876</v>
      </c>
      <c r="F2" s="1">
        <v>24448</v>
      </c>
      <c r="G2" s="1">
        <v>6457</v>
      </c>
      <c r="H2" s="1">
        <v>4815</v>
      </c>
      <c r="I2" s="1">
        <v>842</v>
      </c>
      <c r="J2" s="1">
        <v>0</v>
      </c>
      <c r="K2" s="1">
        <v>1264</v>
      </c>
      <c r="L2" s="1">
        <v>391656</v>
      </c>
      <c r="M2" s="1">
        <v>271516</v>
      </c>
      <c r="N2" s="1">
        <v>2716</v>
      </c>
      <c r="O2" s="1">
        <v>10047</v>
      </c>
      <c r="P2" s="1">
        <v>0</v>
      </c>
      <c r="Q2" s="1">
        <v>2016</v>
      </c>
      <c r="R2" t="str">
        <f>CONCATENATE(Q2,A2,B2)</f>
        <v>2016Hombres0 a 11</v>
      </c>
    </row>
    <row r="3" spans="1:18">
      <c r="A3" t="s">
        <v>262</v>
      </c>
      <c r="B3" t="s">
        <v>274</v>
      </c>
      <c r="C3" s="1">
        <v>18788460</v>
      </c>
      <c r="D3" s="1">
        <v>250148</v>
      </c>
      <c r="E3" s="1">
        <v>18069</v>
      </c>
      <c r="F3" s="1">
        <v>7131</v>
      </c>
      <c r="G3" s="1">
        <v>6380</v>
      </c>
      <c r="H3" s="1">
        <v>1817</v>
      </c>
      <c r="I3" s="1">
        <v>0</v>
      </c>
      <c r="J3" s="1">
        <v>0</v>
      </c>
      <c r="K3" s="1">
        <v>2290</v>
      </c>
      <c r="L3" s="1">
        <v>109987</v>
      </c>
      <c r="M3" s="1">
        <v>100203</v>
      </c>
      <c r="N3" s="1">
        <v>1262</v>
      </c>
      <c r="O3" s="1">
        <v>5752</v>
      </c>
      <c r="P3" s="1">
        <v>0</v>
      </c>
      <c r="Q3" s="1">
        <v>2016</v>
      </c>
      <c r="R3" t="str">
        <f t="shared" ref="R3:R41" si="0">CONCATENATE(Q3,A3,B3)</f>
        <v>2016Hombres12 a 17</v>
      </c>
    </row>
    <row r="4" spans="1:18">
      <c r="A4" t="s">
        <v>262</v>
      </c>
      <c r="B4" t="s">
        <v>275</v>
      </c>
      <c r="C4" s="1">
        <v>18788460</v>
      </c>
      <c r="D4" s="1">
        <v>1521729</v>
      </c>
      <c r="E4" s="1">
        <v>123692</v>
      </c>
      <c r="F4" s="1">
        <v>67296</v>
      </c>
      <c r="G4" s="1">
        <v>57665</v>
      </c>
      <c r="H4" s="1">
        <v>3030</v>
      </c>
      <c r="I4" s="1">
        <v>1175</v>
      </c>
      <c r="J4" s="1">
        <v>4203</v>
      </c>
      <c r="K4" s="1">
        <v>9227</v>
      </c>
      <c r="L4" s="1">
        <v>689475</v>
      </c>
      <c r="M4" s="1">
        <v>514248</v>
      </c>
      <c r="N4" s="1">
        <v>26447</v>
      </c>
      <c r="O4" s="1">
        <v>35884</v>
      </c>
      <c r="P4" s="1">
        <v>0</v>
      </c>
      <c r="Q4" s="1">
        <v>2016</v>
      </c>
      <c r="R4" t="str">
        <f t="shared" si="0"/>
        <v>2016Hombres18 a 60</v>
      </c>
    </row>
    <row r="5" spans="1:18">
      <c r="A5" t="s">
        <v>262</v>
      </c>
      <c r="B5" t="s">
        <v>276</v>
      </c>
      <c r="C5" s="1">
        <v>18788460</v>
      </c>
      <c r="D5" s="1">
        <v>165955</v>
      </c>
      <c r="E5" s="1">
        <v>17255</v>
      </c>
      <c r="F5" s="1">
        <v>14194</v>
      </c>
      <c r="G5" s="1">
        <v>386</v>
      </c>
      <c r="H5" s="1">
        <v>167</v>
      </c>
      <c r="I5" s="1">
        <v>0</v>
      </c>
      <c r="J5" s="1">
        <v>0</v>
      </c>
      <c r="K5" s="1">
        <v>338</v>
      </c>
      <c r="L5" s="1">
        <v>92998</v>
      </c>
      <c r="M5" s="1">
        <v>36634</v>
      </c>
      <c r="N5" s="1">
        <v>1759</v>
      </c>
      <c r="O5" s="1">
        <v>5230</v>
      </c>
      <c r="P5" s="1">
        <v>0</v>
      </c>
      <c r="Q5" s="1">
        <v>2016</v>
      </c>
      <c r="R5" t="str">
        <f t="shared" si="0"/>
        <v>2016Hombres61 a más</v>
      </c>
    </row>
    <row r="6" spans="1:18">
      <c r="A6" t="s">
        <v>263</v>
      </c>
      <c r="B6" t="s">
        <v>277</v>
      </c>
      <c r="C6" s="1">
        <v>18788460</v>
      </c>
      <c r="D6" s="1">
        <v>749996</v>
      </c>
      <c r="E6" s="1">
        <v>79984</v>
      </c>
      <c r="F6" s="1">
        <v>20605</v>
      </c>
      <c r="G6" s="1">
        <v>9702</v>
      </c>
      <c r="H6" s="1">
        <v>6762</v>
      </c>
      <c r="I6" s="1">
        <v>389</v>
      </c>
      <c r="J6" s="1">
        <v>360</v>
      </c>
      <c r="K6" s="1">
        <v>2272</v>
      </c>
      <c r="L6" s="1">
        <v>357864</v>
      </c>
      <c r="M6" s="1">
        <v>270768</v>
      </c>
      <c r="N6" s="1">
        <v>971</v>
      </c>
      <c r="O6" s="1">
        <v>6136</v>
      </c>
      <c r="P6" s="1">
        <v>0</v>
      </c>
      <c r="Q6" s="1">
        <v>2016</v>
      </c>
      <c r="R6" t="str">
        <f t="shared" si="0"/>
        <v>2016Mujeres0 a 11</v>
      </c>
    </row>
    <row r="7" spans="1:18">
      <c r="A7" t="s">
        <v>263</v>
      </c>
      <c r="B7" t="s">
        <v>278</v>
      </c>
      <c r="C7" s="1">
        <v>18788460</v>
      </c>
      <c r="D7" s="1">
        <v>244570</v>
      </c>
      <c r="E7" s="1">
        <v>24699</v>
      </c>
      <c r="F7" s="1">
        <v>6799</v>
      </c>
      <c r="G7" s="1">
        <v>8724</v>
      </c>
      <c r="H7" s="1">
        <v>470</v>
      </c>
      <c r="I7" s="1">
        <v>117</v>
      </c>
      <c r="J7" s="1">
        <v>1313</v>
      </c>
      <c r="K7" s="1">
        <v>0</v>
      </c>
      <c r="L7" s="1">
        <v>108544</v>
      </c>
      <c r="M7" s="1">
        <v>85720</v>
      </c>
      <c r="N7" s="1">
        <v>2839</v>
      </c>
      <c r="O7" s="1">
        <v>5509</v>
      </c>
      <c r="P7" s="1">
        <v>0</v>
      </c>
      <c r="Q7" s="1">
        <v>2016</v>
      </c>
      <c r="R7" t="str">
        <f t="shared" si="0"/>
        <v>2016Mujeres12 a 17</v>
      </c>
    </row>
    <row r="8" spans="1:18">
      <c r="A8" t="s">
        <v>263</v>
      </c>
      <c r="B8" t="s">
        <v>279</v>
      </c>
      <c r="C8" s="1">
        <v>18788460</v>
      </c>
      <c r="D8" s="1">
        <v>1464410</v>
      </c>
      <c r="E8" s="1">
        <v>105581</v>
      </c>
      <c r="F8" s="1">
        <v>67664</v>
      </c>
      <c r="G8" s="1">
        <v>44524</v>
      </c>
      <c r="H8" s="1">
        <v>3850</v>
      </c>
      <c r="I8" s="1">
        <v>475</v>
      </c>
      <c r="J8" s="1">
        <v>1335</v>
      </c>
      <c r="K8" s="1">
        <v>7198</v>
      </c>
      <c r="L8" s="1">
        <v>730248</v>
      </c>
      <c r="M8" s="1">
        <v>457872</v>
      </c>
      <c r="N8" s="1">
        <v>22013</v>
      </c>
      <c r="O8" s="1">
        <v>30884</v>
      </c>
      <c r="P8" s="1">
        <v>0</v>
      </c>
      <c r="Q8" s="1">
        <v>2016</v>
      </c>
      <c r="R8" t="str">
        <f t="shared" si="0"/>
        <v>2016Mujeres18 a 60</v>
      </c>
    </row>
    <row r="9" spans="1:18">
      <c r="A9" t="s">
        <v>263</v>
      </c>
      <c r="B9" t="s">
        <v>280</v>
      </c>
      <c r="C9" s="1">
        <v>18788460</v>
      </c>
      <c r="D9" s="1">
        <v>236792</v>
      </c>
      <c r="E9" s="1">
        <v>15748</v>
      </c>
      <c r="F9" s="1">
        <v>11609</v>
      </c>
      <c r="G9" s="1">
        <v>2177</v>
      </c>
      <c r="H9" s="1">
        <v>512</v>
      </c>
      <c r="I9" s="1">
        <v>377</v>
      </c>
      <c r="J9" s="1">
        <v>0</v>
      </c>
      <c r="K9" s="1">
        <v>188</v>
      </c>
      <c r="L9" s="1">
        <v>155470</v>
      </c>
      <c r="M9" s="1">
        <v>42888</v>
      </c>
      <c r="N9" s="1">
        <v>1662</v>
      </c>
      <c r="O9" s="1">
        <v>10804</v>
      </c>
      <c r="P9" s="1">
        <v>0</v>
      </c>
      <c r="Q9" s="1">
        <v>2016</v>
      </c>
      <c r="R9" t="str">
        <f t="shared" si="0"/>
        <v>2016Mujeres61 a más</v>
      </c>
    </row>
    <row r="10" spans="1:18">
      <c r="A10" t="s">
        <v>264</v>
      </c>
      <c r="B10" t="s">
        <v>281</v>
      </c>
      <c r="C10" s="1">
        <v>20051204</v>
      </c>
      <c r="D10" s="1">
        <v>851837</v>
      </c>
      <c r="E10" s="1">
        <v>80480</v>
      </c>
      <c r="F10" s="1">
        <v>26594</v>
      </c>
      <c r="G10" s="1">
        <v>10638</v>
      </c>
      <c r="H10" s="1">
        <v>3800</v>
      </c>
      <c r="I10" s="1">
        <v>0</v>
      </c>
      <c r="J10" s="1">
        <v>0</v>
      </c>
      <c r="K10" s="1">
        <v>15215</v>
      </c>
      <c r="L10" s="1">
        <v>385207</v>
      </c>
      <c r="M10" s="1">
        <v>320289</v>
      </c>
      <c r="N10" s="1">
        <v>1338</v>
      </c>
      <c r="O10" s="1">
        <v>10029</v>
      </c>
      <c r="P10" s="1">
        <v>0</v>
      </c>
      <c r="Q10" s="1">
        <v>2018</v>
      </c>
      <c r="R10" t="str">
        <f t="shared" si="0"/>
        <v>2018Hombres0 a 11</v>
      </c>
    </row>
    <row r="11" spans="1:18">
      <c r="A11" t="s">
        <v>264</v>
      </c>
      <c r="B11" t="s">
        <v>282</v>
      </c>
      <c r="C11" s="1">
        <v>20051204</v>
      </c>
      <c r="D11" s="1">
        <v>256725</v>
      </c>
      <c r="E11" s="1">
        <v>23623</v>
      </c>
      <c r="F11" s="1">
        <v>11630</v>
      </c>
      <c r="G11" s="1">
        <v>5099</v>
      </c>
      <c r="H11" s="1">
        <v>1740</v>
      </c>
      <c r="I11" s="1">
        <v>0</v>
      </c>
      <c r="J11" s="1">
        <v>0</v>
      </c>
      <c r="K11" s="1">
        <v>646</v>
      </c>
      <c r="L11" s="1">
        <v>93468</v>
      </c>
      <c r="M11" s="1">
        <v>114792</v>
      </c>
      <c r="N11" s="1">
        <v>1372</v>
      </c>
      <c r="O11" s="1">
        <v>4719</v>
      </c>
      <c r="P11" s="1">
        <v>0</v>
      </c>
      <c r="Q11" s="1">
        <v>2018</v>
      </c>
      <c r="R11" t="str">
        <f t="shared" si="0"/>
        <v>2018Hombres12 a 17</v>
      </c>
    </row>
    <row r="12" spans="1:18">
      <c r="A12" t="s">
        <v>264</v>
      </c>
      <c r="B12" t="s">
        <v>283</v>
      </c>
      <c r="C12" s="1">
        <v>20051204</v>
      </c>
      <c r="D12" s="1">
        <v>1658220</v>
      </c>
      <c r="E12" s="1">
        <v>117926</v>
      </c>
      <c r="F12" s="1">
        <v>54989</v>
      </c>
      <c r="G12" s="1">
        <v>45910</v>
      </c>
      <c r="H12" s="1">
        <v>4068</v>
      </c>
      <c r="I12" s="1">
        <v>1502</v>
      </c>
      <c r="J12" s="1">
        <v>993</v>
      </c>
      <c r="K12" s="1">
        <v>13968</v>
      </c>
      <c r="L12" s="1">
        <v>784547</v>
      </c>
      <c r="M12" s="1">
        <v>577695</v>
      </c>
      <c r="N12" s="1">
        <v>32186</v>
      </c>
      <c r="O12" s="1">
        <v>33057</v>
      </c>
      <c r="P12" s="1">
        <v>0</v>
      </c>
      <c r="Q12" s="1">
        <v>2018</v>
      </c>
      <c r="R12" t="str">
        <f t="shared" si="0"/>
        <v>2018Hombres18 a 60</v>
      </c>
    </row>
    <row r="13" spans="1:18">
      <c r="A13" t="s">
        <v>264</v>
      </c>
      <c r="B13" t="s">
        <v>284</v>
      </c>
      <c r="C13" s="1">
        <v>20051204</v>
      </c>
      <c r="D13" s="1">
        <v>181926</v>
      </c>
      <c r="E13" s="1">
        <v>22697</v>
      </c>
      <c r="F13" s="1">
        <v>11813</v>
      </c>
      <c r="G13" s="1">
        <v>2357</v>
      </c>
      <c r="H13" s="1">
        <v>859</v>
      </c>
      <c r="I13" s="1">
        <v>122</v>
      </c>
      <c r="J13" s="1">
        <v>0</v>
      </c>
      <c r="K13" s="1">
        <v>373</v>
      </c>
      <c r="L13" s="1">
        <v>103186</v>
      </c>
      <c r="M13" s="1">
        <v>36538</v>
      </c>
      <c r="N13" s="1">
        <v>3305</v>
      </c>
      <c r="O13" s="1">
        <v>1317</v>
      </c>
      <c r="P13" s="1">
        <v>0</v>
      </c>
      <c r="Q13" s="1">
        <v>2018</v>
      </c>
      <c r="R13" t="str">
        <f t="shared" si="0"/>
        <v>2018Hombres61 a más</v>
      </c>
    </row>
    <row r="14" spans="1:18">
      <c r="A14" t="s">
        <v>265</v>
      </c>
      <c r="B14" t="s">
        <v>285</v>
      </c>
      <c r="C14" s="1">
        <v>20051204</v>
      </c>
      <c r="D14" s="1">
        <v>778277</v>
      </c>
      <c r="E14" s="1">
        <v>71194</v>
      </c>
      <c r="F14" s="1">
        <v>20237</v>
      </c>
      <c r="G14" s="1">
        <v>7536</v>
      </c>
      <c r="H14" s="1">
        <v>4343</v>
      </c>
      <c r="I14" s="1">
        <v>46</v>
      </c>
      <c r="J14" s="1">
        <v>690</v>
      </c>
      <c r="K14" s="1">
        <v>2442</v>
      </c>
      <c r="L14" s="1">
        <v>358113</v>
      </c>
      <c r="M14" s="1">
        <v>306765</v>
      </c>
      <c r="N14" s="1">
        <v>4035</v>
      </c>
      <c r="O14" s="1">
        <v>5710</v>
      </c>
      <c r="P14" s="1">
        <v>0</v>
      </c>
      <c r="Q14" s="1">
        <v>2018</v>
      </c>
      <c r="R14" t="str">
        <f t="shared" si="0"/>
        <v>2018Mujeres0 a 11</v>
      </c>
    </row>
    <row r="15" spans="1:18">
      <c r="A15" t="s">
        <v>265</v>
      </c>
      <c r="B15" t="s">
        <v>286</v>
      </c>
      <c r="C15" s="1">
        <v>20051204</v>
      </c>
      <c r="D15" s="1">
        <v>269683</v>
      </c>
      <c r="E15" s="1">
        <v>20098</v>
      </c>
      <c r="F15" s="1">
        <v>9911</v>
      </c>
      <c r="G15" s="1">
        <v>5327</v>
      </c>
      <c r="H15" s="1">
        <v>258</v>
      </c>
      <c r="I15" s="1">
        <v>0</v>
      </c>
      <c r="J15" s="1">
        <v>0</v>
      </c>
      <c r="K15" s="1">
        <v>1967</v>
      </c>
      <c r="L15" s="1">
        <v>114951</v>
      </c>
      <c r="M15" s="1">
        <v>109318</v>
      </c>
      <c r="N15" s="1">
        <v>3350</v>
      </c>
      <c r="O15" s="1">
        <v>5968</v>
      </c>
      <c r="P15" s="1">
        <v>0</v>
      </c>
      <c r="Q15" s="1">
        <v>2018</v>
      </c>
      <c r="R15" t="str">
        <f t="shared" si="0"/>
        <v>2018Mujeres12 a 17</v>
      </c>
    </row>
    <row r="16" spans="1:18">
      <c r="A16" t="s">
        <v>265</v>
      </c>
      <c r="B16" t="s">
        <v>287</v>
      </c>
      <c r="C16" s="1">
        <v>20051204</v>
      </c>
      <c r="D16" s="1">
        <v>1635618</v>
      </c>
      <c r="E16" s="1">
        <v>113123</v>
      </c>
      <c r="F16" s="1">
        <v>79045</v>
      </c>
      <c r="G16" s="1">
        <v>56479</v>
      </c>
      <c r="H16" s="1">
        <v>5092</v>
      </c>
      <c r="I16" s="1">
        <v>5989</v>
      </c>
      <c r="J16" s="1">
        <v>2801</v>
      </c>
      <c r="K16" s="1">
        <v>10374</v>
      </c>
      <c r="L16" s="1">
        <v>802902</v>
      </c>
      <c r="M16" s="1">
        <v>511422</v>
      </c>
      <c r="N16" s="1">
        <v>20092</v>
      </c>
      <c r="O16" s="1">
        <v>34700</v>
      </c>
      <c r="P16" s="1">
        <v>0</v>
      </c>
      <c r="Q16" s="1">
        <v>2018</v>
      </c>
      <c r="R16" t="str">
        <f t="shared" si="0"/>
        <v>2018Mujeres18 a 60</v>
      </c>
    </row>
    <row r="17" spans="1:18">
      <c r="A17" t="s">
        <v>265</v>
      </c>
      <c r="B17" t="s">
        <v>288</v>
      </c>
      <c r="C17" s="1">
        <v>20051204</v>
      </c>
      <c r="D17" s="1">
        <v>261830</v>
      </c>
      <c r="E17" s="1">
        <v>25050</v>
      </c>
      <c r="F17" s="1">
        <v>11692</v>
      </c>
      <c r="G17" s="1">
        <v>4604</v>
      </c>
      <c r="H17" s="1">
        <v>146</v>
      </c>
      <c r="I17" s="1">
        <v>122</v>
      </c>
      <c r="J17" s="1">
        <v>0</v>
      </c>
      <c r="K17" s="1">
        <v>3788</v>
      </c>
      <c r="L17" s="1">
        <v>154308</v>
      </c>
      <c r="M17" s="1">
        <v>54169</v>
      </c>
      <c r="N17" s="1">
        <v>1011</v>
      </c>
      <c r="O17" s="1">
        <v>8037</v>
      </c>
      <c r="P17" s="1">
        <v>0</v>
      </c>
      <c r="Q17" s="1">
        <v>2018</v>
      </c>
      <c r="R17" t="str">
        <f t="shared" si="0"/>
        <v>2018Mujeres61 a más</v>
      </c>
    </row>
    <row r="18" spans="1:18">
      <c r="A18" t="s">
        <v>266</v>
      </c>
      <c r="B18" t="s">
        <v>289</v>
      </c>
      <c r="C18" s="1">
        <v>35683192</v>
      </c>
      <c r="D18" s="1">
        <v>1202213</v>
      </c>
      <c r="E18" s="1">
        <v>133336</v>
      </c>
      <c r="F18" s="1">
        <v>28663</v>
      </c>
      <c r="G18" s="1">
        <v>11766</v>
      </c>
      <c r="H18" s="1">
        <v>3467</v>
      </c>
      <c r="I18" s="1">
        <v>0</v>
      </c>
      <c r="J18" s="1">
        <v>2350</v>
      </c>
      <c r="K18" s="1">
        <v>1882</v>
      </c>
      <c r="L18" s="1">
        <v>587098</v>
      </c>
      <c r="M18" s="1">
        <v>418647</v>
      </c>
      <c r="N18" s="1">
        <v>7567</v>
      </c>
      <c r="O18" s="1">
        <v>11812</v>
      </c>
      <c r="P18" s="1">
        <v>1926</v>
      </c>
      <c r="Q18" s="1">
        <v>2020</v>
      </c>
      <c r="R18" t="str">
        <f t="shared" si="0"/>
        <v>2020Hombres0 a 11</v>
      </c>
    </row>
    <row r="19" spans="1:18">
      <c r="A19" t="s">
        <v>266</v>
      </c>
      <c r="B19" t="s">
        <v>290</v>
      </c>
      <c r="C19" s="1">
        <v>35683192</v>
      </c>
      <c r="D19" s="1">
        <v>425927</v>
      </c>
      <c r="E19" s="1">
        <v>50686</v>
      </c>
      <c r="F19" s="1">
        <v>13681</v>
      </c>
      <c r="G19" s="1">
        <v>3827</v>
      </c>
      <c r="H19" s="1">
        <v>898</v>
      </c>
      <c r="I19" s="1">
        <v>215</v>
      </c>
      <c r="J19" s="1">
        <v>0</v>
      </c>
      <c r="K19" s="1">
        <v>1013</v>
      </c>
      <c r="L19" s="1">
        <v>181621</v>
      </c>
      <c r="M19" s="1">
        <v>158092</v>
      </c>
      <c r="N19" s="1">
        <v>11896</v>
      </c>
      <c r="O19" s="1">
        <v>7233</v>
      </c>
      <c r="P19" s="1">
        <v>0</v>
      </c>
      <c r="Q19" s="1">
        <v>2020</v>
      </c>
      <c r="R19" t="str">
        <f t="shared" si="0"/>
        <v>2020Hombres12 a 17</v>
      </c>
    </row>
    <row r="20" spans="1:18">
      <c r="A20" t="s">
        <v>266</v>
      </c>
      <c r="B20" t="s">
        <v>291</v>
      </c>
      <c r="C20" s="1">
        <v>35683192</v>
      </c>
      <c r="D20" s="1">
        <v>2842524</v>
      </c>
      <c r="E20" s="1">
        <v>204958</v>
      </c>
      <c r="F20" s="1">
        <v>92693</v>
      </c>
      <c r="G20" s="1">
        <v>78725</v>
      </c>
      <c r="H20" s="1">
        <v>5301</v>
      </c>
      <c r="I20" s="1">
        <v>2505</v>
      </c>
      <c r="J20" s="1">
        <v>2883</v>
      </c>
      <c r="K20" s="1">
        <v>7257</v>
      </c>
      <c r="L20" s="1">
        <v>1470992</v>
      </c>
      <c r="M20" s="1">
        <v>882926</v>
      </c>
      <c r="N20" s="1">
        <v>58862</v>
      </c>
      <c r="O20" s="1">
        <v>57972</v>
      </c>
      <c r="P20" s="1">
        <v>2291</v>
      </c>
      <c r="Q20" s="1">
        <v>2020</v>
      </c>
      <c r="R20" t="str">
        <f t="shared" si="0"/>
        <v>2020Hombres18 a 60</v>
      </c>
    </row>
    <row r="21" spans="1:18">
      <c r="A21" t="s">
        <v>266</v>
      </c>
      <c r="B21" t="s">
        <v>292</v>
      </c>
      <c r="C21" s="1">
        <v>35683192</v>
      </c>
      <c r="D21" s="1">
        <v>445820</v>
      </c>
      <c r="E21" s="1">
        <v>37238</v>
      </c>
      <c r="F21" s="1">
        <v>20214</v>
      </c>
      <c r="G21" s="1">
        <v>9846</v>
      </c>
      <c r="H21" s="1">
        <v>1265</v>
      </c>
      <c r="I21" s="1">
        <v>0</v>
      </c>
      <c r="J21" s="1">
        <v>0</v>
      </c>
      <c r="K21" s="1">
        <v>1444</v>
      </c>
      <c r="L21" s="1">
        <v>268524</v>
      </c>
      <c r="M21" s="1">
        <v>97750</v>
      </c>
      <c r="N21" s="1">
        <v>7215</v>
      </c>
      <c r="O21" s="1">
        <v>5332</v>
      </c>
      <c r="P21" s="1">
        <v>0</v>
      </c>
      <c r="Q21" s="1">
        <v>2020</v>
      </c>
      <c r="R21" t="str">
        <f t="shared" si="0"/>
        <v>2020Hombres61 a más</v>
      </c>
    </row>
    <row r="22" spans="1:18">
      <c r="A22" t="s">
        <v>267</v>
      </c>
      <c r="B22" t="s">
        <v>293</v>
      </c>
      <c r="C22" s="1">
        <v>35683192</v>
      </c>
      <c r="D22" s="1">
        <v>1195324</v>
      </c>
      <c r="E22" s="1">
        <v>132067</v>
      </c>
      <c r="F22" s="1">
        <v>27044</v>
      </c>
      <c r="G22" s="1">
        <v>9276</v>
      </c>
      <c r="H22" s="1">
        <v>6713</v>
      </c>
      <c r="I22" s="1">
        <v>307</v>
      </c>
      <c r="J22" s="1">
        <v>682</v>
      </c>
      <c r="K22" s="1">
        <v>2155</v>
      </c>
      <c r="L22" s="1">
        <v>564078</v>
      </c>
      <c r="M22" s="1">
        <v>435406</v>
      </c>
      <c r="N22" s="1">
        <v>12413</v>
      </c>
      <c r="O22" s="1">
        <v>8915</v>
      </c>
      <c r="P22" s="1">
        <v>252</v>
      </c>
      <c r="Q22" s="1">
        <v>2020</v>
      </c>
      <c r="R22" t="str">
        <f t="shared" si="0"/>
        <v>2020Mujeres0 a 11</v>
      </c>
    </row>
    <row r="23" spans="1:18">
      <c r="A23" t="s">
        <v>267</v>
      </c>
      <c r="B23" t="s">
        <v>294</v>
      </c>
      <c r="C23" s="1">
        <v>35683192</v>
      </c>
      <c r="D23" s="1">
        <v>445365</v>
      </c>
      <c r="E23" s="1">
        <v>55554</v>
      </c>
      <c r="F23" s="1">
        <v>19820</v>
      </c>
      <c r="G23" s="1">
        <v>9751</v>
      </c>
      <c r="H23" s="1">
        <v>1370</v>
      </c>
      <c r="I23" s="1">
        <v>0</v>
      </c>
      <c r="J23" s="1">
        <v>0</v>
      </c>
      <c r="K23" s="1">
        <v>2167</v>
      </c>
      <c r="L23" s="1">
        <v>188468</v>
      </c>
      <c r="M23" s="1">
        <v>159436</v>
      </c>
      <c r="N23" s="1">
        <v>8186</v>
      </c>
      <c r="O23" s="1">
        <v>2703</v>
      </c>
      <c r="P23" s="1">
        <v>0</v>
      </c>
      <c r="Q23" s="1">
        <v>2020</v>
      </c>
      <c r="R23" t="str">
        <f t="shared" si="0"/>
        <v>2020Mujeres12 a 17</v>
      </c>
    </row>
    <row r="24" spans="1:18">
      <c r="A24" t="s">
        <v>267</v>
      </c>
      <c r="B24" t="s">
        <v>295</v>
      </c>
      <c r="C24" s="1">
        <v>35683192</v>
      </c>
      <c r="D24" s="1">
        <v>3158300</v>
      </c>
      <c r="E24" s="1">
        <v>256448</v>
      </c>
      <c r="F24" s="1">
        <v>124735</v>
      </c>
      <c r="G24" s="1">
        <v>78300</v>
      </c>
      <c r="H24" s="1">
        <v>8182</v>
      </c>
      <c r="I24" s="1">
        <v>4582</v>
      </c>
      <c r="J24" s="1">
        <v>1448</v>
      </c>
      <c r="K24" s="1">
        <v>5381</v>
      </c>
      <c r="L24" s="1">
        <v>1598725</v>
      </c>
      <c r="M24" s="1">
        <v>1010271</v>
      </c>
      <c r="N24" s="1">
        <v>48586</v>
      </c>
      <c r="O24" s="1">
        <v>46209</v>
      </c>
      <c r="P24" s="1">
        <v>2900</v>
      </c>
      <c r="Q24" s="1">
        <v>2020</v>
      </c>
      <c r="R24" t="str">
        <f t="shared" si="0"/>
        <v>2020Mujeres18 a 60</v>
      </c>
    </row>
    <row r="25" spans="1:18">
      <c r="A25" t="s">
        <v>267</v>
      </c>
      <c r="B25" t="s">
        <v>296</v>
      </c>
      <c r="C25" s="1">
        <v>35683192</v>
      </c>
      <c r="D25" s="1">
        <v>590687</v>
      </c>
      <c r="E25" s="1">
        <v>41026</v>
      </c>
      <c r="F25" s="1">
        <v>17821</v>
      </c>
      <c r="G25" s="1">
        <v>5334</v>
      </c>
      <c r="H25" s="1">
        <v>2373</v>
      </c>
      <c r="I25" s="1">
        <v>76</v>
      </c>
      <c r="J25" s="1">
        <v>0</v>
      </c>
      <c r="K25" s="1">
        <v>295</v>
      </c>
      <c r="L25" s="1">
        <v>379343</v>
      </c>
      <c r="M25" s="1">
        <v>124534</v>
      </c>
      <c r="N25" s="1">
        <v>12379</v>
      </c>
      <c r="O25" s="1">
        <v>10587</v>
      </c>
      <c r="P25" s="1">
        <v>0</v>
      </c>
      <c r="Q25" s="1">
        <v>2020</v>
      </c>
      <c r="R25" t="str">
        <f t="shared" si="0"/>
        <v>2020Mujeres61 a más</v>
      </c>
    </row>
    <row r="26" spans="1:18">
      <c r="A26" t="s">
        <v>268</v>
      </c>
      <c r="B26" t="s">
        <v>297</v>
      </c>
      <c r="C26" s="1">
        <v>50384744</v>
      </c>
      <c r="D26" s="1">
        <v>2599905</v>
      </c>
      <c r="E26" s="1">
        <v>377195</v>
      </c>
      <c r="F26" s="1">
        <v>75318</v>
      </c>
      <c r="G26" s="1">
        <v>10143</v>
      </c>
      <c r="H26" s="1">
        <v>11843</v>
      </c>
      <c r="I26" s="1">
        <v>351</v>
      </c>
      <c r="J26" s="1">
        <v>180</v>
      </c>
      <c r="K26" s="1">
        <v>5251</v>
      </c>
      <c r="L26" s="1">
        <v>1083925</v>
      </c>
      <c r="M26" s="1">
        <v>1014989</v>
      </c>
      <c r="N26" s="1">
        <v>12456</v>
      </c>
      <c r="O26" s="1">
        <v>22383</v>
      </c>
      <c r="P26" s="1">
        <v>593</v>
      </c>
      <c r="Q26" s="1">
        <v>2022</v>
      </c>
      <c r="R26" t="str">
        <f t="shared" si="0"/>
        <v>2022Hombres0 a 11</v>
      </c>
    </row>
    <row r="27" spans="1:18">
      <c r="A27" t="s">
        <v>268</v>
      </c>
      <c r="B27" t="s">
        <v>298</v>
      </c>
      <c r="C27" s="1">
        <v>50384744</v>
      </c>
      <c r="D27" s="1">
        <v>819753</v>
      </c>
      <c r="E27" s="1">
        <v>109253</v>
      </c>
      <c r="F27" s="1">
        <v>34309</v>
      </c>
      <c r="G27" s="1">
        <v>5519</v>
      </c>
      <c r="H27" s="1">
        <v>6004</v>
      </c>
      <c r="I27" s="1">
        <v>0</v>
      </c>
      <c r="J27" s="1">
        <v>0</v>
      </c>
      <c r="K27" s="1">
        <v>1504</v>
      </c>
      <c r="L27" s="1">
        <v>305501</v>
      </c>
      <c r="M27" s="1">
        <v>346004</v>
      </c>
      <c r="N27" s="1">
        <v>9960</v>
      </c>
      <c r="O27" s="1">
        <v>4616</v>
      </c>
      <c r="P27" s="1">
        <v>877</v>
      </c>
      <c r="Q27" s="1">
        <v>2022</v>
      </c>
      <c r="R27" t="str">
        <f t="shared" si="0"/>
        <v>2022Hombres12 a 17</v>
      </c>
    </row>
    <row r="28" spans="1:18">
      <c r="A28" t="s">
        <v>268</v>
      </c>
      <c r="B28" t="s">
        <v>299</v>
      </c>
      <c r="C28" s="1">
        <v>50384744</v>
      </c>
      <c r="D28" s="1">
        <v>3634134</v>
      </c>
      <c r="E28" s="1">
        <v>356097</v>
      </c>
      <c r="F28" s="1">
        <v>156577</v>
      </c>
      <c r="G28" s="1">
        <v>54800</v>
      </c>
      <c r="H28" s="1">
        <v>18502</v>
      </c>
      <c r="I28" s="1">
        <v>3290</v>
      </c>
      <c r="J28" s="1">
        <v>2624</v>
      </c>
      <c r="K28" s="1">
        <v>6468</v>
      </c>
      <c r="L28" s="1">
        <v>1632910</v>
      </c>
      <c r="M28" s="1">
        <v>1299884</v>
      </c>
      <c r="N28" s="1">
        <v>63059</v>
      </c>
      <c r="O28" s="1">
        <v>60268</v>
      </c>
      <c r="P28" s="1">
        <v>425</v>
      </c>
      <c r="Q28" s="1">
        <v>2022</v>
      </c>
      <c r="R28" t="str">
        <f t="shared" si="0"/>
        <v>2022Hombres18 a 60</v>
      </c>
    </row>
    <row r="29" spans="1:18">
      <c r="A29" t="s">
        <v>268</v>
      </c>
      <c r="B29" t="s">
        <v>300</v>
      </c>
      <c r="C29" s="1">
        <v>50384744</v>
      </c>
      <c r="D29" s="1">
        <v>795835</v>
      </c>
      <c r="E29" s="1">
        <v>106805</v>
      </c>
      <c r="F29" s="1">
        <v>44778</v>
      </c>
      <c r="G29" s="1">
        <v>5756</v>
      </c>
      <c r="H29" s="1">
        <v>4518</v>
      </c>
      <c r="I29" s="1">
        <v>468</v>
      </c>
      <c r="J29" s="1">
        <v>0</v>
      </c>
      <c r="K29" s="1">
        <v>2143</v>
      </c>
      <c r="L29" s="1">
        <v>436514</v>
      </c>
      <c r="M29" s="1">
        <v>178922</v>
      </c>
      <c r="N29" s="1">
        <v>7680</v>
      </c>
      <c r="O29" s="1">
        <v>16120</v>
      </c>
      <c r="P29" s="1">
        <v>283</v>
      </c>
      <c r="Q29" s="1">
        <v>2022</v>
      </c>
      <c r="R29" t="str">
        <f t="shared" si="0"/>
        <v>2022Hombres61 a más</v>
      </c>
    </row>
    <row r="30" spans="1:18">
      <c r="A30" t="s">
        <v>269</v>
      </c>
      <c r="B30" t="s">
        <v>301</v>
      </c>
      <c r="C30" s="1">
        <v>50384744</v>
      </c>
      <c r="D30" s="1">
        <v>2497899</v>
      </c>
      <c r="E30" s="1">
        <v>398037</v>
      </c>
      <c r="F30" s="1">
        <v>65435</v>
      </c>
      <c r="G30" s="1">
        <v>11253</v>
      </c>
      <c r="H30" s="1">
        <v>15124</v>
      </c>
      <c r="I30" s="1">
        <v>1568</v>
      </c>
      <c r="J30" s="1">
        <v>179</v>
      </c>
      <c r="K30" s="1">
        <v>4902</v>
      </c>
      <c r="L30" s="1">
        <v>1012155</v>
      </c>
      <c r="M30" s="1">
        <v>954273</v>
      </c>
      <c r="N30" s="1">
        <v>16379</v>
      </c>
      <c r="O30" s="1">
        <v>28185</v>
      </c>
      <c r="P30" s="1">
        <v>2568</v>
      </c>
      <c r="Q30" s="1">
        <v>2022</v>
      </c>
      <c r="R30" t="str">
        <f t="shared" si="0"/>
        <v>2022Mujeres0 a 11</v>
      </c>
    </row>
    <row r="31" spans="1:18">
      <c r="A31" t="s">
        <v>269</v>
      </c>
      <c r="B31" t="s">
        <v>302</v>
      </c>
      <c r="C31" s="1">
        <v>50384744</v>
      </c>
      <c r="D31" s="1">
        <v>817540</v>
      </c>
      <c r="E31" s="1">
        <v>131601</v>
      </c>
      <c r="F31" s="1">
        <v>37101</v>
      </c>
      <c r="G31" s="1">
        <v>5848</v>
      </c>
      <c r="H31" s="1">
        <v>3453</v>
      </c>
      <c r="I31" s="1">
        <v>98</v>
      </c>
      <c r="J31" s="1">
        <v>0</v>
      </c>
      <c r="K31" s="1">
        <v>2840</v>
      </c>
      <c r="L31" s="1">
        <v>296175</v>
      </c>
      <c r="M31" s="1">
        <v>322426</v>
      </c>
      <c r="N31" s="1">
        <v>8359</v>
      </c>
      <c r="O31" s="1">
        <v>18638</v>
      </c>
      <c r="P31" s="1">
        <v>364</v>
      </c>
      <c r="Q31" s="1">
        <v>2022</v>
      </c>
      <c r="R31" t="str">
        <f t="shared" si="0"/>
        <v>2022Mujeres12 a 17</v>
      </c>
    </row>
    <row r="32" spans="1:18">
      <c r="A32" t="s">
        <v>269</v>
      </c>
      <c r="B32" t="s">
        <v>303</v>
      </c>
      <c r="C32" s="1">
        <v>50384744</v>
      </c>
      <c r="D32" s="1">
        <v>4912762</v>
      </c>
      <c r="E32" s="1">
        <v>611070</v>
      </c>
      <c r="F32" s="1">
        <v>295071</v>
      </c>
      <c r="G32" s="1">
        <v>75902</v>
      </c>
      <c r="H32" s="1">
        <v>23781</v>
      </c>
      <c r="I32" s="1">
        <v>7425</v>
      </c>
      <c r="J32" s="1">
        <v>2646</v>
      </c>
      <c r="K32" s="1">
        <v>16590</v>
      </c>
      <c r="L32" s="1">
        <v>2179475</v>
      </c>
      <c r="M32" s="1">
        <v>1588774</v>
      </c>
      <c r="N32" s="1">
        <v>58329</v>
      </c>
      <c r="O32" s="1">
        <v>83922</v>
      </c>
      <c r="P32" s="1">
        <v>3975</v>
      </c>
      <c r="Q32" s="1">
        <v>2022</v>
      </c>
      <c r="R32" t="str">
        <f t="shared" si="0"/>
        <v>2022Mujeres18 a 60</v>
      </c>
    </row>
    <row r="33" spans="1:18">
      <c r="A33" t="s">
        <v>269</v>
      </c>
      <c r="B33" t="s">
        <v>304</v>
      </c>
      <c r="C33" s="1">
        <v>50384744</v>
      </c>
      <c r="D33" s="1">
        <v>1170067</v>
      </c>
      <c r="E33" s="1">
        <v>128353</v>
      </c>
      <c r="F33" s="1">
        <v>76956</v>
      </c>
      <c r="G33" s="1">
        <v>10461</v>
      </c>
      <c r="H33" s="1">
        <v>3576</v>
      </c>
      <c r="I33" s="1">
        <v>4413</v>
      </c>
      <c r="J33" s="1">
        <v>1418</v>
      </c>
      <c r="K33" s="1">
        <v>2793</v>
      </c>
      <c r="L33" s="1">
        <v>690552</v>
      </c>
      <c r="M33" s="1">
        <v>228524</v>
      </c>
      <c r="N33" s="1">
        <v>14148</v>
      </c>
      <c r="O33" s="1">
        <v>20055</v>
      </c>
      <c r="P33" s="1">
        <v>1009</v>
      </c>
      <c r="Q33" s="1">
        <v>2022</v>
      </c>
      <c r="R33" t="str">
        <f t="shared" si="0"/>
        <v>2022Mujeres61 a más</v>
      </c>
    </row>
    <row r="34" spans="1:18">
      <c r="A34" t="s">
        <v>270</v>
      </c>
      <c r="B34" t="s">
        <v>305</v>
      </c>
      <c r="C34" s="1">
        <v>44511584</v>
      </c>
      <c r="D34" s="1">
        <v>2150693</v>
      </c>
      <c r="E34" s="1">
        <v>387654</v>
      </c>
      <c r="F34" s="1">
        <v>114053</v>
      </c>
      <c r="G34" s="1">
        <v>41157</v>
      </c>
      <c r="H34" s="1">
        <v>44760</v>
      </c>
      <c r="I34" s="1">
        <v>1624</v>
      </c>
      <c r="J34" s="1">
        <v>537</v>
      </c>
      <c r="K34" s="1">
        <v>7332</v>
      </c>
      <c r="L34" s="1">
        <v>844587</v>
      </c>
      <c r="M34" s="1">
        <v>702759</v>
      </c>
      <c r="N34" s="1">
        <v>7563</v>
      </c>
      <c r="O34" s="1">
        <v>11475</v>
      </c>
      <c r="P34" s="1">
        <v>0</v>
      </c>
      <c r="Q34" s="1">
        <v>2024</v>
      </c>
      <c r="R34" t="str">
        <f t="shared" si="0"/>
        <v>2024Hombres0 a 11</v>
      </c>
    </row>
    <row r="35" spans="1:18">
      <c r="A35" t="s">
        <v>270</v>
      </c>
      <c r="B35" t="s">
        <v>306</v>
      </c>
      <c r="C35" s="1">
        <v>44511584</v>
      </c>
      <c r="D35" s="1">
        <v>834546</v>
      </c>
      <c r="E35" s="1">
        <v>127148</v>
      </c>
      <c r="F35" s="1">
        <v>39217</v>
      </c>
      <c r="G35" s="1">
        <v>22363</v>
      </c>
      <c r="H35" s="1">
        <v>11636</v>
      </c>
      <c r="I35" s="1">
        <v>2702</v>
      </c>
      <c r="J35" s="1">
        <v>0</v>
      </c>
      <c r="K35" s="1">
        <v>4568</v>
      </c>
      <c r="L35" s="1">
        <v>292920</v>
      </c>
      <c r="M35" s="1">
        <v>322548</v>
      </c>
      <c r="N35" s="1">
        <v>4630</v>
      </c>
      <c r="O35" s="1">
        <v>11165</v>
      </c>
      <c r="P35" s="1">
        <v>0</v>
      </c>
      <c r="Q35" s="1">
        <v>2024</v>
      </c>
      <c r="R35" t="str">
        <f t="shared" si="0"/>
        <v>2024Hombres12 a 17</v>
      </c>
    </row>
    <row r="36" spans="1:18">
      <c r="A36" t="s">
        <v>270</v>
      </c>
      <c r="B36" t="s">
        <v>307</v>
      </c>
      <c r="C36" s="1">
        <v>44511584</v>
      </c>
      <c r="D36" s="1">
        <v>3225153</v>
      </c>
      <c r="E36" s="1">
        <v>404407</v>
      </c>
      <c r="F36" s="1">
        <v>189696</v>
      </c>
      <c r="G36" s="1">
        <v>203779</v>
      </c>
      <c r="H36" s="1">
        <v>47212</v>
      </c>
      <c r="I36" s="1">
        <v>11933</v>
      </c>
      <c r="J36" s="1">
        <v>9717</v>
      </c>
      <c r="K36" s="1">
        <v>12318</v>
      </c>
      <c r="L36" s="1">
        <v>1340849</v>
      </c>
      <c r="M36" s="1">
        <v>942572</v>
      </c>
      <c r="N36" s="1">
        <v>47230</v>
      </c>
      <c r="O36" s="1">
        <v>54559</v>
      </c>
      <c r="P36" s="1">
        <v>0</v>
      </c>
      <c r="Q36" s="1">
        <v>2024</v>
      </c>
      <c r="R36" t="str">
        <f t="shared" si="0"/>
        <v>2024Hombres18 a 60</v>
      </c>
    </row>
    <row r="37" spans="1:18">
      <c r="A37" t="s">
        <v>270</v>
      </c>
      <c r="B37" t="s">
        <v>308</v>
      </c>
      <c r="C37" s="1">
        <v>44511584</v>
      </c>
      <c r="D37" s="1">
        <v>899959</v>
      </c>
      <c r="E37" s="1">
        <v>118501</v>
      </c>
      <c r="F37" s="1">
        <v>74961</v>
      </c>
      <c r="G37" s="1">
        <v>74914</v>
      </c>
      <c r="H37" s="1">
        <v>18599</v>
      </c>
      <c r="I37" s="1">
        <v>14722</v>
      </c>
      <c r="J37" s="1">
        <v>4464</v>
      </c>
      <c r="K37" s="1">
        <v>1636</v>
      </c>
      <c r="L37" s="1">
        <v>432849</v>
      </c>
      <c r="M37" s="1">
        <v>141892</v>
      </c>
      <c r="N37" s="1">
        <v>12952</v>
      </c>
      <c r="O37" s="1">
        <v>16706</v>
      </c>
      <c r="P37" s="1">
        <v>0</v>
      </c>
      <c r="Q37" s="1">
        <v>2024</v>
      </c>
      <c r="R37" t="str">
        <f t="shared" si="0"/>
        <v>2024Hombres61 a más</v>
      </c>
    </row>
    <row r="38" spans="1:18">
      <c r="A38" t="s">
        <v>271</v>
      </c>
      <c r="B38" t="s">
        <v>309</v>
      </c>
      <c r="C38" s="1">
        <v>44511584</v>
      </c>
      <c r="D38" s="1">
        <v>2108418</v>
      </c>
      <c r="E38" s="1">
        <v>341236</v>
      </c>
      <c r="F38" s="1">
        <v>82941</v>
      </c>
      <c r="G38" s="1">
        <v>33922</v>
      </c>
      <c r="H38" s="1">
        <v>31412</v>
      </c>
      <c r="I38" s="1">
        <v>5187</v>
      </c>
      <c r="J38" s="1">
        <v>1344</v>
      </c>
      <c r="K38" s="1">
        <v>2820</v>
      </c>
      <c r="L38" s="1">
        <v>872038</v>
      </c>
      <c r="M38" s="1">
        <v>736922</v>
      </c>
      <c r="N38" s="1">
        <v>5466</v>
      </c>
      <c r="O38" s="1">
        <v>12419</v>
      </c>
      <c r="P38" s="1">
        <v>0</v>
      </c>
      <c r="Q38" s="1">
        <v>2024</v>
      </c>
      <c r="R38" t="str">
        <f t="shared" si="0"/>
        <v>2024Mujeres0 a 11</v>
      </c>
    </row>
    <row r="39" spans="1:18">
      <c r="A39" t="s">
        <v>271</v>
      </c>
      <c r="B39" t="s">
        <v>310</v>
      </c>
      <c r="C39" s="1">
        <v>44511584</v>
      </c>
      <c r="D39" s="1">
        <v>856467</v>
      </c>
      <c r="E39" s="1">
        <v>140391</v>
      </c>
      <c r="F39" s="1">
        <v>49124</v>
      </c>
      <c r="G39" s="1">
        <v>24782</v>
      </c>
      <c r="H39" s="1">
        <v>13257</v>
      </c>
      <c r="I39" s="1">
        <v>901</v>
      </c>
      <c r="J39" s="1">
        <v>1610</v>
      </c>
      <c r="K39" s="1">
        <v>1933</v>
      </c>
      <c r="L39" s="1">
        <v>299103</v>
      </c>
      <c r="M39" s="1">
        <v>311144</v>
      </c>
      <c r="N39" s="1">
        <v>6905</v>
      </c>
      <c r="O39" s="1">
        <v>11344</v>
      </c>
      <c r="P39" s="1">
        <v>0</v>
      </c>
      <c r="Q39" s="1">
        <v>2024</v>
      </c>
      <c r="R39" t="str">
        <f t="shared" si="0"/>
        <v>2024Mujeres12 a 17</v>
      </c>
    </row>
    <row r="40" spans="1:18">
      <c r="A40" t="s">
        <v>271</v>
      </c>
      <c r="B40" t="s">
        <v>311</v>
      </c>
      <c r="C40" s="1">
        <v>44511584</v>
      </c>
      <c r="D40" s="1">
        <v>4826852</v>
      </c>
      <c r="E40" s="1">
        <v>727906</v>
      </c>
      <c r="F40" s="1">
        <v>363564</v>
      </c>
      <c r="G40" s="1">
        <v>291500</v>
      </c>
      <c r="H40" s="1">
        <v>95403</v>
      </c>
      <c r="I40" s="1">
        <v>33845</v>
      </c>
      <c r="J40" s="1">
        <v>12247</v>
      </c>
      <c r="K40" s="1">
        <v>24818</v>
      </c>
      <c r="L40" s="1">
        <v>1882900</v>
      </c>
      <c r="M40" s="1">
        <v>1360243</v>
      </c>
      <c r="N40" s="1">
        <v>46705</v>
      </c>
      <c r="O40" s="1">
        <v>52591</v>
      </c>
      <c r="P40" s="1">
        <v>0</v>
      </c>
      <c r="Q40" s="1">
        <v>2024</v>
      </c>
      <c r="R40" t="str">
        <f t="shared" si="0"/>
        <v>2024Mujeres18 a 60</v>
      </c>
    </row>
    <row r="41" spans="1:18">
      <c r="A41" t="s">
        <v>271</v>
      </c>
      <c r="B41" t="s">
        <v>312</v>
      </c>
      <c r="C41" s="1">
        <v>44511584</v>
      </c>
      <c r="D41" s="1">
        <v>1390576</v>
      </c>
      <c r="E41" s="1">
        <v>162050</v>
      </c>
      <c r="F41" s="1">
        <v>71707</v>
      </c>
      <c r="G41" s="1">
        <v>152770</v>
      </c>
      <c r="H41" s="1">
        <v>21660</v>
      </c>
      <c r="I41" s="1">
        <v>29422</v>
      </c>
      <c r="J41" s="1">
        <v>12876</v>
      </c>
      <c r="K41" s="1">
        <v>12649</v>
      </c>
      <c r="L41" s="1">
        <v>671524</v>
      </c>
      <c r="M41" s="1">
        <v>246071</v>
      </c>
      <c r="N41" s="1">
        <v>15325</v>
      </c>
      <c r="O41" s="1">
        <v>20098</v>
      </c>
      <c r="P41" s="1">
        <v>0</v>
      </c>
      <c r="Q41" s="1">
        <v>2024</v>
      </c>
      <c r="R41" t="str">
        <f t="shared" si="0"/>
        <v>2024Mujeres61 a más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baseColWidth="10" defaultColWidth="9.140625" defaultRowHeight="15"/>
  <sheetData>
    <row r="1" spans="1:1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</row>
    <row r="2" spans="1:15">
      <c r="A2" s="1">
        <v>102013056</v>
      </c>
      <c r="B2" s="1">
        <v>63263445</v>
      </c>
      <c r="C2" s="1">
        <v>12161273</v>
      </c>
      <c r="D2" s="1">
        <v>6407698</v>
      </c>
      <c r="E2" s="1">
        <v>15283023</v>
      </c>
      <c r="F2" s="1">
        <v>907231</v>
      </c>
      <c r="G2" s="1">
        <v>2528740</v>
      </c>
      <c r="H2" s="1">
        <v>703365</v>
      </c>
      <c r="I2" s="1">
        <v>708929</v>
      </c>
      <c r="J2" s="1">
        <v>16149370</v>
      </c>
      <c r="K2" s="1">
        <v>7750215</v>
      </c>
      <c r="L2" s="1">
        <v>469802</v>
      </c>
      <c r="M2" s="1">
        <v>972525</v>
      </c>
      <c r="N2" s="1">
        <v>0</v>
      </c>
      <c r="O2" s="1">
        <v>2016</v>
      </c>
    </row>
    <row r="3" spans="1:15">
      <c r="A3" s="1">
        <v>103784880</v>
      </c>
      <c r="B3" s="1">
        <v>66572396</v>
      </c>
      <c r="C3" s="1">
        <v>11139094</v>
      </c>
      <c r="D3" s="1">
        <v>6531928</v>
      </c>
      <c r="E3" s="1">
        <v>17262205</v>
      </c>
      <c r="F3" s="1">
        <v>805917</v>
      </c>
      <c r="G3" s="1">
        <v>2608919</v>
      </c>
      <c r="H3" s="1">
        <v>837526</v>
      </c>
      <c r="I3" s="1">
        <v>672537</v>
      </c>
      <c r="J3" s="1">
        <v>17058602</v>
      </c>
      <c r="K3" s="1">
        <v>9046823</v>
      </c>
      <c r="L3" s="1">
        <v>512796</v>
      </c>
      <c r="M3" s="1">
        <v>893624</v>
      </c>
      <c r="N3" s="1">
        <v>0</v>
      </c>
      <c r="O3" s="1">
        <v>2018</v>
      </c>
    </row>
    <row r="4" spans="1:15">
      <c r="A4" s="1">
        <v>91077664</v>
      </c>
      <c r="B4" s="1">
        <v>59579503</v>
      </c>
      <c r="C4" s="1">
        <v>5976095</v>
      </c>
      <c r="D4" s="1">
        <v>3649942</v>
      </c>
      <c r="E4" s="1">
        <v>15180393</v>
      </c>
      <c r="F4" s="1">
        <v>791446</v>
      </c>
      <c r="G4" s="1">
        <v>2346493</v>
      </c>
      <c r="H4" s="1">
        <v>763546</v>
      </c>
      <c r="I4" s="1">
        <v>544019</v>
      </c>
      <c r="J4" s="1">
        <v>19521406</v>
      </c>
      <c r="K4" s="1">
        <v>9945500</v>
      </c>
      <c r="L4" s="1">
        <v>437142</v>
      </c>
      <c r="M4" s="1">
        <v>770830</v>
      </c>
      <c r="N4" s="1">
        <v>397142</v>
      </c>
      <c r="O4" s="1">
        <v>2020</v>
      </c>
    </row>
    <row r="5" spans="1:15">
      <c r="A5" s="1">
        <v>78504960</v>
      </c>
      <c r="B5" s="1">
        <v>54915046</v>
      </c>
      <c r="C5" s="1">
        <v>3885605</v>
      </c>
      <c r="D5" s="1">
        <v>2333751</v>
      </c>
      <c r="E5" s="1">
        <v>16661739</v>
      </c>
      <c r="F5" s="1">
        <v>800670</v>
      </c>
      <c r="G5" s="1">
        <v>2481882</v>
      </c>
      <c r="H5" s="1">
        <v>867253</v>
      </c>
      <c r="I5" s="1">
        <v>650833</v>
      </c>
      <c r="J5" s="1">
        <v>16869860</v>
      </c>
      <c r="K5" s="1">
        <v>9526775</v>
      </c>
      <c r="L5" s="1">
        <v>250550</v>
      </c>
      <c r="M5" s="1">
        <v>943425</v>
      </c>
      <c r="N5" s="1">
        <v>327896</v>
      </c>
      <c r="O5" s="1">
        <v>2022</v>
      </c>
    </row>
    <row r="6" spans="1:15">
      <c r="A6" s="1">
        <v>85717216</v>
      </c>
      <c r="B6" s="1">
        <v>60467294</v>
      </c>
      <c r="C6" s="1">
        <v>5178355</v>
      </c>
      <c r="D6" s="1">
        <v>2588697</v>
      </c>
      <c r="E6" s="1">
        <v>17555381</v>
      </c>
      <c r="F6" s="1">
        <v>1593501</v>
      </c>
      <c r="G6" s="1">
        <v>2537695</v>
      </c>
      <c r="H6" s="1">
        <v>849334</v>
      </c>
      <c r="I6" s="1">
        <v>668982</v>
      </c>
      <c r="J6" s="1">
        <v>18304504</v>
      </c>
      <c r="K6" s="1">
        <v>11176200</v>
      </c>
      <c r="L6" s="1">
        <v>219127</v>
      </c>
      <c r="M6" s="1">
        <v>703748</v>
      </c>
      <c r="N6" s="1">
        <v>0</v>
      </c>
      <c r="O6" s="1">
        <v>2024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baseColWidth="10" defaultColWidth="9.140625" defaultRowHeight="15"/>
  <sheetData>
    <row r="1" spans="1:1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</row>
    <row r="2" spans="1:15">
      <c r="A2" s="1">
        <v>102013056</v>
      </c>
      <c r="B2" s="1">
        <v>37449737</v>
      </c>
      <c r="C2" s="1">
        <v>7869807</v>
      </c>
      <c r="D2" s="1">
        <v>3077307</v>
      </c>
      <c r="E2" s="1">
        <v>7880085</v>
      </c>
      <c r="F2" s="1">
        <v>540745</v>
      </c>
      <c r="G2" s="1">
        <v>1351940</v>
      </c>
      <c r="H2" s="1">
        <v>384124</v>
      </c>
      <c r="I2" s="1">
        <v>383848</v>
      </c>
      <c r="J2" s="1">
        <v>9722158</v>
      </c>
      <c r="K2" s="1">
        <v>5767495</v>
      </c>
      <c r="L2" s="1">
        <v>288231</v>
      </c>
      <c r="M2" s="1">
        <v>646263</v>
      </c>
      <c r="N2" s="1">
        <v>0</v>
      </c>
      <c r="O2" s="1">
        <v>2016</v>
      </c>
    </row>
    <row r="3" spans="1:15">
      <c r="A3" s="1">
        <v>103784880</v>
      </c>
      <c r="B3" s="1">
        <v>38530496</v>
      </c>
      <c r="C3" s="1">
        <v>7013379</v>
      </c>
      <c r="D3" s="1">
        <v>2875588</v>
      </c>
      <c r="E3" s="1">
        <v>8959648</v>
      </c>
      <c r="F3" s="1">
        <v>456565</v>
      </c>
      <c r="G3" s="1">
        <v>1301713</v>
      </c>
      <c r="H3" s="1">
        <v>453455</v>
      </c>
      <c r="I3" s="1">
        <v>385167</v>
      </c>
      <c r="J3" s="1">
        <v>10108796</v>
      </c>
      <c r="K3" s="1">
        <v>6539974</v>
      </c>
      <c r="L3" s="1">
        <v>314373</v>
      </c>
      <c r="M3" s="1">
        <v>590225</v>
      </c>
      <c r="N3" s="1">
        <v>0</v>
      </c>
      <c r="O3" s="1">
        <v>2018</v>
      </c>
    </row>
    <row r="4" spans="1:15">
      <c r="A4" s="1">
        <v>91077664</v>
      </c>
      <c r="B4" s="1">
        <v>31238606</v>
      </c>
      <c r="C4" s="1">
        <v>3126689</v>
      </c>
      <c r="D4" s="1">
        <v>1151522</v>
      </c>
      <c r="E4" s="1">
        <v>6121815</v>
      </c>
      <c r="F4" s="1">
        <v>306223</v>
      </c>
      <c r="G4" s="1">
        <v>822448</v>
      </c>
      <c r="H4" s="1">
        <v>339444</v>
      </c>
      <c r="I4" s="1">
        <v>224026</v>
      </c>
      <c r="J4" s="1">
        <v>11842375</v>
      </c>
      <c r="K4" s="1">
        <v>6754002</v>
      </c>
      <c r="L4" s="1">
        <v>276865</v>
      </c>
      <c r="M4" s="1">
        <v>509696</v>
      </c>
      <c r="N4" s="1">
        <v>178900</v>
      </c>
      <c r="O4" s="1">
        <v>2020</v>
      </c>
    </row>
    <row r="5" spans="1:15">
      <c r="A5" s="1">
        <v>78504960</v>
      </c>
      <c r="B5" s="1">
        <v>31539238</v>
      </c>
      <c r="C5" s="1">
        <v>2498941</v>
      </c>
      <c r="D5" s="1">
        <v>1014083</v>
      </c>
      <c r="E5" s="1">
        <v>8528873</v>
      </c>
      <c r="F5" s="1">
        <v>451318</v>
      </c>
      <c r="G5" s="1">
        <v>1283761</v>
      </c>
      <c r="H5" s="1">
        <v>484964</v>
      </c>
      <c r="I5" s="1">
        <v>335604</v>
      </c>
      <c r="J5" s="1">
        <v>9754276</v>
      </c>
      <c r="K5" s="1">
        <v>6659893</v>
      </c>
      <c r="L5" s="1">
        <v>158235</v>
      </c>
      <c r="M5" s="1">
        <v>581455</v>
      </c>
      <c r="N5" s="1">
        <v>185850</v>
      </c>
      <c r="O5" s="1">
        <v>2022</v>
      </c>
    </row>
    <row r="6" spans="1:15">
      <c r="A6" s="1">
        <v>85717216</v>
      </c>
      <c r="B6" s="1">
        <v>34298698</v>
      </c>
      <c r="C6" s="1">
        <v>3211073</v>
      </c>
      <c r="D6" s="1">
        <v>1107207</v>
      </c>
      <c r="E6" s="1">
        <v>8670293</v>
      </c>
      <c r="F6" s="1">
        <v>976633</v>
      </c>
      <c r="G6" s="1">
        <v>1278606</v>
      </c>
      <c r="H6" s="1">
        <v>518786</v>
      </c>
      <c r="I6" s="1">
        <v>381512</v>
      </c>
      <c r="J6" s="1">
        <v>10429059</v>
      </c>
      <c r="K6" s="1">
        <v>7694406</v>
      </c>
      <c r="L6" s="1">
        <v>122961</v>
      </c>
      <c r="M6" s="1">
        <v>442754</v>
      </c>
      <c r="N6" s="1">
        <v>0</v>
      </c>
      <c r="O6" s="1">
        <v>2024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R1" sqref="R1:R1048576"/>
    </sheetView>
  </sheetViews>
  <sheetFormatPr baseColWidth="10" defaultColWidth="9.140625" defaultRowHeight="15"/>
  <sheetData>
    <row r="1" spans="1:18">
      <c r="A1" t="s">
        <v>358</v>
      </c>
      <c r="B1" t="s">
        <v>369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</row>
    <row r="2" spans="1:18">
      <c r="A2" t="s">
        <v>359</v>
      </c>
      <c r="B2" t="s">
        <v>370</v>
      </c>
      <c r="C2" s="1">
        <v>102013056</v>
      </c>
      <c r="D2" s="1">
        <v>7340745</v>
      </c>
      <c r="E2" s="1">
        <v>1850791</v>
      </c>
      <c r="F2" s="1">
        <v>606918</v>
      </c>
      <c r="G2" s="1">
        <v>1122153</v>
      </c>
      <c r="H2" s="1">
        <v>115701</v>
      </c>
      <c r="I2" s="1">
        <v>142736</v>
      </c>
      <c r="J2" s="1">
        <v>49542</v>
      </c>
      <c r="K2" s="1">
        <v>55756</v>
      </c>
      <c r="L2" s="1">
        <v>1956139</v>
      </c>
      <c r="M2" s="1">
        <v>1391302</v>
      </c>
      <c r="N2" s="1">
        <v>25937</v>
      </c>
      <c r="O2" s="1">
        <v>84848</v>
      </c>
      <c r="P2" s="1">
        <v>0</v>
      </c>
      <c r="Q2" s="1">
        <v>2016</v>
      </c>
      <c r="R2" t="str">
        <f>CONCATENATE(Q2,A2,B2)</f>
        <v>2016Hombres0 a 11</v>
      </c>
    </row>
    <row r="3" spans="1:18">
      <c r="A3" t="s">
        <v>359</v>
      </c>
      <c r="B3" t="s">
        <v>371</v>
      </c>
      <c r="C3" s="1">
        <v>102013056</v>
      </c>
      <c r="D3" s="1">
        <v>3269471</v>
      </c>
      <c r="E3" s="1">
        <v>812560</v>
      </c>
      <c r="F3" s="1">
        <v>317184</v>
      </c>
      <c r="G3" s="1">
        <v>548890</v>
      </c>
      <c r="H3" s="1">
        <v>55334</v>
      </c>
      <c r="I3" s="1">
        <v>88284</v>
      </c>
      <c r="J3" s="1">
        <v>48058</v>
      </c>
      <c r="K3" s="1">
        <v>39493</v>
      </c>
      <c r="L3" s="1">
        <v>728725</v>
      </c>
      <c r="M3" s="1">
        <v>539765</v>
      </c>
      <c r="N3" s="1">
        <v>45941</v>
      </c>
      <c r="O3" s="1">
        <v>67620</v>
      </c>
      <c r="P3" s="1">
        <v>0</v>
      </c>
      <c r="Q3" s="1">
        <v>2016</v>
      </c>
      <c r="R3" t="str">
        <f t="shared" ref="R3:R41" si="0">CONCATENATE(Q3,A3,B3)</f>
        <v>2016Hombres12 a 17</v>
      </c>
    </row>
    <row r="4" spans="1:18">
      <c r="A4" t="s">
        <v>359</v>
      </c>
      <c r="B4" t="s">
        <v>372</v>
      </c>
      <c r="C4" s="1">
        <v>102013056</v>
      </c>
      <c r="D4" s="1">
        <v>14489765</v>
      </c>
      <c r="E4" s="1">
        <v>2111291</v>
      </c>
      <c r="F4" s="1">
        <v>1391513</v>
      </c>
      <c r="G4" s="1">
        <v>4348516</v>
      </c>
      <c r="H4" s="1">
        <v>171675</v>
      </c>
      <c r="I4" s="1">
        <v>613557</v>
      </c>
      <c r="J4" s="1">
        <v>180201</v>
      </c>
      <c r="K4" s="1">
        <v>202458</v>
      </c>
      <c r="L4" s="1">
        <v>3778401</v>
      </c>
      <c r="M4" s="1">
        <v>1460970</v>
      </c>
      <c r="N4" s="1">
        <v>140955</v>
      </c>
      <c r="O4" s="1">
        <v>283498</v>
      </c>
      <c r="P4" s="1">
        <v>0</v>
      </c>
      <c r="Q4" s="1">
        <v>2016</v>
      </c>
      <c r="R4" t="str">
        <f t="shared" si="0"/>
        <v>2016Hombres18 a 60</v>
      </c>
    </row>
    <row r="5" spans="1:18">
      <c r="A5" t="s">
        <v>359</v>
      </c>
      <c r="B5" t="s">
        <v>373</v>
      </c>
      <c r="C5" s="1">
        <v>102013056</v>
      </c>
      <c r="D5" s="1">
        <v>3614874</v>
      </c>
      <c r="E5" s="1">
        <v>498266</v>
      </c>
      <c r="F5" s="1">
        <v>338626</v>
      </c>
      <c r="G5" s="1">
        <v>1278491</v>
      </c>
      <c r="H5" s="1">
        <v>48803</v>
      </c>
      <c r="I5" s="1">
        <v>238291</v>
      </c>
      <c r="J5" s="1">
        <v>40946</v>
      </c>
      <c r="K5" s="1">
        <v>61117</v>
      </c>
      <c r="L5" s="1">
        <v>946066</v>
      </c>
      <c r="M5" s="1">
        <v>164307</v>
      </c>
      <c r="N5" s="1">
        <v>20485</v>
      </c>
      <c r="O5" s="1">
        <v>44389</v>
      </c>
      <c r="P5" s="1">
        <v>0</v>
      </c>
      <c r="Q5" s="1">
        <v>2016</v>
      </c>
      <c r="R5" t="str">
        <f t="shared" si="0"/>
        <v>2016Hombres61 a más</v>
      </c>
    </row>
    <row r="6" spans="1:18">
      <c r="A6" t="s">
        <v>360</v>
      </c>
      <c r="B6" t="s">
        <v>374</v>
      </c>
      <c r="C6" s="1">
        <v>102013056</v>
      </c>
      <c r="D6" s="1">
        <v>6956267</v>
      </c>
      <c r="E6" s="1">
        <v>1793533</v>
      </c>
      <c r="F6" s="1">
        <v>542851</v>
      </c>
      <c r="G6" s="1">
        <v>1022796</v>
      </c>
      <c r="H6" s="1">
        <v>112717</v>
      </c>
      <c r="I6" s="1">
        <v>137137</v>
      </c>
      <c r="J6" s="1">
        <v>36536</v>
      </c>
      <c r="K6" s="1">
        <v>53117</v>
      </c>
      <c r="L6" s="1">
        <v>1852144</v>
      </c>
      <c r="M6" s="1">
        <v>1352945</v>
      </c>
      <c r="N6" s="1">
        <v>26230</v>
      </c>
      <c r="O6" s="1">
        <v>87762</v>
      </c>
      <c r="P6" s="1">
        <v>0</v>
      </c>
      <c r="Q6" s="1">
        <v>2016</v>
      </c>
      <c r="R6" t="str">
        <f t="shared" si="0"/>
        <v>2016Mujeres0 a 11</v>
      </c>
    </row>
    <row r="7" spans="1:18">
      <c r="A7" t="s">
        <v>360</v>
      </c>
      <c r="B7" t="s">
        <v>375</v>
      </c>
      <c r="C7" s="1">
        <v>102013056</v>
      </c>
      <c r="D7" s="1">
        <v>3173457</v>
      </c>
      <c r="E7" s="1">
        <v>816654</v>
      </c>
      <c r="F7" s="1">
        <v>304274</v>
      </c>
      <c r="G7" s="1">
        <v>518341</v>
      </c>
      <c r="H7" s="1">
        <v>62223</v>
      </c>
      <c r="I7" s="1">
        <v>77983</v>
      </c>
      <c r="J7" s="1">
        <v>39660</v>
      </c>
      <c r="K7" s="1">
        <v>29199</v>
      </c>
      <c r="L7" s="1">
        <v>720753</v>
      </c>
      <c r="M7" s="1">
        <v>566182</v>
      </c>
      <c r="N7" s="1">
        <v>18625</v>
      </c>
      <c r="O7" s="1">
        <v>54814</v>
      </c>
      <c r="P7" s="1">
        <v>0</v>
      </c>
      <c r="Q7" s="1">
        <v>2016</v>
      </c>
      <c r="R7" t="str">
        <f t="shared" si="0"/>
        <v>2016Mujeres12 a 17</v>
      </c>
    </row>
    <row r="8" spans="1:18">
      <c r="A8" t="s">
        <v>360</v>
      </c>
      <c r="B8" t="s">
        <v>376</v>
      </c>
      <c r="C8" s="1">
        <v>102013056</v>
      </c>
      <c r="D8" s="1">
        <v>19799082</v>
      </c>
      <c r="E8" s="1">
        <v>3633211</v>
      </c>
      <c r="F8" s="1">
        <v>2459407</v>
      </c>
      <c r="G8" s="1">
        <v>5003982</v>
      </c>
      <c r="H8" s="1">
        <v>290519</v>
      </c>
      <c r="I8" s="1">
        <v>893230</v>
      </c>
      <c r="J8" s="1">
        <v>247419</v>
      </c>
      <c r="K8" s="1">
        <v>209243</v>
      </c>
      <c r="L8" s="1">
        <v>4870633</v>
      </c>
      <c r="M8" s="1">
        <v>2012911</v>
      </c>
      <c r="N8" s="1">
        <v>160875</v>
      </c>
      <c r="O8" s="1">
        <v>283909</v>
      </c>
      <c r="P8" s="1">
        <v>0</v>
      </c>
      <c r="Q8" s="1">
        <v>2016</v>
      </c>
      <c r="R8" t="str">
        <f t="shared" si="0"/>
        <v>2016Mujeres18 a 60</v>
      </c>
    </row>
    <row r="9" spans="1:18">
      <c r="A9" t="s">
        <v>360</v>
      </c>
      <c r="B9" t="s">
        <v>377</v>
      </c>
      <c r="C9" s="1">
        <v>102013056</v>
      </c>
      <c r="D9" s="1">
        <v>4619784</v>
      </c>
      <c r="E9" s="1">
        <v>644967</v>
      </c>
      <c r="F9" s="1">
        <v>446925</v>
      </c>
      <c r="G9" s="1">
        <v>1439854</v>
      </c>
      <c r="H9" s="1">
        <v>50259</v>
      </c>
      <c r="I9" s="1">
        <v>337522</v>
      </c>
      <c r="J9" s="1">
        <v>61003</v>
      </c>
      <c r="K9" s="1">
        <v>58546</v>
      </c>
      <c r="L9" s="1">
        <v>1296509</v>
      </c>
      <c r="M9" s="1">
        <v>261833</v>
      </c>
      <c r="N9" s="1">
        <v>30754</v>
      </c>
      <c r="O9" s="1">
        <v>65685</v>
      </c>
      <c r="P9" s="1">
        <v>0</v>
      </c>
      <c r="Q9" s="1">
        <v>2016</v>
      </c>
      <c r="R9" t="str">
        <f t="shared" si="0"/>
        <v>2016Mujeres61 a más</v>
      </c>
    </row>
    <row r="10" spans="1:18">
      <c r="A10" t="s">
        <v>361</v>
      </c>
      <c r="B10" t="s">
        <v>378</v>
      </c>
      <c r="C10" s="1">
        <v>103784880</v>
      </c>
      <c r="D10" s="1">
        <v>7281480</v>
      </c>
      <c r="E10" s="1">
        <v>1639658</v>
      </c>
      <c r="F10" s="1">
        <v>564166</v>
      </c>
      <c r="G10" s="1">
        <v>1235303</v>
      </c>
      <c r="H10" s="1">
        <v>85268</v>
      </c>
      <c r="I10" s="1">
        <v>150926</v>
      </c>
      <c r="J10" s="1">
        <v>40082</v>
      </c>
      <c r="K10" s="1">
        <v>51162</v>
      </c>
      <c r="L10" s="1">
        <v>1938020</v>
      </c>
      <c r="M10" s="1">
        <v>1545541</v>
      </c>
      <c r="N10" s="1">
        <v>21902</v>
      </c>
      <c r="O10" s="1">
        <v>71647</v>
      </c>
      <c r="P10" s="1">
        <v>0</v>
      </c>
      <c r="Q10" s="1">
        <v>2018</v>
      </c>
      <c r="R10" t="str">
        <f t="shared" si="0"/>
        <v>2018Hombres0 a 11</v>
      </c>
    </row>
    <row r="11" spans="1:18">
      <c r="A11" t="s">
        <v>361</v>
      </c>
      <c r="B11" t="s">
        <v>379</v>
      </c>
      <c r="C11" s="1">
        <v>103784880</v>
      </c>
      <c r="D11" s="1">
        <v>3313499</v>
      </c>
      <c r="E11" s="1">
        <v>729080</v>
      </c>
      <c r="F11" s="1">
        <v>309549</v>
      </c>
      <c r="G11" s="1">
        <v>649321</v>
      </c>
      <c r="H11" s="1">
        <v>41973</v>
      </c>
      <c r="I11" s="1">
        <v>75513</v>
      </c>
      <c r="J11" s="1">
        <v>41498</v>
      </c>
      <c r="K11" s="1">
        <v>24962</v>
      </c>
      <c r="L11" s="1">
        <v>774457</v>
      </c>
      <c r="M11" s="1">
        <v>604388</v>
      </c>
      <c r="N11" s="1">
        <v>37806</v>
      </c>
      <c r="O11" s="1">
        <v>47880</v>
      </c>
      <c r="P11" s="1">
        <v>0</v>
      </c>
      <c r="Q11" s="1">
        <v>2018</v>
      </c>
      <c r="R11" t="str">
        <f t="shared" si="0"/>
        <v>2018Hombres12 a 17</v>
      </c>
    </row>
    <row r="12" spans="1:18">
      <c r="A12" t="s">
        <v>361</v>
      </c>
      <c r="B12" t="s">
        <v>380</v>
      </c>
      <c r="C12" s="1">
        <v>103784880</v>
      </c>
      <c r="D12" s="1">
        <v>15601449</v>
      </c>
      <c r="E12" s="1">
        <v>1964618</v>
      </c>
      <c r="F12" s="1">
        <v>1403497</v>
      </c>
      <c r="G12" s="1">
        <v>4865561</v>
      </c>
      <c r="H12" s="1">
        <v>154046</v>
      </c>
      <c r="I12" s="1">
        <v>608655</v>
      </c>
      <c r="J12" s="1">
        <v>203604</v>
      </c>
      <c r="K12" s="1">
        <v>164156</v>
      </c>
      <c r="L12" s="1">
        <v>4137409</v>
      </c>
      <c r="M12" s="1">
        <v>1854898</v>
      </c>
      <c r="N12" s="1">
        <v>168428</v>
      </c>
      <c r="O12" s="1">
        <v>268666</v>
      </c>
      <c r="P12" s="1">
        <v>0</v>
      </c>
      <c r="Q12" s="1">
        <v>2018</v>
      </c>
      <c r="R12" t="str">
        <f t="shared" si="0"/>
        <v>2018Hombres18 a 60</v>
      </c>
    </row>
    <row r="13" spans="1:18">
      <c r="A13" t="s">
        <v>361</v>
      </c>
      <c r="B13" t="s">
        <v>381</v>
      </c>
      <c r="C13" s="1">
        <v>103784880</v>
      </c>
      <c r="D13" s="1">
        <v>4172607</v>
      </c>
      <c r="E13" s="1">
        <v>525866</v>
      </c>
      <c r="F13" s="1">
        <v>413247</v>
      </c>
      <c r="G13" s="1">
        <v>1501638</v>
      </c>
      <c r="H13" s="1">
        <v>47910</v>
      </c>
      <c r="I13" s="1">
        <v>279859</v>
      </c>
      <c r="J13" s="1">
        <v>72405</v>
      </c>
      <c r="K13" s="1">
        <v>70532</v>
      </c>
      <c r="L13" s="1">
        <v>1017591</v>
      </c>
      <c r="M13" s="1">
        <v>233301</v>
      </c>
      <c r="N13" s="1">
        <v>29563</v>
      </c>
      <c r="O13" s="1">
        <v>45542</v>
      </c>
      <c r="P13" s="1">
        <v>0</v>
      </c>
      <c r="Q13" s="1">
        <v>2018</v>
      </c>
      <c r="R13" t="str">
        <f t="shared" si="0"/>
        <v>2018Hombres61 a más</v>
      </c>
    </row>
    <row r="14" spans="1:18">
      <c r="A14" t="s">
        <v>362</v>
      </c>
      <c r="B14" t="s">
        <v>382</v>
      </c>
      <c r="C14" s="1">
        <v>103784880</v>
      </c>
      <c r="D14" s="1">
        <v>6882555</v>
      </c>
      <c r="E14" s="1">
        <v>1533352</v>
      </c>
      <c r="F14" s="1">
        <v>467709</v>
      </c>
      <c r="G14" s="1">
        <v>1140035</v>
      </c>
      <c r="H14" s="1">
        <v>85978</v>
      </c>
      <c r="I14" s="1">
        <v>120984</v>
      </c>
      <c r="J14" s="1">
        <v>61748</v>
      </c>
      <c r="K14" s="1">
        <v>56864</v>
      </c>
      <c r="L14" s="1">
        <v>1910626</v>
      </c>
      <c r="M14" s="1">
        <v>1473236</v>
      </c>
      <c r="N14" s="1">
        <v>29815</v>
      </c>
      <c r="O14" s="1">
        <v>75744</v>
      </c>
      <c r="P14" s="1">
        <v>0</v>
      </c>
      <c r="Q14" s="1">
        <v>2018</v>
      </c>
      <c r="R14" t="str">
        <f t="shared" si="0"/>
        <v>2018Mujeres0 a 11</v>
      </c>
    </row>
    <row r="15" spans="1:18">
      <c r="A15" t="s">
        <v>362</v>
      </c>
      <c r="B15" t="s">
        <v>383</v>
      </c>
      <c r="C15" s="1">
        <v>103784880</v>
      </c>
      <c r="D15" s="1">
        <v>3228251</v>
      </c>
      <c r="E15" s="1">
        <v>719168</v>
      </c>
      <c r="F15" s="1">
        <v>296470</v>
      </c>
      <c r="G15" s="1">
        <v>583806</v>
      </c>
      <c r="H15" s="1">
        <v>62644</v>
      </c>
      <c r="I15" s="1">
        <v>79781</v>
      </c>
      <c r="J15" s="1">
        <v>30432</v>
      </c>
      <c r="K15" s="1">
        <v>23900</v>
      </c>
      <c r="L15" s="1">
        <v>750395</v>
      </c>
      <c r="M15" s="1">
        <v>643193</v>
      </c>
      <c r="N15" s="1">
        <v>21501</v>
      </c>
      <c r="O15" s="1">
        <v>44950</v>
      </c>
      <c r="P15" s="1">
        <v>0</v>
      </c>
      <c r="Q15" s="1">
        <v>2018</v>
      </c>
      <c r="R15" t="str">
        <f t="shared" si="0"/>
        <v>2018Mujeres12 a 17</v>
      </c>
    </row>
    <row r="16" spans="1:18">
      <c r="A16" t="s">
        <v>362</v>
      </c>
      <c r="B16" t="s">
        <v>384</v>
      </c>
      <c r="C16" s="1">
        <v>103784880</v>
      </c>
      <c r="D16" s="1">
        <v>20883485</v>
      </c>
      <c r="E16" s="1">
        <v>3330728</v>
      </c>
      <c r="F16" s="1">
        <v>2622423</v>
      </c>
      <c r="G16" s="1">
        <v>5576965</v>
      </c>
      <c r="H16" s="1">
        <v>260616</v>
      </c>
      <c r="I16" s="1">
        <v>900716</v>
      </c>
      <c r="J16" s="1">
        <v>317340</v>
      </c>
      <c r="K16" s="1">
        <v>207073</v>
      </c>
      <c r="L16" s="1">
        <v>5115655</v>
      </c>
      <c r="M16" s="1">
        <v>2373391</v>
      </c>
      <c r="N16" s="1">
        <v>158559</v>
      </c>
      <c r="O16" s="1">
        <v>276620</v>
      </c>
      <c r="P16" s="1">
        <v>0</v>
      </c>
      <c r="Q16" s="1">
        <v>2018</v>
      </c>
      <c r="R16" t="str">
        <f t="shared" si="0"/>
        <v>2018Mujeres18 a 60</v>
      </c>
    </row>
    <row r="17" spans="1:18">
      <c r="A17" t="s">
        <v>362</v>
      </c>
      <c r="B17" t="s">
        <v>385</v>
      </c>
      <c r="C17" s="1">
        <v>103784880</v>
      </c>
      <c r="D17" s="1">
        <v>5209070</v>
      </c>
      <c r="E17" s="1">
        <v>696624</v>
      </c>
      <c r="F17" s="1">
        <v>454867</v>
      </c>
      <c r="G17" s="1">
        <v>1709576</v>
      </c>
      <c r="H17" s="1">
        <v>67482</v>
      </c>
      <c r="I17" s="1">
        <v>392485</v>
      </c>
      <c r="J17" s="1">
        <v>70417</v>
      </c>
      <c r="K17" s="1">
        <v>73888</v>
      </c>
      <c r="L17" s="1">
        <v>1414449</v>
      </c>
      <c r="M17" s="1">
        <v>318875</v>
      </c>
      <c r="N17" s="1">
        <v>45222</v>
      </c>
      <c r="O17" s="1">
        <v>62575</v>
      </c>
      <c r="P17" s="1">
        <v>0</v>
      </c>
      <c r="Q17" s="1">
        <v>2018</v>
      </c>
      <c r="R17" t="str">
        <f t="shared" si="0"/>
        <v>2018Mujeres61 a más</v>
      </c>
    </row>
    <row r="18" spans="1:18">
      <c r="A18" t="s">
        <v>363</v>
      </c>
      <c r="B18" t="s">
        <v>386</v>
      </c>
      <c r="C18" s="1">
        <v>91077664</v>
      </c>
      <c r="D18" s="1">
        <v>5665969</v>
      </c>
      <c r="E18" s="1">
        <v>803773</v>
      </c>
      <c r="F18" s="1">
        <v>283987</v>
      </c>
      <c r="G18" s="1">
        <v>939543</v>
      </c>
      <c r="H18" s="1">
        <v>61537</v>
      </c>
      <c r="I18" s="1">
        <v>80597</v>
      </c>
      <c r="J18" s="1">
        <v>33968</v>
      </c>
      <c r="K18" s="1">
        <v>30093</v>
      </c>
      <c r="L18" s="1">
        <v>1982197</v>
      </c>
      <c r="M18" s="1">
        <v>1388803</v>
      </c>
      <c r="N18" s="1">
        <v>19032</v>
      </c>
      <c r="O18" s="1">
        <v>38324</v>
      </c>
      <c r="P18" s="1">
        <v>45176</v>
      </c>
      <c r="Q18" s="1">
        <v>2020</v>
      </c>
      <c r="R18" t="str">
        <f t="shared" si="0"/>
        <v>2020Hombres0 a 11</v>
      </c>
    </row>
    <row r="19" spans="1:18">
      <c r="A19" t="s">
        <v>363</v>
      </c>
      <c r="B19" t="s">
        <v>387</v>
      </c>
      <c r="C19" s="1">
        <v>91077664</v>
      </c>
      <c r="D19" s="1">
        <v>2802209</v>
      </c>
      <c r="E19" s="1">
        <v>392745</v>
      </c>
      <c r="F19" s="1">
        <v>159859</v>
      </c>
      <c r="G19" s="1">
        <v>545344</v>
      </c>
      <c r="H19" s="1">
        <v>39077</v>
      </c>
      <c r="I19" s="1">
        <v>75768</v>
      </c>
      <c r="J19" s="1">
        <v>29904</v>
      </c>
      <c r="K19" s="1">
        <v>24773</v>
      </c>
      <c r="L19" s="1">
        <v>816847</v>
      </c>
      <c r="M19" s="1">
        <v>657472</v>
      </c>
      <c r="N19" s="1">
        <v>21398</v>
      </c>
      <c r="O19" s="1">
        <v>32612</v>
      </c>
      <c r="P19" s="1">
        <v>27346</v>
      </c>
      <c r="Q19" s="1">
        <v>2020</v>
      </c>
      <c r="R19" t="str">
        <f t="shared" si="0"/>
        <v>2020Hombres12 a 17</v>
      </c>
    </row>
    <row r="20" spans="1:18">
      <c r="A20" t="s">
        <v>363</v>
      </c>
      <c r="B20" t="s">
        <v>388</v>
      </c>
      <c r="C20" s="1">
        <v>91077664</v>
      </c>
      <c r="D20" s="1">
        <v>14354581</v>
      </c>
      <c r="E20" s="1">
        <v>1074701</v>
      </c>
      <c r="F20" s="1">
        <v>837962</v>
      </c>
      <c r="G20" s="1">
        <v>4426038</v>
      </c>
      <c r="H20" s="1">
        <v>157030</v>
      </c>
      <c r="I20" s="1">
        <v>520156</v>
      </c>
      <c r="J20" s="1">
        <v>216199</v>
      </c>
      <c r="K20" s="1">
        <v>149258</v>
      </c>
      <c r="L20" s="1">
        <v>4584430</v>
      </c>
      <c r="M20" s="1">
        <v>2131590</v>
      </c>
      <c r="N20" s="1">
        <v>129658</v>
      </c>
      <c r="O20" s="1">
        <v>248186</v>
      </c>
      <c r="P20" s="1">
        <v>78876</v>
      </c>
      <c r="Q20" s="1">
        <v>2020</v>
      </c>
      <c r="R20" t="str">
        <f t="shared" si="0"/>
        <v>2020Hombres18 a 60</v>
      </c>
    </row>
    <row r="21" spans="1:18">
      <c r="A21" t="s">
        <v>363</v>
      </c>
      <c r="B21" t="s">
        <v>389</v>
      </c>
      <c r="C21" s="1">
        <v>91077664</v>
      </c>
      <c r="D21" s="1">
        <v>4165661</v>
      </c>
      <c r="E21" s="1">
        <v>274658</v>
      </c>
      <c r="F21" s="1">
        <v>237324</v>
      </c>
      <c r="G21" s="1">
        <v>1394126</v>
      </c>
      <c r="H21" s="1">
        <v>71309</v>
      </c>
      <c r="I21" s="1">
        <v>338267</v>
      </c>
      <c r="J21" s="1">
        <v>64182</v>
      </c>
      <c r="K21" s="1">
        <v>55494</v>
      </c>
      <c r="L21" s="1">
        <v>1379704</v>
      </c>
      <c r="M21" s="1">
        <v>310041</v>
      </c>
      <c r="N21" s="1">
        <v>21212</v>
      </c>
      <c r="O21" s="1">
        <v>59482</v>
      </c>
      <c r="P21" s="1">
        <v>29291</v>
      </c>
      <c r="Q21" s="1">
        <v>2020</v>
      </c>
      <c r="R21" t="str">
        <f t="shared" si="0"/>
        <v>2020Hombres61 a más</v>
      </c>
    </row>
    <row r="22" spans="1:18">
      <c r="A22" t="s">
        <v>364</v>
      </c>
      <c r="B22" t="s">
        <v>390</v>
      </c>
      <c r="C22" s="1">
        <v>91077664</v>
      </c>
      <c r="D22" s="1">
        <v>5376715</v>
      </c>
      <c r="E22" s="1">
        <v>787213</v>
      </c>
      <c r="F22" s="1">
        <v>228902</v>
      </c>
      <c r="G22" s="1">
        <v>866547</v>
      </c>
      <c r="H22" s="1">
        <v>58826</v>
      </c>
      <c r="I22" s="1">
        <v>83587</v>
      </c>
      <c r="J22" s="1">
        <v>41239</v>
      </c>
      <c r="K22" s="1">
        <v>35878</v>
      </c>
      <c r="L22" s="1">
        <v>1911708</v>
      </c>
      <c r="M22" s="1">
        <v>1311013</v>
      </c>
      <c r="N22" s="1">
        <v>16240</v>
      </c>
      <c r="O22" s="1">
        <v>41321</v>
      </c>
      <c r="P22" s="1">
        <v>39570</v>
      </c>
      <c r="Q22" s="1">
        <v>2020</v>
      </c>
      <c r="R22" t="str">
        <f t="shared" si="0"/>
        <v>2020Mujeres0 a 11</v>
      </c>
    </row>
    <row r="23" spans="1:18">
      <c r="A23" t="s">
        <v>364</v>
      </c>
      <c r="B23" t="s">
        <v>391</v>
      </c>
      <c r="C23" s="1">
        <v>91077664</v>
      </c>
      <c r="D23" s="1">
        <v>2726953</v>
      </c>
      <c r="E23" s="1">
        <v>387801</v>
      </c>
      <c r="F23" s="1">
        <v>159418</v>
      </c>
      <c r="G23" s="1">
        <v>484656</v>
      </c>
      <c r="H23" s="1">
        <v>37076</v>
      </c>
      <c r="I23" s="1">
        <v>67993</v>
      </c>
      <c r="J23" s="1">
        <v>37589</v>
      </c>
      <c r="K23" s="1">
        <v>20275</v>
      </c>
      <c r="L23" s="1">
        <v>815361</v>
      </c>
      <c r="M23" s="1">
        <v>663034</v>
      </c>
      <c r="N23" s="1">
        <v>22217</v>
      </c>
      <c r="O23" s="1">
        <v>28423</v>
      </c>
      <c r="P23" s="1">
        <v>21089</v>
      </c>
      <c r="Q23" s="1">
        <v>2020</v>
      </c>
      <c r="R23" t="str">
        <f t="shared" si="0"/>
        <v>2020Mujeres12 a 17</v>
      </c>
    </row>
    <row r="24" spans="1:18">
      <c r="A24" t="s">
        <v>364</v>
      </c>
      <c r="B24" t="s">
        <v>392</v>
      </c>
      <c r="C24" s="1">
        <v>91077664</v>
      </c>
      <c r="D24" s="1">
        <v>19110664</v>
      </c>
      <c r="E24" s="1">
        <v>1888082</v>
      </c>
      <c r="F24" s="1">
        <v>1465780</v>
      </c>
      <c r="G24" s="1">
        <v>4904317</v>
      </c>
      <c r="H24" s="1">
        <v>290476</v>
      </c>
      <c r="I24" s="1">
        <v>792420</v>
      </c>
      <c r="J24" s="1">
        <v>262179</v>
      </c>
      <c r="K24" s="1">
        <v>167711</v>
      </c>
      <c r="L24" s="1">
        <v>6088093</v>
      </c>
      <c r="M24" s="1">
        <v>2969683</v>
      </c>
      <c r="N24" s="1">
        <v>164739</v>
      </c>
      <c r="O24" s="1">
        <v>246978</v>
      </c>
      <c r="P24" s="1">
        <v>130047</v>
      </c>
      <c r="Q24" s="1">
        <v>2020</v>
      </c>
      <c r="R24" t="str">
        <f t="shared" si="0"/>
        <v>2020Mujeres18 a 60</v>
      </c>
    </row>
    <row r="25" spans="1:18">
      <c r="A25" t="s">
        <v>364</v>
      </c>
      <c r="B25" t="s">
        <v>393</v>
      </c>
      <c r="C25" s="1">
        <v>91077664</v>
      </c>
      <c r="D25" s="1">
        <v>5376751</v>
      </c>
      <c r="E25" s="1">
        <v>367122</v>
      </c>
      <c r="F25" s="1">
        <v>276710</v>
      </c>
      <c r="G25" s="1">
        <v>1619822</v>
      </c>
      <c r="H25" s="1">
        <v>76115</v>
      </c>
      <c r="I25" s="1">
        <v>387705</v>
      </c>
      <c r="J25" s="1">
        <v>78286</v>
      </c>
      <c r="K25" s="1">
        <v>60537</v>
      </c>
      <c r="L25" s="1">
        <v>1943066</v>
      </c>
      <c r="M25" s="1">
        <v>513864</v>
      </c>
      <c r="N25" s="1">
        <v>42646</v>
      </c>
      <c r="O25" s="1">
        <v>75504</v>
      </c>
      <c r="P25" s="1">
        <v>25747</v>
      </c>
      <c r="Q25" s="1">
        <v>2020</v>
      </c>
      <c r="R25" t="str">
        <f t="shared" si="0"/>
        <v>2020Mujeres61 a más</v>
      </c>
    </row>
    <row r="26" spans="1:18">
      <c r="A26" t="s">
        <v>365</v>
      </c>
      <c r="B26" t="s">
        <v>394</v>
      </c>
      <c r="C26" s="1">
        <v>78504960</v>
      </c>
      <c r="D26" s="1">
        <v>4832254</v>
      </c>
      <c r="E26" s="1">
        <v>517203</v>
      </c>
      <c r="F26" s="1">
        <v>170970</v>
      </c>
      <c r="G26" s="1">
        <v>924039</v>
      </c>
      <c r="H26" s="1">
        <v>59004</v>
      </c>
      <c r="I26" s="1">
        <v>105289</v>
      </c>
      <c r="J26" s="1">
        <v>37397</v>
      </c>
      <c r="K26" s="1">
        <v>40566</v>
      </c>
      <c r="L26" s="1">
        <v>1611083</v>
      </c>
      <c r="M26" s="1">
        <v>1304318</v>
      </c>
      <c r="N26" s="1">
        <v>9181</v>
      </c>
      <c r="O26" s="1">
        <v>50273</v>
      </c>
      <c r="P26" s="1">
        <v>39361</v>
      </c>
      <c r="Q26" s="1">
        <v>2022</v>
      </c>
      <c r="R26" t="str">
        <f t="shared" si="0"/>
        <v>2022Hombres0 a 11</v>
      </c>
    </row>
    <row r="27" spans="1:18">
      <c r="A27" t="s">
        <v>365</v>
      </c>
      <c r="B27" t="s">
        <v>395</v>
      </c>
      <c r="C27" s="1">
        <v>78504960</v>
      </c>
      <c r="D27" s="1">
        <v>2495247</v>
      </c>
      <c r="E27" s="1">
        <v>213270</v>
      </c>
      <c r="F27" s="1">
        <v>97193</v>
      </c>
      <c r="G27" s="1">
        <v>561174</v>
      </c>
      <c r="H27" s="1">
        <v>29245</v>
      </c>
      <c r="I27" s="1">
        <v>76414</v>
      </c>
      <c r="J27" s="1">
        <v>47076</v>
      </c>
      <c r="K27" s="1">
        <v>22359</v>
      </c>
      <c r="L27" s="1">
        <v>715541</v>
      </c>
      <c r="M27" s="1">
        <v>690376</v>
      </c>
      <c r="N27" s="1">
        <v>12830</v>
      </c>
      <c r="O27" s="1">
        <v>37279</v>
      </c>
      <c r="P27" s="1">
        <v>8262</v>
      </c>
      <c r="Q27" s="1">
        <v>2022</v>
      </c>
      <c r="R27" t="str">
        <f t="shared" si="0"/>
        <v>2022Hombres12 a 17</v>
      </c>
    </row>
    <row r="28" spans="1:18">
      <c r="A28" t="s">
        <v>365</v>
      </c>
      <c r="B28" t="s">
        <v>396</v>
      </c>
      <c r="C28" s="1">
        <v>78504960</v>
      </c>
      <c r="D28" s="1">
        <v>13563021</v>
      </c>
      <c r="E28" s="1">
        <v>701824</v>
      </c>
      <c r="F28" s="1">
        <v>500762</v>
      </c>
      <c r="G28" s="1">
        <v>4903082</v>
      </c>
      <c r="H28" s="1">
        <v>200046</v>
      </c>
      <c r="I28" s="1">
        <v>554360</v>
      </c>
      <c r="J28" s="1">
        <v>217202</v>
      </c>
      <c r="K28" s="1">
        <v>159630</v>
      </c>
      <c r="L28" s="1">
        <v>4047209</v>
      </c>
      <c r="M28" s="1">
        <v>2032740</v>
      </c>
      <c r="N28" s="1">
        <v>71673</v>
      </c>
      <c r="O28" s="1">
        <v>289497</v>
      </c>
      <c r="P28" s="1">
        <v>57589</v>
      </c>
      <c r="Q28" s="1">
        <v>2022</v>
      </c>
      <c r="R28" t="str">
        <f t="shared" si="0"/>
        <v>2022Hombres18 a 60</v>
      </c>
    </row>
    <row r="29" spans="1:18">
      <c r="A29" t="s">
        <v>365</v>
      </c>
      <c r="B29" t="s">
        <v>397</v>
      </c>
      <c r="C29" s="1">
        <v>78504960</v>
      </c>
      <c r="D29" s="1">
        <v>3949752</v>
      </c>
      <c r="E29" s="1">
        <v>208712</v>
      </c>
      <c r="F29" s="1">
        <v>168864</v>
      </c>
      <c r="G29" s="1">
        <v>1427494</v>
      </c>
      <c r="H29" s="1">
        <v>69218</v>
      </c>
      <c r="I29" s="1">
        <v>320252</v>
      </c>
      <c r="J29" s="1">
        <v>87274</v>
      </c>
      <c r="K29" s="1">
        <v>79944</v>
      </c>
      <c r="L29" s="1">
        <v>1240288</v>
      </c>
      <c r="M29" s="1">
        <v>289126</v>
      </c>
      <c r="N29" s="1">
        <v>18295</v>
      </c>
      <c r="O29" s="1">
        <v>79421</v>
      </c>
      <c r="P29" s="1">
        <v>28342</v>
      </c>
      <c r="Q29" s="1">
        <v>2022</v>
      </c>
      <c r="R29" t="str">
        <f t="shared" si="0"/>
        <v>2022Hombres61 a más</v>
      </c>
    </row>
    <row r="30" spans="1:18">
      <c r="A30" t="s">
        <v>366</v>
      </c>
      <c r="B30" t="s">
        <v>398</v>
      </c>
      <c r="C30" s="1">
        <v>78504960</v>
      </c>
      <c r="D30" s="1">
        <v>4638723</v>
      </c>
      <c r="E30" s="1">
        <v>478968</v>
      </c>
      <c r="F30" s="1">
        <v>131017</v>
      </c>
      <c r="G30" s="1">
        <v>927325</v>
      </c>
      <c r="H30" s="1">
        <v>59056</v>
      </c>
      <c r="I30" s="1">
        <v>96395</v>
      </c>
      <c r="J30" s="1">
        <v>38890</v>
      </c>
      <c r="K30" s="1">
        <v>34204</v>
      </c>
      <c r="L30" s="1">
        <v>1530998</v>
      </c>
      <c r="M30" s="1">
        <v>1271979</v>
      </c>
      <c r="N30" s="1">
        <v>10958</v>
      </c>
      <c r="O30" s="1">
        <v>59659</v>
      </c>
      <c r="P30" s="1">
        <v>30583</v>
      </c>
      <c r="Q30" s="1">
        <v>2022</v>
      </c>
      <c r="R30" t="str">
        <f t="shared" si="0"/>
        <v>2022Mujeres0 a 11</v>
      </c>
    </row>
    <row r="31" spans="1:18">
      <c r="A31" t="s">
        <v>366</v>
      </c>
      <c r="B31" t="s">
        <v>399</v>
      </c>
      <c r="C31" s="1">
        <v>78504960</v>
      </c>
      <c r="D31" s="1">
        <v>2436013</v>
      </c>
      <c r="E31" s="1">
        <v>250041</v>
      </c>
      <c r="F31" s="1">
        <v>105894</v>
      </c>
      <c r="G31" s="1">
        <v>514582</v>
      </c>
      <c r="H31" s="1">
        <v>29848</v>
      </c>
      <c r="I31" s="1">
        <v>52149</v>
      </c>
      <c r="J31" s="1">
        <v>34121</v>
      </c>
      <c r="K31" s="1">
        <v>25376</v>
      </c>
      <c r="L31" s="1">
        <v>699296</v>
      </c>
      <c r="M31" s="1">
        <v>685144</v>
      </c>
      <c r="N31" s="1">
        <v>10119</v>
      </c>
      <c r="O31" s="1">
        <v>35044</v>
      </c>
      <c r="P31" s="1">
        <v>14564</v>
      </c>
      <c r="Q31" s="1">
        <v>2022</v>
      </c>
      <c r="R31" t="str">
        <f t="shared" si="0"/>
        <v>2022Mujeres12 a 17</v>
      </c>
    </row>
    <row r="32" spans="1:18">
      <c r="A32" t="s">
        <v>366</v>
      </c>
      <c r="B32" t="s">
        <v>400</v>
      </c>
      <c r="C32" s="1">
        <v>78504960</v>
      </c>
      <c r="D32" s="1">
        <v>17681502</v>
      </c>
      <c r="E32" s="1">
        <v>1235134</v>
      </c>
      <c r="F32" s="1">
        <v>965476</v>
      </c>
      <c r="G32" s="1">
        <v>5612054</v>
      </c>
      <c r="H32" s="1">
        <v>268162</v>
      </c>
      <c r="I32" s="1">
        <v>867510</v>
      </c>
      <c r="J32" s="1">
        <v>302415</v>
      </c>
      <c r="K32" s="1">
        <v>189231</v>
      </c>
      <c r="L32" s="1">
        <v>5226159</v>
      </c>
      <c r="M32" s="1">
        <v>2753859</v>
      </c>
      <c r="N32" s="1">
        <v>88008</v>
      </c>
      <c r="O32" s="1">
        <v>303820</v>
      </c>
      <c r="P32" s="1">
        <v>113784</v>
      </c>
      <c r="Q32" s="1">
        <v>2022</v>
      </c>
      <c r="R32" t="str">
        <f t="shared" si="0"/>
        <v>2022Mujeres18 a 60</v>
      </c>
    </row>
    <row r="33" spans="1:18">
      <c r="A33" t="s">
        <v>366</v>
      </c>
      <c r="B33" t="s">
        <v>401</v>
      </c>
      <c r="C33" s="1">
        <v>78504960</v>
      </c>
      <c r="D33" s="1">
        <v>5318534</v>
      </c>
      <c r="E33" s="1">
        <v>280453</v>
      </c>
      <c r="F33" s="1">
        <v>193575</v>
      </c>
      <c r="G33" s="1">
        <v>1791989</v>
      </c>
      <c r="H33" s="1">
        <v>86091</v>
      </c>
      <c r="I33" s="1">
        <v>409513</v>
      </c>
      <c r="J33" s="1">
        <v>102878</v>
      </c>
      <c r="K33" s="1">
        <v>99523</v>
      </c>
      <c r="L33" s="1">
        <v>1799286</v>
      </c>
      <c r="M33" s="1">
        <v>499233</v>
      </c>
      <c r="N33" s="1">
        <v>29486</v>
      </c>
      <c r="O33" s="1">
        <v>88432</v>
      </c>
      <c r="P33" s="1">
        <v>35411</v>
      </c>
      <c r="Q33" s="1">
        <v>2022</v>
      </c>
      <c r="R33" t="str">
        <f t="shared" si="0"/>
        <v>2022Mujeres61 a más</v>
      </c>
    </row>
    <row r="34" spans="1:18">
      <c r="A34" t="s">
        <v>367</v>
      </c>
      <c r="B34" t="s">
        <v>402</v>
      </c>
      <c r="C34" s="1">
        <v>85717216</v>
      </c>
      <c r="D34" s="1">
        <v>5369541</v>
      </c>
      <c r="E34" s="1">
        <v>674519</v>
      </c>
      <c r="F34" s="1">
        <v>170757</v>
      </c>
      <c r="G34" s="1">
        <v>997943</v>
      </c>
      <c r="H34" s="1">
        <v>176190</v>
      </c>
      <c r="I34" s="1">
        <v>105561</v>
      </c>
      <c r="J34" s="1">
        <v>49496</v>
      </c>
      <c r="K34" s="1">
        <v>41328</v>
      </c>
      <c r="L34" s="1">
        <v>1758191</v>
      </c>
      <c r="M34" s="1">
        <v>1414107</v>
      </c>
      <c r="N34" s="1">
        <v>10634</v>
      </c>
      <c r="O34" s="1">
        <v>32839</v>
      </c>
      <c r="P34" s="1">
        <v>0</v>
      </c>
      <c r="Q34" s="1">
        <v>2024</v>
      </c>
      <c r="R34" t="str">
        <f t="shared" si="0"/>
        <v>2024Hombres0 a 11</v>
      </c>
    </row>
    <row r="35" spans="1:18">
      <c r="A35" t="s">
        <v>367</v>
      </c>
      <c r="B35" t="s">
        <v>403</v>
      </c>
      <c r="C35" s="1">
        <v>85717216</v>
      </c>
      <c r="D35" s="1">
        <v>2866026</v>
      </c>
      <c r="E35" s="1">
        <v>305070</v>
      </c>
      <c r="F35" s="1">
        <v>105206</v>
      </c>
      <c r="G35" s="1">
        <v>629698</v>
      </c>
      <c r="H35" s="1">
        <v>84692</v>
      </c>
      <c r="I35" s="1">
        <v>85268</v>
      </c>
      <c r="J35" s="1">
        <v>35986</v>
      </c>
      <c r="K35" s="1">
        <v>25991</v>
      </c>
      <c r="L35" s="1">
        <v>765686</v>
      </c>
      <c r="M35" s="1">
        <v>816190</v>
      </c>
      <c r="N35" s="1">
        <v>13659</v>
      </c>
      <c r="O35" s="1">
        <v>23095</v>
      </c>
      <c r="P35" s="1">
        <v>0</v>
      </c>
      <c r="Q35" s="1">
        <v>2024</v>
      </c>
      <c r="R35" t="str">
        <f t="shared" si="0"/>
        <v>2024Hombres12 a 17</v>
      </c>
    </row>
    <row r="36" spans="1:18">
      <c r="A36" t="s">
        <v>367</v>
      </c>
      <c r="B36" t="s">
        <v>404</v>
      </c>
      <c r="C36" s="1">
        <v>85717216</v>
      </c>
      <c r="D36" s="1">
        <v>15191716</v>
      </c>
      <c r="E36" s="1">
        <v>993355</v>
      </c>
      <c r="F36" s="1">
        <v>603165</v>
      </c>
      <c r="G36" s="1">
        <v>5051968</v>
      </c>
      <c r="H36" s="1">
        <v>313641</v>
      </c>
      <c r="I36" s="1">
        <v>550884</v>
      </c>
      <c r="J36" s="1">
        <v>201434</v>
      </c>
      <c r="K36" s="1">
        <v>175436</v>
      </c>
      <c r="L36" s="1">
        <v>4544305</v>
      </c>
      <c r="M36" s="1">
        <v>2673849</v>
      </c>
      <c r="N36" s="1">
        <v>65504</v>
      </c>
      <c r="O36" s="1">
        <v>246233</v>
      </c>
      <c r="P36" s="1">
        <v>0</v>
      </c>
      <c r="Q36" s="1">
        <v>2024</v>
      </c>
      <c r="R36" t="str">
        <f t="shared" si="0"/>
        <v>2024Hombres18 a 60</v>
      </c>
    </row>
    <row r="37" spans="1:18">
      <c r="A37" t="s">
        <v>367</v>
      </c>
      <c r="B37" t="s">
        <v>405</v>
      </c>
      <c r="C37" s="1">
        <v>85717216</v>
      </c>
      <c r="D37" s="1">
        <v>4383105</v>
      </c>
      <c r="E37" s="1">
        <v>271491</v>
      </c>
      <c r="F37" s="1">
        <v>188909</v>
      </c>
      <c r="G37" s="1">
        <v>1709442</v>
      </c>
      <c r="H37" s="1">
        <v>114701</v>
      </c>
      <c r="I37" s="1">
        <v>332528</v>
      </c>
      <c r="J37" s="1">
        <v>81297</v>
      </c>
      <c r="K37" s="1">
        <v>73723</v>
      </c>
      <c r="L37" s="1">
        <v>1300863</v>
      </c>
      <c r="M37" s="1">
        <v>335867</v>
      </c>
      <c r="N37" s="1">
        <v>15673</v>
      </c>
      <c r="O37" s="1">
        <v>48636</v>
      </c>
      <c r="P37" s="1">
        <v>0</v>
      </c>
      <c r="Q37" s="1">
        <v>2024</v>
      </c>
      <c r="R37" t="str">
        <f t="shared" si="0"/>
        <v>2024Hombres61 a más</v>
      </c>
    </row>
    <row r="38" spans="1:18">
      <c r="A38" t="s">
        <v>368</v>
      </c>
      <c r="B38" t="s">
        <v>406</v>
      </c>
      <c r="C38" s="1">
        <v>85717216</v>
      </c>
      <c r="D38" s="1">
        <v>5116298</v>
      </c>
      <c r="E38" s="1">
        <v>613939</v>
      </c>
      <c r="F38" s="1">
        <v>155378</v>
      </c>
      <c r="G38" s="1">
        <v>978190</v>
      </c>
      <c r="H38" s="1">
        <v>162909</v>
      </c>
      <c r="I38" s="1">
        <v>99980</v>
      </c>
      <c r="J38" s="1">
        <v>53374</v>
      </c>
      <c r="K38" s="1">
        <v>38277</v>
      </c>
      <c r="L38" s="1">
        <v>1729753</v>
      </c>
      <c r="M38" s="1">
        <v>1303668</v>
      </c>
      <c r="N38" s="1">
        <v>7676</v>
      </c>
      <c r="O38" s="1">
        <v>22707</v>
      </c>
      <c r="P38" s="1">
        <v>0</v>
      </c>
      <c r="Q38" s="1">
        <v>2024</v>
      </c>
      <c r="R38" t="str">
        <f t="shared" si="0"/>
        <v>2024Mujeres0 a 11</v>
      </c>
    </row>
    <row r="39" spans="1:18">
      <c r="A39" t="s">
        <v>368</v>
      </c>
      <c r="B39" t="s">
        <v>407</v>
      </c>
      <c r="C39" s="1">
        <v>85717216</v>
      </c>
      <c r="D39" s="1">
        <v>2731826</v>
      </c>
      <c r="E39" s="1">
        <v>300557</v>
      </c>
      <c r="F39" s="1">
        <v>109003</v>
      </c>
      <c r="G39" s="1">
        <v>566867</v>
      </c>
      <c r="H39" s="1">
        <v>72409</v>
      </c>
      <c r="I39" s="1">
        <v>71447</v>
      </c>
      <c r="J39" s="1">
        <v>36395</v>
      </c>
      <c r="K39" s="1">
        <v>28479</v>
      </c>
      <c r="L39" s="1">
        <v>776286</v>
      </c>
      <c r="M39" s="1">
        <v>758069</v>
      </c>
      <c r="N39" s="1">
        <v>11826</v>
      </c>
      <c r="O39" s="1">
        <v>25252</v>
      </c>
      <c r="P39" s="1">
        <v>0</v>
      </c>
      <c r="Q39" s="1">
        <v>2024</v>
      </c>
      <c r="R39" t="str">
        <f t="shared" si="0"/>
        <v>2024Mujeres12 a 17</v>
      </c>
    </row>
    <row r="40" spans="1:18">
      <c r="A40" t="s">
        <v>368</v>
      </c>
      <c r="B40" t="s">
        <v>408</v>
      </c>
      <c r="C40" s="1">
        <v>85717216</v>
      </c>
      <c r="D40" s="1">
        <v>19109417</v>
      </c>
      <c r="E40" s="1">
        <v>1627532</v>
      </c>
      <c r="F40" s="1">
        <v>1018163</v>
      </c>
      <c r="G40" s="1">
        <v>5634685</v>
      </c>
      <c r="H40" s="1">
        <v>526764</v>
      </c>
      <c r="I40" s="1">
        <v>836443</v>
      </c>
      <c r="J40" s="1">
        <v>281097</v>
      </c>
      <c r="K40" s="1">
        <v>187705</v>
      </c>
      <c r="L40" s="1">
        <v>5633035</v>
      </c>
      <c r="M40" s="1">
        <v>3370136</v>
      </c>
      <c r="N40" s="1">
        <v>81202</v>
      </c>
      <c r="O40" s="1">
        <v>228946</v>
      </c>
      <c r="P40" s="1">
        <v>0</v>
      </c>
      <c r="Q40" s="1">
        <v>2024</v>
      </c>
      <c r="R40" t="str">
        <f t="shared" si="0"/>
        <v>2024Mujeres18 a 60</v>
      </c>
    </row>
    <row r="41" spans="1:18">
      <c r="A41" t="s">
        <v>368</v>
      </c>
      <c r="B41" t="s">
        <v>409</v>
      </c>
      <c r="C41" s="1">
        <v>85717216</v>
      </c>
      <c r="D41" s="1">
        <v>5699365</v>
      </c>
      <c r="E41" s="1">
        <v>391892</v>
      </c>
      <c r="F41" s="1">
        <v>238116</v>
      </c>
      <c r="G41" s="1">
        <v>1986588</v>
      </c>
      <c r="H41" s="1">
        <v>142195</v>
      </c>
      <c r="I41" s="1">
        <v>455584</v>
      </c>
      <c r="J41" s="1">
        <v>110255</v>
      </c>
      <c r="K41" s="1">
        <v>98043</v>
      </c>
      <c r="L41" s="1">
        <v>1796385</v>
      </c>
      <c r="M41" s="1">
        <v>504314</v>
      </c>
      <c r="N41" s="1">
        <v>12953</v>
      </c>
      <c r="O41" s="1">
        <v>76040</v>
      </c>
      <c r="P41" s="1">
        <v>0</v>
      </c>
      <c r="Q41" s="1">
        <v>2024</v>
      </c>
      <c r="R41" t="str">
        <f t="shared" si="0"/>
        <v>2024Mujeres61 a más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R1" sqref="R1:R1048576"/>
    </sheetView>
  </sheetViews>
  <sheetFormatPr baseColWidth="10" defaultColWidth="9.140625" defaultRowHeight="15"/>
  <sheetData>
    <row r="1" spans="1:18">
      <c r="A1" t="s">
        <v>425</v>
      </c>
      <c r="B1" t="s">
        <v>436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</row>
    <row r="2" spans="1:18">
      <c r="A2" t="s">
        <v>426</v>
      </c>
      <c r="B2" t="s">
        <v>437</v>
      </c>
      <c r="C2" s="1">
        <v>102013056</v>
      </c>
      <c r="D2" s="1">
        <v>5548435</v>
      </c>
      <c r="E2" s="1">
        <v>1407137</v>
      </c>
      <c r="F2" s="1">
        <v>352674</v>
      </c>
      <c r="G2" s="1">
        <v>756412</v>
      </c>
      <c r="H2" s="1">
        <v>92280</v>
      </c>
      <c r="I2" s="1">
        <v>106516</v>
      </c>
      <c r="J2" s="1">
        <v>38452</v>
      </c>
      <c r="K2" s="1">
        <v>41808</v>
      </c>
      <c r="L2" s="1">
        <v>1551724</v>
      </c>
      <c r="M2" s="1">
        <v>1166339</v>
      </c>
      <c r="N2" s="1">
        <v>20611</v>
      </c>
      <c r="O2" s="1">
        <v>59820</v>
      </c>
      <c r="P2" s="1">
        <v>0</v>
      </c>
      <c r="Q2" s="1">
        <v>2016</v>
      </c>
      <c r="R2" t="str">
        <f>CONCATENATE(Q2,A2,B2)</f>
        <v>2016Hombres0 a 11</v>
      </c>
    </row>
    <row r="3" spans="1:18">
      <c r="A3" t="s">
        <v>426</v>
      </c>
      <c r="B3" t="s">
        <v>438</v>
      </c>
      <c r="C3" s="1">
        <v>102013056</v>
      </c>
      <c r="D3" s="1">
        <v>1919805</v>
      </c>
      <c r="E3" s="1">
        <v>486837</v>
      </c>
      <c r="F3" s="1">
        <v>148264</v>
      </c>
      <c r="G3" s="1">
        <v>271154</v>
      </c>
      <c r="H3" s="1">
        <v>33369</v>
      </c>
      <c r="I3" s="1">
        <v>56789</v>
      </c>
      <c r="J3" s="1">
        <v>27956</v>
      </c>
      <c r="K3" s="1">
        <v>18947</v>
      </c>
      <c r="L3" s="1">
        <v>431439</v>
      </c>
      <c r="M3" s="1">
        <v>373806</v>
      </c>
      <c r="N3" s="1">
        <v>32296</v>
      </c>
      <c r="O3" s="1">
        <v>50002</v>
      </c>
      <c r="P3" s="1">
        <v>0</v>
      </c>
      <c r="Q3" s="1">
        <v>2016</v>
      </c>
      <c r="R3" t="str">
        <f t="shared" ref="R3:R41" si="0">CONCATENATE(Q3,A3,B3)</f>
        <v>2016Hombres12 a 17</v>
      </c>
    </row>
    <row r="4" spans="1:18">
      <c r="A4" t="s">
        <v>426</v>
      </c>
      <c r="B4" t="s">
        <v>439</v>
      </c>
      <c r="C4" s="1">
        <v>102013056</v>
      </c>
      <c r="D4" s="1">
        <v>7051123</v>
      </c>
      <c r="E4" s="1">
        <v>1126943</v>
      </c>
      <c r="F4" s="1">
        <v>564677</v>
      </c>
      <c r="G4" s="1">
        <v>1890121</v>
      </c>
      <c r="H4" s="1">
        <v>87509</v>
      </c>
      <c r="I4" s="1">
        <v>259540</v>
      </c>
      <c r="J4" s="1">
        <v>80333</v>
      </c>
      <c r="K4" s="1">
        <v>88375</v>
      </c>
      <c r="L4" s="1">
        <v>1879939</v>
      </c>
      <c r="M4" s="1">
        <v>925936</v>
      </c>
      <c r="N4" s="1">
        <v>74595</v>
      </c>
      <c r="O4" s="1">
        <v>174708</v>
      </c>
      <c r="P4" s="1">
        <v>0</v>
      </c>
      <c r="Q4" s="1">
        <v>2016</v>
      </c>
      <c r="R4" t="str">
        <f t="shared" si="0"/>
        <v>2016Hombres18 a 60</v>
      </c>
    </row>
    <row r="5" spans="1:18">
      <c r="A5" t="s">
        <v>426</v>
      </c>
      <c r="B5" t="s">
        <v>440</v>
      </c>
      <c r="C5" s="1">
        <v>102013056</v>
      </c>
      <c r="D5" s="1">
        <v>1795620</v>
      </c>
      <c r="E5" s="1">
        <v>294265</v>
      </c>
      <c r="F5" s="1">
        <v>154726</v>
      </c>
      <c r="G5" s="1">
        <v>560964</v>
      </c>
      <c r="H5" s="1">
        <v>24351</v>
      </c>
      <c r="I5" s="1">
        <v>109084</v>
      </c>
      <c r="J5" s="1">
        <v>17763</v>
      </c>
      <c r="K5" s="1">
        <v>31965</v>
      </c>
      <c r="L5" s="1">
        <v>495340</v>
      </c>
      <c r="M5" s="1">
        <v>114576</v>
      </c>
      <c r="N5" s="1">
        <v>10792</v>
      </c>
      <c r="O5" s="1">
        <v>21298</v>
      </c>
      <c r="P5" s="1">
        <v>0</v>
      </c>
      <c r="Q5" s="1">
        <v>2016</v>
      </c>
      <c r="R5" t="str">
        <f t="shared" si="0"/>
        <v>2016Hombres61 a más</v>
      </c>
    </row>
    <row r="6" spans="1:18">
      <c r="A6" t="s">
        <v>427</v>
      </c>
      <c r="B6" t="s">
        <v>441</v>
      </c>
      <c r="C6" s="1">
        <v>102013056</v>
      </c>
      <c r="D6" s="1">
        <v>5283582</v>
      </c>
      <c r="E6" s="1">
        <v>1356055</v>
      </c>
      <c r="F6" s="1">
        <v>356048</v>
      </c>
      <c r="G6" s="1">
        <v>713704</v>
      </c>
      <c r="H6" s="1">
        <v>77526</v>
      </c>
      <c r="I6" s="1">
        <v>106407</v>
      </c>
      <c r="J6" s="1">
        <v>29226</v>
      </c>
      <c r="K6" s="1">
        <v>35448</v>
      </c>
      <c r="L6" s="1">
        <v>1433915</v>
      </c>
      <c r="M6" s="1">
        <v>1133844</v>
      </c>
      <c r="N6" s="1">
        <v>17619</v>
      </c>
      <c r="O6" s="1">
        <v>72371</v>
      </c>
      <c r="P6" s="1">
        <v>0</v>
      </c>
      <c r="Q6" s="1">
        <v>2016</v>
      </c>
      <c r="R6" t="str">
        <f t="shared" si="0"/>
        <v>2016Mujeres0 a 11</v>
      </c>
    </row>
    <row r="7" spans="1:18">
      <c r="A7" t="s">
        <v>427</v>
      </c>
      <c r="B7" t="s">
        <v>442</v>
      </c>
      <c r="C7" s="1">
        <v>102013056</v>
      </c>
      <c r="D7" s="1">
        <v>2002744</v>
      </c>
      <c r="E7" s="1">
        <v>507037</v>
      </c>
      <c r="F7" s="1">
        <v>167047</v>
      </c>
      <c r="G7" s="1">
        <v>302125</v>
      </c>
      <c r="H7" s="1">
        <v>39045</v>
      </c>
      <c r="I7" s="1">
        <v>44729</v>
      </c>
      <c r="J7" s="1">
        <v>23972</v>
      </c>
      <c r="K7" s="1">
        <v>18257</v>
      </c>
      <c r="L7" s="1">
        <v>461572</v>
      </c>
      <c r="M7" s="1">
        <v>410009</v>
      </c>
      <c r="N7" s="1">
        <v>9859</v>
      </c>
      <c r="O7" s="1">
        <v>41989</v>
      </c>
      <c r="P7" s="1">
        <v>0</v>
      </c>
      <c r="Q7" s="1">
        <v>2016</v>
      </c>
      <c r="R7" t="str">
        <f t="shared" si="0"/>
        <v>2016Mujeres12 a 17</v>
      </c>
    </row>
    <row r="8" spans="1:18">
      <c r="A8" t="s">
        <v>427</v>
      </c>
      <c r="B8" t="s">
        <v>443</v>
      </c>
      <c r="C8" s="1">
        <v>102013056</v>
      </c>
      <c r="D8" s="1">
        <v>11176450</v>
      </c>
      <c r="E8" s="1">
        <v>2257283</v>
      </c>
      <c r="F8" s="1">
        <v>1101400</v>
      </c>
      <c r="G8" s="1">
        <v>2642191</v>
      </c>
      <c r="H8" s="1">
        <v>152258</v>
      </c>
      <c r="I8" s="1">
        <v>469497</v>
      </c>
      <c r="J8" s="1">
        <v>129730</v>
      </c>
      <c r="K8" s="1">
        <v>121626</v>
      </c>
      <c r="L8" s="1">
        <v>2718195</v>
      </c>
      <c r="M8" s="1">
        <v>1449137</v>
      </c>
      <c r="N8" s="1">
        <v>103471</v>
      </c>
      <c r="O8" s="1">
        <v>184953</v>
      </c>
      <c r="P8" s="1">
        <v>0</v>
      </c>
      <c r="Q8" s="1">
        <v>2016</v>
      </c>
      <c r="R8" t="str">
        <f t="shared" si="0"/>
        <v>2016Mujeres18 a 60</v>
      </c>
    </row>
    <row r="9" spans="1:18">
      <c r="A9" t="s">
        <v>427</v>
      </c>
      <c r="B9" t="s">
        <v>444</v>
      </c>
      <c r="C9" s="1">
        <v>102013056</v>
      </c>
      <c r="D9" s="1">
        <v>2671978</v>
      </c>
      <c r="E9" s="1">
        <v>434250</v>
      </c>
      <c r="F9" s="1">
        <v>232471</v>
      </c>
      <c r="G9" s="1">
        <v>743414</v>
      </c>
      <c r="H9" s="1">
        <v>34407</v>
      </c>
      <c r="I9" s="1">
        <v>199378</v>
      </c>
      <c r="J9" s="1">
        <v>36692</v>
      </c>
      <c r="K9" s="1">
        <v>27422</v>
      </c>
      <c r="L9" s="1">
        <v>750034</v>
      </c>
      <c r="M9" s="1">
        <v>193848</v>
      </c>
      <c r="N9" s="1">
        <v>18988</v>
      </c>
      <c r="O9" s="1">
        <v>41122</v>
      </c>
      <c r="P9" s="1">
        <v>0</v>
      </c>
      <c r="Q9" s="1">
        <v>2016</v>
      </c>
      <c r="R9" t="str">
        <f t="shared" si="0"/>
        <v>2016Mujeres61 a más</v>
      </c>
    </row>
    <row r="10" spans="1:18">
      <c r="A10" t="s">
        <v>428</v>
      </c>
      <c r="B10" t="s">
        <v>445</v>
      </c>
      <c r="C10" s="1">
        <v>103784880</v>
      </c>
      <c r="D10" s="1">
        <v>5382974</v>
      </c>
      <c r="E10" s="1">
        <v>1198042</v>
      </c>
      <c r="F10" s="1">
        <v>346790</v>
      </c>
      <c r="G10" s="1">
        <v>849064</v>
      </c>
      <c r="H10" s="1">
        <v>59265</v>
      </c>
      <c r="I10" s="1">
        <v>109389</v>
      </c>
      <c r="J10" s="1">
        <v>26030</v>
      </c>
      <c r="K10" s="1">
        <v>38565</v>
      </c>
      <c r="L10" s="1">
        <v>1482220</v>
      </c>
      <c r="M10" s="1">
        <v>1249872</v>
      </c>
      <c r="N10" s="1">
        <v>17117</v>
      </c>
      <c r="O10" s="1">
        <v>51397</v>
      </c>
      <c r="P10" s="1">
        <v>0</v>
      </c>
      <c r="Q10" s="1">
        <v>2018</v>
      </c>
      <c r="R10" t="str">
        <f t="shared" si="0"/>
        <v>2018Hombres0 a 11</v>
      </c>
    </row>
    <row r="11" spans="1:18">
      <c r="A11" t="s">
        <v>428</v>
      </c>
      <c r="B11" t="s">
        <v>446</v>
      </c>
      <c r="C11" s="1">
        <v>103784880</v>
      </c>
      <c r="D11" s="1">
        <v>1868108</v>
      </c>
      <c r="E11" s="1">
        <v>435707</v>
      </c>
      <c r="F11" s="1">
        <v>132635</v>
      </c>
      <c r="G11" s="1">
        <v>333242</v>
      </c>
      <c r="H11" s="1">
        <v>23074</v>
      </c>
      <c r="I11" s="1">
        <v>37866</v>
      </c>
      <c r="J11" s="1">
        <v>21483</v>
      </c>
      <c r="K11" s="1">
        <v>15315</v>
      </c>
      <c r="L11" s="1">
        <v>422051</v>
      </c>
      <c r="M11" s="1">
        <v>402314</v>
      </c>
      <c r="N11" s="1">
        <v>25815</v>
      </c>
      <c r="O11" s="1">
        <v>30199</v>
      </c>
      <c r="P11" s="1">
        <v>0</v>
      </c>
      <c r="Q11" s="1">
        <v>2018</v>
      </c>
      <c r="R11" t="str">
        <f t="shared" si="0"/>
        <v>2018Hombres12 a 17</v>
      </c>
    </row>
    <row r="12" spans="1:18">
      <c r="A12" t="s">
        <v>428</v>
      </c>
      <c r="B12" t="s">
        <v>447</v>
      </c>
      <c r="C12" s="1">
        <v>103784880</v>
      </c>
      <c r="D12" s="1">
        <v>7331529</v>
      </c>
      <c r="E12" s="1">
        <v>996395</v>
      </c>
      <c r="F12" s="1">
        <v>475849</v>
      </c>
      <c r="G12" s="1">
        <v>2072368</v>
      </c>
      <c r="H12" s="1">
        <v>61552</v>
      </c>
      <c r="I12" s="1">
        <v>233935</v>
      </c>
      <c r="J12" s="1">
        <v>84921</v>
      </c>
      <c r="K12" s="1">
        <v>75120</v>
      </c>
      <c r="L12" s="1">
        <v>1990086</v>
      </c>
      <c r="M12" s="1">
        <v>1180884</v>
      </c>
      <c r="N12" s="1">
        <v>84474</v>
      </c>
      <c r="O12" s="1">
        <v>168250</v>
      </c>
      <c r="P12" s="1">
        <v>0</v>
      </c>
      <c r="Q12" s="1">
        <v>2018</v>
      </c>
      <c r="R12" t="str">
        <f t="shared" si="0"/>
        <v>2018Hombres18 a 60</v>
      </c>
    </row>
    <row r="13" spans="1:18">
      <c r="A13" t="s">
        <v>428</v>
      </c>
      <c r="B13" t="s">
        <v>448</v>
      </c>
      <c r="C13" s="1">
        <v>103784880</v>
      </c>
      <c r="D13" s="1">
        <v>2057167</v>
      </c>
      <c r="E13" s="1">
        <v>295708</v>
      </c>
      <c r="F13" s="1">
        <v>147075</v>
      </c>
      <c r="G13" s="1">
        <v>672464</v>
      </c>
      <c r="H13" s="1">
        <v>25303</v>
      </c>
      <c r="I13" s="1">
        <v>139013</v>
      </c>
      <c r="J13" s="1">
        <v>41123</v>
      </c>
      <c r="K13" s="1">
        <v>34515</v>
      </c>
      <c r="L13" s="1">
        <v>522480</v>
      </c>
      <c r="M13" s="1">
        <v>168231</v>
      </c>
      <c r="N13" s="1">
        <v>17557</v>
      </c>
      <c r="O13" s="1">
        <v>26159</v>
      </c>
      <c r="P13" s="1">
        <v>0</v>
      </c>
      <c r="Q13" s="1">
        <v>2018</v>
      </c>
      <c r="R13" t="str">
        <f t="shared" si="0"/>
        <v>2018Hombres61 a más</v>
      </c>
    </row>
    <row r="14" spans="1:18">
      <c r="A14" t="s">
        <v>429</v>
      </c>
      <c r="B14" t="s">
        <v>449</v>
      </c>
      <c r="C14" s="1">
        <v>103784880</v>
      </c>
      <c r="D14" s="1">
        <v>5263778</v>
      </c>
      <c r="E14" s="1">
        <v>1184003</v>
      </c>
      <c r="F14" s="1">
        <v>291226</v>
      </c>
      <c r="G14" s="1">
        <v>804486</v>
      </c>
      <c r="H14" s="1">
        <v>62172</v>
      </c>
      <c r="I14" s="1">
        <v>88003</v>
      </c>
      <c r="J14" s="1">
        <v>44692</v>
      </c>
      <c r="K14" s="1">
        <v>43549</v>
      </c>
      <c r="L14" s="1">
        <v>1498737</v>
      </c>
      <c r="M14" s="1">
        <v>1215030</v>
      </c>
      <c r="N14" s="1">
        <v>25531</v>
      </c>
      <c r="O14" s="1">
        <v>63306</v>
      </c>
      <c r="P14" s="1">
        <v>0</v>
      </c>
      <c r="Q14" s="1">
        <v>2018</v>
      </c>
      <c r="R14" t="str">
        <f t="shared" si="0"/>
        <v>2018Mujeres0 a 11</v>
      </c>
    </row>
    <row r="15" spans="1:18">
      <c r="A15" t="s">
        <v>429</v>
      </c>
      <c r="B15" t="s">
        <v>450</v>
      </c>
      <c r="C15" s="1">
        <v>103784880</v>
      </c>
      <c r="D15" s="1">
        <v>2030137</v>
      </c>
      <c r="E15" s="1">
        <v>454647</v>
      </c>
      <c r="F15" s="1">
        <v>156091</v>
      </c>
      <c r="G15" s="1">
        <v>324207</v>
      </c>
      <c r="H15" s="1">
        <v>38410</v>
      </c>
      <c r="I15" s="1">
        <v>41151</v>
      </c>
      <c r="J15" s="1">
        <v>25858</v>
      </c>
      <c r="K15" s="1">
        <v>12187</v>
      </c>
      <c r="L15" s="1">
        <v>476230</v>
      </c>
      <c r="M15" s="1">
        <v>471434</v>
      </c>
      <c r="N15" s="1">
        <v>14591</v>
      </c>
      <c r="O15" s="1">
        <v>32348</v>
      </c>
      <c r="P15" s="1">
        <v>0</v>
      </c>
      <c r="Q15" s="1">
        <v>2018</v>
      </c>
      <c r="R15" t="str">
        <f t="shared" si="0"/>
        <v>2018Mujeres12 a 17</v>
      </c>
    </row>
    <row r="16" spans="1:18">
      <c r="A16" t="s">
        <v>429</v>
      </c>
      <c r="B16" t="s">
        <v>451</v>
      </c>
      <c r="C16" s="1">
        <v>103784880</v>
      </c>
      <c r="D16" s="1">
        <v>11504784</v>
      </c>
      <c r="E16" s="1">
        <v>1989293</v>
      </c>
      <c r="F16" s="1">
        <v>1111634</v>
      </c>
      <c r="G16" s="1">
        <v>2923760</v>
      </c>
      <c r="H16" s="1">
        <v>148598</v>
      </c>
      <c r="I16" s="1">
        <v>425711</v>
      </c>
      <c r="J16" s="1">
        <v>168854</v>
      </c>
      <c r="K16" s="1">
        <v>116431</v>
      </c>
      <c r="L16" s="1">
        <v>2866184</v>
      </c>
      <c r="M16" s="1">
        <v>1622942</v>
      </c>
      <c r="N16" s="1">
        <v>105888</v>
      </c>
      <c r="O16" s="1">
        <v>180736</v>
      </c>
      <c r="P16" s="1">
        <v>0</v>
      </c>
      <c r="Q16" s="1">
        <v>2018</v>
      </c>
      <c r="R16" t="str">
        <f t="shared" si="0"/>
        <v>2018Mujeres18 a 60</v>
      </c>
    </row>
    <row r="17" spans="1:18">
      <c r="A17" t="s">
        <v>429</v>
      </c>
      <c r="B17" t="s">
        <v>452</v>
      </c>
      <c r="C17" s="1">
        <v>103784880</v>
      </c>
      <c r="D17" s="1">
        <v>3092019</v>
      </c>
      <c r="E17" s="1">
        <v>459584</v>
      </c>
      <c r="F17" s="1">
        <v>214288</v>
      </c>
      <c r="G17" s="1">
        <v>980057</v>
      </c>
      <c r="H17" s="1">
        <v>38191</v>
      </c>
      <c r="I17" s="1">
        <v>226645</v>
      </c>
      <c r="J17" s="1">
        <v>40494</v>
      </c>
      <c r="K17" s="1">
        <v>49485</v>
      </c>
      <c r="L17" s="1">
        <v>850808</v>
      </c>
      <c r="M17" s="1">
        <v>229267</v>
      </c>
      <c r="N17" s="1">
        <v>23400</v>
      </c>
      <c r="O17" s="1">
        <v>37830</v>
      </c>
      <c r="P17" s="1">
        <v>0</v>
      </c>
      <c r="Q17" s="1">
        <v>2018</v>
      </c>
      <c r="R17" t="str">
        <f t="shared" si="0"/>
        <v>2018Mujeres61 a más</v>
      </c>
    </row>
    <row r="18" spans="1:18">
      <c r="A18" t="s">
        <v>430</v>
      </c>
      <c r="B18" t="s">
        <v>453</v>
      </c>
      <c r="C18" s="1">
        <v>91077664</v>
      </c>
      <c r="D18" s="1">
        <v>3509246</v>
      </c>
      <c r="E18" s="1">
        <v>488704</v>
      </c>
      <c r="F18" s="1">
        <v>115698</v>
      </c>
      <c r="G18" s="1">
        <v>458009</v>
      </c>
      <c r="H18" s="1">
        <v>29039</v>
      </c>
      <c r="I18" s="1">
        <v>29283</v>
      </c>
      <c r="J18" s="1">
        <v>17259</v>
      </c>
      <c r="K18" s="1">
        <v>17673</v>
      </c>
      <c r="L18" s="1">
        <v>1347926</v>
      </c>
      <c r="M18" s="1">
        <v>966994</v>
      </c>
      <c r="N18" s="1">
        <v>15475</v>
      </c>
      <c r="O18" s="1">
        <v>25969</v>
      </c>
      <c r="P18" s="1">
        <v>22895</v>
      </c>
      <c r="Q18" s="1">
        <v>2020</v>
      </c>
      <c r="R18" t="str">
        <f t="shared" si="0"/>
        <v>2020Hombres0 a 11</v>
      </c>
    </row>
    <row r="19" spans="1:18">
      <c r="A19" t="s">
        <v>430</v>
      </c>
      <c r="B19" t="s">
        <v>454</v>
      </c>
      <c r="C19" s="1">
        <v>91077664</v>
      </c>
      <c r="D19" s="1">
        <v>1398048</v>
      </c>
      <c r="E19" s="1">
        <v>186971</v>
      </c>
      <c r="F19" s="1">
        <v>39584</v>
      </c>
      <c r="G19" s="1">
        <v>191226</v>
      </c>
      <c r="H19" s="1">
        <v>15835</v>
      </c>
      <c r="I19" s="1">
        <v>25814</v>
      </c>
      <c r="J19" s="1">
        <v>15306</v>
      </c>
      <c r="K19" s="1">
        <v>14394</v>
      </c>
      <c r="L19" s="1">
        <v>464197</v>
      </c>
      <c r="M19" s="1">
        <v>407128</v>
      </c>
      <c r="N19" s="1">
        <v>12127</v>
      </c>
      <c r="O19" s="1">
        <v>23592</v>
      </c>
      <c r="P19" s="1">
        <v>14024</v>
      </c>
      <c r="Q19" s="1">
        <v>2020</v>
      </c>
      <c r="R19" t="str">
        <f t="shared" si="0"/>
        <v>2020Hombres12 a 17</v>
      </c>
    </row>
    <row r="20" spans="1:18">
      <c r="A20" t="s">
        <v>430</v>
      </c>
      <c r="B20" t="s">
        <v>455</v>
      </c>
      <c r="C20" s="1">
        <v>91077664</v>
      </c>
      <c r="D20" s="1">
        <v>6664095</v>
      </c>
      <c r="E20" s="1">
        <v>455650</v>
      </c>
      <c r="F20" s="1">
        <v>210045</v>
      </c>
      <c r="G20" s="1">
        <v>1593510</v>
      </c>
      <c r="H20" s="1">
        <v>57704</v>
      </c>
      <c r="I20" s="1">
        <v>169777</v>
      </c>
      <c r="J20" s="1">
        <v>85155</v>
      </c>
      <c r="K20" s="1">
        <v>60997</v>
      </c>
      <c r="L20" s="1">
        <v>2506725</v>
      </c>
      <c r="M20" s="1">
        <v>1357952</v>
      </c>
      <c r="N20" s="1">
        <v>77890</v>
      </c>
      <c r="O20" s="1">
        <v>160022</v>
      </c>
      <c r="P20" s="1">
        <v>34135</v>
      </c>
      <c r="Q20" s="1">
        <v>2020</v>
      </c>
      <c r="R20" t="str">
        <f t="shared" si="0"/>
        <v>2020Hombres18 a 60</v>
      </c>
    </row>
    <row r="21" spans="1:18">
      <c r="A21" t="s">
        <v>430</v>
      </c>
      <c r="B21" t="s">
        <v>456</v>
      </c>
      <c r="C21" s="1">
        <v>91077664</v>
      </c>
      <c r="D21" s="1">
        <v>1946234</v>
      </c>
      <c r="E21" s="1">
        <v>143116</v>
      </c>
      <c r="F21" s="1">
        <v>64844</v>
      </c>
      <c r="G21" s="1">
        <v>497639</v>
      </c>
      <c r="H21" s="1">
        <v>22399</v>
      </c>
      <c r="I21" s="1">
        <v>111732</v>
      </c>
      <c r="J21" s="1">
        <v>29768</v>
      </c>
      <c r="K21" s="1">
        <v>19022</v>
      </c>
      <c r="L21" s="1">
        <v>803497</v>
      </c>
      <c r="M21" s="1">
        <v>223282</v>
      </c>
      <c r="N21" s="1">
        <v>14290</v>
      </c>
      <c r="O21" s="1">
        <v>32476</v>
      </c>
      <c r="P21" s="1">
        <v>10331</v>
      </c>
      <c r="Q21" s="1">
        <v>2020</v>
      </c>
      <c r="R21" t="str">
        <f t="shared" si="0"/>
        <v>2020Hombres61 a más</v>
      </c>
    </row>
    <row r="22" spans="1:18">
      <c r="A22" t="s">
        <v>431</v>
      </c>
      <c r="B22" t="s">
        <v>457</v>
      </c>
      <c r="C22" s="1">
        <v>91077664</v>
      </c>
      <c r="D22" s="1">
        <v>3370813</v>
      </c>
      <c r="E22" s="1">
        <v>481076</v>
      </c>
      <c r="F22" s="1">
        <v>87187</v>
      </c>
      <c r="G22" s="1">
        <v>451863</v>
      </c>
      <c r="H22" s="1">
        <v>31599</v>
      </c>
      <c r="I22" s="1">
        <v>34510</v>
      </c>
      <c r="J22" s="1">
        <v>24673</v>
      </c>
      <c r="K22" s="1">
        <v>18511</v>
      </c>
      <c r="L22" s="1">
        <v>1283837</v>
      </c>
      <c r="M22" s="1">
        <v>924702</v>
      </c>
      <c r="N22" s="1">
        <v>11999</v>
      </c>
      <c r="O22" s="1">
        <v>28425</v>
      </c>
      <c r="P22" s="1">
        <v>20099</v>
      </c>
      <c r="Q22" s="1">
        <v>2020</v>
      </c>
      <c r="R22" t="str">
        <f t="shared" si="0"/>
        <v>2020Mujeres0 a 11</v>
      </c>
    </row>
    <row r="23" spans="1:18">
      <c r="A23" t="s">
        <v>431</v>
      </c>
      <c r="B23" t="s">
        <v>458</v>
      </c>
      <c r="C23" s="1">
        <v>91077664</v>
      </c>
      <c r="D23" s="1">
        <v>1398033</v>
      </c>
      <c r="E23" s="1">
        <v>199101</v>
      </c>
      <c r="F23" s="1">
        <v>55682</v>
      </c>
      <c r="G23" s="1">
        <v>175605</v>
      </c>
      <c r="H23" s="1">
        <v>16393</v>
      </c>
      <c r="I23" s="1">
        <v>24211</v>
      </c>
      <c r="J23" s="1">
        <v>14251</v>
      </c>
      <c r="K23" s="1">
        <v>6292</v>
      </c>
      <c r="L23" s="1">
        <v>464167</v>
      </c>
      <c r="M23" s="1">
        <v>412392</v>
      </c>
      <c r="N23" s="1">
        <v>11708</v>
      </c>
      <c r="O23" s="1">
        <v>17792</v>
      </c>
      <c r="P23" s="1">
        <v>9767</v>
      </c>
      <c r="Q23" s="1">
        <v>2020</v>
      </c>
      <c r="R23" t="str">
        <f t="shared" si="0"/>
        <v>2020Mujeres12 a 17</v>
      </c>
    </row>
    <row r="24" spans="1:18">
      <c r="A24" t="s">
        <v>431</v>
      </c>
      <c r="B24" t="s">
        <v>459</v>
      </c>
      <c r="C24" s="1">
        <v>91077664</v>
      </c>
      <c r="D24" s="1">
        <v>10065393</v>
      </c>
      <c r="E24" s="1">
        <v>964129</v>
      </c>
      <c r="F24" s="1">
        <v>482135</v>
      </c>
      <c r="G24" s="1">
        <v>2085056</v>
      </c>
      <c r="H24" s="1">
        <v>103063</v>
      </c>
      <c r="I24" s="1">
        <v>281406</v>
      </c>
      <c r="J24" s="1">
        <v>115028</v>
      </c>
      <c r="K24" s="1">
        <v>67778</v>
      </c>
      <c r="L24" s="1">
        <v>3716609</v>
      </c>
      <c r="M24" s="1">
        <v>2065920</v>
      </c>
      <c r="N24" s="1">
        <v>105124</v>
      </c>
      <c r="O24" s="1">
        <v>179950</v>
      </c>
      <c r="P24" s="1">
        <v>56109</v>
      </c>
      <c r="Q24" s="1">
        <v>2020</v>
      </c>
      <c r="R24" t="str">
        <f t="shared" si="0"/>
        <v>2020Mujeres18 a 60</v>
      </c>
    </row>
    <row r="25" spans="1:18">
      <c r="A25" t="s">
        <v>431</v>
      </c>
      <c r="B25" t="s">
        <v>460</v>
      </c>
      <c r="C25" s="1">
        <v>91077664</v>
      </c>
      <c r="D25" s="1">
        <v>2886744</v>
      </c>
      <c r="E25" s="1">
        <v>207942</v>
      </c>
      <c r="F25" s="1">
        <v>96347</v>
      </c>
      <c r="G25" s="1">
        <v>668907</v>
      </c>
      <c r="H25" s="1">
        <v>30191</v>
      </c>
      <c r="I25" s="1">
        <v>145715</v>
      </c>
      <c r="J25" s="1">
        <v>38004</v>
      </c>
      <c r="K25" s="1">
        <v>19359</v>
      </c>
      <c r="L25" s="1">
        <v>1255417</v>
      </c>
      <c r="M25" s="1">
        <v>395632</v>
      </c>
      <c r="N25" s="1">
        <v>28252</v>
      </c>
      <c r="O25" s="1">
        <v>41470</v>
      </c>
      <c r="P25" s="1">
        <v>11540</v>
      </c>
      <c r="Q25" s="1">
        <v>2020</v>
      </c>
      <c r="R25" t="str">
        <f t="shared" si="0"/>
        <v>2020Mujeres61 a más</v>
      </c>
    </row>
    <row r="26" spans="1:18">
      <c r="A26" t="s">
        <v>432</v>
      </c>
      <c r="B26" t="s">
        <v>461</v>
      </c>
      <c r="C26" s="1">
        <v>78504960</v>
      </c>
      <c r="D26" s="1">
        <v>3776377</v>
      </c>
      <c r="E26" s="1">
        <v>402470</v>
      </c>
      <c r="F26" s="1">
        <v>108797</v>
      </c>
      <c r="G26" s="1">
        <v>652944</v>
      </c>
      <c r="H26" s="1">
        <v>45320</v>
      </c>
      <c r="I26" s="1">
        <v>75313</v>
      </c>
      <c r="J26" s="1">
        <v>29173</v>
      </c>
      <c r="K26" s="1">
        <v>27717</v>
      </c>
      <c r="L26" s="1">
        <v>1312912</v>
      </c>
      <c r="M26" s="1">
        <v>1082381</v>
      </c>
      <c r="N26" s="1">
        <v>7414</v>
      </c>
      <c r="O26" s="1">
        <v>37177</v>
      </c>
      <c r="P26" s="1">
        <v>27470</v>
      </c>
      <c r="Q26" s="1">
        <v>2022</v>
      </c>
      <c r="R26" t="str">
        <f t="shared" si="0"/>
        <v>2022Hombres0 a 11</v>
      </c>
    </row>
    <row r="27" spans="1:18">
      <c r="A27" t="s">
        <v>432</v>
      </c>
      <c r="B27" t="s">
        <v>462</v>
      </c>
      <c r="C27" s="1">
        <v>78504960</v>
      </c>
      <c r="D27" s="1">
        <v>1522477</v>
      </c>
      <c r="E27" s="1">
        <v>135815</v>
      </c>
      <c r="F27" s="1">
        <v>41907</v>
      </c>
      <c r="G27" s="1">
        <v>302109</v>
      </c>
      <c r="H27" s="1">
        <v>14669</v>
      </c>
      <c r="I27" s="1">
        <v>48015</v>
      </c>
      <c r="J27" s="1">
        <v>27600</v>
      </c>
      <c r="K27" s="1">
        <v>12562</v>
      </c>
      <c r="L27" s="1">
        <v>441224</v>
      </c>
      <c r="M27" s="1">
        <v>470185</v>
      </c>
      <c r="N27" s="1">
        <v>9115</v>
      </c>
      <c r="O27" s="1">
        <v>22636</v>
      </c>
      <c r="P27" s="1">
        <v>3523</v>
      </c>
      <c r="Q27" s="1">
        <v>2022</v>
      </c>
      <c r="R27" t="str">
        <f t="shared" si="0"/>
        <v>2022Hombres12 a 17</v>
      </c>
    </row>
    <row r="28" spans="1:18">
      <c r="A28" t="s">
        <v>432</v>
      </c>
      <c r="B28" t="s">
        <v>463</v>
      </c>
      <c r="C28" s="1">
        <v>78504960</v>
      </c>
      <c r="D28" s="1">
        <v>6438278</v>
      </c>
      <c r="E28" s="1">
        <v>361181</v>
      </c>
      <c r="F28" s="1">
        <v>169250</v>
      </c>
      <c r="G28" s="1">
        <v>2158376</v>
      </c>
      <c r="H28" s="1">
        <v>93083</v>
      </c>
      <c r="I28" s="1">
        <v>251849</v>
      </c>
      <c r="J28" s="1">
        <v>105632</v>
      </c>
      <c r="K28" s="1">
        <v>60930</v>
      </c>
      <c r="L28" s="1">
        <v>1883904</v>
      </c>
      <c r="M28" s="1">
        <v>1203834</v>
      </c>
      <c r="N28" s="1">
        <v>39818</v>
      </c>
      <c r="O28" s="1">
        <v>168526</v>
      </c>
      <c r="P28" s="1">
        <v>26735</v>
      </c>
      <c r="Q28" s="1">
        <v>2022</v>
      </c>
      <c r="R28" t="str">
        <f t="shared" si="0"/>
        <v>2022Hombres18 a 60</v>
      </c>
    </row>
    <row r="29" spans="1:18">
      <c r="A29" t="s">
        <v>432</v>
      </c>
      <c r="B29" t="s">
        <v>464</v>
      </c>
      <c r="C29" s="1">
        <v>78504960</v>
      </c>
      <c r="D29" s="1">
        <v>1881335</v>
      </c>
      <c r="E29" s="1">
        <v>112767</v>
      </c>
      <c r="F29" s="1">
        <v>61816</v>
      </c>
      <c r="G29" s="1">
        <v>646922</v>
      </c>
      <c r="H29" s="1">
        <v>33150</v>
      </c>
      <c r="I29" s="1">
        <v>152704</v>
      </c>
      <c r="J29" s="1">
        <v>37947</v>
      </c>
      <c r="K29" s="1">
        <v>36433</v>
      </c>
      <c r="L29" s="1">
        <v>590772</v>
      </c>
      <c r="M29" s="1">
        <v>182175</v>
      </c>
      <c r="N29" s="1">
        <v>12837</v>
      </c>
      <c r="O29" s="1">
        <v>35919</v>
      </c>
      <c r="P29" s="1">
        <v>10286</v>
      </c>
      <c r="Q29" s="1">
        <v>2022</v>
      </c>
      <c r="R29" t="str">
        <f t="shared" si="0"/>
        <v>2022Hombres61 a más</v>
      </c>
    </row>
    <row r="30" spans="1:18">
      <c r="A30" t="s">
        <v>433</v>
      </c>
      <c r="B30" t="s">
        <v>465</v>
      </c>
      <c r="C30" s="1">
        <v>78504960</v>
      </c>
      <c r="D30" s="1">
        <v>3616855</v>
      </c>
      <c r="E30" s="1">
        <v>384855</v>
      </c>
      <c r="F30" s="1">
        <v>76961</v>
      </c>
      <c r="G30" s="1">
        <v>649681</v>
      </c>
      <c r="H30" s="1">
        <v>45964</v>
      </c>
      <c r="I30" s="1">
        <v>70049</v>
      </c>
      <c r="J30" s="1">
        <v>35015</v>
      </c>
      <c r="K30" s="1">
        <v>25575</v>
      </c>
      <c r="L30" s="1">
        <v>1230666</v>
      </c>
      <c r="M30" s="1">
        <v>1044576</v>
      </c>
      <c r="N30" s="1">
        <v>8080</v>
      </c>
      <c r="O30" s="1">
        <v>46137</v>
      </c>
      <c r="P30" s="1">
        <v>22348</v>
      </c>
      <c r="Q30" s="1">
        <v>2022</v>
      </c>
      <c r="R30" t="str">
        <f t="shared" si="0"/>
        <v>2022Mujeres0 a 11</v>
      </c>
    </row>
    <row r="31" spans="1:18">
      <c r="A31" t="s">
        <v>433</v>
      </c>
      <c r="B31" t="s">
        <v>466</v>
      </c>
      <c r="C31" s="1">
        <v>78504960</v>
      </c>
      <c r="D31" s="1">
        <v>1513652</v>
      </c>
      <c r="E31" s="1">
        <v>165327</v>
      </c>
      <c r="F31" s="1">
        <v>58915</v>
      </c>
      <c r="G31" s="1">
        <v>278388</v>
      </c>
      <c r="H31" s="1">
        <v>20430</v>
      </c>
      <c r="I31" s="1">
        <v>34743</v>
      </c>
      <c r="J31" s="1">
        <v>17762</v>
      </c>
      <c r="K31" s="1">
        <v>17125</v>
      </c>
      <c r="L31" s="1">
        <v>429924</v>
      </c>
      <c r="M31" s="1">
        <v>461182</v>
      </c>
      <c r="N31" s="1">
        <v>7332</v>
      </c>
      <c r="O31" s="1">
        <v>26412</v>
      </c>
      <c r="P31" s="1">
        <v>8246</v>
      </c>
      <c r="Q31" s="1">
        <v>2022</v>
      </c>
      <c r="R31" t="str">
        <f t="shared" si="0"/>
        <v>2022Mujeres12 a 17</v>
      </c>
    </row>
    <row r="32" spans="1:18">
      <c r="A32" t="s">
        <v>433</v>
      </c>
      <c r="B32" t="s">
        <v>467</v>
      </c>
      <c r="C32" s="1">
        <v>78504960</v>
      </c>
      <c r="D32" s="1">
        <v>9750096</v>
      </c>
      <c r="E32" s="1">
        <v>749807</v>
      </c>
      <c r="F32" s="1">
        <v>415037</v>
      </c>
      <c r="G32" s="1">
        <v>2876192</v>
      </c>
      <c r="H32" s="1">
        <v>147714</v>
      </c>
      <c r="I32" s="1">
        <v>436677</v>
      </c>
      <c r="J32" s="1">
        <v>175050</v>
      </c>
      <c r="K32" s="1">
        <v>97972</v>
      </c>
      <c r="L32" s="1">
        <v>2835187</v>
      </c>
      <c r="M32" s="1">
        <v>1856019</v>
      </c>
      <c r="N32" s="1">
        <v>52718</v>
      </c>
      <c r="O32" s="1">
        <v>188463</v>
      </c>
      <c r="P32" s="1">
        <v>65628</v>
      </c>
      <c r="Q32" s="1">
        <v>2022</v>
      </c>
      <c r="R32" t="str">
        <f t="shared" si="0"/>
        <v>2022Mujeres18 a 60</v>
      </c>
    </row>
    <row r="33" spans="1:18">
      <c r="A33" t="s">
        <v>433</v>
      </c>
      <c r="B33" t="s">
        <v>468</v>
      </c>
      <c r="C33" s="1">
        <v>78504960</v>
      </c>
      <c r="D33" s="1">
        <v>3040168</v>
      </c>
      <c r="E33" s="1">
        <v>186719</v>
      </c>
      <c r="F33" s="1">
        <v>81400</v>
      </c>
      <c r="G33" s="1">
        <v>964261</v>
      </c>
      <c r="H33" s="1">
        <v>50988</v>
      </c>
      <c r="I33" s="1">
        <v>214411</v>
      </c>
      <c r="J33" s="1">
        <v>56785</v>
      </c>
      <c r="K33" s="1">
        <v>57290</v>
      </c>
      <c r="L33" s="1">
        <v>1029687</v>
      </c>
      <c r="M33" s="1">
        <v>359541</v>
      </c>
      <c r="N33" s="1">
        <v>20921</v>
      </c>
      <c r="O33" s="1">
        <v>56185</v>
      </c>
      <c r="P33" s="1">
        <v>21614</v>
      </c>
      <c r="Q33" s="1">
        <v>2022</v>
      </c>
      <c r="R33" t="str">
        <f t="shared" si="0"/>
        <v>2022Mujeres61 a más</v>
      </c>
    </row>
    <row r="34" spans="1:18">
      <c r="A34" t="s">
        <v>434</v>
      </c>
      <c r="B34" t="s">
        <v>469</v>
      </c>
      <c r="C34" s="1">
        <v>85717216</v>
      </c>
      <c r="D34" s="1">
        <v>4057340</v>
      </c>
      <c r="E34" s="1">
        <v>519627</v>
      </c>
      <c r="F34" s="1">
        <v>107807</v>
      </c>
      <c r="G34" s="1">
        <v>666725</v>
      </c>
      <c r="H34" s="1">
        <v>131607</v>
      </c>
      <c r="I34" s="1">
        <v>78189</v>
      </c>
      <c r="J34" s="1">
        <v>37086</v>
      </c>
      <c r="K34" s="1">
        <v>31831</v>
      </c>
      <c r="L34" s="1">
        <v>1367390</v>
      </c>
      <c r="M34" s="1">
        <v>1135004</v>
      </c>
      <c r="N34" s="1">
        <v>6761</v>
      </c>
      <c r="O34" s="1">
        <v>23053</v>
      </c>
      <c r="P34" s="1">
        <v>0</v>
      </c>
      <c r="Q34" s="1">
        <v>2024</v>
      </c>
      <c r="R34" t="str">
        <f t="shared" si="0"/>
        <v>2024Hombres0 a 11</v>
      </c>
    </row>
    <row r="35" spans="1:18">
      <c r="A35" t="s">
        <v>434</v>
      </c>
      <c r="B35" t="s">
        <v>470</v>
      </c>
      <c r="C35" s="1">
        <v>85717216</v>
      </c>
      <c r="D35" s="1">
        <v>1780973</v>
      </c>
      <c r="E35" s="1">
        <v>181469</v>
      </c>
      <c r="F35" s="1">
        <v>56078</v>
      </c>
      <c r="G35" s="1">
        <v>324903</v>
      </c>
      <c r="H35" s="1">
        <v>49222</v>
      </c>
      <c r="I35" s="1">
        <v>48000</v>
      </c>
      <c r="J35" s="1">
        <v>24486</v>
      </c>
      <c r="K35" s="1">
        <v>15395</v>
      </c>
      <c r="L35" s="1">
        <v>496291</v>
      </c>
      <c r="M35" s="1">
        <v>582168</v>
      </c>
      <c r="N35" s="1">
        <v>6742</v>
      </c>
      <c r="O35" s="1">
        <v>13751</v>
      </c>
      <c r="P35" s="1">
        <v>0</v>
      </c>
      <c r="Q35" s="1">
        <v>2024</v>
      </c>
      <c r="R35" t="str">
        <f t="shared" si="0"/>
        <v>2024Hombres12 a 17</v>
      </c>
    </row>
    <row r="36" spans="1:18">
      <c r="A36" t="s">
        <v>434</v>
      </c>
      <c r="B36" t="s">
        <v>471</v>
      </c>
      <c r="C36" s="1">
        <v>85717216</v>
      </c>
      <c r="D36" s="1">
        <v>7082670</v>
      </c>
      <c r="E36" s="1">
        <v>476772</v>
      </c>
      <c r="F36" s="1">
        <v>202297</v>
      </c>
      <c r="G36" s="1">
        <v>2104267</v>
      </c>
      <c r="H36" s="1">
        <v>157349</v>
      </c>
      <c r="I36" s="1">
        <v>247681</v>
      </c>
      <c r="J36" s="1">
        <v>101058</v>
      </c>
      <c r="K36" s="1">
        <v>84107</v>
      </c>
      <c r="L36" s="1">
        <v>2045928</v>
      </c>
      <c r="M36" s="1">
        <v>1586336</v>
      </c>
      <c r="N36" s="1">
        <v>38025</v>
      </c>
      <c r="O36" s="1">
        <v>148647</v>
      </c>
      <c r="P36" s="1">
        <v>0</v>
      </c>
      <c r="Q36" s="1">
        <v>2024</v>
      </c>
      <c r="R36" t="str">
        <f t="shared" si="0"/>
        <v>2024Hombres18 a 60</v>
      </c>
    </row>
    <row r="37" spans="1:18">
      <c r="A37" t="s">
        <v>434</v>
      </c>
      <c r="B37" t="s">
        <v>472</v>
      </c>
      <c r="C37" s="1">
        <v>85717216</v>
      </c>
      <c r="D37" s="1">
        <v>2132650</v>
      </c>
      <c r="E37" s="1">
        <v>149761</v>
      </c>
      <c r="F37" s="1">
        <v>76129</v>
      </c>
      <c r="G37" s="1">
        <v>801072</v>
      </c>
      <c r="H37" s="1">
        <v>63887</v>
      </c>
      <c r="I37" s="1">
        <v>140623</v>
      </c>
      <c r="J37" s="1">
        <v>45142</v>
      </c>
      <c r="K37" s="1">
        <v>37397</v>
      </c>
      <c r="L37" s="1">
        <v>627631</v>
      </c>
      <c r="M37" s="1">
        <v>201040</v>
      </c>
      <c r="N37" s="1">
        <v>6680</v>
      </c>
      <c r="O37" s="1">
        <v>25865</v>
      </c>
      <c r="P37" s="1">
        <v>0</v>
      </c>
      <c r="Q37" s="1">
        <v>2024</v>
      </c>
      <c r="R37" t="str">
        <f t="shared" si="0"/>
        <v>2024Hombres61 a más</v>
      </c>
    </row>
    <row r="38" spans="1:18">
      <c r="A38" t="s">
        <v>435</v>
      </c>
      <c r="B38" t="s">
        <v>473</v>
      </c>
      <c r="C38" s="1">
        <v>85717216</v>
      </c>
      <c r="D38" s="1">
        <v>3888390</v>
      </c>
      <c r="E38" s="1">
        <v>470428</v>
      </c>
      <c r="F38" s="1">
        <v>100169</v>
      </c>
      <c r="G38" s="1">
        <v>669649</v>
      </c>
      <c r="H38" s="1">
        <v>117131</v>
      </c>
      <c r="I38" s="1">
        <v>67745</v>
      </c>
      <c r="J38" s="1">
        <v>44775</v>
      </c>
      <c r="K38" s="1">
        <v>32736</v>
      </c>
      <c r="L38" s="1">
        <v>1332946</v>
      </c>
      <c r="M38" s="1">
        <v>1072527</v>
      </c>
      <c r="N38" s="1">
        <v>7037</v>
      </c>
      <c r="O38" s="1">
        <v>16821</v>
      </c>
      <c r="P38" s="1">
        <v>0</v>
      </c>
      <c r="Q38" s="1">
        <v>2024</v>
      </c>
      <c r="R38" t="str">
        <f t="shared" si="0"/>
        <v>2024Mujeres0 a 11</v>
      </c>
    </row>
    <row r="39" spans="1:18">
      <c r="A39" t="s">
        <v>435</v>
      </c>
      <c r="B39" t="s">
        <v>474</v>
      </c>
      <c r="C39" s="1">
        <v>85717216</v>
      </c>
      <c r="D39" s="1">
        <v>1689275</v>
      </c>
      <c r="E39" s="1">
        <v>192378</v>
      </c>
      <c r="F39" s="1">
        <v>63313</v>
      </c>
      <c r="G39" s="1">
        <v>281677</v>
      </c>
      <c r="H39" s="1">
        <v>43102</v>
      </c>
      <c r="I39" s="1">
        <v>37967</v>
      </c>
      <c r="J39" s="1">
        <v>25120</v>
      </c>
      <c r="K39" s="1">
        <v>15003</v>
      </c>
      <c r="L39" s="1">
        <v>496783</v>
      </c>
      <c r="M39" s="1">
        <v>525132</v>
      </c>
      <c r="N39" s="1">
        <v>6230</v>
      </c>
      <c r="O39" s="1">
        <v>19108</v>
      </c>
      <c r="P39" s="1">
        <v>0</v>
      </c>
      <c r="Q39" s="1">
        <v>2024</v>
      </c>
      <c r="R39" t="str">
        <f t="shared" si="0"/>
        <v>2024Mujeres12 a 17</v>
      </c>
    </row>
    <row r="40" spans="1:18">
      <c r="A40" t="s">
        <v>435</v>
      </c>
      <c r="B40" t="s">
        <v>475</v>
      </c>
      <c r="C40" s="1">
        <v>85717216</v>
      </c>
      <c r="D40" s="1">
        <v>10420549</v>
      </c>
      <c r="E40" s="1">
        <v>963590</v>
      </c>
      <c r="F40" s="1">
        <v>390672</v>
      </c>
      <c r="G40" s="1">
        <v>2762886</v>
      </c>
      <c r="H40" s="1">
        <v>321731</v>
      </c>
      <c r="I40" s="1">
        <v>423019</v>
      </c>
      <c r="J40" s="1">
        <v>160786</v>
      </c>
      <c r="K40" s="1">
        <v>97426</v>
      </c>
      <c r="L40" s="1">
        <v>3049035</v>
      </c>
      <c r="M40" s="1">
        <v>2252069</v>
      </c>
      <c r="N40" s="1">
        <v>44284</v>
      </c>
      <c r="O40" s="1">
        <v>146609</v>
      </c>
      <c r="P40" s="1">
        <v>0</v>
      </c>
      <c r="Q40" s="1">
        <v>2024</v>
      </c>
      <c r="R40" t="str">
        <f t="shared" si="0"/>
        <v>2024Mujeres18 a 60</v>
      </c>
    </row>
    <row r="41" spans="1:18">
      <c r="A41" t="s">
        <v>435</v>
      </c>
      <c r="B41" t="s">
        <v>476</v>
      </c>
      <c r="C41" s="1">
        <v>85717216</v>
      </c>
      <c r="D41" s="1">
        <v>3246851</v>
      </c>
      <c r="E41" s="1">
        <v>257048</v>
      </c>
      <c r="F41" s="1">
        <v>110742</v>
      </c>
      <c r="G41" s="1">
        <v>1059114</v>
      </c>
      <c r="H41" s="1">
        <v>92604</v>
      </c>
      <c r="I41" s="1">
        <v>235382</v>
      </c>
      <c r="J41" s="1">
        <v>80333</v>
      </c>
      <c r="K41" s="1">
        <v>67617</v>
      </c>
      <c r="L41" s="1">
        <v>1013055</v>
      </c>
      <c r="M41" s="1">
        <v>340130</v>
      </c>
      <c r="N41" s="1">
        <v>7202</v>
      </c>
      <c r="O41" s="1">
        <v>48900</v>
      </c>
      <c r="P41" s="1">
        <v>0</v>
      </c>
      <c r="Q41" s="1">
        <v>2024</v>
      </c>
      <c r="R41" t="str">
        <f t="shared" si="0"/>
        <v>2024Mujeres61 a más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activeCell="F13" sqref="F13"/>
    </sheetView>
  </sheetViews>
  <sheetFormatPr baseColWidth="10" defaultRowHeight="15"/>
  <cols>
    <col min="1" max="1" width="15.5703125" style="16" customWidth="1"/>
    <col min="2" max="2" width="58.5703125" style="16" customWidth="1"/>
    <col min="3" max="16384" width="11.42578125" style="16"/>
  </cols>
  <sheetData>
    <row r="1" spans="1:2" ht="15.75">
      <c r="A1" s="15" t="s">
        <v>584</v>
      </c>
    </row>
    <row r="3" spans="1:2">
      <c r="A3" s="17" t="s">
        <v>585</v>
      </c>
    </row>
    <row r="4" spans="1:2">
      <c r="A4" s="18" t="s">
        <v>586</v>
      </c>
    </row>
    <row r="5" spans="1:2">
      <c r="A5" s="19" t="s">
        <v>587</v>
      </c>
    </row>
    <row r="9" spans="1:2" ht="51">
      <c r="A9" s="20" t="s">
        <v>588</v>
      </c>
      <c r="B9" s="20" t="s">
        <v>589</v>
      </c>
    </row>
    <row r="10" spans="1:2" ht="25.5">
      <c r="A10" s="20" t="s">
        <v>590</v>
      </c>
      <c r="B10" s="20" t="s">
        <v>591</v>
      </c>
    </row>
    <row r="11" spans="1:2">
      <c r="A11" s="20" t="s">
        <v>592</v>
      </c>
      <c r="B11" s="20" t="s">
        <v>593</v>
      </c>
    </row>
    <row r="12" spans="1:2">
      <c r="A12" s="20" t="s">
        <v>594</v>
      </c>
      <c r="B12" s="20" t="s">
        <v>595</v>
      </c>
    </row>
    <row r="13" spans="1:2">
      <c r="A13" s="20" t="s">
        <v>596</v>
      </c>
      <c r="B13" s="20" t="s">
        <v>597</v>
      </c>
    </row>
    <row r="14" spans="1:2">
      <c r="A14" s="20" t="s">
        <v>598</v>
      </c>
      <c r="B14" s="20" t="s">
        <v>599</v>
      </c>
    </row>
    <row r="15" spans="1:2" ht="25.5">
      <c r="A15" s="20" t="s">
        <v>600</v>
      </c>
      <c r="B15" s="20" t="s">
        <v>601</v>
      </c>
    </row>
    <row r="16" spans="1:2" ht="25.5">
      <c r="A16" s="20" t="s">
        <v>602</v>
      </c>
      <c r="B16" s="20" t="s">
        <v>595</v>
      </c>
    </row>
    <row r="17" spans="1:8">
      <c r="A17" s="20" t="s">
        <v>603</v>
      </c>
      <c r="B17" s="16">
        <v>865586</v>
      </c>
      <c r="G17" s="16" t="s">
        <v>604</v>
      </c>
      <c r="H17" s="16" t="s">
        <v>605</v>
      </c>
    </row>
    <row r="18" spans="1:8">
      <c r="A18" s="20" t="s">
        <v>606</v>
      </c>
      <c r="B18" s="16">
        <v>87.110102770598999</v>
      </c>
      <c r="C18" s="16">
        <f>YEAR(A18)</f>
        <v>2015</v>
      </c>
      <c r="F18" s="16">
        <v>2015</v>
      </c>
      <c r="G18" s="16">
        <f>AVERAGEIFS(B:B,C:C,F18)</f>
        <v>87.654569084680588</v>
      </c>
      <c r="H18" s="16">
        <f>G18/$G$28</f>
        <v>0.62799638460868745</v>
      </c>
    </row>
    <row r="19" spans="1:8">
      <c r="A19" s="20" t="s">
        <v>607</v>
      </c>
      <c r="B19" s="16">
        <v>87.275377126028999</v>
      </c>
      <c r="C19" s="16">
        <f t="shared" ref="C19:C82" si="0">YEAR(A19)</f>
        <v>2015</v>
      </c>
      <c r="F19" s="16">
        <v>2016</v>
      </c>
      <c r="G19" s="16">
        <f t="shared" ref="G19:G28" si="1">AVERAGEIFS(B:B,C:C,F19)</f>
        <v>90.127924855259835</v>
      </c>
      <c r="H19" s="16">
        <f t="shared" ref="H19:H28" si="2">G19/$G$28</f>
        <v>0.64571660727356917</v>
      </c>
    </row>
    <row r="20" spans="1:8">
      <c r="A20" s="20" t="s">
        <v>608</v>
      </c>
      <c r="B20" s="16">
        <v>87.630716990203993</v>
      </c>
      <c r="C20" s="16">
        <f t="shared" si="0"/>
        <v>2015</v>
      </c>
      <c r="F20" s="16">
        <v>2017</v>
      </c>
      <c r="G20" s="16">
        <f t="shared" si="1"/>
        <v>95.572963619608501</v>
      </c>
      <c r="H20" s="16">
        <f t="shared" si="2"/>
        <v>0.68472729084400197</v>
      </c>
    </row>
    <row r="21" spans="1:8">
      <c r="A21" s="20" t="s">
        <v>609</v>
      </c>
      <c r="B21" s="16">
        <v>87.403840375022995</v>
      </c>
      <c r="C21" s="16">
        <f t="shared" si="0"/>
        <v>2015</v>
      </c>
      <c r="F21" s="16">
        <v>2018</v>
      </c>
      <c r="G21" s="16">
        <f t="shared" si="1"/>
        <v>100.25541853476784</v>
      </c>
      <c r="H21" s="16">
        <f t="shared" si="2"/>
        <v>0.71827448397403093</v>
      </c>
    </row>
    <row r="22" spans="1:8">
      <c r="A22" s="20" t="s">
        <v>610</v>
      </c>
      <c r="B22" s="16">
        <v>86.967365827272999</v>
      </c>
      <c r="C22" s="16">
        <f t="shared" si="0"/>
        <v>2015</v>
      </c>
      <c r="F22" s="16">
        <v>2019</v>
      </c>
      <c r="G22" s="16">
        <f t="shared" si="1"/>
        <v>103.90066666666667</v>
      </c>
      <c r="H22" s="16">
        <f t="shared" si="2"/>
        <v>0.74439066561451672</v>
      </c>
    </row>
    <row r="23" spans="1:8">
      <c r="A23" s="20" t="s">
        <v>611</v>
      </c>
      <c r="B23" s="16">
        <v>87.113107758880005</v>
      </c>
      <c r="C23" s="16">
        <f t="shared" si="0"/>
        <v>2015</v>
      </c>
      <c r="F23" s="16">
        <v>2020</v>
      </c>
      <c r="G23" s="16">
        <f t="shared" si="1"/>
        <v>107.42999999999999</v>
      </c>
      <c r="H23" s="16">
        <f t="shared" si="2"/>
        <v>0.76967638199595312</v>
      </c>
    </row>
    <row r="24" spans="1:8">
      <c r="A24" s="20" t="s">
        <v>612</v>
      </c>
      <c r="B24" s="16">
        <v>87.240819760803006</v>
      </c>
      <c r="C24" s="16">
        <f t="shared" si="0"/>
        <v>2015</v>
      </c>
      <c r="F24" s="16">
        <v>2021</v>
      </c>
      <c r="G24" s="16">
        <f t="shared" si="1"/>
        <v>113.54191666666667</v>
      </c>
      <c r="H24" s="16">
        <f t="shared" si="2"/>
        <v>0.8134648759646842</v>
      </c>
    </row>
    <row r="25" spans="1:8">
      <c r="A25" s="20" t="s">
        <v>613</v>
      </c>
      <c r="B25" s="16">
        <v>87.424875292986002</v>
      </c>
      <c r="C25" s="16">
        <f t="shared" si="0"/>
        <v>2015</v>
      </c>
      <c r="F25" s="16">
        <v>2022</v>
      </c>
      <c r="G25" s="16">
        <f t="shared" si="1"/>
        <v>122.50750000000001</v>
      </c>
      <c r="H25" s="16">
        <f t="shared" si="2"/>
        <v>0.87769830929320714</v>
      </c>
    </row>
    <row r="26" spans="1:8">
      <c r="A26" s="20" t="s">
        <v>614</v>
      </c>
      <c r="B26" s="16">
        <v>87.752419015566005</v>
      </c>
      <c r="C26" s="16">
        <f t="shared" si="0"/>
        <v>2015</v>
      </c>
      <c r="F26" s="16">
        <v>2023</v>
      </c>
      <c r="G26" s="16">
        <f t="shared" si="1"/>
        <v>129.27966666666666</v>
      </c>
      <c r="H26" s="16">
        <f t="shared" si="2"/>
        <v>0.92621712841518034</v>
      </c>
    </row>
    <row r="27" spans="1:8">
      <c r="A27" s="20" t="s">
        <v>615</v>
      </c>
      <c r="B27" s="16">
        <v>88.203918504718004</v>
      </c>
      <c r="C27" s="16">
        <f t="shared" si="0"/>
        <v>2015</v>
      </c>
      <c r="F27" s="16">
        <v>2024</v>
      </c>
      <c r="G27" s="16">
        <f t="shared" si="1"/>
        <v>135.38458333333332</v>
      </c>
      <c r="H27" s="16">
        <f t="shared" si="2"/>
        <v>0.96995547126528547</v>
      </c>
    </row>
    <row r="28" spans="1:8">
      <c r="A28" s="20" t="s">
        <v>616</v>
      </c>
      <c r="B28" s="16">
        <v>88.685467876675006</v>
      </c>
      <c r="C28" s="16">
        <f t="shared" si="0"/>
        <v>2015</v>
      </c>
      <c r="F28" s="16">
        <v>2025</v>
      </c>
      <c r="G28" s="16">
        <f t="shared" si="1"/>
        <v>139.57814285714284</v>
      </c>
      <c r="H28" s="16">
        <f t="shared" si="2"/>
        <v>1</v>
      </c>
    </row>
    <row r="29" spans="1:8">
      <c r="A29" s="20" t="s">
        <v>617</v>
      </c>
      <c r="B29" s="16">
        <v>89.046817717411002</v>
      </c>
      <c r="C29" s="16">
        <f t="shared" si="0"/>
        <v>2015</v>
      </c>
    </row>
    <row r="30" spans="1:8">
      <c r="A30" s="20" t="s">
        <v>618</v>
      </c>
      <c r="B30" s="16">
        <v>89.386381393112998</v>
      </c>
      <c r="C30" s="16">
        <f t="shared" si="0"/>
        <v>2016</v>
      </c>
    </row>
    <row r="31" spans="1:8">
      <c r="A31" s="20" t="s">
        <v>619</v>
      </c>
      <c r="B31" s="16">
        <v>89.777781116653998</v>
      </c>
      <c r="C31" s="16">
        <f t="shared" si="0"/>
        <v>2016</v>
      </c>
    </row>
    <row r="32" spans="1:8">
      <c r="A32" s="20" t="s">
        <v>620</v>
      </c>
      <c r="B32" s="16">
        <v>89.910000600998004</v>
      </c>
      <c r="C32" s="16">
        <f t="shared" si="0"/>
        <v>2016</v>
      </c>
    </row>
    <row r="33" spans="1:3">
      <c r="A33" s="20" t="s">
        <v>621</v>
      </c>
      <c r="B33" s="16">
        <v>89.625277961416003</v>
      </c>
      <c r="C33" s="16">
        <f t="shared" si="0"/>
        <v>2016</v>
      </c>
    </row>
    <row r="34" spans="1:3">
      <c r="A34" s="20" t="s">
        <v>622</v>
      </c>
      <c r="B34" s="16">
        <v>89.225614520102994</v>
      </c>
      <c r="C34" s="16">
        <f t="shared" si="0"/>
        <v>2016</v>
      </c>
    </row>
    <row r="35" spans="1:3">
      <c r="A35" s="20" t="s">
        <v>623</v>
      </c>
      <c r="B35" s="16">
        <v>89.324027886291006</v>
      </c>
      <c r="C35" s="16">
        <f t="shared" si="0"/>
        <v>2016</v>
      </c>
    </row>
    <row r="36" spans="1:3">
      <c r="A36" s="20" t="s">
        <v>624</v>
      </c>
      <c r="B36" s="16">
        <v>89.556914478034003</v>
      </c>
      <c r="C36" s="16">
        <f t="shared" si="0"/>
        <v>2016</v>
      </c>
    </row>
    <row r="37" spans="1:3">
      <c r="A37" s="20" t="s">
        <v>625</v>
      </c>
      <c r="B37" s="16">
        <v>89.809333493598999</v>
      </c>
      <c r="C37" s="16">
        <f t="shared" si="0"/>
        <v>2016</v>
      </c>
    </row>
    <row r="38" spans="1:3">
      <c r="A38" s="20" t="s">
        <v>626</v>
      </c>
      <c r="B38" s="16">
        <v>90.357743854798997</v>
      </c>
      <c r="C38" s="16">
        <f t="shared" si="0"/>
        <v>2016</v>
      </c>
    </row>
    <row r="39" spans="1:3">
      <c r="A39" s="20" t="s">
        <v>627</v>
      </c>
      <c r="B39" s="16">
        <v>90.906154215998995</v>
      </c>
      <c r="C39" s="16">
        <f t="shared" si="0"/>
        <v>2016</v>
      </c>
    </row>
    <row r="40" spans="1:3">
      <c r="A40" s="20" t="s">
        <v>628</v>
      </c>
      <c r="B40" s="16">
        <v>91.616833944348002</v>
      </c>
      <c r="C40" s="16">
        <f t="shared" si="0"/>
        <v>2016</v>
      </c>
    </row>
    <row r="41" spans="1:3">
      <c r="A41" s="20" t="s">
        <v>629</v>
      </c>
      <c r="B41" s="16">
        <v>92.039034797764003</v>
      </c>
      <c r="C41" s="16">
        <f t="shared" si="0"/>
        <v>2016</v>
      </c>
    </row>
    <row r="42" spans="1:3">
      <c r="A42" s="20" t="s">
        <v>630</v>
      </c>
      <c r="B42" s="16">
        <v>93.603882444858002</v>
      </c>
      <c r="C42" s="16">
        <f t="shared" si="0"/>
        <v>2017</v>
      </c>
    </row>
    <row r="43" spans="1:3">
      <c r="A43" s="20" t="s">
        <v>631</v>
      </c>
      <c r="B43" s="16">
        <v>94.144780335356998</v>
      </c>
      <c r="C43" s="16">
        <f t="shared" si="0"/>
        <v>2017</v>
      </c>
    </row>
    <row r="44" spans="1:3">
      <c r="A44" s="20" t="s">
        <v>632</v>
      </c>
      <c r="B44" s="16">
        <v>94.722489332292</v>
      </c>
      <c r="C44" s="16">
        <f t="shared" si="0"/>
        <v>2017</v>
      </c>
    </row>
    <row r="45" spans="1:3">
      <c r="A45" s="20" t="s">
        <v>633</v>
      </c>
      <c r="B45" s="16">
        <v>94.838932628162993</v>
      </c>
      <c r="C45" s="16">
        <f t="shared" si="0"/>
        <v>2017</v>
      </c>
    </row>
    <row r="46" spans="1:3">
      <c r="A46" s="20" t="s">
        <v>634</v>
      </c>
      <c r="B46" s="16">
        <v>94.725494320571997</v>
      </c>
      <c r="C46" s="16">
        <f t="shared" si="0"/>
        <v>2017</v>
      </c>
    </row>
    <row r="47" spans="1:3">
      <c r="A47" s="20" t="s">
        <v>635</v>
      </c>
      <c r="B47" s="16">
        <v>94.963639641805003</v>
      </c>
      <c r="C47" s="16">
        <f t="shared" si="0"/>
        <v>2017</v>
      </c>
    </row>
    <row r="48" spans="1:3">
      <c r="A48" s="20" t="s">
        <v>636</v>
      </c>
      <c r="B48" s="16">
        <v>95.322735741331002</v>
      </c>
      <c r="C48" s="16">
        <f t="shared" si="0"/>
        <v>2017</v>
      </c>
    </row>
    <row r="49" spans="1:3">
      <c r="A49" s="20" t="s">
        <v>637</v>
      </c>
      <c r="B49" s="16">
        <v>95.793767654305995</v>
      </c>
      <c r="C49" s="16">
        <f t="shared" si="0"/>
        <v>2017</v>
      </c>
    </row>
    <row r="50" spans="1:3">
      <c r="A50" s="20" t="s">
        <v>638</v>
      </c>
      <c r="B50" s="16">
        <v>96.093515235290994</v>
      </c>
      <c r="C50" s="16">
        <f t="shared" si="0"/>
        <v>2017</v>
      </c>
    </row>
    <row r="51" spans="1:3">
      <c r="A51" s="20" t="s">
        <v>639</v>
      </c>
      <c r="B51" s="16">
        <v>96.698269126750006</v>
      </c>
      <c r="C51" s="16">
        <f t="shared" si="0"/>
        <v>2017</v>
      </c>
    </row>
    <row r="52" spans="1:3">
      <c r="A52" s="20" t="s">
        <v>640</v>
      </c>
      <c r="B52" s="16">
        <v>97.695173988820997</v>
      </c>
      <c r="C52" s="16">
        <f t="shared" si="0"/>
        <v>2017</v>
      </c>
    </row>
    <row r="53" spans="1:3">
      <c r="A53" s="20" t="s">
        <v>641</v>
      </c>
      <c r="B53" s="16">
        <v>98.272882985755999</v>
      </c>
      <c r="C53" s="16">
        <f t="shared" si="0"/>
        <v>2017</v>
      </c>
    </row>
    <row r="54" spans="1:3">
      <c r="A54" s="20" t="s">
        <v>642</v>
      </c>
      <c r="B54" s="16">
        <v>98.794999699501005</v>
      </c>
      <c r="C54" s="16">
        <f t="shared" si="0"/>
        <v>2018</v>
      </c>
    </row>
    <row r="55" spans="1:3">
      <c r="A55" s="20" t="s">
        <v>643</v>
      </c>
      <c r="B55" s="16">
        <v>99.171374481640001</v>
      </c>
      <c r="C55" s="16">
        <f t="shared" si="0"/>
        <v>2018</v>
      </c>
    </row>
    <row r="56" spans="1:3">
      <c r="A56" s="20" t="s">
        <v>644</v>
      </c>
      <c r="B56" s="16">
        <v>99.492156980588007</v>
      </c>
      <c r="C56" s="16">
        <f t="shared" si="0"/>
        <v>2018</v>
      </c>
    </row>
    <row r="57" spans="1:3">
      <c r="A57" s="20" t="s">
        <v>645</v>
      </c>
      <c r="B57" s="16">
        <v>99.154847046097004</v>
      </c>
      <c r="C57" s="16">
        <f t="shared" si="0"/>
        <v>2018</v>
      </c>
    </row>
    <row r="58" spans="1:3">
      <c r="A58" s="20" t="s">
        <v>646</v>
      </c>
      <c r="B58" s="16">
        <v>98.994080173086999</v>
      </c>
      <c r="C58" s="16">
        <f t="shared" si="0"/>
        <v>2018</v>
      </c>
    </row>
    <row r="59" spans="1:3">
      <c r="A59" s="20" t="s">
        <v>647</v>
      </c>
      <c r="B59" s="16">
        <v>99.376464931786998</v>
      </c>
      <c r="C59" s="16">
        <f t="shared" si="0"/>
        <v>2018</v>
      </c>
    </row>
    <row r="60" spans="1:3">
      <c r="A60" s="20" t="s">
        <v>648</v>
      </c>
      <c r="B60" s="16">
        <v>99.909099104513999</v>
      </c>
      <c r="C60" s="16">
        <f t="shared" si="0"/>
        <v>2018</v>
      </c>
    </row>
    <row r="61" spans="1:3">
      <c r="A61" s="20" t="s">
        <v>649</v>
      </c>
      <c r="B61" s="16">
        <v>100.492</v>
      </c>
      <c r="C61" s="16">
        <f t="shared" si="0"/>
        <v>2018</v>
      </c>
    </row>
    <row r="62" spans="1:3">
      <c r="A62" s="20" t="s">
        <v>650</v>
      </c>
      <c r="B62" s="16">
        <v>100.917</v>
      </c>
      <c r="C62" s="16">
        <f t="shared" si="0"/>
        <v>2018</v>
      </c>
    </row>
    <row r="63" spans="1:3">
      <c r="A63" s="20" t="s">
        <v>651</v>
      </c>
      <c r="B63" s="16">
        <v>101.44</v>
      </c>
      <c r="C63" s="16">
        <f t="shared" si="0"/>
        <v>2018</v>
      </c>
    </row>
    <row r="64" spans="1:3">
      <c r="A64" s="20" t="s">
        <v>652</v>
      </c>
      <c r="B64" s="16">
        <v>102.303</v>
      </c>
      <c r="C64" s="16">
        <f t="shared" si="0"/>
        <v>2018</v>
      </c>
    </row>
    <row r="65" spans="1:3">
      <c r="A65" s="20" t="s">
        <v>653</v>
      </c>
      <c r="B65" s="16">
        <v>103.02</v>
      </c>
      <c r="C65" s="16">
        <f t="shared" si="0"/>
        <v>2018</v>
      </c>
    </row>
    <row r="66" spans="1:3">
      <c r="A66" s="20" t="s">
        <v>654</v>
      </c>
      <c r="B66" s="16">
        <v>103.108</v>
      </c>
      <c r="C66" s="16">
        <f t="shared" si="0"/>
        <v>2019</v>
      </c>
    </row>
    <row r="67" spans="1:3">
      <c r="A67" s="20" t="s">
        <v>655</v>
      </c>
      <c r="B67" s="16">
        <v>103.07899999999999</v>
      </c>
      <c r="C67" s="16">
        <f t="shared" si="0"/>
        <v>2019</v>
      </c>
    </row>
    <row r="68" spans="1:3">
      <c r="A68" s="20" t="s">
        <v>656</v>
      </c>
      <c r="B68" s="16">
        <v>103.476</v>
      </c>
      <c r="C68" s="16">
        <f t="shared" si="0"/>
        <v>2019</v>
      </c>
    </row>
    <row r="69" spans="1:3">
      <c r="A69" s="20" t="s">
        <v>657</v>
      </c>
      <c r="B69" s="16">
        <v>103.53100000000001</v>
      </c>
      <c r="C69" s="16">
        <f t="shared" si="0"/>
        <v>2019</v>
      </c>
    </row>
    <row r="70" spans="1:3">
      <c r="A70" s="20" t="s">
        <v>658</v>
      </c>
      <c r="B70" s="16">
        <v>103.233</v>
      </c>
      <c r="C70" s="16">
        <f t="shared" si="0"/>
        <v>2019</v>
      </c>
    </row>
    <row r="71" spans="1:3">
      <c r="A71" s="20" t="s">
        <v>659</v>
      </c>
      <c r="B71" s="16">
        <v>103.29900000000001</v>
      </c>
      <c r="C71" s="16">
        <f t="shared" si="0"/>
        <v>2019</v>
      </c>
    </row>
    <row r="72" spans="1:3">
      <c r="A72" s="20" t="s">
        <v>660</v>
      </c>
      <c r="B72" s="16">
        <v>103.687</v>
      </c>
      <c r="C72" s="16">
        <f t="shared" si="0"/>
        <v>2019</v>
      </c>
    </row>
    <row r="73" spans="1:3">
      <c r="A73" s="20" t="s">
        <v>661</v>
      </c>
      <c r="B73" s="16">
        <v>103.67</v>
      </c>
      <c r="C73" s="16">
        <f t="shared" si="0"/>
        <v>2019</v>
      </c>
    </row>
    <row r="74" spans="1:3">
      <c r="A74" s="20" t="s">
        <v>662</v>
      </c>
      <c r="B74" s="16">
        <v>103.94199999999999</v>
      </c>
      <c r="C74" s="16">
        <f t="shared" si="0"/>
        <v>2019</v>
      </c>
    </row>
    <row r="75" spans="1:3">
      <c r="A75" s="20" t="s">
        <v>663</v>
      </c>
      <c r="B75" s="16">
        <v>104.503</v>
      </c>
      <c r="C75" s="16">
        <f t="shared" si="0"/>
        <v>2019</v>
      </c>
    </row>
    <row r="76" spans="1:3">
      <c r="A76" s="20" t="s">
        <v>664</v>
      </c>
      <c r="B76" s="16">
        <v>105.346</v>
      </c>
      <c r="C76" s="16">
        <f t="shared" si="0"/>
        <v>2019</v>
      </c>
    </row>
    <row r="77" spans="1:3">
      <c r="A77" s="20" t="s">
        <v>665</v>
      </c>
      <c r="B77" s="16">
        <v>105.934</v>
      </c>
      <c r="C77" s="16">
        <f t="shared" si="0"/>
        <v>2019</v>
      </c>
    </row>
    <row r="78" spans="1:3">
      <c r="A78" s="20" t="s">
        <v>666</v>
      </c>
      <c r="B78" s="16">
        <v>106.447</v>
      </c>
      <c r="C78" s="16">
        <f t="shared" si="0"/>
        <v>2020</v>
      </c>
    </row>
    <row r="79" spans="1:3">
      <c r="A79" s="20" t="s">
        <v>667</v>
      </c>
      <c r="B79" s="16">
        <v>106.889</v>
      </c>
      <c r="C79" s="16">
        <f t="shared" si="0"/>
        <v>2020</v>
      </c>
    </row>
    <row r="80" spans="1:3">
      <c r="A80" s="20" t="s">
        <v>668</v>
      </c>
      <c r="B80" s="16">
        <v>106.83799999999999</v>
      </c>
      <c r="C80" s="16">
        <f t="shared" si="0"/>
        <v>2020</v>
      </c>
    </row>
    <row r="81" spans="1:3">
      <c r="A81" s="20" t="s">
        <v>669</v>
      </c>
      <c r="B81" s="16">
        <v>105.755</v>
      </c>
      <c r="C81" s="16">
        <f t="shared" si="0"/>
        <v>2020</v>
      </c>
    </row>
    <row r="82" spans="1:3">
      <c r="A82" s="20" t="s">
        <v>670</v>
      </c>
      <c r="B82" s="16">
        <v>106.16200000000001</v>
      </c>
      <c r="C82" s="16">
        <f t="shared" si="0"/>
        <v>2020</v>
      </c>
    </row>
    <row r="83" spans="1:3">
      <c r="A83" s="20" t="s">
        <v>671</v>
      </c>
      <c r="B83" s="16">
        <v>106.74299999999999</v>
      </c>
      <c r="C83" s="16">
        <f t="shared" ref="C83:C144" si="3">YEAR(A83)</f>
        <v>2020</v>
      </c>
    </row>
    <row r="84" spans="1:3">
      <c r="A84" s="20" t="s">
        <v>672</v>
      </c>
      <c r="B84" s="16">
        <v>107.444</v>
      </c>
      <c r="C84" s="16">
        <f t="shared" si="3"/>
        <v>2020</v>
      </c>
    </row>
    <row r="85" spans="1:3">
      <c r="A85" s="20" t="s">
        <v>673</v>
      </c>
      <c r="B85" s="16">
        <v>107.867</v>
      </c>
      <c r="C85" s="16">
        <f t="shared" si="3"/>
        <v>2020</v>
      </c>
    </row>
    <row r="86" spans="1:3">
      <c r="A86" s="20" t="s">
        <v>674</v>
      </c>
      <c r="B86" s="16">
        <v>108.114</v>
      </c>
      <c r="C86" s="16">
        <f t="shared" si="3"/>
        <v>2020</v>
      </c>
    </row>
    <row r="87" spans="1:3">
      <c r="A87" s="20" t="s">
        <v>675</v>
      </c>
      <c r="B87" s="16">
        <v>108.774</v>
      </c>
      <c r="C87" s="16">
        <f t="shared" si="3"/>
        <v>2020</v>
      </c>
    </row>
    <row r="88" spans="1:3">
      <c r="A88" s="20" t="s">
        <v>676</v>
      </c>
      <c r="B88" s="16">
        <v>108.85599999999999</v>
      </c>
      <c r="C88" s="16">
        <f t="shared" si="3"/>
        <v>2020</v>
      </c>
    </row>
    <row r="89" spans="1:3">
      <c r="A89" s="20" t="s">
        <v>677</v>
      </c>
      <c r="B89" s="16">
        <v>109.271</v>
      </c>
      <c r="C89" s="16">
        <f t="shared" si="3"/>
        <v>2020</v>
      </c>
    </row>
    <row r="90" spans="1:3">
      <c r="A90" s="20" t="s">
        <v>678</v>
      </c>
      <c r="B90" s="16">
        <v>110.21</v>
      </c>
      <c r="C90" s="16">
        <f t="shared" si="3"/>
        <v>2021</v>
      </c>
    </row>
    <row r="91" spans="1:3">
      <c r="A91" s="20" t="s">
        <v>679</v>
      </c>
      <c r="B91" s="16">
        <v>110.907</v>
      </c>
      <c r="C91" s="16">
        <f t="shared" si="3"/>
        <v>2021</v>
      </c>
    </row>
    <row r="92" spans="1:3">
      <c r="A92" s="20" t="s">
        <v>680</v>
      </c>
      <c r="B92" s="16">
        <v>111.824</v>
      </c>
      <c r="C92" s="16">
        <f t="shared" si="3"/>
        <v>2021</v>
      </c>
    </row>
    <row r="93" spans="1:3">
      <c r="A93" s="20" t="s">
        <v>681</v>
      </c>
      <c r="B93" s="16">
        <v>112.19</v>
      </c>
      <c r="C93" s="16">
        <f t="shared" si="3"/>
        <v>2021</v>
      </c>
    </row>
    <row r="94" spans="1:3">
      <c r="A94" s="20" t="s">
        <v>682</v>
      </c>
      <c r="B94" s="16">
        <v>112.419</v>
      </c>
      <c r="C94" s="16">
        <f t="shared" si="3"/>
        <v>2021</v>
      </c>
    </row>
    <row r="95" spans="1:3">
      <c r="A95" s="20" t="s">
        <v>683</v>
      </c>
      <c r="B95" s="16">
        <v>113.018</v>
      </c>
      <c r="C95" s="16">
        <f t="shared" si="3"/>
        <v>2021</v>
      </c>
    </row>
    <row r="96" spans="1:3">
      <c r="A96" s="20" t="s">
        <v>684</v>
      </c>
      <c r="B96" s="16">
        <v>113.682</v>
      </c>
      <c r="C96" s="16">
        <f t="shared" si="3"/>
        <v>2021</v>
      </c>
    </row>
    <row r="97" spans="1:3">
      <c r="A97" s="20" t="s">
        <v>685</v>
      </c>
      <c r="B97" s="16">
        <v>113.899</v>
      </c>
      <c r="C97" s="16">
        <f t="shared" si="3"/>
        <v>2021</v>
      </c>
    </row>
    <row r="98" spans="1:3">
      <c r="A98" s="20" t="s">
        <v>686</v>
      </c>
      <c r="B98" s="16">
        <v>114.601</v>
      </c>
      <c r="C98" s="16">
        <f t="shared" si="3"/>
        <v>2021</v>
      </c>
    </row>
    <row r="99" spans="1:3">
      <c r="A99" s="20" t="s">
        <v>687</v>
      </c>
      <c r="B99" s="16">
        <v>115.56100000000001</v>
      </c>
      <c r="C99" s="16">
        <f t="shared" si="3"/>
        <v>2021</v>
      </c>
    </row>
    <row r="100" spans="1:3">
      <c r="A100" s="20" t="s">
        <v>688</v>
      </c>
      <c r="B100" s="16">
        <v>116.884</v>
      </c>
      <c r="C100" s="16">
        <f t="shared" si="3"/>
        <v>2021</v>
      </c>
    </row>
    <row r="101" spans="1:3">
      <c r="A101" s="20" t="s">
        <v>689</v>
      </c>
      <c r="B101" s="16">
        <v>117.30800000000001</v>
      </c>
      <c r="C101" s="16">
        <f t="shared" si="3"/>
        <v>2021</v>
      </c>
    </row>
    <row r="102" spans="1:3">
      <c r="A102" s="20" t="s">
        <v>690</v>
      </c>
      <c r="B102" s="16">
        <v>118.002</v>
      </c>
      <c r="C102" s="16">
        <f t="shared" si="3"/>
        <v>2022</v>
      </c>
    </row>
    <row r="103" spans="1:3">
      <c r="A103" s="20" t="s">
        <v>691</v>
      </c>
      <c r="B103" s="16">
        <v>118.98099999999999</v>
      </c>
      <c r="C103" s="16">
        <f t="shared" si="3"/>
        <v>2022</v>
      </c>
    </row>
    <row r="104" spans="1:3">
      <c r="A104" s="20" t="s">
        <v>692</v>
      </c>
      <c r="B104" s="16">
        <v>120.15900000000001</v>
      </c>
      <c r="C104" s="16">
        <f t="shared" si="3"/>
        <v>2022</v>
      </c>
    </row>
    <row r="105" spans="1:3">
      <c r="A105" s="20" t="s">
        <v>693</v>
      </c>
      <c r="B105" s="16">
        <v>120.809</v>
      </c>
      <c r="C105" s="16">
        <f t="shared" si="3"/>
        <v>2022</v>
      </c>
    </row>
    <row r="106" spans="1:3">
      <c r="A106" s="20" t="s">
        <v>694</v>
      </c>
      <c r="B106" s="16">
        <v>121.02200000000001</v>
      </c>
      <c r="C106" s="16">
        <f t="shared" si="3"/>
        <v>2022</v>
      </c>
    </row>
    <row r="107" spans="1:3">
      <c r="A107" s="20" t="s">
        <v>695</v>
      </c>
      <c r="B107" s="16">
        <v>122.044</v>
      </c>
      <c r="C107" s="16">
        <f t="shared" si="3"/>
        <v>2022</v>
      </c>
    </row>
    <row r="108" spans="1:3">
      <c r="A108" s="20" t="s">
        <v>696</v>
      </c>
      <c r="B108" s="16">
        <v>122.94799999999999</v>
      </c>
      <c r="C108" s="16">
        <f t="shared" si="3"/>
        <v>2022</v>
      </c>
    </row>
    <row r="109" spans="1:3">
      <c r="A109" s="20" t="s">
        <v>697</v>
      </c>
      <c r="B109" s="16">
        <v>123.803</v>
      </c>
      <c r="C109" s="16">
        <f t="shared" si="3"/>
        <v>2022</v>
      </c>
    </row>
    <row r="110" spans="1:3">
      <c r="A110" s="20" t="s">
        <v>698</v>
      </c>
      <c r="B110" s="16">
        <v>124.571</v>
      </c>
      <c r="C110" s="16">
        <f t="shared" si="3"/>
        <v>2022</v>
      </c>
    </row>
    <row r="111" spans="1:3">
      <c r="A111" s="20" t="s">
        <v>699</v>
      </c>
      <c r="B111" s="16">
        <v>125.276</v>
      </c>
      <c r="C111" s="16">
        <f t="shared" si="3"/>
        <v>2022</v>
      </c>
    </row>
    <row r="112" spans="1:3">
      <c r="A112" s="20" t="s">
        <v>700</v>
      </c>
      <c r="B112" s="16">
        <v>125.997</v>
      </c>
      <c r="C112" s="16">
        <f t="shared" si="3"/>
        <v>2022</v>
      </c>
    </row>
    <row r="113" spans="1:3">
      <c r="A113" s="20" t="s">
        <v>701</v>
      </c>
      <c r="B113" s="16">
        <v>126.47799999999999</v>
      </c>
      <c r="C113" s="16">
        <f t="shared" si="3"/>
        <v>2022</v>
      </c>
    </row>
    <row r="114" spans="1:3">
      <c r="A114" s="20" t="s">
        <v>702</v>
      </c>
      <c r="B114" s="16">
        <v>127.336</v>
      </c>
      <c r="C114" s="16">
        <f t="shared" si="3"/>
        <v>2023</v>
      </c>
    </row>
    <row r="115" spans="1:3">
      <c r="A115" s="20" t="s">
        <v>703</v>
      </c>
      <c r="B115" s="16">
        <v>128.04599999999999</v>
      </c>
      <c r="C115" s="16">
        <f t="shared" si="3"/>
        <v>2023</v>
      </c>
    </row>
    <row r="116" spans="1:3">
      <c r="A116" s="20" t="s">
        <v>704</v>
      </c>
      <c r="B116" s="16">
        <v>128.38900000000001</v>
      </c>
      <c r="C116" s="16">
        <f t="shared" si="3"/>
        <v>2023</v>
      </c>
    </row>
    <row r="117" spans="1:3">
      <c r="A117" s="20" t="s">
        <v>705</v>
      </c>
      <c r="B117" s="16">
        <v>128.363</v>
      </c>
      <c r="C117" s="16">
        <f t="shared" si="3"/>
        <v>2023</v>
      </c>
    </row>
    <row r="118" spans="1:3">
      <c r="A118" s="20" t="s">
        <v>706</v>
      </c>
      <c r="B118" s="16">
        <v>128.084</v>
      </c>
      <c r="C118" s="16">
        <f t="shared" si="3"/>
        <v>2023</v>
      </c>
    </row>
    <row r="119" spans="1:3">
      <c r="A119" s="20" t="s">
        <v>707</v>
      </c>
      <c r="B119" s="16">
        <v>128.214</v>
      </c>
      <c r="C119" s="16">
        <f t="shared" si="3"/>
        <v>2023</v>
      </c>
    </row>
    <row r="120" spans="1:3">
      <c r="A120" s="20" t="s">
        <v>708</v>
      </c>
      <c r="B120" s="16">
        <v>128.83199999999999</v>
      </c>
      <c r="C120" s="16">
        <f t="shared" si="3"/>
        <v>2023</v>
      </c>
    </row>
    <row r="121" spans="1:3">
      <c r="A121" s="20" t="s">
        <v>709</v>
      </c>
      <c r="B121" s="16">
        <v>129.54499999999999</v>
      </c>
      <c r="C121" s="16">
        <f t="shared" si="3"/>
        <v>2023</v>
      </c>
    </row>
    <row r="122" spans="1:3">
      <c r="A122" s="20" t="s">
        <v>710</v>
      </c>
      <c r="B122" s="16">
        <v>130.12</v>
      </c>
      <c r="C122" s="16">
        <f t="shared" si="3"/>
        <v>2023</v>
      </c>
    </row>
    <row r="123" spans="1:3">
      <c r="A123" s="20" t="s">
        <v>711</v>
      </c>
      <c r="B123" s="16">
        <v>130.60900000000001</v>
      </c>
      <c r="C123" s="16">
        <f t="shared" si="3"/>
        <v>2023</v>
      </c>
    </row>
    <row r="124" spans="1:3">
      <c r="A124" s="20" t="s">
        <v>712</v>
      </c>
      <c r="B124" s="16">
        <v>131.44499999999999</v>
      </c>
      <c r="C124" s="16">
        <f t="shared" si="3"/>
        <v>2023</v>
      </c>
    </row>
    <row r="125" spans="1:3">
      <c r="A125" s="20" t="s">
        <v>713</v>
      </c>
      <c r="B125" s="16">
        <v>132.37299999999999</v>
      </c>
      <c r="C125" s="16">
        <f t="shared" si="3"/>
        <v>2023</v>
      </c>
    </row>
    <row r="126" spans="1:3">
      <c r="A126" s="20" t="s">
        <v>714</v>
      </c>
      <c r="B126" s="16">
        <v>133.55500000000001</v>
      </c>
      <c r="C126" s="16">
        <f t="shared" si="3"/>
        <v>2024</v>
      </c>
    </row>
    <row r="127" spans="1:3">
      <c r="A127" s="20" t="s">
        <v>715</v>
      </c>
      <c r="B127" s="16">
        <v>133.68100000000001</v>
      </c>
      <c r="C127" s="16">
        <f t="shared" si="3"/>
        <v>2024</v>
      </c>
    </row>
    <row r="128" spans="1:3">
      <c r="A128" s="20" t="s">
        <v>716</v>
      </c>
      <c r="B128" s="16">
        <v>134.065</v>
      </c>
      <c r="C128" s="16">
        <f t="shared" si="3"/>
        <v>2024</v>
      </c>
    </row>
    <row r="129" spans="1:3">
      <c r="A129" s="20" t="s">
        <v>717</v>
      </c>
      <c r="B129" s="16">
        <v>134.33600000000001</v>
      </c>
      <c r="C129" s="16">
        <f t="shared" si="3"/>
        <v>2024</v>
      </c>
    </row>
    <row r="130" spans="1:3">
      <c r="A130" s="20" t="s">
        <v>718</v>
      </c>
      <c r="B130" s="16">
        <v>134.08699999999999</v>
      </c>
      <c r="C130" s="16">
        <f t="shared" si="3"/>
        <v>2024</v>
      </c>
    </row>
    <row r="131" spans="1:3">
      <c r="A131" s="20" t="s">
        <v>719</v>
      </c>
      <c r="B131" s="16">
        <v>134.59399999999999</v>
      </c>
      <c r="C131" s="16">
        <f t="shared" si="3"/>
        <v>2024</v>
      </c>
    </row>
    <row r="132" spans="1:3">
      <c r="A132" s="20" t="s">
        <v>720</v>
      </c>
      <c r="B132" s="16">
        <v>136.00299999999999</v>
      </c>
      <c r="C132" s="16">
        <f t="shared" si="3"/>
        <v>2024</v>
      </c>
    </row>
    <row r="133" spans="1:3">
      <c r="A133" s="20" t="s">
        <v>721</v>
      </c>
      <c r="B133" s="16">
        <v>136.01300000000001</v>
      </c>
      <c r="C133" s="16">
        <f t="shared" si="3"/>
        <v>2024</v>
      </c>
    </row>
    <row r="134" spans="1:3">
      <c r="A134" s="20" t="s">
        <v>722</v>
      </c>
      <c r="B134" s="16">
        <v>136.08000000000001</v>
      </c>
      <c r="C134" s="16">
        <f t="shared" si="3"/>
        <v>2024</v>
      </c>
    </row>
    <row r="135" spans="1:3">
      <c r="A135" s="20" t="s">
        <v>723</v>
      </c>
      <c r="B135" s="16">
        <v>136.828</v>
      </c>
      <c r="C135" s="16">
        <f t="shared" si="3"/>
        <v>2024</v>
      </c>
    </row>
    <row r="136" spans="1:3">
      <c r="A136" s="20" t="s">
        <v>724</v>
      </c>
      <c r="B136" s="16">
        <v>137.42400000000001</v>
      </c>
      <c r="C136" s="16">
        <f t="shared" si="3"/>
        <v>2024</v>
      </c>
    </row>
    <row r="137" spans="1:3">
      <c r="A137" s="20" t="s">
        <v>725</v>
      </c>
      <c r="B137" s="16">
        <v>137.94900000000001</v>
      </c>
      <c r="C137" s="16">
        <f t="shared" si="3"/>
        <v>2024</v>
      </c>
    </row>
    <row r="138" spans="1:3">
      <c r="A138" s="20" t="s">
        <v>726</v>
      </c>
      <c r="B138" s="16">
        <v>138.34299999999999</v>
      </c>
      <c r="C138" s="16">
        <f t="shared" si="3"/>
        <v>2025</v>
      </c>
    </row>
    <row r="139" spans="1:3">
      <c r="A139" s="20" t="s">
        <v>727</v>
      </c>
      <c r="B139" s="16">
        <v>138.726</v>
      </c>
      <c r="C139" s="16">
        <f t="shared" si="3"/>
        <v>2025</v>
      </c>
    </row>
    <row r="140" spans="1:3">
      <c r="A140" s="20" t="s">
        <v>728</v>
      </c>
      <c r="B140" s="16">
        <v>139.161</v>
      </c>
      <c r="C140" s="16">
        <f t="shared" si="3"/>
        <v>2025</v>
      </c>
    </row>
    <row r="141" spans="1:3">
      <c r="A141" s="20" t="s">
        <v>729</v>
      </c>
      <c r="B141" s="16">
        <v>139.62</v>
      </c>
      <c r="C141" s="16">
        <f t="shared" si="3"/>
        <v>2025</v>
      </c>
    </row>
    <row r="142" spans="1:3">
      <c r="A142" s="20" t="s">
        <v>730</v>
      </c>
      <c r="B142" s="16">
        <v>140.012</v>
      </c>
      <c r="C142" s="16">
        <f t="shared" si="3"/>
        <v>2025</v>
      </c>
    </row>
    <row r="143" spans="1:3">
      <c r="A143" s="20" t="s">
        <v>731</v>
      </c>
      <c r="B143" s="16">
        <v>140.405</v>
      </c>
      <c r="C143" s="16">
        <f t="shared" si="3"/>
        <v>2025</v>
      </c>
    </row>
    <row r="144" spans="1:3">
      <c r="A144" s="20" t="s">
        <v>732</v>
      </c>
      <c r="B144" s="16">
        <v>140.78</v>
      </c>
      <c r="C144" s="16">
        <f t="shared" si="3"/>
        <v>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W1" sqref="W1"/>
    </sheetView>
  </sheetViews>
  <sheetFormatPr baseColWidth="10" defaultColWidth="9.140625" defaultRowHeight="15"/>
  <cols>
    <col min="2" max="2" width="10" bestFit="1" customWidth="1"/>
  </cols>
  <sheetData>
    <row r="1" spans="1:23">
      <c r="A1" t="s">
        <v>492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</row>
    <row r="2" spans="1:23">
      <c r="A2" s="1">
        <v>2016</v>
      </c>
      <c r="B2" s="1">
        <v>120801511</v>
      </c>
      <c r="C2" s="1">
        <v>35.802146911621094</v>
      </c>
      <c r="D2" s="1">
        <v>11.257177352905273</v>
      </c>
      <c r="E2" s="1">
        <v>1.2827473878860474</v>
      </c>
      <c r="F2" s="1">
        <v>4.4517769813537598</v>
      </c>
      <c r="G2" s="1">
        <v>18.810443878173828</v>
      </c>
      <c r="H2" s="1">
        <v>16.14640998840332</v>
      </c>
      <c r="I2" s="1">
        <v>9.715214729309082</v>
      </c>
      <c r="J2" s="1">
        <v>7.307072639465332</v>
      </c>
      <c r="K2" s="1">
        <v>17.022287368774414</v>
      </c>
      <c r="L2" s="1">
        <v>59.378715515136719</v>
      </c>
      <c r="M2" s="1">
        <v>16.562709808349609</v>
      </c>
      <c r="N2" s="1">
        <v>16.779455184936523</v>
      </c>
      <c r="O2" s="1">
        <v>13.718406677246094</v>
      </c>
      <c r="P2" s="1">
        <v>12.318144798278809</v>
      </c>
      <c r="Q2" s="1">
        <v>53.929084777832031</v>
      </c>
      <c r="R2" s="1">
        <v>2.1972339153289795</v>
      </c>
      <c r="S2" s="1">
        <v>40.917671203613281</v>
      </c>
      <c r="T2" s="1">
        <v>4139.3315013492993</v>
      </c>
      <c r="U2" s="1">
        <v>15316.608805048359</v>
      </c>
      <c r="V2" s="1">
        <v>35.802146911621094</v>
      </c>
      <c r="W2" s="1"/>
    </row>
    <row r="3" spans="1:23">
      <c r="A3" s="1">
        <v>2018</v>
      </c>
      <c r="B3" s="1">
        <v>123836081</v>
      </c>
      <c r="C3" s="1">
        <v>40.214336395263672</v>
      </c>
      <c r="D3" s="1">
        <v>13.825417518615723</v>
      </c>
      <c r="E3" s="1">
        <v>1.3557027578353882</v>
      </c>
      <c r="F3" s="1">
        <v>4.8614091873168945</v>
      </c>
      <c r="G3" s="1">
        <v>20.171808242797852</v>
      </c>
      <c r="H3" s="1">
        <v>14.734423637390137</v>
      </c>
      <c r="I3" s="1">
        <v>13.057969093322754</v>
      </c>
      <c r="J3" s="1">
        <v>7.3272137641906738</v>
      </c>
      <c r="K3" s="1">
        <v>20.385183334350586</v>
      </c>
      <c r="L3" s="1">
        <v>66.369720458984375</v>
      </c>
      <c r="M3" s="1">
        <v>17.982757568359375</v>
      </c>
      <c r="N3" s="1">
        <v>19.771566390991211</v>
      </c>
      <c r="O3" s="1">
        <v>14.950090408325195</v>
      </c>
      <c r="P3" s="1">
        <v>13.66530704498291</v>
      </c>
      <c r="Q3" s="1">
        <v>58.907695770263672</v>
      </c>
      <c r="R3" s="1">
        <v>2.1658546924591064</v>
      </c>
      <c r="S3" s="1">
        <v>49.168781280517578</v>
      </c>
      <c r="T3" s="1">
        <v>4516.7002084855194</v>
      </c>
      <c r="U3" s="1">
        <v>16246.048460061649</v>
      </c>
      <c r="V3" s="1">
        <v>40.214069366455078</v>
      </c>
      <c r="W3" s="1"/>
    </row>
    <row r="4" spans="1:23">
      <c r="A4" s="1">
        <v>2020</v>
      </c>
      <c r="B4" s="1">
        <v>126760856</v>
      </c>
      <c r="C4" s="1">
        <v>72.730049133300781</v>
      </c>
      <c r="D4" s="1">
        <v>23.889255523681641</v>
      </c>
      <c r="E4" s="1">
        <v>22.082376480102539</v>
      </c>
      <c r="F4" s="1">
        <v>5.8201308250427246</v>
      </c>
      <c r="G4" s="1">
        <v>20.938285827636719</v>
      </c>
      <c r="H4" s="1">
        <v>23.251125335693359</v>
      </c>
      <c r="I4" s="1">
        <v>14.882742881774902</v>
      </c>
      <c r="J4" s="1">
        <v>9.513401985168457</v>
      </c>
      <c r="K4" s="1">
        <v>24.396144866943359</v>
      </c>
      <c r="L4" s="1">
        <v>91.013168334960938</v>
      </c>
      <c r="M4" s="1">
        <v>27.098756790161133</v>
      </c>
      <c r="N4" s="1">
        <v>22.568204879760742</v>
      </c>
      <c r="O4" s="1">
        <v>16.665903091430664</v>
      </c>
      <c r="P4" s="1">
        <v>24.680299758911133</v>
      </c>
      <c r="Q4" s="1">
        <v>96.954338073730469</v>
      </c>
      <c r="R4" s="1">
        <v>1.9327600002288818</v>
      </c>
      <c r="S4" s="1">
        <v>72.496528625488281</v>
      </c>
      <c r="T4" s="1">
        <v>4515.2376021517148</v>
      </c>
      <c r="U4" s="1">
        <v>16186.510752025375</v>
      </c>
      <c r="V4" s="1">
        <v>72.729034423828125</v>
      </c>
      <c r="W4" s="1"/>
    </row>
    <row r="5" spans="1:23">
      <c r="A5" s="1">
        <v>2022</v>
      </c>
      <c r="B5" s="1">
        <v>128889708</v>
      </c>
      <c r="C5" s="1">
        <v>70.734878540039063</v>
      </c>
      <c r="D5" s="1">
        <v>24.404300689697266</v>
      </c>
      <c r="E5" s="1">
        <v>9.3822650909423828</v>
      </c>
      <c r="F5" s="1">
        <v>6.2734899520874023</v>
      </c>
      <c r="G5" s="1">
        <v>30.674819946289063</v>
      </c>
      <c r="H5" s="1">
        <v>27.577011108398438</v>
      </c>
      <c r="I5" s="1">
        <v>21.984403610229492</v>
      </c>
      <c r="J5" s="1">
        <v>10.744258880615234</v>
      </c>
      <c r="K5" s="1">
        <v>32.728660583496094</v>
      </c>
      <c r="L5" s="1">
        <v>105.99146270751953</v>
      </c>
      <c r="M5" s="1">
        <v>29.89350700378418</v>
      </c>
      <c r="N5" s="1">
        <v>30.559623718261719</v>
      </c>
      <c r="O5" s="1">
        <v>20.835472106933594</v>
      </c>
      <c r="P5" s="1">
        <v>24.702854156494141</v>
      </c>
      <c r="Q5" s="1">
        <v>101.74171447753906</v>
      </c>
      <c r="R5" s="1">
        <v>2.8478124141693115</v>
      </c>
      <c r="S5" s="1">
        <v>78.476272583007813</v>
      </c>
      <c r="T5" s="1">
        <v>6003.8371995586094</v>
      </c>
      <c r="U5" s="1">
        <v>20765.537585938535</v>
      </c>
      <c r="V5" s="1">
        <v>70.734588623046875</v>
      </c>
      <c r="W5" s="1"/>
    </row>
    <row r="6" spans="1:23">
      <c r="A6" s="1">
        <v>2024</v>
      </c>
      <c r="B6" s="1">
        <v>130226218</v>
      </c>
      <c r="C6" s="1">
        <v>445.61862182617188</v>
      </c>
      <c r="D6" s="1">
        <v>0</v>
      </c>
      <c r="E6" s="1">
        <v>7.0237464904785156</v>
      </c>
      <c r="F6" s="1">
        <v>6.8494367599487305</v>
      </c>
      <c r="G6" s="1">
        <v>42.351978302001953</v>
      </c>
      <c r="H6" s="1">
        <v>10.115915298461914</v>
      </c>
      <c r="I6" s="1">
        <v>16.257387161254883</v>
      </c>
      <c r="J6" s="1">
        <v>8.2532558441162109</v>
      </c>
      <c r="K6" s="1">
        <v>24.510643005371094</v>
      </c>
      <c r="L6" s="1">
        <v>149.45950317382813</v>
      </c>
      <c r="M6" s="1">
        <v>32.636745452880859</v>
      </c>
      <c r="N6" s="1">
        <v>41.78253173828125</v>
      </c>
      <c r="O6" s="1">
        <v>38.529529571533203</v>
      </c>
      <c r="P6" s="1">
        <v>36.071460723876953</v>
      </c>
      <c r="Q6" s="1">
        <v>0</v>
      </c>
      <c r="R6" s="1">
        <v>0.6331329345703125</v>
      </c>
      <c r="S6" s="1">
        <v>67.343528747558594</v>
      </c>
      <c r="T6" s="1">
        <v>7468.424604930432</v>
      </c>
      <c r="U6" s="1">
        <v>25246.582347848675</v>
      </c>
      <c r="V6" s="1">
        <v>194.58154296875</v>
      </c>
      <c r="W6" s="1">
        <v>164.45452880859375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baseColWidth="10" defaultColWidth="9.140625" defaultRowHeight="15"/>
  <sheetData>
    <row r="1" spans="1:23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</row>
    <row r="2" spans="1:23">
      <c r="A2" s="1">
        <v>2016</v>
      </c>
      <c r="B2" s="1">
        <v>18788459</v>
      </c>
      <c r="C2" s="1">
        <v>35.315135955810547</v>
      </c>
      <c r="D2" s="1">
        <v>12.37067699432373</v>
      </c>
      <c r="E2" s="1">
        <v>0.96322602033615112</v>
      </c>
      <c r="F2" s="1">
        <v>5.2265386581420898</v>
      </c>
      <c r="G2" s="1">
        <v>16.754693984985352</v>
      </c>
      <c r="H2" s="1">
        <v>14.550816535949707</v>
      </c>
      <c r="I2" s="1">
        <v>16.240812301635742</v>
      </c>
      <c r="J2" s="1">
        <v>6.5286707878112793</v>
      </c>
      <c r="K2" s="1">
        <v>22.76948356628418</v>
      </c>
      <c r="L2" s="1">
        <v>57.660709381103516</v>
      </c>
      <c r="M2" s="1">
        <v>21.179203033447266</v>
      </c>
      <c r="N2" s="1">
        <v>14.860297203063965</v>
      </c>
      <c r="O2" s="1">
        <v>11.552597999572754</v>
      </c>
      <c r="P2" s="1">
        <v>10.068610191345215</v>
      </c>
      <c r="Q2" s="1">
        <v>59.926422119140625</v>
      </c>
      <c r="R2" s="1">
        <v>1.3813467025756836</v>
      </c>
      <c r="S2" s="1">
        <v>52.832275390625</v>
      </c>
      <c r="T2" s="1">
        <v>3808.7949661188368</v>
      </c>
      <c r="U2" s="1">
        <v>14024.353765993237</v>
      </c>
      <c r="V2" s="1">
        <v>35.315135955810547</v>
      </c>
      <c r="W2" s="1"/>
    </row>
    <row r="3" spans="1:23">
      <c r="A3" s="1">
        <v>2018</v>
      </c>
      <c r="B3" s="1">
        <v>20051539</v>
      </c>
      <c r="C3" s="1">
        <v>43.445430755615234</v>
      </c>
      <c r="D3" s="1">
        <v>21.527063369750977</v>
      </c>
      <c r="E3" s="1">
        <v>1.2965483665466309</v>
      </c>
      <c r="F3" s="1">
        <v>4.509526252746582</v>
      </c>
      <c r="G3" s="1">
        <v>16.11229133605957</v>
      </c>
      <c r="H3" s="1">
        <v>9.8906259536743164</v>
      </c>
      <c r="I3" s="1">
        <v>19.924968719482422</v>
      </c>
      <c r="J3" s="1">
        <v>7.2868671417236328</v>
      </c>
      <c r="K3" s="1">
        <v>27.211835861206055</v>
      </c>
      <c r="L3" s="1">
        <v>57.974349975585938</v>
      </c>
      <c r="M3" s="1">
        <v>19.486501693725586</v>
      </c>
      <c r="N3" s="1">
        <v>16.787094116210938</v>
      </c>
      <c r="O3" s="1">
        <v>10.505341529846191</v>
      </c>
      <c r="P3" s="1">
        <v>11.195412635803223</v>
      </c>
      <c r="Q3" s="1">
        <v>61.684429168701172</v>
      </c>
      <c r="R3" s="1">
        <v>2.1747167110443115</v>
      </c>
      <c r="S3" s="1">
        <v>62.067047119140625</v>
      </c>
      <c r="T3" s="1">
        <v>4246.5638261156519</v>
      </c>
      <c r="U3" s="1">
        <v>15738.939511283337</v>
      </c>
      <c r="V3" s="1">
        <v>43.443645477294922</v>
      </c>
      <c r="W3" s="1"/>
    </row>
    <row r="4" spans="1:23">
      <c r="A4" s="1">
        <v>2020</v>
      </c>
      <c r="B4" s="1">
        <v>35683191</v>
      </c>
      <c r="C4" s="1">
        <v>62.152496337890625</v>
      </c>
      <c r="D4" s="1">
        <v>22.114788055419922</v>
      </c>
      <c r="E4" s="1">
        <v>19.560678482055664</v>
      </c>
      <c r="F4" s="1">
        <v>5.0568304061889648</v>
      </c>
      <c r="G4" s="1">
        <v>15.420201301574707</v>
      </c>
      <c r="H4" s="1">
        <v>6.8973226547241211</v>
      </c>
      <c r="I4" s="1">
        <v>20.018487930297852</v>
      </c>
      <c r="J4" s="1">
        <v>9.1228780746459961</v>
      </c>
      <c r="K4" s="1">
        <v>29.141365051269531</v>
      </c>
      <c r="L4" s="1">
        <v>77.741325378417969</v>
      </c>
      <c r="M4" s="1">
        <v>26.366788864135742</v>
      </c>
      <c r="N4" s="1">
        <v>18.935041427612305</v>
      </c>
      <c r="O4" s="1">
        <v>12.405571937561035</v>
      </c>
      <c r="P4" s="1">
        <v>20.033924102783203</v>
      </c>
      <c r="Q4" s="1">
        <v>91.547698974609375</v>
      </c>
      <c r="R4" s="1">
        <v>0.9984971284866333</v>
      </c>
      <c r="S4" s="1">
        <v>94.439414978027344</v>
      </c>
      <c r="T4" s="1">
        <v>3645.8886533007353</v>
      </c>
      <c r="U4" s="1">
        <v>13694.291147128708</v>
      </c>
      <c r="V4" s="1">
        <v>62.151256561279297</v>
      </c>
      <c r="W4" s="1"/>
    </row>
    <row r="5" spans="1:23">
      <c r="A5" s="1">
        <v>2022</v>
      </c>
      <c r="B5" s="1">
        <v>50384746</v>
      </c>
      <c r="C5" s="1">
        <v>56.077384948730469</v>
      </c>
      <c r="D5" s="1">
        <v>22.920734405517578</v>
      </c>
      <c r="E5" s="1">
        <v>8.4390420913696289</v>
      </c>
      <c r="F5" s="1">
        <v>5.7087216377258301</v>
      </c>
      <c r="G5" s="1">
        <v>19.008886337280273</v>
      </c>
      <c r="H5" s="1">
        <v>7.3409504890441895</v>
      </c>
      <c r="I5" s="1">
        <v>33.344890594482422</v>
      </c>
      <c r="J5" s="1">
        <v>12.729958534240723</v>
      </c>
      <c r="K5" s="1">
        <v>46.074848175048828</v>
      </c>
      <c r="L5" s="1">
        <v>90.934356689453125</v>
      </c>
      <c r="M5" s="1">
        <v>31.460430145263672</v>
      </c>
      <c r="N5" s="1">
        <v>21.501134872436523</v>
      </c>
      <c r="O5" s="1">
        <v>16.764314651489258</v>
      </c>
      <c r="P5" s="1">
        <v>21.208480834960938</v>
      </c>
      <c r="Q5" s="1">
        <v>97.049057006835938</v>
      </c>
      <c r="R5" s="1">
        <v>1.1705067157745361</v>
      </c>
      <c r="S5" s="1">
        <v>82.48797607421875</v>
      </c>
      <c r="T5" s="1">
        <v>4468.099741695969</v>
      </c>
      <c r="U5" s="1">
        <v>16462.822083532767</v>
      </c>
      <c r="V5" s="1">
        <v>56.076793670654297</v>
      </c>
      <c r="W5" s="1"/>
    </row>
    <row r="6" spans="1:23">
      <c r="A6" s="1">
        <v>2024</v>
      </c>
      <c r="B6" s="1">
        <v>44506013</v>
      </c>
      <c r="C6" s="1">
        <v>387.43539428710938</v>
      </c>
      <c r="D6" s="1">
        <v>0</v>
      </c>
      <c r="E6" s="1">
        <v>5.7256321907043457</v>
      </c>
      <c r="F6" s="1">
        <v>5.9854531288146973</v>
      </c>
      <c r="G6" s="1">
        <v>25.240524291992188</v>
      </c>
      <c r="H6" s="1">
        <v>2.6554789543151855</v>
      </c>
      <c r="I6" s="1">
        <v>16.483713150024414</v>
      </c>
      <c r="J6" s="1">
        <v>7.0047135353088379</v>
      </c>
      <c r="K6" s="1">
        <v>23.488426208496094</v>
      </c>
      <c r="L6" s="1">
        <v>118.17995452880859</v>
      </c>
      <c r="M6" s="1">
        <v>35.071517944335938</v>
      </c>
      <c r="N6" s="1">
        <v>31.009078979492188</v>
      </c>
      <c r="O6" s="1">
        <v>20.453445434570313</v>
      </c>
      <c r="P6" s="1">
        <v>31.365999221801758</v>
      </c>
      <c r="Q6" s="1">
        <v>0</v>
      </c>
      <c r="R6" s="1">
        <v>0.73233801126480103</v>
      </c>
      <c r="S6" s="1">
        <v>66.838310241699219</v>
      </c>
      <c r="T6" s="1">
        <v>5356.9244901556176</v>
      </c>
      <c r="U6" s="1">
        <v>19447.629422481401</v>
      </c>
      <c r="V6" s="1">
        <v>172.14202880859375</v>
      </c>
      <c r="W6" s="1">
        <v>151.8486328125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baseColWidth="10" defaultColWidth="9.140625" defaultRowHeight="15"/>
  <sheetData>
    <row r="1" spans="1:23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</row>
    <row r="2" spans="1:23">
      <c r="A2" s="1">
        <v>2016</v>
      </c>
      <c r="B2" s="1">
        <v>102013052</v>
      </c>
      <c r="C2" s="1">
        <v>35.891841888427734</v>
      </c>
      <c r="D2" s="1">
        <v>11.052096366882324</v>
      </c>
      <c r="E2" s="1">
        <v>1.3415958881378174</v>
      </c>
      <c r="F2" s="1">
        <v>4.3090834617614746</v>
      </c>
      <c r="G2" s="1">
        <v>19.189065933227539</v>
      </c>
      <c r="H2" s="1">
        <v>16.440282821655273</v>
      </c>
      <c r="I2" s="1">
        <v>8.5133495330810547</v>
      </c>
      <c r="J2" s="1">
        <v>7.4504365921020508</v>
      </c>
      <c r="K2" s="1">
        <v>15.963786125183105</v>
      </c>
      <c r="L2" s="1">
        <v>59.695133209228516</v>
      </c>
      <c r="M2" s="1">
        <v>15.712457656860352</v>
      </c>
      <c r="N2" s="1">
        <v>17.132919311523438</v>
      </c>
      <c r="O2" s="1">
        <v>14.11729907989502</v>
      </c>
      <c r="P2" s="1">
        <v>12.732457160949707</v>
      </c>
      <c r="Q2" s="1">
        <v>52.824512481689453</v>
      </c>
      <c r="R2" s="1">
        <v>2.3475017547607422</v>
      </c>
      <c r="S2" s="1">
        <v>38.723274230957031</v>
      </c>
      <c r="T2" s="1">
        <v>4200.2087324333279</v>
      </c>
      <c r="U2" s="1">
        <v>15554.612475586473</v>
      </c>
      <c r="V2" s="1">
        <v>35.891841888427734</v>
      </c>
      <c r="W2" s="1"/>
    </row>
    <row r="3" spans="1:23">
      <c r="A3" s="1">
        <v>2018</v>
      </c>
      <c r="B3" s="1">
        <v>103784542</v>
      </c>
      <c r="C3" s="1">
        <v>39.590103149414063</v>
      </c>
      <c r="D3" s="1">
        <v>12.337492942810059</v>
      </c>
      <c r="E3" s="1">
        <v>1.3671311140060425</v>
      </c>
      <c r="F3" s="1">
        <v>4.9293913841247559</v>
      </c>
      <c r="G3" s="1">
        <v>20.956087112426758</v>
      </c>
      <c r="H3" s="1">
        <v>15.670224189758301</v>
      </c>
      <c r="I3" s="1">
        <v>11.731295585632324</v>
      </c>
      <c r="J3" s="1">
        <v>7.3350086212158203</v>
      </c>
      <c r="K3" s="1">
        <v>19.066303253173828</v>
      </c>
      <c r="L3" s="1">
        <v>67.991668701171875</v>
      </c>
      <c r="M3" s="1">
        <v>17.692241668701172</v>
      </c>
      <c r="N3" s="1">
        <v>20.348154067993164</v>
      </c>
      <c r="O3" s="1">
        <v>15.808796882629395</v>
      </c>
      <c r="P3" s="1">
        <v>14.142478942871094</v>
      </c>
      <c r="Q3" s="1">
        <v>58.371242523193359</v>
      </c>
      <c r="R3" s="1">
        <v>2.1641426086425781</v>
      </c>
      <c r="S3" s="1">
        <v>46.676891326904297</v>
      </c>
      <c r="T3" s="1">
        <v>4568.8915088662379</v>
      </c>
      <c r="U3" s="1">
        <v>16344.023694790902</v>
      </c>
      <c r="V3" s="1">
        <v>39.590103149414063</v>
      </c>
      <c r="W3" s="1"/>
    </row>
    <row r="4" spans="1:23">
      <c r="A4" s="1">
        <v>2020</v>
      </c>
      <c r="B4" s="1">
        <v>91077665</v>
      </c>
      <c r="C4" s="1">
        <v>76.874183654785156</v>
      </c>
      <c r="D4" s="1">
        <v>24.584466934204102</v>
      </c>
      <c r="E4" s="1">
        <v>23.070341110229492</v>
      </c>
      <c r="F4" s="1">
        <v>6.1191802024841309</v>
      </c>
      <c r="G4" s="1">
        <v>23.100191116333008</v>
      </c>
      <c r="H4" s="1">
        <v>29.658306121826172</v>
      </c>
      <c r="I4" s="1">
        <v>12.870633125305176</v>
      </c>
      <c r="J4" s="1">
        <v>9.6664037704467773</v>
      </c>
      <c r="K4" s="1">
        <v>22.537036895751953</v>
      </c>
      <c r="L4" s="1">
        <v>96.212875366210938</v>
      </c>
      <c r="M4" s="1">
        <v>27.385532379150391</v>
      </c>
      <c r="N4" s="1">
        <v>23.99162483215332</v>
      </c>
      <c r="O4" s="1">
        <v>18.335037231445313</v>
      </c>
      <c r="P4" s="1">
        <v>26.500682830810547</v>
      </c>
      <c r="Q4" s="1">
        <v>99.072578430175781</v>
      </c>
      <c r="R4" s="1">
        <v>2.298790454864502</v>
      </c>
      <c r="S4" s="1">
        <v>63.899627685546875</v>
      </c>
      <c r="T4" s="1">
        <v>4855.8386110544516</v>
      </c>
      <c r="U4" s="1">
        <v>17162.933985707819</v>
      </c>
      <c r="V4" s="1">
        <v>76.873283386230469</v>
      </c>
      <c r="W4" s="1"/>
    </row>
    <row r="5" spans="1:23">
      <c r="A5" s="1">
        <v>2022</v>
      </c>
      <c r="B5" s="1">
        <v>78504962</v>
      </c>
      <c r="C5" s="1">
        <v>80.142005920410156</v>
      </c>
      <c r="D5" s="1">
        <v>25.356447219848633</v>
      </c>
      <c r="E5" s="1">
        <v>9.9876232147216797</v>
      </c>
      <c r="F5" s="1">
        <v>6.6359562873840332</v>
      </c>
      <c r="G5" s="1">
        <v>38.161975860595703</v>
      </c>
      <c r="H5" s="1">
        <v>40.564445495605469</v>
      </c>
      <c r="I5" s="1">
        <v>14.693281173706055</v>
      </c>
      <c r="J5" s="1">
        <v>9.469843864440918</v>
      </c>
      <c r="K5" s="1">
        <v>24.163124084472656</v>
      </c>
      <c r="L5" s="1">
        <v>115.65505218505859</v>
      </c>
      <c r="M5" s="1">
        <v>28.887863159179688</v>
      </c>
      <c r="N5" s="1">
        <v>36.373332977294922</v>
      </c>
      <c r="O5" s="1">
        <v>23.448328018188477</v>
      </c>
      <c r="P5" s="1">
        <v>26.945531845092773</v>
      </c>
      <c r="Q5" s="1">
        <v>104.75344848632813</v>
      </c>
      <c r="R5" s="1">
        <v>3.9243016242980957</v>
      </c>
      <c r="S5" s="1">
        <v>75.901573181152344</v>
      </c>
      <c r="T5" s="1">
        <v>6989.4786133718617</v>
      </c>
      <c r="U5" s="1">
        <v>23527.034721608561</v>
      </c>
      <c r="V5" s="1">
        <v>80.142005920410156</v>
      </c>
      <c r="W5" s="1"/>
    </row>
    <row r="6" spans="1:23">
      <c r="A6" s="1">
        <v>2024</v>
      </c>
      <c r="B6" s="1">
        <v>85720205</v>
      </c>
      <c r="C6" s="1">
        <v>475.827392578125</v>
      </c>
      <c r="D6" s="1">
        <v>0</v>
      </c>
      <c r="E6" s="1">
        <v>7.6977291107177734</v>
      </c>
      <c r="F6" s="1">
        <v>7.2980175018310547</v>
      </c>
      <c r="G6" s="1">
        <v>51.236263275146484</v>
      </c>
      <c r="H6" s="1">
        <v>13.989380836486816</v>
      </c>
      <c r="I6" s="1">
        <v>16.139877319335938</v>
      </c>
      <c r="J6" s="1">
        <v>8.9014997482299805</v>
      </c>
      <c r="K6" s="1">
        <v>25.041378021240234</v>
      </c>
      <c r="L6" s="1">
        <v>165.69987487792969</v>
      </c>
      <c r="M6" s="1">
        <v>31.372611999511719</v>
      </c>
      <c r="N6" s="1">
        <v>47.376117706298828</v>
      </c>
      <c r="O6" s="1">
        <v>47.914649963378906</v>
      </c>
      <c r="P6" s="1">
        <v>38.514541625976563</v>
      </c>
      <c r="Q6" s="1">
        <v>0</v>
      </c>
      <c r="R6" s="1">
        <v>0.58162552118301392</v>
      </c>
      <c r="S6" s="1">
        <v>67.6058349609375</v>
      </c>
      <c r="T6" s="1">
        <v>8564.7174982768047</v>
      </c>
      <c r="U6" s="1">
        <v>28257.404292134495</v>
      </c>
      <c r="V6" s="1">
        <v>206.23216247558594</v>
      </c>
      <c r="W6" s="1">
        <v>170.99951171875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ResumenAtencionMedica</vt:lpstr>
      <vt:lpstr>ResumenGastos-Formulas</vt:lpstr>
      <vt:lpstr>AtencionPersonas</vt:lpstr>
      <vt:lpstr>AtencionPersonasA</vt:lpstr>
      <vt:lpstr>AtencionPersonasSE</vt:lpstr>
      <vt:lpstr>AtencionPersonasASE</vt:lpstr>
      <vt:lpstr>AtencionPersonasIC</vt:lpstr>
      <vt:lpstr>AtencionPersonasAIC</vt:lpstr>
      <vt:lpstr>AtencionPersonasSEIC</vt:lpstr>
      <vt:lpstr>AtencionPersonasASEIC</vt:lpstr>
      <vt:lpstr>AtencionPersonasnIC</vt:lpstr>
      <vt:lpstr>AtencionPersonasAnIC</vt:lpstr>
      <vt:lpstr>AtencionPersonasSEnIC</vt:lpstr>
      <vt:lpstr>AtencionPersonasASEnIC</vt:lpstr>
      <vt:lpstr>INPC</vt:lpstr>
      <vt:lpstr>Gastos</vt:lpstr>
      <vt:lpstr>GastosIC</vt:lpstr>
      <vt:lpstr>GastosnIC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2025-08-15T15:17:02Z</dcterms:modified>
</cp:coreProperties>
</file>